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0" activeTab="0"/>
  </bookViews>
  <sheets>
    <sheet name="Rekapitulace stavby" sheetId="1" r:id="rId1"/>
    <sheet name="2016-26-1-SP - Soupis pra..." sheetId="2" r:id="rId2"/>
    <sheet name="2016-26-2-SP - Soupis pra..." sheetId="3" r:id="rId3"/>
    <sheet name="2016-26-3-SP - Soupis pra..." sheetId="4" r:id="rId4"/>
    <sheet name="Pokyny pro vyplnění" sheetId="5" r:id="rId5"/>
  </sheets>
  <definedNames>
    <definedName name="_xlnm._FilterDatabase" localSheetId="1" hidden="1">'2016-26-1-SP - Soupis pra...'!$C$88:$K$88</definedName>
    <definedName name="_xlnm._FilterDatabase" localSheetId="2" hidden="1">'2016-26-2-SP - Soupis pra...'!$C$90:$K$90</definedName>
    <definedName name="_xlnm._FilterDatabase" localSheetId="3" hidden="1">'2016-26-3-SP - Soupis pra...'!$C$88:$K$88</definedName>
    <definedName name="_xlnm.Print_Titles" localSheetId="1">'2016-26-1-SP - Soupis pra...'!$88:$88</definedName>
    <definedName name="_xlnm.Print_Titles" localSheetId="2">'2016-26-2-SP - Soupis pra...'!$90:$90</definedName>
    <definedName name="_xlnm.Print_Titles" localSheetId="3">'2016-26-3-SP - Soupis pra...'!$88:$88</definedName>
    <definedName name="_xlnm.Print_Titles" localSheetId="0">'Rekapitulace stavby'!$49:$49</definedName>
    <definedName name="_xlnm.Print_Area" localSheetId="1">'2016-26-1-SP - Soupis pra...'!$C$4:$J$38,'2016-26-1-SP - Soupis pra...'!$C$44:$J$68,'2016-26-1-SP - Soupis pra...'!$C$74:$K$199</definedName>
    <definedName name="_xlnm.Print_Area" localSheetId="2">'2016-26-2-SP - Soupis pra...'!$C$4:$J$38,'2016-26-2-SP - Soupis pra...'!$C$44:$J$70,'2016-26-2-SP - Soupis pra...'!$C$76:$K$288</definedName>
    <definedName name="_xlnm.Print_Area" localSheetId="3">'2016-26-3-SP - Soupis pra...'!$C$4:$J$38,'2016-26-3-SP - Soupis pra...'!$C$44:$J$68,'2016-26-3-SP - Soupis pra...'!$C$74:$K$194</definedName>
    <definedName name="_xlnm.Print_Area" localSheetId="4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stavby'!$C$39:$AQ$58</definedName>
  </definedNames>
  <calcPr fullCalcOnLoad="1"/>
</workbook>
</file>

<file path=xl/sharedStrings.xml><?xml version="1.0" encoding="utf-8"?>
<sst xmlns="http://schemas.openxmlformats.org/spreadsheetml/2006/main" count="4795" uniqueCount="685">
  <si>
    <t>Export VZ</t>
  </si>
  <si>
    <t>List obsahuje:</t>
  </si>
  <si>
    <t>3.0</t>
  </si>
  <si>
    <t>ZAMOK</t>
  </si>
  <si>
    <t>False</t>
  </si>
  <si>
    <t>{0add02ba-be5d-4587-a4ee-4c7887a63e14}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</si>
  <si>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</si>
  <si>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</si>
  <si>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</si>
  <si>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</si>
  <si>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</si>
  <si>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</si>
  <si>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</si>
  <si>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</si>
  <si>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2016-26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</si>
  <si>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</si>
  <si>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</si>
  <si>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plotů a bran areálu 5. MŠ v ul. Marie Majerové, Sokolov</t>
  </si>
  <si>
    <t>0,1</t>
  </si>
  <si>
    <t>KSO:</t>
  </si>
  <si>
    <t/>
  </si>
  <si>
    <t>CC-CZ:</t>
  </si>
  <si>
    <t>1</t>
  </si>
  <si>
    <t>Místo:</t>
  </si>
  <si>
    <t>areál 5. MŠ Sokolov</t>
  </si>
  <si>
    <t>Datum:</t>
  </si>
  <si>
    <t>10.6.2016</t>
  </si>
  <si>
    <t>10</t>
  </si>
  <si>
    <t>100</t>
  </si>
  <si>
    <t>Zadavatel:</t>
  </si>
  <si>
    <t>IČ:</t>
  </si>
  <si>
    <t>00259586</t>
  </si>
  <si>
    <t>Město Sokolov</t>
  </si>
  <si>
    <t>DIČ:</t>
  </si>
  <si>
    <t>CZ00259586</t>
  </si>
  <si>
    <t>Uchazeč:</t>
  </si>
  <si>
    <t>Vyplň údaj</t>
  </si>
  <si>
    <t>Projektant:</t>
  </si>
  <si>
    <t>87334321</t>
  </si>
  <si>
    <t>Ing. Martin Haueisen</t>
  </si>
  <si>
    <t>CZ8304091807</t>
  </si>
  <si>
    <t>True</t>
  </si>
  <si>
    <t>Poznámka:</t>
  </si>
  <si>
    <t>Vedlejší a ostatní náklady
V soupisu prací jsou uvedeny jen ty vedlejší a ostatní náklady, jejichž provedení objednatel vyžaduje a jejich výsledky je zhotovitel povinen objednateli předložit. Zbývající vedlejší a ostatní náklady jsou plně věcí zhotovitele a záleží na jím zvolených pracovních postupech, zda a do jaké míry bude tyto náklady čerpat. Tyto náklady je zhotovitel povinen zahrnout do cen prací, s nimiž souvisí. Jedná se zejména o tyto vedlejší náklady:
- Ztížené výrobní podmínky související s umístěním stavby, s provizorními nebo dopravními omezeními, se zhoršenými klimatickými podmínkami, s prací na těžko přístupných místech, s prací ve zdraví škodlivém prostředí, se ztíženým pohybem vozidel v centrech měst, s prací v ochranných pásmech.
- Uvedení stavbou dotčených ploch a staveništní dopravou dotčených komunikací do původního nebo projektového stavu.  Péče o nepředané objekty a konstrukce stavby, jejich ošetřování. Likvidace přebytečného stavebního materiálu odpovídajícím způsobem.
- Zajištění bezpečnosti při provádění stavby ve smyslu bezpečnosti práce a ochrany životního prostředí.
- Nutný rozsah stavebního pojištění budoucího díla na předmětné stavbě a pojištění odpovědnosti za škodu způsobenou dodavatelem třetí osobě. Zajištění bankovních garancí.
- Všechny další nutné náklady k řádnému a úplnému zhotovení předmětu díla zřejmé ze zadávací dokumentace nebo místních podmínek.
- Úprava příslušné dokumentace dle technologických postupů zhotovitele a dle při provádění zjištěných skutečností. Zpracování Plánu havarijních opatření zařízení staveniště a mechanizace. Zpracování povodňového plánu. Zpracování plánu bezpečnosti a ochrany zdraví při práci na staveništi (dle § 15, odst. 2 zákona č. 309/2006 Sb., kterým se upravují další požadavky BOZP). Zpracování technologických postupů a plánů kontrol. Pasportizace stavbou dotčených ploch a objektů.
- Zařízení staveniště - zahrnuje veškeré náklady zhotovitele na zařízení, provoz staveniště a jeho vyklizení vč. nákladů na ostrahu staveniště a zabezpečení proti neoprávněnému vstupu. Ochrana vedení inženýrských sítí - všech IS na staveništi a v jeho okolí. Zabezpečení a stěhování archeologických nálezů a přírodních hodnot. Zajištění vhodných prostor pro potřeby investora, TDI a AD.
- Veškeré zkoušky, měření, revize, posudky a dozory dle příslušných TKP, norem a ostatních předpisů s výstavbou souvisejících.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</si>
  <si>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</si>
  <si>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</si>
  <si>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</si>
  <si>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</si>
  <si>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</si>
  <si>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</si>
  <si>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</si>
  <si>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</si>
  <si>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</si>
  <si>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</si>
  <si>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</si>
  <si>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</si>
  <si>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</si>
  <si>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</si>
  <si>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</si>
  <si>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</si>
  <si>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</si>
  <si>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</si>
  <si>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</si>
  <si>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</si>
  <si>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</si>
  <si>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</si>
  <si>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</si>
  <si>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</si>
  <si>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</si>
  <si>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</si>
  <si>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</si>
  <si>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</si>
  <si>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</si>
  <si>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</si>
  <si>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</si>
  <si>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</si>
  <si>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</si>
  <si>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</si>
  <si>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</si>
  <si>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</si>
  <si>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</si>
  <si>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</si>
  <si>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2016-26-1</t>
  </si>
  <si>
    <t>Oplocení - I. etapy</t>
  </si>
  <si>
    <t>STA</t>
  </si>
  <si>
    <t>{fb0bf691-6c40-436b-b30d-261ea4b9af61}</t>
  </si>
  <si>
    <t>2</t>
  </si>
  <si>
    <t>2016-26-1-SP</t>
  </si>
  <si>
    <t>Soupis prací - Oplocení - I. etapa</t>
  </si>
  <si>
    <t>Soupis</t>
  </si>
  <si>
    <t>{63a48614-5697-4a53-bdec-2725e353f088}</t>
  </si>
  <si>
    <t>2016-26-2</t>
  </si>
  <si>
    <t>Oplocení - II. etapa</t>
  </si>
  <si>
    <t>{58ad75af-34a6-4175-bbce-bf8b7230d9f8}</t>
  </si>
  <si>
    <t>2016-26-2-SP</t>
  </si>
  <si>
    <t>Soupis prací - Oplocení - II. etapa</t>
  </si>
  <si>
    <t>{9099fc4c-60d4-487e-b4be-36a5e7ab7184}</t>
  </si>
  <si>
    <t>2016-26-3</t>
  </si>
  <si>
    <t>Oplocení - III. etapa</t>
  </si>
  <si>
    <t>{7a777967-08b9-4f51-938d-500be54c4389}</t>
  </si>
  <si>
    <t>2016-26-3-SP</t>
  </si>
  <si>
    <t>Soupis prací - Oplocení - III. etapa</t>
  </si>
  <si>
    <t>{7f49509e-8486-46a3-bde2-2ad7152dfbdb}</t>
  </si>
  <si>
    <t>Zpět na list:</t>
  </si>
  <si>
    <t>F1</t>
  </si>
  <si>
    <t>ornice</t>
  </si>
  <si>
    <t>m3</t>
  </si>
  <si>
    <t>2,525</t>
  </si>
  <si>
    <t>F2</t>
  </si>
  <si>
    <t>výkopek</t>
  </si>
  <si>
    <t>7,07</t>
  </si>
  <si>
    <t>KRYCÍ LIST SOUPISU</t>
  </si>
  <si>
    <t>F3</t>
  </si>
  <si>
    <t>m2</t>
  </si>
  <si>
    <t>25,25</t>
  </si>
  <si>
    <t>F4</t>
  </si>
  <si>
    <t>sloupek</t>
  </si>
  <si>
    <t>kus</t>
  </si>
  <si>
    <t>9</t>
  </si>
  <si>
    <t>F5</t>
  </si>
  <si>
    <t>F6</t>
  </si>
  <si>
    <t>desky</t>
  </si>
  <si>
    <t>23</t>
  </si>
  <si>
    <t>Objekt:</t>
  </si>
  <si>
    <t>F7</t>
  </si>
  <si>
    <t>panel</t>
  </si>
  <si>
    <t>2016-26-1 - Oplocení - I. etapy</t>
  </si>
  <si>
    <t>Soupis:</t>
  </si>
  <si>
    <t>2016-26-1-SP - Soupis prací - Oplocení - I. etapa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</si>
  <si>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</si>
  <si>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</si>
  <si>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</si>
  <si>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</si>
  <si>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</si>
  <si>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</si>
  <si>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</si>
  <si>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</si>
  <si>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</si>
  <si>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</si>
  <si>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</si>
  <si>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</si>
  <si>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</si>
  <si>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</si>
  <si>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</si>
  <si>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</si>
  <si>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</si>
  <si>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</si>
  <si>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</si>
  <si>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</si>
  <si>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</si>
  <si>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</si>
  <si>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</si>
  <si>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</si>
  <si>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</si>
  <si>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</si>
  <si>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</si>
  <si>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</si>
  <si>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</si>
  <si>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</si>
  <si>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</si>
  <si>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121101101</t>
  </si>
  <si>
    <t>Sejmutí ornice s přemístěním na vzdálenost do 50 m</t>
  </si>
  <si>
    <t>CS ÚRS 2016 01</t>
  </si>
  <si>
    <t>4</t>
  </si>
  <si>
    <t>-1034597358</t>
  </si>
  <si>
    <t>PP</t>
  </si>
  <si>
    <t>Sejmutí ornice nebo lesní půdy s vodorovným přemístěním na hromady v místě upotřebení nebo na dočasné či trvalé skládky se složením, na vzdálenost do 50 m</t>
  </si>
  <si>
    <t>VV</t>
  </si>
  <si>
    <t>Struktura výpočtu: délka * šířka * tl. ornice</t>
  </si>
  <si>
    <t>50,5*0,5*0,1</t>
  </si>
  <si>
    <t>Součet</t>
  </si>
  <si>
    <t>162701103</t>
  </si>
  <si>
    <t>Vodorovné přemístění do 8000 m výkopku/sypaniny z horniny tř. 1 až 4</t>
  </si>
  <si>
    <t>-2044372588</t>
  </si>
  <si>
    <t>Vodorovné přemístění výkopku nebo sypaniny po suchu na obvyklém dopravním prostředku, bez naložení výkopku, avšak se složením bez rozhrnutí z horniny tř. 1 až 4 na vzdálenost přes 7 000 do 8 000 m</t>
  </si>
  <si>
    <t>3</t>
  </si>
  <si>
    <t>M</t>
  </si>
  <si>
    <t>IP 501</t>
  </si>
  <si>
    <t>Nákup výkopku do zásypu po vybouraných podezdívkách</t>
  </si>
  <si>
    <t>t</t>
  </si>
  <si>
    <t>8</t>
  </si>
  <si>
    <t>294689798</t>
  </si>
  <si>
    <t>F2*1,8</t>
  </si>
  <si>
    <t>174101101</t>
  </si>
  <si>
    <t>Zásyp jam, šachet rýh nebo kolem objektů sypaninou se zhutněním</t>
  </si>
  <si>
    <t>1419372580</t>
  </si>
  <si>
    <t>Zásyp sypaninou z jakékoliv horniny s uložením výkopku ve vrstvách se zhutněním jam, šachet, rýh nebo kolem objektů v těchto vykopávkách</t>
  </si>
  <si>
    <t>Struktura výpočtu: délka * šířka * hl.</t>
  </si>
  <si>
    <t>50,5*0,2*0,7</t>
  </si>
  <si>
    <t>5</t>
  </si>
  <si>
    <t>181301101</t>
  </si>
  <si>
    <t>Rozprostření ornice tl vrstvy do 100 mm pl do 500 m2 v rovině nebo ve svahu do 1:5</t>
  </si>
  <si>
    <t>1427060437</t>
  </si>
  <si>
    <t>Rozprostření a urovnání ornice v rovině nebo ve svahu sklonu do 1:5 při souvislé ploše do 500 m2, tl. vrstvy do 100 mm</t>
  </si>
  <si>
    <t>F1/0,1</t>
  </si>
  <si>
    <t>6</t>
  </si>
  <si>
    <t>181411131</t>
  </si>
  <si>
    <t>Založení parkového trávníku výsevem plochy do 1000 m2 v rovině a ve svahu do 1:5</t>
  </si>
  <si>
    <t>768831505</t>
  </si>
  <si>
    <t>Založení trávníku na půdě předem připravené plochy do 1000 m2 výsevem včetně utažení parkového v rovině nebo na svahu do 1:5</t>
  </si>
  <si>
    <t>P</t>
  </si>
  <si>
    <t>Poznámka k položce:
Položka je vč. hnojení, ošetřování a zálivky.</t>
  </si>
  <si>
    <t>7</t>
  </si>
  <si>
    <t>005724700</t>
  </si>
  <si>
    <t>osivo směs travní univerzál</t>
  </si>
  <si>
    <t>kg</t>
  </si>
  <si>
    <t>-1169921593</t>
  </si>
  <si>
    <t>Osiva pícnin směsi travní balení obvykle 25 kg univerzál</t>
  </si>
  <si>
    <t>25,25*0,015 'Přepočtené koeficientem množství</t>
  </si>
  <si>
    <t>Ostatní konstrukce a práce, bourání</t>
  </si>
  <si>
    <t>961044111</t>
  </si>
  <si>
    <t>Bourání základů z betonu prostého</t>
  </si>
  <si>
    <t>210185638</t>
  </si>
  <si>
    <t>Bourání základů z betonu prostého</t>
  </si>
  <si>
    <t>Struktura výpočtu: délka (změřeno v digitální verzi PD funkcí na měření ploch) * tl. * předpokládaná hl. základu</t>
  </si>
  <si>
    <t>50,5*0,2*1 "podezdívka v místě oplocení z vyplétaných panelů"</t>
  </si>
  <si>
    <t>966071721</t>
  </si>
  <si>
    <t>Bourání sloupků a vzpěr plotových ocelových do 2,5 m odřezáním</t>
  </si>
  <si>
    <t>-1529400279</t>
  </si>
  <si>
    <t>Bourání plotových sloupků a vzpěr ocelových trubkových nebo profilovaných výšky do 2,50 m odřezáním</t>
  </si>
  <si>
    <t>Poznámka k položce:
Položka je vč. odvozu železa do sběrného dvora. Výkupní cena bude odečtena od celkové ceny.</t>
  </si>
  <si>
    <t>Struktura výpočtu: kus</t>
  </si>
  <si>
    <t>24</t>
  </si>
  <si>
    <t>966072811</t>
  </si>
  <si>
    <t>Rozebrání rámového oplocení na ocelové sloupky výšky do 2m</t>
  </si>
  <si>
    <t>m</t>
  </si>
  <si>
    <t>-825302113</t>
  </si>
  <si>
    <t>Rozebrání oplocení z dílců rámových na ocelové sloupky, výšky přes 1 do 2 m</t>
  </si>
  <si>
    <t>Struktura výpočtu: změřeno v digitální verzi PD funcí na měření délek</t>
  </si>
  <si>
    <t>50,5</t>
  </si>
  <si>
    <t>11</t>
  </si>
  <si>
    <t>IP 3001</t>
  </si>
  <si>
    <t>Montáž sloupků oplocení vč. zemních prací ručním či motorovým vrtákem o pr. 230mm do hloubky min. 800mm, vč. betonáže sloupků z betonu min. C12/15, vč. odvozu přebytečného výkopku na skládku a skládkovného</t>
  </si>
  <si>
    <t>1794959761</t>
  </si>
  <si>
    <t>F4+F5</t>
  </si>
  <si>
    <t>12</t>
  </si>
  <si>
    <t>IP 3002</t>
  </si>
  <si>
    <t>Sloupek 60x60mm/1,5mm, ocelový, povrchová úprava Zn+PVC v barvě zelené, délka 2800mm</t>
  </si>
  <si>
    <t>1548902589</t>
  </si>
  <si>
    <t>Struktura výpočtu: počet kusů</t>
  </si>
  <si>
    <t>13</t>
  </si>
  <si>
    <t>IP 3003</t>
  </si>
  <si>
    <t>Sloupek 60x60mm/1,5mm, ocelový, povrchová úprava Zn+PVC v barvě zelené, délka 3000mm</t>
  </si>
  <si>
    <t>-1125353465</t>
  </si>
  <si>
    <t>14</t>
  </si>
  <si>
    <t>IP 3010</t>
  </si>
  <si>
    <t>Montáž podhrabových desek, vč. zemních prací ručním nářadím, vč. montáže držáků podhrabových desek na sloupky, vč. spojovacího materiálu, vč. hrubého urovnání terénu</t>
  </si>
  <si>
    <t>-2081787664</t>
  </si>
  <si>
    <t>IP 3011</t>
  </si>
  <si>
    <t>Podhrabová deska betonová, hladká, 2450/300/50mm vč. držáků podhrabových desek 30cm, materiál Zn</t>
  </si>
  <si>
    <t>762458385</t>
  </si>
  <si>
    <t>16</t>
  </si>
  <si>
    <t>IP 3015</t>
  </si>
  <si>
    <t>Montáž svařovaných plotových panelů, vč. spojovacího materiálu a úchytek</t>
  </si>
  <si>
    <t>-686648055</t>
  </si>
  <si>
    <t>17</t>
  </si>
  <si>
    <t>IP 3017</t>
  </si>
  <si>
    <t>Svařovaný plotový panel 1730/2500mm s prolisem, velikost oka 50x200mm, pr. drátu 5mm, povrchová úprava Zn+PVC v barvě zelené</t>
  </si>
  <si>
    <t>-733588917</t>
  </si>
  <si>
    <t>18</t>
  </si>
  <si>
    <t>IP 3040</t>
  </si>
  <si>
    <t>Atypická montáž svařovaných panelů při sklonu terénu větším jak 15°</t>
  </si>
  <si>
    <t>-2179761</t>
  </si>
  <si>
    <t>Atypická montáž svařovaných panelů při sklonu terénu větším jak 15°. Panely i podhrabové desky budou osazovány našikmo rovnoběžně se svahem. Znamená to, úpravu podhrabových desek do potřebného sklonu tak, aby pasovali do držáků na sloupcích, a to například flexou s diamantovým kotoučem. Osová vzdálenost sloupků bude v těchto místech úměrně kratší. Panely oplocení budou pomocí pákových nůžek sešikmeny. Připevněny k sloupkům budou pomocí pozinkované pásoviny 4x20mm a délky na celou výšku panelu a samořezných šroubů.</t>
  </si>
  <si>
    <t>997</t>
  </si>
  <si>
    <t>Přesun sutě</t>
  </si>
  <si>
    <t>19</t>
  </si>
  <si>
    <t>997221571</t>
  </si>
  <si>
    <t>Vodorovná doprava vybouraných hmot do 1 km</t>
  </si>
  <si>
    <t>340140395</t>
  </si>
  <si>
    <t>Vodorovná doprava vybouraných hmot bez naložení, ale se složením a s hrubým urovnáním na vzdálenost do 1 km</t>
  </si>
  <si>
    <t>20</t>
  </si>
  <si>
    <t>997221579</t>
  </si>
  <si>
    <t>Příplatek ZKD 1 km u vodorovné dopravy vybouraných hmot</t>
  </si>
  <si>
    <t>-986979881</t>
  </si>
  <si>
    <t>Vodorovná doprava vybouraných hmot bez naložení, ale se složením a s hrubým urovnáním na vzdálenost Příplatek k ceně za každý další i započatý 1 km přes 1 km</t>
  </si>
  <si>
    <t>20,2*8 'Přepočtené koeficientem množství</t>
  </si>
  <si>
    <t>997221815</t>
  </si>
  <si>
    <t>Poplatek za uložení betonového odpadu na skládce (skládkovné)</t>
  </si>
  <si>
    <t>2108703841</t>
  </si>
  <si>
    <t>Poplatek za uložení stavebního odpadu na skládce (skládkovné) betonového</t>
  </si>
  <si>
    <t>998</t>
  </si>
  <si>
    <t>Přesun hmot</t>
  </si>
  <si>
    <t>22</t>
  </si>
  <si>
    <t>IP 3050</t>
  </si>
  <si>
    <t>Doprava materiálu od výrobce oplocení</t>
  </si>
  <si>
    <t>...</t>
  </si>
  <si>
    <t>113665660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</si>
  <si>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</si>
  <si>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</si>
  <si>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</si>
  <si>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</si>
  <si>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</si>
  <si>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</si>
  <si>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…</t>
  </si>
  <si>
    <t>1024</t>
  </si>
  <si>
    <t>-472952954</t>
  </si>
  <si>
    <t>Průzkumné, geodetické a projektové práce geodetické práce před výstavbou</t>
  </si>
  <si>
    <t>Poznámka k položce:
vytyčení hranic pozemků, vytyčení staveniště a stavebního objektu, určení průběhu nadzemního nebo podzemního stávajícího i plánovaného vedení, určení vytyčovací sítě, ...</t>
  </si>
  <si>
    <t>012303000</t>
  </si>
  <si>
    <t>Geodetické práce po výstavbě</t>
  </si>
  <si>
    <t>1850066570</t>
  </si>
  <si>
    <t>Průzkumné, geodetické a projektové práce geodetické práce po výstavbě</t>
  </si>
  <si>
    <t>Poznámka k položce:
zaměření skutečného provedení stavby, včetně komunikací a inženýrských sítí, kontrolní měření provedeného objektu, měření posunu a změn polohy novostavby v daném časovém intervalu, geometrický plán ...</t>
  </si>
  <si>
    <t>25</t>
  </si>
  <si>
    <t>013254000</t>
  </si>
  <si>
    <t>Dokumentace skutečného provedení stavby</t>
  </si>
  <si>
    <t>-1072296953</t>
  </si>
  <si>
    <t>Průzkumné, geodetické a projektové práce projektové práce dokumentace stavby (výkresová a textová) skutečného provedení stavby</t>
  </si>
  <si>
    <t>asfalt bourání</t>
  </si>
  <si>
    <t>0,25</t>
  </si>
  <si>
    <t>4,015</t>
  </si>
  <si>
    <t>11,242</t>
  </si>
  <si>
    <t>40,15</t>
  </si>
  <si>
    <t>řezání</t>
  </si>
  <si>
    <t>F12</t>
  </si>
  <si>
    <t>branka</t>
  </si>
  <si>
    <t>2016-26-2 - Oplocení - II. etapa</t>
  </si>
  <si>
    <t>kácení</t>
  </si>
  <si>
    <t>F8</t>
  </si>
  <si>
    <t>2016-26-2-SP - Soupis prací - Oplocení - II. etapa</t>
  </si>
  <si>
    <t>F9</t>
  </si>
  <si>
    <t>33</t>
  </si>
  <si>
    <t>F10</t>
  </si>
  <si>
    <t>F11</t>
  </si>
  <si>
    <t>F13</t>
  </si>
  <si>
    <t>brána</t>
  </si>
  <si>
    <t xml:space="preserve">    4 - Vodorovné konstrukce</t>
  </si>
  <si>
    <t xml:space="preserve">    5 - Komunikace pozemní</t>
  </si>
  <si>
    <t>111201101</t>
  </si>
  <si>
    <t>Odstranění křovin a stromů průměru kmene do 100 mm i s kořeny z celkové plochy do 1000 m2</t>
  </si>
  <si>
    <t>-1341396659</t>
  </si>
  <si>
    <t>Odstranění křovin a stromů s odstraněním kořenů průměru kmene do 100 mm do sklonu terénu 1 : 5, při celkové ploše do 1 000 m2</t>
  </si>
  <si>
    <t>Struktura výpočtu: změřeno v digitální verzi PD funkcí na měření ploch</t>
  </si>
  <si>
    <t>113107122</t>
  </si>
  <si>
    <t>Odstranění podkladu pl do 50 m2 z kameniva drceného tl 200 mm</t>
  </si>
  <si>
    <t>1887413064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</si>
  <si>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</si>
  <si>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113107142</t>
  </si>
  <si>
    <t>Odstranění podkladu pl do 50 m2 živičných tl 100 mm</t>
  </si>
  <si>
    <t>2092445048</t>
  </si>
  <si>
    <t>Odstranění podkladů nebo krytů s přemístěním hmot na skládku na vzdálenost do 3 m nebo s naložením na dopravní prostředek v ploše jednotlivě do 50 m2 živičných, o tl. vrstvy přes 50 do 100 mm</t>
  </si>
  <si>
    <t>Struktura výpočtu: délka * šířka</t>
  </si>
  <si>
    <t>0,25*0,25*4</t>
  </si>
  <si>
    <t>-1892573399</t>
  </si>
  <si>
    <t>80,3*0,5*0,1</t>
  </si>
  <si>
    <t>162301501</t>
  </si>
  <si>
    <t>Vodorovné přemístění křovin do 5 km D kmene do 100 mm</t>
  </si>
  <si>
    <t>-1688172824</t>
  </si>
  <si>
    <t>Vodorovné přemístění smýcených křovin do průměru kmene 100 mm na vzdálenost do 5 000 m</t>
  </si>
  <si>
    <t>1836861694</t>
  </si>
  <si>
    <t>-1768488109</t>
  </si>
  <si>
    <t>F4*1,8</t>
  </si>
  <si>
    <t>-1837161076</t>
  </si>
  <si>
    <t>80,3*0,2*0,7</t>
  </si>
  <si>
    <t>209549745</t>
  </si>
  <si>
    <t>F3/0,1</t>
  </si>
  <si>
    <t>-110152657</t>
  </si>
  <si>
    <t>-2086515741</t>
  </si>
  <si>
    <t>osiva pícnin směsi travní balení obvykle 25 kg univerzál</t>
  </si>
  <si>
    <t>40,15*0,015 'Přepočtené koeficientem množství</t>
  </si>
  <si>
    <t>Vodorovné konstrukce</t>
  </si>
  <si>
    <t>457621411</t>
  </si>
  <si>
    <t>Plášťové těsnění z asfaltobetonu úprava spár asfaltovou zálivkou do 1 kg/m</t>
  </si>
  <si>
    <t>782225154</t>
  </si>
  <si>
    <t>Plášťové těsnění z vodostavebného asfaltobetonu úprava spar asfaltovou zálivkou pro všechny sklony do 1 kg zálivky na 1 m spáry</t>
  </si>
  <si>
    <t>Komunikace pozemní</t>
  </si>
  <si>
    <t>564851111</t>
  </si>
  <si>
    <t>Podklad ze štěrkodrtě ŠD tl 150 mm</t>
  </si>
  <si>
    <t>-649746956</t>
  </si>
  <si>
    <t>Podklad ze štěrkodrti ŠD s rozprostřením a zhutněním, po zhutnění tl. 150 mm</t>
  </si>
  <si>
    <t>565135111</t>
  </si>
  <si>
    <t>Asfaltový beton vrstva podkladní ACP 16 (obalované kamenivo OKS) tl 50 mm š do 3 m</t>
  </si>
  <si>
    <t>1535458877</t>
  </si>
  <si>
    <t>Asfaltový beton vrstva podkladní ACP 16 (obalované kamenivo střednězrnné - OKS) s rozprostřením a zhutněním v pruhu šířky do 3 m, po zhutnění tl. 50 mm</t>
  </si>
  <si>
    <t>573111113</t>
  </si>
  <si>
    <t>Postřik živičný infiltrační s posypem z asfaltu množství 1,5 kg/m2</t>
  </si>
  <si>
    <t>933738603</t>
  </si>
  <si>
    <t>Postřik živičný infiltrační z asfaltu silničního s posypem kamenivem, v množství 1,50 kg/m2</t>
  </si>
  <si>
    <t>573211111</t>
  </si>
  <si>
    <t>Postřik živičný spojovací z asfaltu v množství do 0,70 kg/m2</t>
  </si>
  <si>
    <t>2035246461</t>
  </si>
  <si>
    <t>Postřik živičný spojovací bez posypu kamenivem z asfaltu silničního, v množství od 0,50 do 0,70 kg/m2</t>
  </si>
  <si>
    <t>577133111</t>
  </si>
  <si>
    <t>Asfaltový beton vrstva obrusná ACO 8 (ABJ) tl 40 mm š do 3 m z nemodifikovaného asfaltu</t>
  </si>
  <si>
    <t>1185612856</t>
  </si>
  <si>
    <t>Asfaltový beton vrstva obrusná ACO 8 (ABJ) s rozprostřením a se zhutněním z nemodifikovaného asfaltu v pruhu šířky do 3 m, po zhutnění tl. 40 mm</t>
  </si>
  <si>
    <t>919735112</t>
  </si>
  <si>
    <t>Řezání stávajícího živičného krytu hl do 100 mm</t>
  </si>
  <si>
    <t>-1517082382</t>
  </si>
  <si>
    <t>Řezání stávajícího živičného krytu nebo podkladu hloubky přes 50 do 100 mm</t>
  </si>
  <si>
    <t>Struktura výpočtu: délka</t>
  </si>
  <si>
    <t>0,25*4*4</t>
  </si>
  <si>
    <t>1466346506</t>
  </si>
  <si>
    <t>80,3*0,2*1 "podezdívka v místě oplocení z vyplétaných panelů"</t>
  </si>
  <si>
    <t>1605942114</t>
  </si>
  <si>
    <t>42</t>
  </si>
  <si>
    <t>-315280046</t>
  </si>
  <si>
    <t>80,3</t>
  </si>
  <si>
    <t>966073810</t>
  </si>
  <si>
    <t>Rozebrání vrat a vrátek k oplocení plochy do 2 m2</t>
  </si>
  <si>
    <t>-417170500</t>
  </si>
  <si>
    <t>Rozebrání vrat a vrátek k oplocení plochy jednotlivě do 2 m2</t>
  </si>
  <si>
    <t>966073812</t>
  </si>
  <si>
    <t>Rozebrání vrat a vrátek k oplocení plochy do 10 m2</t>
  </si>
  <si>
    <t>1771369872</t>
  </si>
  <si>
    <t>Rozebrání vrat a vrátek k oplocení plochy jednotlivě přes 6 do 10 m2</t>
  </si>
  <si>
    <t>179988829</t>
  </si>
  <si>
    <t>F7+F8</t>
  </si>
  <si>
    <t>-357060453</t>
  </si>
  <si>
    <t>26</t>
  </si>
  <si>
    <t>423795550</t>
  </si>
  <si>
    <t>27</t>
  </si>
  <si>
    <t>-1396702940</t>
  </si>
  <si>
    <t>28</t>
  </si>
  <si>
    <t>-1793935314</t>
  </si>
  <si>
    <t>29</t>
  </si>
  <si>
    <t>1352059813</t>
  </si>
  <si>
    <t>30</t>
  </si>
  <si>
    <t>182757782</t>
  </si>
  <si>
    <t>31</t>
  </si>
  <si>
    <t>IP 3020</t>
  </si>
  <si>
    <t>Montáž jednokřídlé branky vč. nosných sloupků, vč. zemních prací ručním nářadím, vč. betonáže sloupků z betonu min. C12/15, vč. odvozu přebytečného výkopku na skládku a skládkovného</t>
  </si>
  <si>
    <t>-685305495</t>
  </si>
  <si>
    <t>32</t>
  </si>
  <si>
    <t>IP 3021</t>
  </si>
  <si>
    <t>Jednokřídlá branka1094x1745mm, povrchová úprava Zn+PVC v barvě zelené. Sloupky branky čtyřhranné profilu 60/60mm, délka 2800mm.Výplň branky svařovaným panelem (stejný jako oplocení). Součástí branky je zámek s vložkou FAB a kováním.</t>
  </si>
  <si>
    <t>1577850775</t>
  </si>
  <si>
    <t>IP 3026</t>
  </si>
  <si>
    <t>Montáž dvoukřídlé branky vč. nosných sloupků, vč. zemních prací ručním nářadím, vč. betonáže sloupků z betonu min. C12/15, vč. odvozu přebytečného výkopku na skládku a skládkovného</t>
  </si>
  <si>
    <t>181937231</t>
  </si>
  <si>
    <t>34</t>
  </si>
  <si>
    <t>IP 3027</t>
  </si>
  <si>
    <t>Dvoukřídlá branka 2x 1094x1745mm, povrchová úprava Zn+PVC v barvě zelené. Sloupky branky čtyřhranné profilu 60/60mm, délka 2800mm.Výplň branky svařovaným panelem (stejný jako oplocení). Součástí branky je zámek s vložkou FAB a kováním.</t>
  </si>
  <si>
    <t>320973039</t>
  </si>
  <si>
    <t>35</t>
  </si>
  <si>
    <t>IP 3022</t>
  </si>
  <si>
    <t>Montáž dvoukřídlé brány vč. nosných sloupků, vč. zemních prací ručním nářadím, vč. betonáže sloupků z betonu min. C12/15, vč. odvozu přebytečného výkopku na skládku a skládkovného</t>
  </si>
  <si>
    <t>-513018694</t>
  </si>
  <si>
    <t>36</t>
  </si>
  <si>
    <t>IP 3023</t>
  </si>
  <si>
    <t>Dvoukřídlá brána 4138x1745mm, povrchová úpravá Zn+PVC v barvě zelené. Nosné sloupky brány čtyřhranné profilu 80x80mm, délky 2800mm. Výplň brány svařovaným panelem (stejný jako oplocení). Součástí brány je zámek s vložkou FAB a kovaní.</t>
  </si>
  <si>
    <t>-840712378</t>
  </si>
  <si>
    <t>37</t>
  </si>
  <si>
    <t>190406055</t>
  </si>
  <si>
    <t>38</t>
  </si>
  <si>
    <t>-1840577838</t>
  </si>
  <si>
    <t>32,224*8 'Přepočtené koeficientem množství</t>
  </si>
  <si>
    <t>39</t>
  </si>
  <si>
    <t>1271416268</t>
  </si>
  <si>
    <t>40</t>
  </si>
  <si>
    <t>997221845</t>
  </si>
  <si>
    <t>Poplatek za uložení odpadu z asfaltových povrchů na skládce (skládkovné)</t>
  </si>
  <si>
    <t>1186753363</t>
  </si>
  <si>
    <t>Poplatek za uložení stavebního odpadu na skládce (skládkovné) z asfaltových povrchů</t>
  </si>
  <si>
    <t>41</t>
  </si>
  <si>
    <t>997221855</t>
  </si>
  <si>
    <t>Poplatek za uložení odpadu z kameniva na skládce (skládkovné)</t>
  </si>
  <si>
    <t>-1292224453</t>
  </si>
  <si>
    <t>Poplatek za uložení stavebního odpadu na skládce (skládkovné) z kameniva</t>
  </si>
  <si>
    <t>1852261307</t>
  </si>
  <si>
    <t>43</t>
  </si>
  <si>
    <t>75365159</t>
  </si>
  <si>
    <t>44</t>
  </si>
  <si>
    <t>1601330019</t>
  </si>
  <si>
    <t>45</t>
  </si>
  <si>
    <t>962493147</t>
  </si>
  <si>
    <t>5,447</t>
  </si>
  <si>
    <t>15,252</t>
  </si>
  <si>
    <t>54,47</t>
  </si>
  <si>
    <t>2016-26-3 - Oplocení - III. etapa</t>
  </si>
  <si>
    <t>2016-26-3-SP - Soupis prací - Oplocení - III. etapa</t>
  </si>
  <si>
    <t>-1954913925</t>
  </si>
  <si>
    <t>108,94*0,5*0,1</t>
  </si>
  <si>
    <t>1353549388</t>
  </si>
  <si>
    <t>40708020</t>
  </si>
  <si>
    <t>-1715890129</t>
  </si>
  <si>
    <t>108,94*0,2*0,7</t>
  </si>
  <si>
    <t>-2048332726</t>
  </si>
  <si>
    <t>818824542</t>
  </si>
  <si>
    <t>-1001164417</t>
  </si>
  <si>
    <t>54,47*0,015 'Přepočtené koeficientem množství</t>
  </si>
  <si>
    <t>1586736245</t>
  </si>
  <si>
    <t>108,94*0,2*1 "podezdívka v místě oplocení z vyplétaných panelů"</t>
  </si>
  <si>
    <t>774519606</t>
  </si>
  <si>
    <t>55</t>
  </si>
  <si>
    <t>-1783630304</t>
  </si>
  <si>
    <t>108,94</t>
  </si>
  <si>
    <t>1580777207</t>
  </si>
  <si>
    <t>-2070690335</t>
  </si>
  <si>
    <t>1514818657</t>
  </si>
  <si>
    <t>-532493645</t>
  </si>
  <si>
    <t>801381700</t>
  </si>
  <si>
    <t>-138596968</t>
  </si>
  <si>
    <t>733386690</t>
  </si>
  <si>
    <t>446800613</t>
  </si>
  <si>
    <t>230517274</t>
  </si>
  <si>
    <t>43,576*8 'Přepočtené koeficientem množství</t>
  </si>
  <si>
    <t>-1517156503</t>
  </si>
  <si>
    <t>-1183606845</t>
  </si>
  <si>
    <t>348742064</t>
  </si>
  <si>
    <t>174456160</t>
  </si>
  <si>
    <t>-796805299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</si>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</sst>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10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 applyAlignment="0">
      <protection locked="0"/>
    </xf>
    <xf numFmtId="0" fontId="7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380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90" fillId="0" borderId="0" xfId="0" applyFont="1" applyAlignment="1">
      <alignment horizontal="left" vertical="center"/>
    </xf>
    <xf numFmtId="0" fontId="91" fillId="0" borderId="0" xfId="0" applyFont="1" applyAlignment="1">
      <alignment horizontal="left" vertical="center"/>
    </xf>
    <xf numFmtId="0" fontId="9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92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4" fillId="35" borderId="26" xfId="0" applyFont="1" applyFill="1" applyBorder="1" applyAlignment="1">
      <alignment horizontal="center" vertical="center"/>
    </xf>
    <xf numFmtId="0" fontId="92" fillId="0" borderId="27" xfId="0" applyFont="1" applyBorder="1" applyAlignment="1">
      <alignment horizontal="center" vertical="center" wrapText="1"/>
    </xf>
    <xf numFmtId="0" fontId="92" fillId="0" borderId="28" xfId="0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5" fillId="0" borderId="0" xfId="0" applyFont="1" applyAlignment="1">
      <alignment vertical="center"/>
    </xf>
    <xf numFmtId="0" fontId="9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7" fillId="0" borderId="24" xfId="0" applyNumberFormat="1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174" fontId="97" fillId="0" borderId="0" xfId="0" applyNumberFormat="1" applyFont="1" applyBorder="1" applyAlignment="1">
      <alignment vertical="center"/>
    </xf>
    <xf numFmtId="4" fontId="97" fillId="0" borderId="2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" fontId="98" fillId="0" borderId="24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174" fontId="98" fillId="0" borderId="0" xfId="0" applyNumberFormat="1" applyFont="1" applyBorder="1" applyAlignment="1">
      <alignment vertical="center"/>
    </xf>
    <xf numFmtId="4" fontId="98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8" fillId="0" borderId="31" xfId="0" applyNumberFormat="1" applyFont="1" applyBorder="1" applyAlignment="1">
      <alignment vertical="center"/>
    </xf>
    <xf numFmtId="4" fontId="98" fillId="0" borderId="32" xfId="0" applyNumberFormat="1" applyFont="1" applyBorder="1" applyAlignment="1">
      <alignment vertical="center"/>
    </xf>
    <xf numFmtId="174" fontId="98" fillId="0" borderId="32" xfId="0" applyNumberFormat="1" applyFont="1" applyBorder="1" applyAlignment="1">
      <alignment vertical="center"/>
    </xf>
    <xf numFmtId="4" fontId="98" fillId="0" borderId="33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horizontal="left" vertical="center"/>
      <protection locked="0"/>
    </xf>
    <xf numFmtId="173" fontId="4" fillId="0" borderId="0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3" fillId="0" borderId="0" xfId="0" applyNumberFormat="1" applyFont="1" applyBorder="1" applyAlignment="1">
      <alignment vertical="center"/>
    </xf>
    <xf numFmtId="0" fontId="82" fillId="0" borderId="0" xfId="0" applyFont="1" applyBorder="1" applyAlignment="1" applyProtection="1">
      <alignment horizontal="right" vertical="center"/>
      <protection locked="0"/>
    </xf>
    <xf numFmtId="4" fontId="82" fillId="0" borderId="0" xfId="0" applyNumberFormat="1" applyFont="1" applyBorder="1" applyAlignment="1">
      <alignment vertical="center"/>
    </xf>
    <xf numFmtId="172" fontId="82" fillId="0" borderId="0" xfId="0" applyNumberFormat="1" applyFont="1" applyBorder="1" applyAlignment="1" applyProtection="1">
      <alignment horizontal="right" vertical="center"/>
      <protection locked="0"/>
    </xf>
    <xf numFmtId="0" fontId="0" fillId="35" borderId="0" xfId="0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0" fillId="35" borderId="18" xfId="0" applyFont="1" applyFill="1" applyBorder="1" applyAlignment="1" applyProtection="1">
      <alignment vertical="center"/>
      <protection locked="0"/>
    </xf>
    <xf numFmtId="4" fontId="5" fillId="35" borderId="18" xfId="0" applyNumberFormat="1" applyFont="1" applyFill="1" applyBorder="1" applyAlignment="1">
      <alignment vertical="center"/>
    </xf>
    <xf numFmtId="0" fontId="0" fillId="35" borderId="35" xfId="0" applyFont="1" applyFill="1" applyBorder="1" applyAlignment="1">
      <alignment vertical="center"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 applyProtection="1">
      <alignment vertical="center"/>
      <protection locked="0"/>
    </xf>
    <xf numFmtId="0" fontId="4" fillId="35" borderId="0" xfId="0" applyFont="1" applyFill="1" applyBorder="1" applyAlignment="1">
      <alignment horizontal="right" vertical="center"/>
    </xf>
    <xf numFmtId="0" fontId="0" fillId="35" borderId="14" xfId="0" applyFont="1" applyFill="1" applyBorder="1" applyAlignment="1">
      <alignment vertical="center"/>
    </xf>
    <xf numFmtId="0" fontId="99" fillId="0" borderId="0" xfId="0" applyFont="1" applyBorder="1" applyAlignment="1">
      <alignment horizontal="left" vertical="center"/>
    </xf>
    <xf numFmtId="0" fontId="83" fillId="0" borderId="13" xfId="0" applyFont="1" applyBorder="1" applyAlignment="1">
      <alignment vertical="center"/>
    </xf>
    <xf numFmtId="0" fontId="83" fillId="0" borderId="0" xfId="0" applyFont="1" applyBorder="1" applyAlignment="1">
      <alignment vertical="center"/>
    </xf>
    <xf numFmtId="0" fontId="83" fillId="0" borderId="32" xfId="0" applyFont="1" applyBorder="1" applyAlignment="1">
      <alignment horizontal="left" vertical="center"/>
    </xf>
    <xf numFmtId="0" fontId="83" fillId="0" borderId="32" xfId="0" applyFont="1" applyBorder="1" applyAlignment="1">
      <alignment vertical="center"/>
    </xf>
    <xf numFmtId="0" fontId="83" fillId="0" borderId="32" xfId="0" applyFont="1" applyBorder="1" applyAlignment="1" applyProtection="1">
      <alignment vertical="center"/>
      <protection locked="0"/>
    </xf>
    <xf numFmtId="4" fontId="83" fillId="0" borderId="32" xfId="0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4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32" xfId="0" applyFont="1" applyBorder="1" applyAlignment="1">
      <alignment horizontal="left" vertical="center"/>
    </xf>
    <xf numFmtId="0" fontId="84" fillId="0" borderId="32" xfId="0" applyFont="1" applyBorder="1" applyAlignment="1">
      <alignment vertical="center"/>
    </xf>
    <xf numFmtId="0" fontId="84" fillId="0" borderId="32" xfId="0" applyFont="1" applyBorder="1" applyAlignment="1" applyProtection="1">
      <alignment vertical="center"/>
      <protection locked="0"/>
    </xf>
    <xf numFmtId="4" fontId="84" fillId="0" borderId="32" xfId="0" applyNumberFormat="1" applyFont="1" applyBorder="1" applyAlignment="1">
      <alignment vertical="center"/>
    </xf>
    <xf numFmtId="0" fontId="84" fillId="0" borderId="14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/>
    </xf>
    <xf numFmtId="0" fontId="92" fillId="0" borderId="0" xfId="0" applyFont="1" applyAlignment="1" applyProtection="1">
      <alignment horizontal="lef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100" fillId="35" borderId="28" xfId="0" applyFont="1" applyFill="1" applyBorder="1" applyAlignment="1" applyProtection="1">
      <alignment horizontal="center" vertical="center" wrapText="1"/>
      <protection locked="0"/>
    </xf>
    <xf numFmtId="0" fontId="4" fillId="35" borderId="29" xfId="0" applyFont="1" applyFill="1" applyBorder="1" applyAlignment="1">
      <alignment horizontal="center" vertical="center" wrapText="1"/>
    </xf>
    <xf numFmtId="4" fontId="93" fillId="0" borderId="0" xfId="0" applyNumberFormat="1" applyFont="1" applyAlignment="1">
      <alignment/>
    </xf>
    <xf numFmtId="174" fontId="101" fillId="0" borderId="22" xfId="0" applyNumberFormat="1" applyFont="1" applyBorder="1" applyAlignment="1">
      <alignment/>
    </xf>
    <xf numFmtId="174" fontId="101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5" fillId="0" borderId="13" xfId="0" applyFont="1" applyBorder="1" applyAlignment="1">
      <alignment/>
    </xf>
    <xf numFmtId="0" fontId="8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85" fillId="0" borderId="0" xfId="0" applyFont="1" applyAlignment="1" applyProtection="1">
      <alignment/>
      <protection locked="0"/>
    </xf>
    <xf numFmtId="4" fontId="83" fillId="0" borderId="0" xfId="0" applyNumberFormat="1" applyFont="1" applyAlignment="1">
      <alignment/>
    </xf>
    <xf numFmtId="0" fontId="85" fillId="0" borderId="24" xfId="0" applyFont="1" applyBorder="1" applyAlignment="1">
      <alignment/>
    </xf>
    <xf numFmtId="0" fontId="85" fillId="0" borderId="0" xfId="0" applyFont="1" applyBorder="1" applyAlignment="1">
      <alignment/>
    </xf>
    <xf numFmtId="174" fontId="85" fillId="0" borderId="0" xfId="0" applyNumberFormat="1" applyFont="1" applyBorder="1" applyAlignment="1">
      <alignment/>
    </xf>
    <xf numFmtId="174" fontId="85" fillId="0" borderId="25" xfId="0" applyNumberFormat="1" applyFont="1" applyBorder="1" applyAlignment="1">
      <alignment/>
    </xf>
    <xf numFmtId="0" fontId="85" fillId="0" borderId="0" xfId="0" applyFont="1" applyAlignment="1">
      <alignment horizontal="center"/>
    </xf>
    <xf numFmtId="4" fontId="85" fillId="0" borderId="0" xfId="0" applyNumberFormat="1" applyFont="1" applyAlignment="1">
      <alignment vertical="center"/>
    </xf>
    <xf numFmtId="0" fontId="85" fillId="0" borderId="0" xfId="0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4" fontId="84" fillId="0" borderId="0" xfId="0" applyNumberFormat="1" applyFont="1" applyBorder="1" applyAlignment="1">
      <alignment/>
    </xf>
    <xf numFmtId="0" fontId="0" fillId="0" borderId="13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75" fontId="0" fillId="0" borderId="36" xfId="0" applyNumberFormat="1" applyFont="1" applyBorder="1" applyAlignment="1" applyProtection="1">
      <alignment vertical="center"/>
      <protection/>
    </xf>
    <xf numFmtId="4" fontId="0" fillId="23" borderId="36" xfId="0" applyNumberFormat="1" applyFont="1" applyFill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/>
    </xf>
    <xf numFmtId="0" fontId="82" fillId="23" borderId="36" xfId="0" applyFont="1" applyFill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center" vertical="center"/>
    </xf>
    <xf numFmtId="174" fontId="82" fillId="0" borderId="0" xfId="0" applyNumberFormat="1" applyFont="1" applyBorder="1" applyAlignment="1">
      <alignment vertical="center"/>
    </xf>
    <xf numFmtId="174" fontId="82" fillId="0" borderId="2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10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6" fillId="0" borderId="13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0" fontId="86" fillId="0" borderId="0" xfId="0" applyFont="1" applyAlignment="1">
      <alignment horizontal="left"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175" fontId="87" fillId="0" borderId="0" xfId="0" applyNumberFormat="1" applyFont="1" applyAlignment="1">
      <alignment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102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horizontal="left" vertical="center" wrapText="1"/>
    </xf>
    <xf numFmtId="175" fontId="88" fillId="0" borderId="0" xfId="0" applyNumberFormat="1" applyFont="1" applyBorder="1" applyAlignment="1">
      <alignment vertical="center"/>
    </xf>
    <xf numFmtId="0" fontId="88" fillId="0" borderId="0" xfId="0" applyFont="1" applyAlignment="1" applyProtection="1">
      <alignment vertical="center"/>
      <protection locked="0"/>
    </xf>
    <xf numFmtId="0" fontId="88" fillId="0" borderId="24" xfId="0" applyFont="1" applyBorder="1" applyAlignment="1">
      <alignment vertical="center"/>
    </xf>
    <xf numFmtId="0" fontId="88" fillId="0" borderId="0" xfId="0" applyFont="1" applyBorder="1" applyAlignment="1">
      <alignment vertical="center"/>
    </xf>
    <xf numFmtId="0" fontId="88" fillId="0" borderId="25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103" fillId="0" borderId="36" xfId="0" applyFont="1" applyBorder="1" applyAlignment="1" applyProtection="1">
      <alignment horizontal="center" vertical="center"/>
      <protection/>
    </xf>
    <xf numFmtId="49" fontId="103" fillId="0" borderId="36" xfId="0" applyNumberFormat="1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left" vertical="center" wrapText="1"/>
      <protection/>
    </xf>
    <xf numFmtId="0" fontId="103" fillId="0" borderId="36" xfId="0" applyFont="1" applyBorder="1" applyAlignment="1" applyProtection="1">
      <alignment horizontal="center" vertical="center" wrapText="1"/>
      <protection/>
    </xf>
    <xf numFmtId="175" fontId="103" fillId="0" borderId="36" xfId="0" applyNumberFormat="1" applyFont="1" applyBorder="1" applyAlignment="1" applyProtection="1">
      <alignment vertical="center"/>
      <protection/>
    </xf>
    <xf numFmtId="4" fontId="103" fillId="23" borderId="36" xfId="0" applyNumberFormat="1" applyFont="1" applyFill="1" applyBorder="1" applyAlignment="1" applyProtection="1">
      <alignment vertical="center"/>
      <protection locked="0"/>
    </xf>
    <xf numFmtId="4" fontId="103" fillId="0" borderId="36" xfId="0" applyNumberFormat="1" applyFont="1" applyBorder="1" applyAlignment="1" applyProtection="1">
      <alignment vertical="center"/>
      <protection/>
    </xf>
    <xf numFmtId="0" fontId="103" fillId="0" borderId="13" xfId="0" applyFont="1" applyBorder="1" applyAlignment="1">
      <alignment vertical="center"/>
    </xf>
    <xf numFmtId="0" fontId="103" fillId="23" borderId="36" xfId="0" applyFont="1" applyFill="1" applyBorder="1" applyAlignment="1" applyProtection="1">
      <alignment horizontal="left" vertical="center"/>
      <protection locked="0"/>
    </xf>
    <xf numFmtId="0" fontId="103" fillId="0" borderId="0" xfId="0" applyFont="1" applyBorder="1" applyAlignment="1">
      <alignment horizontal="center" vertical="center"/>
    </xf>
    <xf numFmtId="0" fontId="104" fillId="0" borderId="0" xfId="0" applyFont="1" applyAlignment="1">
      <alignment vertical="center" wrapText="1"/>
    </xf>
    <xf numFmtId="0" fontId="88" fillId="0" borderId="0" xfId="0" applyFont="1" applyAlignment="1">
      <alignment horizontal="left" vertical="center"/>
    </xf>
    <xf numFmtId="0" fontId="88" fillId="0" borderId="0" xfId="0" applyFont="1" applyAlignment="1">
      <alignment horizontal="left" vertical="center" wrapText="1"/>
    </xf>
    <xf numFmtId="175" fontId="88" fillId="0" borderId="0" xfId="0" applyNumberFormat="1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 wrapText="1"/>
    </xf>
    <xf numFmtId="175" fontId="87" fillId="0" borderId="0" xfId="0" applyNumberFormat="1" applyFont="1" applyBorder="1" applyAlignment="1">
      <alignment vertical="center"/>
    </xf>
    <xf numFmtId="0" fontId="104" fillId="0" borderId="0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/>
    </xf>
    <xf numFmtId="0" fontId="105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82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2" fontId="82" fillId="0" borderId="0" xfId="0" applyNumberFormat="1" applyFont="1" applyBorder="1" applyAlignment="1">
      <alignment horizontal="center" vertical="center"/>
    </xf>
    <xf numFmtId="0" fontId="82" fillId="0" borderId="0" xfId="0" applyFont="1" applyBorder="1" applyAlignment="1">
      <alignment vertical="center"/>
    </xf>
    <xf numFmtId="4" fontId="105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173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94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right" vertical="center"/>
    </xf>
    <xf numFmtId="4" fontId="96" fillId="0" borderId="0" xfId="0" applyNumberFormat="1" applyFont="1" applyAlignment="1">
      <alignment vertical="center"/>
    </xf>
    <xf numFmtId="0" fontId="96" fillId="0" borderId="0" xfId="0" applyFont="1" applyAlignment="1">
      <alignment vertical="center"/>
    </xf>
    <xf numFmtId="4" fontId="96" fillId="0" borderId="0" xfId="0" applyNumberFormat="1" applyFont="1" applyAlignment="1">
      <alignment horizontal="right" vertical="center"/>
    </xf>
    <xf numFmtId="0" fontId="95" fillId="0" borderId="0" xfId="0" applyFont="1" applyAlignment="1">
      <alignment horizontal="left" vertical="center" wrapText="1"/>
    </xf>
    <xf numFmtId="4" fontId="84" fillId="0" borderId="0" xfId="0" applyNumberFormat="1" applyFont="1" applyAlignment="1">
      <alignment vertical="center"/>
    </xf>
    <xf numFmtId="0" fontId="84" fillId="0" borderId="0" xfId="0" applyFont="1" applyAlignment="1">
      <alignment vertical="center"/>
    </xf>
    <xf numFmtId="0" fontId="106" fillId="0" borderId="0" xfId="0" applyFont="1" applyAlignment="1">
      <alignment horizontal="left" vertical="center" wrapText="1"/>
    </xf>
    <xf numFmtId="4" fontId="93" fillId="0" borderId="0" xfId="0" applyNumberFormat="1" applyFont="1" applyAlignment="1">
      <alignment horizontal="right" vertical="center"/>
    </xf>
    <xf numFmtId="4" fontId="93" fillId="0" borderId="0" xfId="0" applyNumberFormat="1" applyFont="1" applyAlignment="1">
      <alignment vertical="center"/>
    </xf>
    <xf numFmtId="0" fontId="9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92" fillId="0" borderId="0" xfId="0" applyFont="1" applyAlignment="1">
      <alignment horizontal="left" vertical="center" wrapText="1"/>
    </xf>
    <xf numFmtId="0" fontId="66" fillId="33" borderId="0" xfId="36" applyFill="1" applyAlignment="1">
      <alignment/>
    </xf>
    <xf numFmtId="0" fontId="107" fillId="0" borderId="0" xfId="36" applyFont="1" applyAlignment="1">
      <alignment horizontal="center" vertical="center"/>
    </xf>
    <xf numFmtId="0" fontId="108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09" fillId="33" borderId="0" xfId="36" applyFont="1" applyFill="1" applyAlignment="1">
      <alignment vertical="center"/>
    </xf>
    <xf numFmtId="0" fontId="89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08" fillId="33" borderId="0" xfId="0" applyFont="1" applyFill="1" applyAlignment="1" applyProtection="1">
      <alignment horizontal="left" vertical="center"/>
      <protection/>
    </xf>
    <xf numFmtId="0" fontId="109" fillId="33" borderId="0" xfId="36" applyFont="1" applyFill="1" applyAlignment="1" applyProtection="1">
      <alignment vertical="center"/>
      <protection/>
    </xf>
    <xf numFmtId="0" fontId="109" fillId="33" borderId="0" xfId="36" applyFont="1" applyFill="1" applyAlignment="1">
      <alignment vertical="center"/>
    </xf>
    <xf numFmtId="0" fontId="7" fillId="33" borderId="0" xfId="0" applyFont="1" applyFill="1" applyAlignment="1" applyProtection="1">
      <alignment vertical="center"/>
      <protection locked="0"/>
    </xf>
    <xf numFmtId="0" fontId="0" fillId="0" borderId="0" xfId="47" applyAlignment="1">
      <alignment vertical="top"/>
      <protection locked="0"/>
    </xf>
    <xf numFmtId="0" fontId="0" fillId="0" borderId="37" xfId="47" applyFont="1" applyBorder="1" applyAlignment="1">
      <alignment vertical="center" wrapText="1"/>
      <protection locked="0"/>
    </xf>
    <xf numFmtId="0" fontId="0" fillId="0" borderId="38" xfId="47" applyFont="1" applyBorder="1" applyAlignment="1">
      <alignment vertical="center" wrapText="1"/>
      <protection locked="0"/>
    </xf>
    <xf numFmtId="0" fontId="0" fillId="0" borderId="39" xfId="47" applyFont="1" applyBorder="1" applyAlignment="1">
      <alignment vertical="center" wrapText="1"/>
      <protection locked="0"/>
    </xf>
    <xf numFmtId="0" fontId="0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0" fillId="0" borderId="41" xfId="47" applyFont="1" applyBorder="1" applyAlignment="1">
      <alignment horizontal="center" vertical="center" wrapText="1"/>
      <protection locked="0"/>
    </xf>
    <xf numFmtId="0" fontId="0" fillId="0" borderId="0" xfId="47" applyAlignment="1">
      <alignment horizontal="center" vertical="center"/>
      <protection locked="0"/>
    </xf>
    <xf numFmtId="0" fontId="0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0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49" fontId="4" fillId="0" borderId="0" xfId="47" applyNumberFormat="1" applyFont="1" applyBorder="1" applyAlignment="1">
      <alignment horizontal="left" vertical="center" wrapText="1"/>
      <protection locked="0"/>
    </xf>
    <xf numFmtId="49" fontId="4" fillId="0" borderId="0" xfId="47" applyNumberFormat="1" applyFont="1" applyBorder="1" applyAlignment="1">
      <alignment vertical="center" wrapText="1"/>
      <protection locked="0"/>
    </xf>
    <xf numFmtId="0" fontId="0" fillId="0" borderId="43" xfId="47" applyFont="1" applyBorder="1" applyAlignment="1">
      <alignment vertical="center" wrapText="1"/>
      <protection locked="0"/>
    </xf>
    <xf numFmtId="0" fontId="7" fillId="0" borderId="42" xfId="47" applyFont="1" applyBorder="1" applyAlignment="1">
      <alignment vertical="center" wrapText="1"/>
      <protection locked="0"/>
    </xf>
    <xf numFmtId="0" fontId="0" fillId="0" borderId="44" xfId="47" applyFont="1" applyBorder="1" applyAlignment="1">
      <alignment vertical="center" wrapText="1"/>
      <protection locked="0"/>
    </xf>
    <xf numFmtId="0" fontId="0" fillId="0" borderId="0" xfId="47" applyFont="1" applyBorder="1" applyAlignment="1">
      <alignment vertical="top"/>
      <protection locked="0"/>
    </xf>
    <xf numFmtId="0" fontId="0" fillId="0" borderId="0" xfId="47" applyFont="1" applyAlignment="1">
      <alignment vertical="top"/>
      <protection locked="0"/>
    </xf>
    <xf numFmtId="0" fontId="0" fillId="0" borderId="37" xfId="47" applyFont="1" applyBorder="1" applyAlignment="1">
      <alignment horizontal="left" vertical="center"/>
      <protection locked="0"/>
    </xf>
    <xf numFmtId="0" fontId="0" fillId="0" borderId="38" xfId="47" applyFont="1" applyBorder="1" applyAlignment="1">
      <alignment horizontal="left" vertical="center"/>
      <protection locked="0"/>
    </xf>
    <xf numFmtId="0" fontId="0" fillId="0" borderId="39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0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6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6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4" fillId="0" borderId="0" xfId="47" applyFont="1" applyAlignment="1">
      <alignment horizontal="left" vertical="center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left" vertical="center"/>
      <protection locked="0"/>
    </xf>
    <xf numFmtId="0" fontId="4" fillId="0" borderId="0" xfId="47" applyFont="1" applyFill="1" applyBorder="1" applyAlignment="1">
      <alignment horizontal="center" vertical="center"/>
      <protection locked="0"/>
    </xf>
    <xf numFmtId="0" fontId="0" fillId="0" borderId="43" xfId="47" applyFont="1" applyBorder="1" applyAlignment="1">
      <alignment horizontal="left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0" fillId="0" borderId="44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6" fillId="0" borderId="0" xfId="47" applyFont="1" applyBorder="1" applyAlignment="1">
      <alignment horizontal="left" vertical="center"/>
      <protection locked="0"/>
    </xf>
    <xf numFmtId="0" fontId="4" fillId="0" borderId="42" xfId="47" applyFont="1" applyBorder="1" applyAlignment="1">
      <alignment horizontal="left" vertical="center"/>
      <protection locked="0"/>
    </xf>
    <xf numFmtId="0" fontId="0" fillId="0" borderId="0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center" vertical="center" wrapText="1"/>
      <protection locked="0"/>
    </xf>
    <xf numFmtId="0" fontId="0" fillId="0" borderId="37" xfId="47" applyFont="1" applyBorder="1" applyAlignment="1">
      <alignment horizontal="left" vertical="center" wrapText="1"/>
      <protection locked="0"/>
    </xf>
    <xf numFmtId="0" fontId="0" fillId="0" borderId="38" xfId="47" applyFont="1" applyBorder="1" applyAlignment="1">
      <alignment horizontal="left" vertical="center" wrapText="1"/>
      <protection locked="0"/>
    </xf>
    <xf numFmtId="0" fontId="0" fillId="0" borderId="39" xfId="47" applyFont="1" applyBorder="1" applyAlignment="1">
      <alignment horizontal="left" vertical="center" wrapText="1"/>
      <protection locked="0"/>
    </xf>
    <xf numFmtId="0" fontId="0" fillId="0" borderId="40" xfId="47" applyFont="1" applyBorder="1" applyAlignment="1">
      <alignment horizontal="left" vertical="center" wrapText="1"/>
      <protection locked="0"/>
    </xf>
    <xf numFmtId="0" fontId="0" fillId="0" borderId="41" xfId="47" applyFont="1" applyBorder="1" applyAlignment="1">
      <alignment horizontal="left" vertical="center" wrapText="1"/>
      <protection locked="0"/>
    </xf>
    <xf numFmtId="0" fontId="6" fillId="0" borderId="40" xfId="47" applyFont="1" applyBorder="1" applyAlignment="1">
      <alignment horizontal="left" vertical="center" wrapText="1"/>
      <protection locked="0"/>
    </xf>
    <xf numFmtId="0" fontId="6" fillId="0" borderId="41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4" fillId="0" borderId="43" xfId="47" applyFont="1" applyBorder="1" applyAlignment="1">
      <alignment horizontal="left" vertical="center" wrapText="1"/>
      <protection locked="0"/>
    </xf>
    <xf numFmtId="0" fontId="4" fillId="0" borderId="42" xfId="47" applyFont="1" applyBorder="1" applyAlignment="1">
      <alignment horizontal="left" vertical="center" wrapText="1"/>
      <protection locked="0"/>
    </xf>
    <xf numFmtId="0" fontId="4" fillId="0" borderId="44" xfId="47" applyFont="1" applyBorder="1" applyAlignment="1">
      <alignment horizontal="left" vertical="center" wrapText="1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0" xfId="47" applyFont="1" applyBorder="1" applyAlignment="1">
      <alignment horizontal="center" vertical="top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6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6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0" fillId="0" borderId="0" xfId="47" applyBorder="1" applyAlignment="1">
      <alignment vertical="top"/>
      <protection locked="0"/>
    </xf>
    <xf numFmtId="49" fontId="4" fillId="0" borderId="0" xfId="47" applyNumberFormat="1" applyFont="1" applyBorder="1" applyAlignment="1">
      <alignment horizontal="left" vertical="center"/>
      <protection locked="0"/>
    </xf>
    <xf numFmtId="0" fontId="0" fillId="0" borderId="42" xfId="47" applyBorder="1" applyAlignment="1">
      <alignment vertical="top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6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0" fillId="0" borderId="40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0" fillId="0" borderId="41" xfId="47" applyFont="1" applyBorder="1" applyAlignment="1">
      <alignment vertical="top"/>
      <protection locked="0"/>
    </xf>
    <xf numFmtId="0" fontId="0" fillId="0" borderId="0" xfId="47" applyFont="1" applyBorder="1" applyAlignment="1">
      <alignment horizontal="center" vertical="center"/>
      <protection locked="0"/>
    </xf>
    <xf numFmtId="0" fontId="0" fillId="0" borderId="0" xfId="47" applyFont="1" applyBorder="1" applyAlignment="1">
      <alignment horizontal="left" vertical="top"/>
      <protection locked="0"/>
    </xf>
    <xf numFmtId="0" fontId="0" fillId="0" borderId="43" xfId="47" applyFont="1" applyBorder="1" applyAlignment="1">
      <alignment vertical="top"/>
      <protection locked="0"/>
    </xf>
    <xf numFmtId="0" fontId="0" fillId="0" borderId="42" xfId="47" applyFont="1" applyBorder="1" applyAlignment="1">
      <alignment vertical="top"/>
      <protection locked="0"/>
    </xf>
    <xf numFmtId="0" fontId="0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B2C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6B2F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BB84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Data\System\Temp\radD7B5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" customHeight="1">
      <c r="A1" s="284" t="s">
        <v>0</v>
      </c>
      <c r="B1" s="285"/>
      <c r="C1" s="285"/>
      <c r="D1" s="286" t="s">
        <v>1</v>
      </c>
      <c r="E1" s="285"/>
      <c r="F1" s="285"/>
      <c r="G1" s="285"/>
      <c r="H1" s="285"/>
      <c r="I1" s="285"/>
      <c r="J1" s="285"/>
      <c r="K1" s="287" t="s">
        <v>503</v>
      </c>
      <c r="L1" s="287"/>
      <c r="M1" s="287"/>
      <c r="N1" s="287"/>
      <c r="O1" s="287"/>
      <c r="P1" s="287"/>
      <c r="Q1" s="287"/>
      <c r="R1" s="287"/>
      <c r="S1" s="287"/>
      <c r="T1" s="285"/>
      <c r="U1" s="285"/>
      <c r="V1" s="285"/>
      <c r="W1" s="287" t="s">
        <v>504</v>
      </c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79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5" t="s">
        <v>2</v>
      </c>
      <c r="BB1" s="15" t="s">
        <v>3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7" t="s">
        <v>4</v>
      </c>
      <c r="BU1" s="17" t="s">
        <v>4</v>
      </c>
      <c r="BV1" s="17" t="s">
        <v>5</v>
      </c>
    </row>
    <row r="2" spans="3:72" ht="36.75" customHeight="1"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S2" s="18" t="s">
        <v>6</v>
      </c>
      <c r="BT2" s="18" t="s">
        <v>7</v>
      </c>
    </row>
    <row r="3" spans="2:72" ht="6.7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6</v>
      </c>
      <c r="BT3" s="18" t="s">
        <v>8</v>
      </c>
    </row>
    <row r="4" spans="2:71" ht="36.7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5"/>
      <c r="AS4" s="26" t="s">
        <v>10</v>
      </c>
      <c r="BE4" s="27" t="s">
        <v>11</v>
      </c>
      <c r="BS4" s="18" t="s">
        <v>12</v>
      </c>
    </row>
    <row r="5" spans="2:71" ht="14.25" customHeight="1">
      <c r="B5" s="22"/>
      <c r="C5" s="23"/>
      <c r="D5" s="28" t="s">
        <v>13</v>
      </c>
      <c r="E5" s="23"/>
      <c r="F5" s="23"/>
      <c r="G5" s="23"/>
      <c r="H5" s="23"/>
      <c r="I5" s="23"/>
      <c r="J5" s="23"/>
      <c r="K5" s="239" t="s">
        <v>14</v>
      </c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3"/>
      <c r="AQ5" s="25"/>
      <c r="BE5" s="235" t="s">
        <v>15</v>
      </c>
      <c r="BS5" s="18" t="s">
        <v>6</v>
      </c>
    </row>
    <row r="6" spans="2:71" ht="36.7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241" t="s">
        <v>17</v>
      </c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3"/>
      <c r="AQ6" s="25"/>
      <c r="BE6" s="236"/>
      <c r="BS6" s="18" t="s">
        <v>18</v>
      </c>
    </row>
    <row r="7" spans="2:71" ht="14.25" customHeight="1">
      <c r="B7" s="22"/>
      <c r="C7" s="23"/>
      <c r="D7" s="31" t="s">
        <v>19</v>
      </c>
      <c r="E7" s="23"/>
      <c r="F7" s="23"/>
      <c r="G7" s="23"/>
      <c r="H7" s="23"/>
      <c r="I7" s="23"/>
      <c r="J7" s="23"/>
      <c r="K7" s="29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1" t="s">
        <v>21</v>
      </c>
      <c r="AL7" s="23"/>
      <c r="AM7" s="23"/>
      <c r="AN7" s="29" t="s">
        <v>20</v>
      </c>
      <c r="AO7" s="23"/>
      <c r="AP7" s="23"/>
      <c r="AQ7" s="25"/>
      <c r="BE7" s="236"/>
      <c r="BS7" s="18" t="s">
        <v>22</v>
      </c>
    </row>
    <row r="8" spans="2:71" ht="14.25" customHeight="1">
      <c r="B8" s="22"/>
      <c r="C8" s="23"/>
      <c r="D8" s="31" t="s">
        <v>23</v>
      </c>
      <c r="E8" s="23"/>
      <c r="F8" s="23"/>
      <c r="G8" s="23"/>
      <c r="H8" s="23"/>
      <c r="I8" s="23"/>
      <c r="J8" s="23"/>
      <c r="K8" s="29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1" t="s">
        <v>25</v>
      </c>
      <c r="AL8" s="23"/>
      <c r="AM8" s="23"/>
      <c r="AN8" s="32" t="s">
        <v>26</v>
      </c>
      <c r="AO8" s="23"/>
      <c r="AP8" s="23"/>
      <c r="AQ8" s="25"/>
      <c r="BE8" s="236"/>
      <c r="BS8" s="18" t="s">
        <v>27</v>
      </c>
    </row>
    <row r="9" spans="2:7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5"/>
      <c r="BE9" s="236"/>
      <c r="BS9" s="18" t="s">
        <v>28</v>
      </c>
    </row>
    <row r="10" spans="2:71" ht="14.25" customHeight="1">
      <c r="B10" s="22"/>
      <c r="C10" s="23"/>
      <c r="D10" s="31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1" t="s">
        <v>30</v>
      </c>
      <c r="AL10" s="23"/>
      <c r="AM10" s="23"/>
      <c r="AN10" s="29" t="s">
        <v>31</v>
      </c>
      <c r="AO10" s="23"/>
      <c r="AP10" s="23"/>
      <c r="AQ10" s="25"/>
      <c r="BE10" s="236"/>
      <c r="BS10" s="18" t="s">
        <v>18</v>
      </c>
    </row>
    <row r="11" spans="2:71" ht="18" customHeight="1">
      <c r="B11" s="22"/>
      <c r="C11" s="23"/>
      <c r="D11" s="23"/>
      <c r="E11" s="29" t="s">
        <v>32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1" t="s">
        <v>33</v>
      </c>
      <c r="AL11" s="23"/>
      <c r="AM11" s="23"/>
      <c r="AN11" s="29" t="s">
        <v>34</v>
      </c>
      <c r="AO11" s="23"/>
      <c r="AP11" s="23"/>
      <c r="AQ11" s="25"/>
      <c r="BE11" s="236"/>
      <c r="BS11" s="18" t="s">
        <v>18</v>
      </c>
    </row>
    <row r="12" spans="2:71" ht="6.7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5"/>
      <c r="BE12" s="236"/>
      <c r="BS12" s="18" t="s">
        <v>18</v>
      </c>
    </row>
    <row r="13" spans="2:71" ht="14.25" customHeight="1">
      <c r="B13" s="22"/>
      <c r="C13" s="23"/>
      <c r="D13" s="31" t="s">
        <v>35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1" t="s">
        <v>30</v>
      </c>
      <c r="AL13" s="23"/>
      <c r="AM13" s="23"/>
      <c r="AN13" s="33" t="s">
        <v>36</v>
      </c>
      <c r="AO13" s="23"/>
      <c r="AP13" s="23"/>
      <c r="AQ13" s="25"/>
      <c r="BE13" s="236"/>
      <c r="BS13" s="18" t="s">
        <v>18</v>
      </c>
    </row>
    <row r="14" spans="2:71" ht="15">
      <c r="B14" s="22"/>
      <c r="C14" s="23"/>
      <c r="D14" s="23"/>
      <c r="E14" s="242" t="s">
        <v>36</v>
      </c>
      <c r="F14" s="240"/>
      <c r="G14" s="240"/>
      <c r="H14" s="240"/>
      <c r="I14" s="240"/>
      <c r="J14" s="240"/>
      <c r="K14" s="240"/>
      <c r="L14" s="240"/>
      <c r="M14" s="240"/>
      <c r="N14" s="240"/>
      <c r="O14" s="240"/>
      <c r="P14" s="240"/>
      <c r="Q14" s="240"/>
      <c r="R14" s="240"/>
      <c r="S14" s="240"/>
      <c r="T14" s="240"/>
      <c r="U14" s="240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  <c r="AI14" s="240"/>
      <c r="AJ14" s="240"/>
      <c r="AK14" s="31" t="s">
        <v>33</v>
      </c>
      <c r="AL14" s="23"/>
      <c r="AM14" s="23"/>
      <c r="AN14" s="33" t="s">
        <v>36</v>
      </c>
      <c r="AO14" s="23"/>
      <c r="AP14" s="23"/>
      <c r="AQ14" s="25"/>
      <c r="BE14" s="236"/>
      <c r="BS14" s="18" t="s">
        <v>18</v>
      </c>
    </row>
    <row r="15" spans="2:71" ht="6.7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5"/>
      <c r="BE15" s="236"/>
      <c r="BS15" s="18" t="s">
        <v>4</v>
      </c>
    </row>
    <row r="16" spans="2:71" ht="14.25" customHeight="1">
      <c r="B16" s="22"/>
      <c r="C16" s="23"/>
      <c r="D16" s="31" t="s">
        <v>37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1" t="s">
        <v>30</v>
      </c>
      <c r="AL16" s="23"/>
      <c r="AM16" s="23"/>
      <c r="AN16" s="29" t="s">
        <v>38</v>
      </c>
      <c r="AO16" s="23"/>
      <c r="AP16" s="23"/>
      <c r="AQ16" s="25"/>
      <c r="BE16" s="236"/>
      <c r="BS16" s="18" t="s">
        <v>4</v>
      </c>
    </row>
    <row r="17" spans="2:71" ht="18" customHeight="1">
      <c r="B17" s="22"/>
      <c r="C17" s="23"/>
      <c r="D17" s="23"/>
      <c r="E17" s="29" t="s">
        <v>39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1" t="s">
        <v>33</v>
      </c>
      <c r="AL17" s="23"/>
      <c r="AM17" s="23"/>
      <c r="AN17" s="29" t="s">
        <v>40</v>
      </c>
      <c r="AO17" s="23"/>
      <c r="AP17" s="23"/>
      <c r="AQ17" s="25"/>
      <c r="BE17" s="236"/>
      <c r="BS17" s="18" t="s">
        <v>41</v>
      </c>
    </row>
    <row r="18" spans="2:71" ht="6.7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5"/>
      <c r="BE18" s="236"/>
      <c r="BS18" s="18" t="s">
        <v>6</v>
      </c>
    </row>
    <row r="19" spans="2:71" ht="14.25" customHeight="1">
      <c r="B19" s="22"/>
      <c r="C19" s="23"/>
      <c r="D19" s="31" t="s">
        <v>42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5"/>
      <c r="BE19" s="236"/>
      <c r="BS19" s="18" t="s">
        <v>6</v>
      </c>
    </row>
    <row r="20" spans="2:71" ht="291" customHeight="1">
      <c r="B20" s="22"/>
      <c r="C20" s="23"/>
      <c r="D20" s="23"/>
      <c r="E20" s="243" t="s">
        <v>43</v>
      </c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3"/>
      <c r="AP20" s="23"/>
      <c r="AQ20" s="25"/>
      <c r="BE20" s="236"/>
      <c r="BS20" s="18" t="s">
        <v>4</v>
      </c>
    </row>
    <row r="21" spans="2:57" ht="6.7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5"/>
      <c r="BE21" s="236"/>
    </row>
    <row r="22" spans="2:57" ht="6.75" customHeight="1">
      <c r="B22" s="22"/>
      <c r="C22" s="2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23"/>
      <c r="AQ22" s="25"/>
      <c r="BE22" s="236"/>
    </row>
    <row r="23" spans="2:57" s="1" customFormat="1" ht="25.5" customHeight="1">
      <c r="B23" s="35"/>
      <c r="C23" s="36"/>
      <c r="D23" s="37" t="s">
        <v>44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244">
        <f>ROUND(AG51,2)</f>
        <v>0</v>
      </c>
      <c r="AL23" s="245"/>
      <c r="AM23" s="245"/>
      <c r="AN23" s="245"/>
      <c r="AO23" s="245"/>
      <c r="AP23" s="36"/>
      <c r="AQ23" s="39"/>
      <c r="BE23" s="237"/>
    </row>
    <row r="24" spans="2:57" s="1" customFormat="1" ht="6.7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9"/>
      <c r="BE24" s="237"/>
    </row>
    <row r="25" spans="2:57" s="1" customFormat="1" ht="13.5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246" t="s">
        <v>45</v>
      </c>
      <c r="M25" s="247"/>
      <c r="N25" s="247"/>
      <c r="O25" s="247"/>
      <c r="P25" s="36"/>
      <c r="Q25" s="36"/>
      <c r="R25" s="36"/>
      <c r="S25" s="36"/>
      <c r="T25" s="36"/>
      <c r="U25" s="36"/>
      <c r="V25" s="36"/>
      <c r="W25" s="246" t="s">
        <v>46</v>
      </c>
      <c r="X25" s="247"/>
      <c r="Y25" s="247"/>
      <c r="Z25" s="247"/>
      <c r="AA25" s="247"/>
      <c r="AB25" s="247"/>
      <c r="AC25" s="247"/>
      <c r="AD25" s="247"/>
      <c r="AE25" s="247"/>
      <c r="AF25" s="36"/>
      <c r="AG25" s="36"/>
      <c r="AH25" s="36"/>
      <c r="AI25" s="36"/>
      <c r="AJ25" s="36"/>
      <c r="AK25" s="246" t="s">
        <v>47</v>
      </c>
      <c r="AL25" s="247"/>
      <c r="AM25" s="247"/>
      <c r="AN25" s="247"/>
      <c r="AO25" s="247"/>
      <c r="AP25" s="36"/>
      <c r="AQ25" s="39"/>
      <c r="BE25" s="237"/>
    </row>
    <row r="26" spans="2:57" s="2" customFormat="1" ht="14.25" customHeight="1">
      <c r="B26" s="41"/>
      <c r="C26" s="42"/>
      <c r="D26" s="43" t="s">
        <v>48</v>
      </c>
      <c r="E26" s="42"/>
      <c r="F26" s="43" t="s">
        <v>49</v>
      </c>
      <c r="G26" s="42"/>
      <c r="H26" s="42"/>
      <c r="I26" s="42"/>
      <c r="J26" s="42"/>
      <c r="K26" s="42"/>
      <c r="L26" s="248">
        <v>0.21</v>
      </c>
      <c r="M26" s="249"/>
      <c r="N26" s="249"/>
      <c r="O26" s="249"/>
      <c r="P26" s="42"/>
      <c r="Q26" s="42"/>
      <c r="R26" s="42"/>
      <c r="S26" s="42"/>
      <c r="T26" s="42"/>
      <c r="U26" s="42"/>
      <c r="V26" s="42"/>
      <c r="W26" s="250">
        <f>ROUND(AZ51,2)</f>
        <v>0</v>
      </c>
      <c r="X26" s="249"/>
      <c r="Y26" s="249"/>
      <c r="Z26" s="249"/>
      <c r="AA26" s="249"/>
      <c r="AB26" s="249"/>
      <c r="AC26" s="249"/>
      <c r="AD26" s="249"/>
      <c r="AE26" s="249"/>
      <c r="AF26" s="42"/>
      <c r="AG26" s="42"/>
      <c r="AH26" s="42"/>
      <c r="AI26" s="42"/>
      <c r="AJ26" s="42"/>
      <c r="AK26" s="250">
        <f>ROUND(AV51,2)</f>
        <v>0</v>
      </c>
      <c r="AL26" s="249"/>
      <c r="AM26" s="249"/>
      <c r="AN26" s="249"/>
      <c r="AO26" s="249"/>
      <c r="AP26" s="42"/>
      <c r="AQ26" s="44"/>
      <c r="BE26" s="238"/>
    </row>
    <row r="27" spans="2:57" s="2" customFormat="1" ht="14.25" customHeight="1">
      <c r="B27" s="41"/>
      <c r="C27" s="42"/>
      <c r="D27" s="42"/>
      <c r="E27" s="42"/>
      <c r="F27" s="43" t="s">
        <v>50</v>
      </c>
      <c r="G27" s="42"/>
      <c r="H27" s="42"/>
      <c r="I27" s="42"/>
      <c r="J27" s="42"/>
      <c r="K27" s="42"/>
      <c r="L27" s="248">
        <v>0.15</v>
      </c>
      <c r="M27" s="249"/>
      <c r="N27" s="249"/>
      <c r="O27" s="249"/>
      <c r="P27" s="42"/>
      <c r="Q27" s="42"/>
      <c r="R27" s="42"/>
      <c r="S27" s="42"/>
      <c r="T27" s="42"/>
      <c r="U27" s="42"/>
      <c r="V27" s="42"/>
      <c r="W27" s="250">
        <f>ROUND(BA51,2)</f>
        <v>0</v>
      </c>
      <c r="X27" s="249"/>
      <c r="Y27" s="249"/>
      <c r="Z27" s="249"/>
      <c r="AA27" s="249"/>
      <c r="AB27" s="249"/>
      <c r="AC27" s="249"/>
      <c r="AD27" s="249"/>
      <c r="AE27" s="249"/>
      <c r="AF27" s="42"/>
      <c r="AG27" s="42"/>
      <c r="AH27" s="42"/>
      <c r="AI27" s="42"/>
      <c r="AJ27" s="42"/>
      <c r="AK27" s="250">
        <f>ROUND(AW51,2)</f>
        <v>0</v>
      </c>
      <c r="AL27" s="249"/>
      <c r="AM27" s="249"/>
      <c r="AN27" s="249"/>
      <c r="AO27" s="249"/>
      <c r="AP27" s="42"/>
      <c r="AQ27" s="44"/>
      <c r="BE27" s="238"/>
    </row>
    <row r="28" spans="2:57" s="2" customFormat="1" ht="14.25" customHeight="1" hidden="1">
      <c r="B28" s="41"/>
      <c r="C28" s="42"/>
      <c r="D28" s="42"/>
      <c r="E28" s="42"/>
      <c r="F28" s="43" t="s">
        <v>51</v>
      </c>
      <c r="G28" s="42"/>
      <c r="H28" s="42"/>
      <c r="I28" s="42"/>
      <c r="J28" s="42"/>
      <c r="K28" s="42"/>
      <c r="L28" s="248">
        <v>0.21</v>
      </c>
      <c r="M28" s="249"/>
      <c r="N28" s="249"/>
      <c r="O28" s="249"/>
      <c r="P28" s="42"/>
      <c r="Q28" s="42"/>
      <c r="R28" s="42"/>
      <c r="S28" s="42"/>
      <c r="T28" s="42"/>
      <c r="U28" s="42"/>
      <c r="V28" s="42"/>
      <c r="W28" s="250">
        <f>ROUND(BB51,2)</f>
        <v>0</v>
      </c>
      <c r="X28" s="249"/>
      <c r="Y28" s="249"/>
      <c r="Z28" s="249"/>
      <c r="AA28" s="249"/>
      <c r="AB28" s="249"/>
      <c r="AC28" s="249"/>
      <c r="AD28" s="249"/>
      <c r="AE28" s="249"/>
      <c r="AF28" s="42"/>
      <c r="AG28" s="42"/>
      <c r="AH28" s="42"/>
      <c r="AI28" s="42"/>
      <c r="AJ28" s="42"/>
      <c r="AK28" s="250">
        <v>0</v>
      </c>
      <c r="AL28" s="249"/>
      <c r="AM28" s="249"/>
      <c r="AN28" s="249"/>
      <c r="AO28" s="249"/>
      <c r="AP28" s="42"/>
      <c r="AQ28" s="44"/>
      <c r="BE28" s="238"/>
    </row>
    <row r="29" spans="2:57" s="2" customFormat="1" ht="14.25" customHeight="1" hidden="1">
      <c r="B29" s="41"/>
      <c r="C29" s="42"/>
      <c r="D29" s="42"/>
      <c r="E29" s="42"/>
      <c r="F29" s="43" t="s">
        <v>52</v>
      </c>
      <c r="G29" s="42"/>
      <c r="H29" s="42"/>
      <c r="I29" s="42"/>
      <c r="J29" s="42"/>
      <c r="K29" s="42"/>
      <c r="L29" s="248">
        <v>0.15</v>
      </c>
      <c r="M29" s="249"/>
      <c r="N29" s="249"/>
      <c r="O29" s="249"/>
      <c r="P29" s="42"/>
      <c r="Q29" s="42"/>
      <c r="R29" s="42"/>
      <c r="S29" s="42"/>
      <c r="T29" s="42"/>
      <c r="U29" s="42"/>
      <c r="V29" s="42"/>
      <c r="W29" s="250">
        <f>ROUND(BC51,2)</f>
        <v>0</v>
      </c>
      <c r="X29" s="249"/>
      <c r="Y29" s="249"/>
      <c r="Z29" s="249"/>
      <c r="AA29" s="249"/>
      <c r="AB29" s="249"/>
      <c r="AC29" s="249"/>
      <c r="AD29" s="249"/>
      <c r="AE29" s="249"/>
      <c r="AF29" s="42"/>
      <c r="AG29" s="42"/>
      <c r="AH29" s="42"/>
      <c r="AI29" s="42"/>
      <c r="AJ29" s="42"/>
      <c r="AK29" s="250">
        <v>0</v>
      </c>
      <c r="AL29" s="249"/>
      <c r="AM29" s="249"/>
      <c r="AN29" s="249"/>
      <c r="AO29" s="249"/>
      <c r="AP29" s="42"/>
      <c r="AQ29" s="44"/>
      <c r="BE29" s="238"/>
    </row>
    <row r="30" spans="2:57" s="2" customFormat="1" ht="14.25" customHeight="1" hidden="1">
      <c r="B30" s="41"/>
      <c r="C30" s="42"/>
      <c r="D30" s="42"/>
      <c r="E30" s="42"/>
      <c r="F30" s="43" t="s">
        <v>53</v>
      </c>
      <c r="G30" s="42"/>
      <c r="H30" s="42"/>
      <c r="I30" s="42"/>
      <c r="J30" s="42"/>
      <c r="K30" s="42"/>
      <c r="L30" s="248">
        <v>0</v>
      </c>
      <c r="M30" s="249"/>
      <c r="N30" s="249"/>
      <c r="O30" s="249"/>
      <c r="P30" s="42"/>
      <c r="Q30" s="42"/>
      <c r="R30" s="42"/>
      <c r="S30" s="42"/>
      <c r="T30" s="42"/>
      <c r="U30" s="42"/>
      <c r="V30" s="42"/>
      <c r="W30" s="250">
        <f>ROUND(BD51,2)</f>
        <v>0</v>
      </c>
      <c r="X30" s="249"/>
      <c r="Y30" s="249"/>
      <c r="Z30" s="249"/>
      <c r="AA30" s="249"/>
      <c r="AB30" s="249"/>
      <c r="AC30" s="249"/>
      <c r="AD30" s="249"/>
      <c r="AE30" s="249"/>
      <c r="AF30" s="42"/>
      <c r="AG30" s="42"/>
      <c r="AH30" s="42"/>
      <c r="AI30" s="42"/>
      <c r="AJ30" s="42"/>
      <c r="AK30" s="250">
        <v>0</v>
      </c>
      <c r="AL30" s="249"/>
      <c r="AM30" s="249"/>
      <c r="AN30" s="249"/>
      <c r="AO30" s="249"/>
      <c r="AP30" s="42"/>
      <c r="AQ30" s="44"/>
      <c r="BE30" s="238"/>
    </row>
    <row r="31" spans="2:57" s="1" customFormat="1" ht="6.75" customHeight="1"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9"/>
      <c r="BE31" s="237"/>
    </row>
    <row r="32" spans="2:57" s="1" customFormat="1" ht="25.5" customHeight="1">
      <c r="B32" s="35"/>
      <c r="C32" s="45"/>
      <c r="D32" s="46" t="s">
        <v>54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8" t="s">
        <v>55</v>
      </c>
      <c r="U32" s="47"/>
      <c r="V32" s="47"/>
      <c r="W32" s="47"/>
      <c r="X32" s="251" t="s">
        <v>56</v>
      </c>
      <c r="Y32" s="252"/>
      <c r="Z32" s="252"/>
      <c r="AA32" s="252"/>
      <c r="AB32" s="252"/>
      <c r="AC32" s="47"/>
      <c r="AD32" s="47"/>
      <c r="AE32" s="47"/>
      <c r="AF32" s="47"/>
      <c r="AG32" s="47"/>
      <c r="AH32" s="47"/>
      <c r="AI32" s="47"/>
      <c r="AJ32" s="47"/>
      <c r="AK32" s="253">
        <f>SUM(AK23:AK30)</f>
        <v>0</v>
      </c>
      <c r="AL32" s="252"/>
      <c r="AM32" s="252"/>
      <c r="AN32" s="252"/>
      <c r="AO32" s="254"/>
      <c r="AP32" s="45"/>
      <c r="AQ32" s="49"/>
      <c r="BE32" s="237"/>
    </row>
    <row r="33" spans="2:43" s="1" customFormat="1" ht="6.75" customHeight="1"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9"/>
    </row>
    <row r="34" spans="2:43" s="1" customFormat="1" ht="6.75" customHeight="1">
      <c r="B34" s="50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2"/>
    </row>
    <row r="38" spans="2:44" s="1" customFormat="1" ht="6.75" customHeight="1"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35"/>
    </row>
    <row r="39" spans="2:44" s="1" customFormat="1" ht="36.75" customHeight="1">
      <c r="B39" s="35"/>
      <c r="C39" s="55" t="s">
        <v>57</v>
      </c>
      <c r="AR39" s="35"/>
    </row>
    <row r="40" spans="2:44" s="1" customFormat="1" ht="6.75" customHeight="1">
      <c r="B40" s="35"/>
      <c r="AR40" s="35"/>
    </row>
    <row r="41" spans="2:44" s="3" customFormat="1" ht="14.25" customHeight="1">
      <c r="B41" s="56"/>
      <c r="C41" s="57" t="s">
        <v>13</v>
      </c>
      <c r="L41" s="3" t="str">
        <f>K5</f>
        <v>2016-26</v>
      </c>
      <c r="AR41" s="56"/>
    </row>
    <row r="42" spans="2:44" s="4" customFormat="1" ht="36.75" customHeight="1">
      <c r="B42" s="58"/>
      <c r="C42" s="59" t="s">
        <v>16</v>
      </c>
      <c r="L42" s="255" t="str">
        <f>K6</f>
        <v>Oprava plotů a bran areálu 5. MŠ v ul. Marie Majerové, Sokolov</v>
      </c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R42" s="58"/>
    </row>
    <row r="43" spans="2:44" s="1" customFormat="1" ht="6.75" customHeight="1">
      <c r="B43" s="35"/>
      <c r="AR43" s="35"/>
    </row>
    <row r="44" spans="2:44" s="1" customFormat="1" ht="15">
      <c r="B44" s="35"/>
      <c r="C44" s="57" t="s">
        <v>23</v>
      </c>
      <c r="L44" s="60" t="str">
        <f>IF(K8="","",K8)</f>
        <v>areál 5. MŠ Sokolov</v>
      </c>
      <c r="AI44" s="57" t="s">
        <v>25</v>
      </c>
      <c r="AM44" s="257" t="str">
        <f>IF(AN8="","",AN8)</f>
        <v>10.6.2016</v>
      </c>
      <c r="AN44" s="237"/>
      <c r="AR44" s="35"/>
    </row>
    <row r="45" spans="2:44" s="1" customFormat="1" ht="6.75" customHeight="1">
      <c r="B45" s="35"/>
      <c r="AR45" s="35"/>
    </row>
    <row r="46" spans="2:56" s="1" customFormat="1" ht="15">
      <c r="B46" s="35"/>
      <c r="C46" s="57" t="s">
        <v>29</v>
      </c>
      <c r="L46" s="3" t="str">
        <f>IF(E11="","",E11)</f>
        <v>Město Sokolov</v>
      </c>
      <c r="AI46" s="57" t="s">
        <v>37</v>
      </c>
      <c r="AM46" s="258" t="str">
        <f>IF(E17="","",E17)</f>
        <v>Ing. Martin Haueisen</v>
      </c>
      <c r="AN46" s="237"/>
      <c r="AO46" s="237"/>
      <c r="AP46" s="237"/>
      <c r="AR46" s="35"/>
      <c r="AS46" s="259" t="s">
        <v>58</v>
      </c>
      <c r="AT46" s="260"/>
      <c r="AU46" s="62"/>
      <c r="AV46" s="62"/>
      <c r="AW46" s="62"/>
      <c r="AX46" s="62"/>
      <c r="AY46" s="62"/>
      <c r="AZ46" s="62"/>
      <c r="BA46" s="62"/>
      <c r="BB46" s="62"/>
      <c r="BC46" s="62"/>
      <c r="BD46" s="63"/>
    </row>
    <row r="47" spans="2:56" s="1" customFormat="1" ht="15">
      <c r="B47" s="35"/>
      <c r="C47" s="57" t="s">
        <v>35</v>
      </c>
      <c r="L47" s="3">
        <f>IF(E14="Vyplň údaj","",E14)</f>
      </c>
      <c r="AR47" s="35"/>
      <c r="AS47" s="261"/>
      <c r="AT47" s="247"/>
      <c r="AU47" s="36"/>
      <c r="AV47" s="36"/>
      <c r="AW47" s="36"/>
      <c r="AX47" s="36"/>
      <c r="AY47" s="36"/>
      <c r="AZ47" s="36"/>
      <c r="BA47" s="36"/>
      <c r="BB47" s="36"/>
      <c r="BC47" s="36"/>
      <c r="BD47" s="65"/>
    </row>
    <row r="48" spans="2:56" s="1" customFormat="1" ht="10.5" customHeight="1">
      <c r="B48" s="35"/>
      <c r="AR48" s="35"/>
      <c r="AS48" s="261"/>
      <c r="AT48" s="247"/>
      <c r="AU48" s="36"/>
      <c r="AV48" s="36"/>
      <c r="AW48" s="36"/>
      <c r="AX48" s="36"/>
      <c r="AY48" s="36"/>
      <c r="AZ48" s="36"/>
      <c r="BA48" s="36"/>
      <c r="BB48" s="36"/>
      <c r="BC48" s="36"/>
      <c r="BD48" s="65"/>
    </row>
    <row r="49" spans="2:56" s="1" customFormat="1" ht="29.25" customHeight="1">
      <c r="B49" s="35"/>
      <c r="C49" s="262" t="s">
        <v>59</v>
      </c>
      <c r="D49" s="263"/>
      <c r="E49" s="263"/>
      <c r="F49" s="263"/>
      <c r="G49" s="263"/>
      <c r="H49" s="66"/>
      <c r="I49" s="264" t="s">
        <v>60</v>
      </c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5" t="s">
        <v>61</v>
      </c>
      <c r="AH49" s="263"/>
      <c r="AI49" s="263"/>
      <c r="AJ49" s="263"/>
      <c r="AK49" s="263"/>
      <c r="AL49" s="263"/>
      <c r="AM49" s="263"/>
      <c r="AN49" s="264" t="s">
        <v>62</v>
      </c>
      <c r="AO49" s="263"/>
      <c r="AP49" s="263"/>
      <c r="AQ49" s="67" t="s">
        <v>63</v>
      </c>
      <c r="AR49" s="35"/>
      <c r="AS49" s="68" t="s">
        <v>64</v>
      </c>
      <c r="AT49" s="69" t="s">
        <v>65</v>
      </c>
      <c r="AU49" s="69" t="s">
        <v>66</v>
      </c>
      <c r="AV49" s="69" t="s">
        <v>67</v>
      </c>
      <c r="AW49" s="69" t="s">
        <v>68</v>
      </c>
      <c r="AX49" s="69" t="s">
        <v>69</v>
      </c>
      <c r="AY49" s="69" t="s">
        <v>70</v>
      </c>
      <c r="AZ49" s="69" t="s">
        <v>71</v>
      </c>
      <c r="BA49" s="69" t="s">
        <v>72</v>
      </c>
      <c r="BB49" s="69" t="s">
        <v>73</v>
      </c>
      <c r="BC49" s="69" t="s">
        <v>74</v>
      </c>
      <c r="BD49" s="70" t="s">
        <v>75</v>
      </c>
    </row>
    <row r="50" spans="2:56" s="1" customFormat="1" ht="10.5" customHeight="1">
      <c r="B50" s="35"/>
      <c r="AR50" s="35"/>
      <c r="AS50" s="7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90" s="4" customFormat="1" ht="32.25" customHeight="1">
      <c r="B51" s="58"/>
      <c r="C51" s="72" t="s">
        <v>76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273">
        <f>ROUND(AG52+AG54+AG56,2)</f>
        <v>0</v>
      </c>
      <c r="AH51" s="273"/>
      <c r="AI51" s="273"/>
      <c r="AJ51" s="273"/>
      <c r="AK51" s="273"/>
      <c r="AL51" s="273"/>
      <c r="AM51" s="273"/>
      <c r="AN51" s="274">
        <f aca="true" t="shared" si="0" ref="AN51:AN57">SUM(AG51,AT51)</f>
        <v>0</v>
      </c>
      <c r="AO51" s="274"/>
      <c r="AP51" s="274"/>
      <c r="AQ51" s="74" t="s">
        <v>20</v>
      </c>
      <c r="AR51" s="58"/>
      <c r="AS51" s="75">
        <f>ROUND(AS52+AS54+AS56,2)</f>
        <v>0</v>
      </c>
      <c r="AT51" s="76">
        <f aca="true" t="shared" si="1" ref="AT51:AT57">ROUND(SUM(AV51:AW51),2)</f>
        <v>0</v>
      </c>
      <c r="AU51" s="77">
        <f>ROUND(AU52+AU54+AU56,5)</f>
        <v>0</v>
      </c>
      <c r="AV51" s="76">
        <f>ROUND(AZ51*L26,2)</f>
        <v>0</v>
      </c>
      <c r="AW51" s="76">
        <f>ROUND(BA51*L27,2)</f>
        <v>0</v>
      </c>
      <c r="AX51" s="76">
        <f>ROUND(BB51*L26,2)</f>
        <v>0</v>
      </c>
      <c r="AY51" s="76">
        <f>ROUND(BC51*L27,2)</f>
        <v>0</v>
      </c>
      <c r="AZ51" s="76">
        <f>ROUND(AZ52+AZ54+AZ56,2)</f>
        <v>0</v>
      </c>
      <c r="BA51" s="76">
        <f>ROUND(BA52+BA54+BA56,2)</f>
        <v>0</v>
      </c>
      <c r="BB51" s="76">
        <f>ROUND(BB52+BB54+BB56,2)</f>
        <v>0</v>
      </c>
      <c r="BC51" s="76">
        <f>ROUND(BC52+BC54+BC56,2)</f>
        <v>0</v>
      </c>
      <c r="BD51" s="78">
        <f>ROUND(BD52+BD54+BD56,2)</f>
        <v>0</v>
      </c>
      <c r="BS51" s="59" t="s">
        <v>77</v>
      </c>
      <c r="BT51" s="59" t="s">
        <v>78</v>
      </c>
      <c r="BU51" s="79" t="s">
        <v>79</v>
      </c>
      <c r="BV51" s="59" t="s">
        <v>80</v>
      </c>
      <c r="BW51" s="59" t="s">
        <v>5</v>
      </c>
      <c r="BX51" s="59" t="s">
        <v>81</v>
      </c>
      <c r="CL51" s="59" t="s">
        <v>20</v>
      </c>
    </row>
    <row r="52" spans="2:91" s="5" customFormat="1" ht="27" customHeight="1">
      <c r="B52" s="80"/>
      <c r="C52" s="81"/>
      <c r="D52" s="269" t="s">
        <v>82</v>
      </c>
      <c r="E52" s="267"/>
      <c r="F52" s="267"/>
      <c r="G52" s="267"/>
      <c r="H52" s="267"/>
      <c r="I52" s="82"/>
      <c r="J52" s="269" t="s">
        <v>83</v>
      </c>
      <c r="K52" s="267"/>
      <c r="L52" s="267"/>
      <c r="M52" s="267"/>
      <c r="N52" s="267"/>
      <c r="O52" s="267"/>
      <c r="P52" s="267"/>
      <c r="Q52" s="267"/>
      <c r="R52" s="267"/>
      <c r="S52" s="267"/>
      <c r="T52" s="267"/>
      <c r="U52" s="267"/>
      <c r="V52" s="267"/>
      <c r="W52" s="267"/>
      <c r="X52" s="267"/>
      <c r="Y52" s="267"/>
      <c r="Z52" s="267"/>
      <c r="AA52" s="267"/>
      <c r="AB52" s="267"/>
      <c r="AC52" s="267"/>
      <c r="AD52" s="267"/>
      <c r="AE52" s="267"/>
      <c r="AF52" s="267"/>
      <c r="AG52" s="268">
        <f>ROUND(AG53,2)</f>
        <v>0</v>
      </c>
      <c r="AH52" s="267"/>
      <c r="AI52" s="267"/>
      <c r="AJ52" s="267"/>
      <c r="AK52" s="267"/>
      <c r="AL52" s="267"/>
      <c r="AM52" s="267"/>
      <c r="AN52" s="266">
        <f t="shared" si="0"/>
        <v>0</v>
      </c>
      <c r="AO52" s="267"/>
      <c r="AP52" s="267"/>
      <c r="AQ52" s="83" t="s">
        <v>84</v>
      </c>
      <c r="AR52" s="80"/>
      <c r="AS52" s="84">
        <f>ROUND(AS53,2)</f>
        <v>0</v>
      </c>
      <c r="AT52" s="85">
        <f t="shared" si="1"/>
        <v>0</v>
      </c>
      <c r="AU52" s="86">
        <f>ROUND(AU53,5)</f>
        <v>0</v>
      </c>
      <c r="AV52" s="85">
        <f>ROUND(AZ52*L26,2)</f>
        <v>0</v>
      </c>
      <c r="AW52" s="85">
        <f>ROUND(BA52*L27,2)</f>
        <v>0</v>
      </c>
      <c r="AX52" s="85">
        <f>ROUND(BB52*L26,2)</f>
        <v>0</v>
      </c>
      <c r="AY52" s="85">
        <f>ROUND(BC52*L27,2)</f>
        <v>0</v>
      </c>
      <c r="AZ52" s="85">
        <f>ROUND(AZ53,2)</f>
        <v>0</v>
      </c>
      <c r="BA52" s="85">
        <f>ROUND(BA53,2)</f>
        <v>0</v>
      </c>
      <c r="BB52" s="85">
        <f>ROUND(BB53,2)</f>
        <v>0</v>
      </c>
      <c r="BC52" s="85">
        <f>ROUND(BC53,2)</f>
        <v>0</v>
      </c>
      <c r="BD52" s="87">
        <f>ROUND(BD53,2)</f>
        <v>0</v>
      </c>
      <c r="BS52" s="88" t="s">
        <v>77</v>
      </c>
      <c r="BT52" s="88" t="s">
        <v>22</v>
      </c>
      <c r="BU52" s="88" t="s">
        <v>79</v>
      </c>
      <c r="BV52" s="88" t="s">
        <v>80</v>
      </c>
      <c r="BW52" s="88" t="s">
        <v>85</v>
      </c>
      <c r="BX52" s="88" t="s">
        <v>5</v>
      </c>
      <c r="CL52" s="88" t="s">
        <v>20</v>
      </c>
      <c r="CM52" s="88" t="s">
        <v>86</v>
      </c>
    </row>
    <row r="53" spans="1:90" s="6" customFormat="1" ht="21.75" customHeight="1">
      <c r="A53" s="280" t="s">
        <v>505</v>
      </c>
      <c r="B53" s="89"/>
      <c r="C53" s="9"/>
      <c r="D53" s="9"/>
      <c r="E53" s="272" t="s">
        <v>87</v>
      </c>
      <c r="F53" s="271"/>
      <c r="G53" s="271"/>
      <c r="H53" s="271"/>
      <c r="I53" s="271"/>
      <c r="J53" s="9"/>
      <c r="K53" s="272" t="s">
        <v>88</v>
      </c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0">
        <f>'2016-26-1-SP - Soupis pra...'!J29</f>
        <v>0</v>
      </c>
      <c r="AH53" s="271"/>
      <c r="AI53" s="271"/>
      <c r="AJ53" s="271"/>
      <c r="AK53" s="271"/>
      <c r="AL53" s="271"/>
      <c r="AM53" s="271"/>
      <c r="AN53" s="270">
        <f t="shared" si="0"/>
        <v>0</v>
      </c>
      <c r="AO53" s="271"/>
      <c r="AP53" s="271"/>
      <c r="AQ53" s="90" t="s">
        <v>89</v>
      </c>
      <c r="AR53" s="89"/>
      <c r="AS53" s="91">
        <v>0</v>
      </c>
      <c r="AT53" s="92">
        <f t="shared" si="1"/>
        <v>0</v>
      </c>
      <c r="AU53" s="93">
        <f>'2016-26-1-SP - Soupis pra...'!P89</f>
        <v>0</v>
      </c>
      <c r="AV53" s="92">
        <f>'2016-26-1-SP - Soupis pra...'!J32</f>
        <v>0</v>
      </c>
      <c r="AW53" s="92">
        <f>'2016-26-1-SP - Soupis pra...'!J33</f>
        <v>0</v>
      </c>
      <c r="AX53" s="92">
        <f>'2016-26-1-SP - Soupis pra...'!J34</f>
        <v>0</v>
      </c>
      <c r="AY53" s="92">
        <f>'2016-26-1-SP - Soupis pra...'!J35</f>
        <v>0</v>
      </c>
      <c r="AZ53" s="92">
        <f>'2016-26-1-SP - Soupis pra...'!F32</f>
        <v>0</v>
      </c>
      <c r="BA53" s="92">
        <f>'2016-26-1-SP - Soupis pra...'!F33</f>
        <v>0</v>
      </c>
      <c r="BB53" s="92">
        <f>'2016-26-1-SP - Soupis pra...'!F34</f>
        <v>0</v>
      </c>
      <c r="BC53" s="92">
        <f>'2016-26-1-SP - Soupis pra...'!F35</f>
        <v>0</v>
      </c>
      <c r="BD53" s="94">
        <f>'2016-26-1-SP - Soupis pra...'!F36</f>
        <v>0</v>
      </c>
      <c r="BT53" s="95" t="s">
        <v>86</v>
      </c>
      <c r="BV53" s="95" t="s">
        <v>80</v>
      </c>
      <c r="BW53" s="95" t="s">
        <v>90</v>
      </c>
      <c r="BX53" s="95" t="s">
        <v>85</v>
      </c>
      <c r="CL53" s="95" t="s">
        <v>20</v>
      </c>
    </row>
    <row r="54" spans="2:91" s="5" customFormat="1" ht="27" customHeight="1">
      <c r="B54" s="80"/>
      <c r="C54" s="81"/>
      <c r="D54" s="269" t="s">
        <v>91</v>
      </c>
      <c r="E54" s="267"/>
      <c r="F54" s="267"/>
      <c r="G54" s="267"/>
      <c r="H54" s="267"/>
      <c r="I54" s="82"/>
      <c r="J54" s="269" t="s">
        <v>92</v>
      </c>
      <c r="K54" s="267"/>
      <c r="L54" s="267"/>
      <c r="M54" s="267"/>
      <c r="N54" s="267"/>
      <c r="O54" s="267"/>
      <c r="P54" s="267"/>
      <c r="Q54" s="267"/>
      <c r="R54" s="267"/>
      <c r="S54" s="267"/>
      <c r="T54" s="267"/>
      <c r="U54" s="267"/>
      <c r="V54" s="267"/>
      <c r="W54" s="267"/>
      <c r="X54" s="267"/>
      <c r="Y54" s="267"/>
      <c r="Z54" s="267"/>
      <c r="AA54" s="267"/>
      <c r="AB54" s="267"/>
      <c r="AC54" s="267"/>
      <c r="AD54" s="267"/>
      <c r="AE54" s="267"/>
      <c r="AF54" s="267"/>
      <c r="AG54" s="268">
        <f>ROUND(AG55,2)</f>
        <v>0</v>
      </c>
      <c r="AH54" s="267"/>
      <c r="AI54" s="267"/>
      <c r="AJ54" s="267"/>
      <c r="AK54" s="267"/>
      <c r="AL54" s="267"/>
      <c r="AM54" s="267"/>
      <c r="AN54" s="266">
        <f t="shared" si="0"/>
        <v>0</v>
      </c>
      <c r="AO54" s="267"/>
      <c r="AP54" s="267"/>
      <c r="AQ54" s="83" t="s">
        <v>84</v>
      </c>
      <c r="AR54" s="80"/>
      <c r="AS54" s="84">
        <f>ROUND(AS55,2)</f>
        <v>0</v>
      </c>
      <c r="AT54" s="85">
        <f t="shared" si="1"/>
        <v>0</v>
      </c>
      <c r="AU54" s="86">
        <f>ROUND(AU55,5)</f>
        <v>0</v>
      </c>
      <c r="AV54" s="85">
        <f>ROUND(AZ54*L26,2)</f>
        <v>0</v>
      </c>
      <c r="AW54" s="85">
        <f>ROUND(BA54*L27,2)</f>
        <v>0</v>
      </c>
      <c r="AX54" s="85">
        <f>ROUND(BB54*L26,2)</f>
        <v>0</v>
      </c>
      <c r="AY54" s="85">
        <f>ROUND(BC54*L27,2)</f>
        <v>0</v>
      </c>
      <c r="AZ54" s="85">
        <f>ROUND(AZ55,2)</f>
        <v>0</v>
      </c>
      <c r="BA54" s="85">
        <f>ROUND(BA55,2)</f>
        <v>0</v>
      </c>
      <c r="BB54" s="85">
        <f>ROUND(BB55,2)</f>
        <v>0</v>
      </c>
      <c r="BC54" s="85">
        <f>ROUND(BC55,2)</f>
        <v>0</v>
      </c>
      <c r="BD54" s="87">
        <f>ROUND(BD55,2)</f>
        <v>0</v>
      </c>
      <c r="BS54" s="88" t="s">
        <v>77</v>
      </c>
      <c r="BT54" s="88" t="s">
        <v>22</v>
      </c>
      <c r="BU54" s="88" t="s">
        <v>79</v>
      </c>
      <c r="BV54" s="88" t="s">
        <v>80</v>
      </c>
      <c r="BW54" s="88" t="s">
        <v>93</v>
      </c>
      <c r="BX54" s="88" t="s">
        <v>5</v>
      </c>
      <c r="CL54" s="88" t="s">
        <v>20</v>
      </c>
      <c r="CM54" s="88" t="s">
        <v>86</v>
      </c>
    </row>
    <row r="55" spans="1:90" s="6" customFormat="1" ht="21.75" customHeight="1">
      <c r="A55" s="280" t="s">
        <v>505</v>
      </c>
      <c r="B55" s="89"/>
      <c r="C55" s="9"/>
      <c r="D55" s="9"/>
      <c r="E55" s="272" t="s">
        <v>94</v>
      </c>
      <c r="F55" s="271"/>
      <c r="G55" s="271"/>
      <c r="H55" s="271"/>
      <c r="I55" s="271"/>
      <c r="J55" s="9"/>
      <c r="K55" s="272" t="s">
        <v>95</v>
      </c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0">
        <f>'2016-26-2-SP - Soupis pra...'!J29</f>
        <v>0</v>
      </c>
      <c r="AH55" s="271"/>
      <c r="AI55" s="271"/>
      <c r="AJ55" s="271"/>
      <c r="AK55" s="271"/>
      <c r="AL55" s="271"/>
      <c r="AM55" s="271"/>
      <c r="AN55" s="270">
        <f t="shared" si="0"/>
        <v>0</v>
      </c>
      <c r="AO55" s="271"/>
      <c r="AP55" s="271"/>
      <c r="AQ55" s="90" t="s">
        <v>89</v>
      </c>
      <c r="AR55" s="89"/>
      <c r="AS55" s="91">
        <v>0</v>
      </c>
      <c r="AT55" s="92">
        <f t="shared" si="1"/>
        <v>0</v>
      </c>
      <c r="AU55" s="93">
        <f>'2016-26-2-SP - Soupis pra...'!P91</f>
        <v>0</v>
      </c>
      <c r="AV55" s="92">
        <f>'2016-26-2-SP - Soupis pra...'!J32</f>
        <v>0</v>
      </c>
      <c r="AW55" s="92">
        <f>'2016-26-2-SP - Soupis pra...'!J33</f>
        <v>0</v>
      </c>
      <c r="AX55" s="92">
        <f>'2016-26-2-SP - Soupis pra...'!J34</f>
        <v>0</v>
      </c>
      <c r="AY55" s="92">
        <f>'2016-26-2-SP - Soupis pra...'!J35</f>
        <v>0</v>
      </c>
      <c r="AZ55" s="92">
        <f>'2016-26-2-SP - Soupis pra...'!F32</f>
        <v>0</v>
      </c>
      <c r="BA55" s="92">
        <f>'2016-26-2-SP - Soupis pra...'!F33</f>
        <v>0</v>
      </c>
      <c r="BB55" s="92">
        <f>'2016-26-2-SP - Soupis pra...'!F34</f>
        <v>0</v>
      </c>
      <c r="BC55" s="92">
        <f>'2016-26-2-SP - Soupis pra...'!F35</f>
        <v>0</v>
      </c>
      <c r="BD55" s="94">
        <f>'2016-26-2-SP - Soupis pra...'!F36</f>
        <v>0</v>
      </c>
      <c r="BT55" s="95" t="s">
        <v>86</v>
      </c>
      <c r="BV55" s="95" t="s">
        <v>80</v>
      </c>
      <c r="BW55" s="95" t="s">
        <v>96</v>
      </c>
      <c r="BX55" s="95" t="s">
        <v>93</v>
      </c>
      <c r="CL55" s="95" t="s">
        <v>20</v>
      </c>
    </row>
    <row r="56" spans="2:91" s="5" customFormat="1" ht="27" customHeight="1">
      <c r="B56" s="80"/>
      <c r="C56" s="81"/>
      <c r="D56" s="269" t="s">
        <v>97</v>
      </c>
      <c r="E56" s="267"/>
      <c r="F56" s="267"/>
      <c r="G56" s="267"/>
      <c r="H56" s="267"/>
      <c r="I56" s="82"/>
      <c r="J56" s="269" t="s">
        <v>98</v>
      </c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7"/>
      <c r="V56" s="267"/>
      <c r="W56" s="267"/>
      <c r="X56" s="267"/>
      <c r="Y56" s="267"/>
      <c r="Z56" s="267"/>
      <c r="AA56" s="267"/>
      <c r="AB56" s="267"/>
      <c r="AC56" s="267"/>
      <c r="AD56" s="267"/>
      <c r="AE56" s="267"/>
      <c r="AF56" s="267"/>
      <c r="AG56" s="268">
        <f>ROUND(AG57,2)</f>
        <v>0</v>
      </c>
      <c r="AH56" s="267"/>
      <c r="AI56" s="267"/>
      <c r="AJ56" s="267"/>
      <c r="AK56" s="267"/>
      <c r="AL56" s="267"/>
      <c r="AM56" s="267"/>
      <c r="AN56" s="266">
        <f t="shared" si="0"/>
        <v>0</v>
      </c>
      <c r="AO56" s="267"/>
      <c r="AP56" s="267"/>
      <c r="AQ56" s="83" t="s">
        <v>84</v>
      </c>
      <c r="AR56" s="80"/>
      <c r="AS56" s="84">
        <f>ROUND(AS57,2)</f>
        <v>0</v>
      </c>
      <c r="AT56" s="85">
        <f t="shared" si="1"/>
        <v>0</v>
      </c>
      <c r="AU56" s="86">
        <f>ROUND(AU57,5)</f>
        <v>0</v>
      </c>
      <c r="AV56" s="85">
        <f>ROUND(AZ56*L26,2)</f>
        <v>0</v>
      </c>
      <c r="AW56" s="85">
        <f>ROUND(BA56*L27,2)</f>
        <v>0</v>
      </c>
      <c r="AX56" s="85">
        <f>ROUND(BB56*L26,2)</f>
        <v>0</v>
      </c>
      <c r="AY56" s="85">
        <f>ROUND(BC56*L27,2)</f>
        <v>0</v>
      </c>
      <c r="AZ56" s="85">
        <f>ROUND(AZ57,2)</f>
        <v>0</v>
      </c>
      <c r="BA56" s="85">
        <f>ROUND(BA57,2)</f>
        <v>0</v>
      </c>
      <c r="BB56" s="85">
        <f>ROUND(BB57,2)</f>
        <v>0</v>
      </c>
      <c r="BC56" s="85">
        <f>ROUND(BC57,2)</f>
        <v>0</v>
      </c>
      <c r="BD56" s="87">
        <f>ROUND(BD57,2)</f>
        <v>0</v>
      </c>
      <c r="BS56" s="88" t="s">
        <v>77</v>
      </c>
      <c r="BT56" s="88" t="s">
        <v>22</v>
      </c>
      <c r="BU56" s="88" t="s">
        <v>79</v>
      </c>
      <c r="BV56" s="88" t="s">
        <v>80</v>
      </c>
      <c r="BW56" s="88" t="s">
        <v>99</v>
      </c>
      <c r="BX56" s="88" t="s">
        <v>5</v>
      </c>
      <c r="CL56" s="88" t="s">
        <v>20</v>
      </c>
      <c r="CM56" s="88" t="s">
        <v>86</v>
      </c>
    </row>
    <row r="57" spans="1:90" s="6" customFormat="1" ht="21.75" customHeight="1">
      <c r="A57" s="280" t="s">
        <v>505</v>
      </c>
      <c r="B57" s="89"/>
      <c r="C57" s="9"/>
      <c r="D57" s="9"/>
      <c r="E57" s="272" t="s">
        <v>100</v>
      </c>
      <c r="F57" s="271"/>
      <c r="G57" s="271"/>
      <c r="H57" s="271"/>
      <c r="I57" s="271"/>
      <c r="J57" s="9"/>
      <c r="K57" s="272" t="s">
        <v>101</v>
      </c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0">
        <f>'2016-26-3-SP - Soupis pra...'!J29</f>
        <v>0</v>
      </c>
      <c r="AH57" s="271"/>
      <c r="AI57" s="271"/>
      <c r="AJ57" s="271"/>
      <c r="AK57" s="271"/>
      <c r="AL57" s="271"/>
      <c r="AM57" s="271"/>
      <c r="AN57" s="270">
        <f t="shared" si="0"/>
        <v>0</v>
      </c>
      <c r="AO57" s="271"/>
      <c r="AP57" s="271"/>
      <c r="AQ57" s="90" t="s">
        <v>89</v>
      </c>
      <c r="AR57" s="89"/>
      <c r="AS57" s="96">
        <v>0</v>
      </c>
      <c r="AT57" s="97">
        <f t="shared" si="1"/>
        <v>0</v>
      </c>
      <c r="AU57" s="98">
        <f>'2016-26-3-SP - Soupis pra...'!P89</f>
        <v>0</v>
      </c>
      <c r="AV57" s="97">
        <f>'2016-26-3-SP - Soupis pra...'!J32</f>
        <v>0</v>
      </c>
      <c r="AW57" s="97">
        <f>'2016-26-3-SP - Soupis pra...'!J33</f>
        <v>0</v>
      </c>
      <c r="AX57" s="97">
        <f>'2016-26-3-SP - Soupis pra...'!J34</f>
        <v>0</v>
      </c>
      <c r="AY57" s="97">
        <f>'2016-26-3-SP - Soupis pra...'!J35</f>
        <v>0</v>
      </c>
      <c r="AZ57" s="97">
        <f>'2016-26-3-SP - Soupis pra...'!F32</f>
        <v>0</v>
      </c>
      <c r="BA57" s="97">
        <f>'2016-26-3-SP - Soupis pra...'!F33</f>
        <v>0</v>
      </c>
      <c r="BB57" s="97">
        <f>'2016-26-3-SP - Soupis pra...'!F34</f>
        <v>0</v>
      </c>
      <c r="BC57" s="97">
        <f>'2016-26-3-SP - Soupis pra...'!F35</f>
        <v>0</v>
      </c>
      <c r="BD57" s="99">
        <f>'2016-26-3-SP - Soupis pra...'!F36</f>
        <v>0</v>
      </c>
      <c r="BT57" s="95" t="s">
        <v>86</v>
      </c>
      <c r="BV57" s="95" t="s">
        <v>80</v>
      </c>
      <c r="BW57" s="95" t="s">
        <v>102</v>
      </c>
      <c r="BX57" s="95" t="s">
        <v>99</v>
      </c>
      <c r="CL57" s="95" t="s">
        <v>20</v>
      </c>
    </row>
    <row r="58" spans="2:44" s="1" customFormat="1" ht="30" customHeight="1">
      <c r="B58" s="35"/>
      <c r="AR58" s="35"/>
    </row>
    <row r="59" spans="2:44" s="1" customFormat="1" ht="6.75" customHeight="1">
      <c r="B59" s="50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35"/>
    </row>
  </sheetData>
  <sheetProtection password="CC35" sheet="1" objects="1" scenarios="1" formatColumns="0" formatRows="0" sort="0" autoFilter="0"/>
  <mergeCells count="61">
    <mergeCell ref="AR2:BE2"/>
    <mergeCell ref="AN57:AP57"/>
    <mergeCell ref="AG57:AM57"/>
    <mergeCell ref="E57:I57"/>
    <mergeCell ref="K57:AF57"/>
    <mergeCell ref="AG51:AM51"/>
    <mergeCell ref="AN51:AP51"/>
    <mergeCell ref="AN55:AP55"/>
    <mergeCell ref="AG55:AM55"/>
    <mergeCell ref="E55:I55"/>
    <mergeCell ref="K55:AF55"/>
    <mergeCell ref="AN56:AP56"/>
    <mergeCell ref="AG56:AM56"/>
    <mergeCell ref="D56:H56"/>
    <mergeCell ref="J56:AF56"/>
    <mergeCell ref="AN53:AP53"/>
    <mergeCell ref="AG53:AM53"/>
    <mergeCell ref="E53:I53"/>
    <mergeCell ref="K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2016-26-1-SP - Soupis pra...'!C2" tooltip="2016-26-1-SP - Soupis pra..." display="/"/>
    <hyperlink ref="A55" location="'2016-26-2-SP - Soupis pra...'!C2" tooltip="2016-26-2-SP - Soupis pra..." display="/"/>
    <hyperlink ref="A57" location="'2016-26-3-SP - Soupis pra...'!C2" tooltip="2016-26-3-SP - Soupis pra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0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2"/>
      <c r="C1" s="282"/>
      <c r="D1" s="281" t="s">
        <v>1</v>
      </c>
      <c r="E1" s="282"/>
      <c r="F1" s="283" t="s">
        <v>506</v>
      </c>
      <c r="G1" s="288" t="s">
        <v>507</v>
      </c>
      <c r="H1" s="288"/>
      <c r="I1" s="289"/>
      <c r="J1" s="283" t="s">
        <v>508</v>
      </c>
      <c r="K1" s="281" t="s">
        <v>103</v>
      </c>
      <c r="L1" s="283" t="s">
        <v>509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90</v>
      </c>
      <c r="AZ2" s="18" t="s">
        <v>104</v>
      </c>
      <c r="BA2" s="18" t="s">
        <v>105</v>
      </c>
      <c r="BB2" s="18" t="s">
        <v>106</v>
      </c>
      <c r="BC2" s="18" t="s">
        <v>107</v>
      </c>
      <c r="BD2" s="18" t="s">
        <v>86</v>
      </c>
    </row>
    <row r="3" spans="2:5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86</v>
      </c>
      <c r="AZ3" s="18" t="s">
        <v>108</v>
      </c>
      <c r="BA3" s="18" t="s">
        <v>109</v>
      </c>
      <c r="BB3" s="18" t="s">
        <v>106</v>
      </c>
      <c r="BC3" s="18" t="s">
        <v>110</v>
      </c>
      <c r="BD3" s="18" t="s">
        <v>86</v>
      </c>
    </row>
    <row r="4" spans="2:56" ht="36.75" customHeight="1">
      <c r="B4" s="22"/>
      <c r="C4" s="23"/>
      <c r="D4" s="24" t="s">
        <v>111</v>
      </c>
      <c r="E4" s="23"/>
      <c r="F4" s="23"/>
      <c r="G4" s="23"/>
      <c r="H4" s="23"/>
      <c r="I4" s="102"/>
      <c r="J4" s="23"/>
      <c r="K4" s="25"/>
      <c r="M4" s="26" t="s">
        <v>10</v>
      </c>
      <c r="AT4" s="18" t="s">
        <v>4</v>
      </c>
      <c r="AZ4" s="18" t="s">
        <v>112</v>
      </c>
      <c r="BA4" s="18" t="s">
        <v>105</v>
      </c>
      <c r="BB4" s="18" t="s">
        <v>113</v>
      </c>
      <c r="BC4" s="18" t="s">
        <v>114</v>
      </c>
      <c r="BD4" s="18" t="s">
        <v>86</v>
      </c>
    </row>
    <row r="5" spans="2:56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  <c r="AZ5" s="18" t="s">
        <v>115</v>
      </c>
      <c r="BA5" s="18" t="s">
        <v>116</v>
      </c>
      <c r="BB5" s="18" t="s">
        <v>117</v>
      </c>
      <c r="BC5" s="18" t="s">
        <v>118</v>
      </c>
      <c r="BD5" s="18" t="s">
        <v>86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102"/>
      <c r="J6" s="23"/>
      <c r="K6" s="25"/>
      <c r="AZ6" s="18" t="s">
        <v>119</v>
      </c>
      <c r="BA6" s="18" t="s">
        <v>116</v>
      </c>
      <c r="BB6" s="18" t="s">
        <v>117</v>
      </c>
      <c r="BC6" s="18" t="s">
        <v>8</v>
      </c>
      <c r="BD6" s="18" t="s">
        <v>86</v>
      </c>
    </row>
    <row r="7" spans="2:56" ht="22.5" customHeight="1">
      <c r="B7" s="22"/>
      <c r="C7" s="23"/>
      <c r="D7" s="23"/>
      <c r="E7" s="275" t="str">
        <f>'Rekapitulace stavby'!K6</f>
        <v>Oprava plotů a bran areálu 5. MŠ v ul. Marie Majerové, Sokolov</v>
      </c>
      <c r="F7" s="240"/>
      <c r="G7" s="240"/>
      <c r="H7" s="240"/>
      <c r="I7" s="102"/>
      <c r="J7" s="23"/>
      <c r="K7" s="25"/>
      <c r="AZ7" s="18" t="s">
        <v>120</v>
      </c>
      <c r="BA7" s="18" t="s">
        <v>121</v>
      </c>
      <c r="BB7" s="18" t="s">
        <v>117</v>
      </c>
      <c r="BC7" s="18" t="s">
        <v>122</v>
      </c>
      <c r="BD7" s="18" t="s">
        <v>86</v>
      </c>
    </row>
    <row r="8" spans="2:56" ht="15">
      <c r="B8" s="22"/>
      <c r="C8" s="23"/>
      <c r="D8" s="31" t="s">
        <v>123</v>
      </c>
      <c r="E8" s="23"/>
      <c r="F8" s="23"/>
      <c r="G8" s="23"/>
      <c r="H8" s="23"/>
      <c r="I8" s="102"/>
      <c r="J8" s="23"/>
      <c r="K8" s="25"/>
      <c r="AZ8" s="18" t="s">
        <v>124</v>
      </c>
      <c r="BA8" s="18" t="s">
        <v>125</v>
      </c>
      <c r="BB8" s="18" t="s">
        <v>117</v>
      </c>
      <c r="BC8" s="18" t="s">
        <v>122</v>
      </c>
      <c r="BD8" s="18" t="s">
        <v>86</v>
      </c>
    </row>
    <row r="9" spans="2:11" s="1" customFormat="1" ht="22.5" customHeight="1">
      <c r="B9" s="35"/>
      <c r="C9" s="36"/>
      <c r="D9" s="36"/>
      <c r="E9" s="275" t="s">
        <v>126</v>
      </c>
      <c r="F9" s="247"/>
      <c r="G9" s="247"/>
      <c r="H9" s="247"/>
      <c r="I9" s="103"/>
      <c r="J9" s="36"/>
      <c r="K9" s="39"/>
    </row>
    <row r="10" spans="2:11" s="1" customFormat="1" ht="15">
      <c r="B10" s="35"/>
      <c r="C10" s="36"/>
      <c r="D10" s="31" t="s">
        <v>127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276" t="s">
        <v>128</v>
      </c>
      <c r="F11" s="247"/>
      <c r="G11" s="247"/>
      <c r="H11" s="247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04" t="s">
        <v>21</v>
      </c>
      <c r="J13" s="29" t="s">
        <v>20</v>
      </c>
      <c r="K13" s="39"/>
    </row>
    <row r="14" spans="2:11" s="1" customFormat="1" ht="14.2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04" t="s">
        <v>25</v>
      </c>
      <c r="J14" s="105" t="str">
        <f>'Rekapitulace stavby'!AN8</f>
        <v>10.6.2016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29</v>
      </c>
      <c r="E16" s="36"/>
      <c r="F16" s="36"/>
      <c r="G16" s="36"/>
      <c r="H16" s="36"/>
      <c r="I16" s="104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04" t="s">
        <v>33</v>
      </c>
      <c r="J17" s="29" t="s">
        <v>34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35</v>
      </c>
      <c r="E19" s="36"/>
      <c r="F19" s="36"/>
      <c r="G19" s="36"/>
      <c r="H19" s="36"/>
      <c r="I19" s="104" t="s">
        <v>30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33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37</v>
      </c>
      <c r="E22" s="36"/>
      <c r="F22" s="36"/>
      <c r="G22" s="36"/>
      <c r="H22" s="36"/>
      <c r="I22" s="104" t="s">
        <v>30</v>
      </c>
      <c r="J22" s="29" t="s">
        <v>38</v>
      </c>
      <c r="K22" s="39"/>
    </row>
    <row r="23" spans="2:11" s="1" customFormat="1" ht="18" customHeight="1">
      <c r="B23" s="35"/>
      <c r="C23" s="36"/>
      <c r="D23" s="36"/>
      <c r="E23" s="29" t="s">
        <v>39</v>
      </c>
      <c r="F23" s="36"/>
      <c r="G23" s="36"/>
      <c r="H23" s="36"/>
      <c r="I23" s="104" t="s">
        <v>33</v>
      </c>
      <c r="J23" s="29" t="s">
        <v>40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42</v>
      </c>
      <c r="E25" s="36"/>
      <c r="F25" s="36"/>
      <c r="G25" s="36"/>
      <c r="H25" s="36"/>
      <c r="I25" s="103"/>
      <c r="J25" s="36"/>
      <c r="K25" s="39"/>
    </row>
    <row r="26" spans="2:11" s="7" customFormat="1" ht="22.5" customHeight="1">
      <c r="B26" s="106"/>
      <c r="C26" s="107"/>
      <c r="D26" s="107"/>
      <c r="E26" s="243" t="s">
        <v>20</v>
      </c>
      <c r="F26" s="277"/>
      <c r="G26" s="277"/>
      <c r="H26" s="277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10"/>
      <c r="J28" s="62"/>
      <c r="K28" s="111"/>
    </row>
    <row r="29" spans="2:11" s="1" customFormat="1" ht="24.75" customHeight="1">
      <c r="B29" s="35"/>
      <c r="C29" s="36"/>
      <c r="D29" s="112" t="s">
        <v>44</v>
      </c>
      <c r="E29" s="36"/>
      <c r="F29" s="36"/>
      <c r="G29" s="36"/>
      <c r="H29" s="36"/>
      <c r="I29" s="103"/>
      <c r="J29" s="113">
        <f>ROUND(J89,2)</f>
        <v>0</v>
      </c>
      <c r="K29" s="39"/>
    </row>
    <row r="30" spans="2:11" s="1" customFormat="1" ht="6.75" customHeight="1">
      <c r="B30" s="35"/>
      <c r="C30" s="36"/>
      <c r="D30" s="62"/>
      <c r="E30" s="62"/>
      <c r="F30" s="62"/>
      <c r="G30" s="62"/>
      <c r="H30" s="62"/>
      <c r="I30" s="110"/>
      <c r="J30" s="62"/>
      <c r="K30" s="111"/>
    </row>
    <row r="31" spans="2:11" s="1" customFormat="1" ht="14.25" customHeight="1">
      <c r="B31" s="35"/>
      <c r="C31" s="36"/>
      <c r="D31" s="36"/>
      <c r="E31" s="36"/>
      <c r="F31" s="40" t="s">
        <v>46</v>
      </c>
      <c r="G31" s="36"/>
      <c r="H31" s="36"/>
      <c r="I31" s="114" t="s">
        <v>45</v>
      </c>
      <c r="J31" s="40" t="s">
        <v>47</v>
      </c>
      <c r="K31" s="39"/>
    </row>
    <row r="32" spans="2:11" s="1" customFormat="1" ht="14.25" customHeight="1">
      <c r="B32" s="35"/>
      <c r="C32" s="36"/>
      <c r="D32" s="43" t="s">
        <v>48</v>
      </c>
      <c r="E32" s="43" t="s">
        <v>49</v>
      </c>
      <c r="F32" s="115">
        <f>ROUND(SUM(BE89:BE199),2)</f>
        <v>0</v>
      </c>
      <c r="G32" s="36"/>
      <c r="H32" s="36"/>
      <c r="I32" s="116">
        <v>0.21</v>
      </c>
      <c r="J32" s="115">
        <f>ROUND(ROUND((SUM(BE89:BE199)),2)*I32,2)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50</v>
      </c>
      <c r="F33" s="115">
        <f>ROUND(SUM(BF89:BF199),2)</f>
        <v>0</v>
      </c>
      <c r="G33" s="36"/>
      <c r="H33" s="36"/>
      <c r="I33" s="116">
        <v>0.15</v>
      </c>
      <c r="J33" s="115">
        <f>ROUND(ROUND((SUM(BF89:BF199)),2)*I33,2)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15">
        <f>ROUND(SUM(BG89:BG199),2)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52</v>
      </c>
      <c r="F35" s="115">
        <f>ROUND(SUM(BH89:BH199),2)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53</v>
      </c>
      <c r="F36" s="115">
        <f>ROUND(SUM(BI89:BI199),2)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117"/>
      <c r="D38" s="118" t="s">
        <v>54</v>
      </c>
      <c r="E38" s="66"/>
      <c r="F38" s="66"/>
      <c r="G38" s="119" t="s">
        <v>55</v>
      </c>
      <c r="H38" s="120" t="s">
        <v>56</v>
      </c>
      <c r="I38" s="121"/>
      <c r="J38" s="122">
        <f>SUM(J29:J36)</f>
        <v>0</v>
      </c>
      <c r="K38" s="123"/>
    </row>
    <row r="39" spans="2:11" s="1" customFormat="1" ht="14.25" customHeight="1">
      <c r="B39" s="50"/>
      <c r="C39" s="51"/>
      <c r="D39" s="51"/>
      <c r="E39" s="51"/>
      <c r="F39" s="51"/>
      <c r="G39" s="51"/>
      <c r="H39" s="51"/>
      <c r="I39" s="124"/>
      <c r="J39" s="51"/>
      <c r="K39" s="52"/>
    </row>
    <row r="43" spans="2:11" s="1" customFormat="1" ht="6.75" customHeight="1">
      <c r="B43" s="53"/>
      <c r="C43" s="54"/>
      <c r="D43" s="54"/>
      <c r="E43" s="54"/>
      <c r="F43" s="54"/>
      <c r="G43" s="54"/>
      <c r="H43" s="54"/>
      <c r="I43" s="125"/>
      <c r="J43" s="54"/>
      <c r="K43" s="126"/>
    </row>
    <row r="44" spans="2:11" s="1" customFormat="1" ht="36.75" customHeight="1">
      <c r="B44" s="35"/>
      <c r="C44" s="24" t="s">
        <v>129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16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275" t="str">
        <f>E7</f>
        <v>Oprava plotů a bran areálu 5. MŠ v ul. Marie Majerové, Sokolov</v>
      </c>
      <c r="F47" s="247"/>
      <c r="G47" s="247"/>
      <c r="H47" s="247"/>
      <c r="I47" s="103"/>
      <c r="J47" s="36"/>
      <c r="K47" s="39"/>
    </row>
    <row r="48" spans="2:11" ht="15">
      <c r="B48" s="22"/>
      <c r="C48" s="31" t="s">
        <v>123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275" t="s">
        <v>126</v>
      </c>
      <c r="F49" s="247"/>
      <c r="G49" s="247"/>
      <c r="H49" s="247"/>
      <c r="I49" s="103"/>
      <c r="J49" s="36"/>
      <c r="K49" s="39"/>
    </row>
    <row r="50" spans="2:11" s="1" customFormat="1" ht="14.25" customHeight="1">
      <c r="B50" s="35"/>
      <c r="C50" s="31" t="s">
        <v>127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276" t="str">
        <f>E11</f>
        <v>2016-26-1-SP - Soupis prací - Oplocení - I. etapa</v>
      </c>
      <c r="F51" s="247"/>
      <c r="G51" s="247"/>
      <c r="H51" s="247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areál 5. MŠ Sokolov</v>
      </c>
      <c r="G53" s="36"/>
      <c r="H53" s="36"/>
      <c r="I53" s="104" t="s">
        <v>25</v>
      </c>
      <c r="J53" s="105" t="str">
        <f>IF(J14="","",J14)</f>
        <v>10.6.2016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Sokolov</v>
      </c>
      <c r="G55" s="36"/>
      <c r="H55" s="36"/>
      <c r="I55" s="104" t="s">
        <v>37</v>
      </c>
      <c r="J55" s="29" t="str">
        <f>E23</f>
        <v>Ing. Martin Haueisen</v>
      </c>
      <c r="K55" s="39"/>
    </row>
    <row r="56" spans="2:11" s="1" customFormat="1" ht="14.25" customHeight="1">
      <c r="B56" s="35"/>
      <c r="C56" s="31" t="s">
        <v>35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7" t="s">
        <v>130</v>
      </c>
      <c r="D58" s="117"/>
      <c r="E58" s="117"/>
      <c r="F58" s="117"/>
      <c r="G58" s="117"/>
      <c r="H58" s="117"/>
      <c r="I58" s="128"/>
      <c r="J58" s="129" t="s">
        <v>131</v>
      </c>
      <c r="K58" s="13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31" t="s">
        <v>132</v>
      </c>
      <c r="D60" s="36"/>
      <c r="E60" s="36"/>
      <c r="F60" s="36"/>
      <c r="G60" s="36"/>
      <c r="H60" s="36"/>
      <c r="I60" s="103"/>
      <c r="J60" s="113">
        <f>J89</f>
        <v>0</v>
      </c>
      <c r="K60" s="39"/>
      <c r="AU60" s="18" t="s">
        <v>133</v>
      </c>
    </row>
    <row r="61" spans="2:11" s="8" customFormat="1" ht="24.75" customHeight="1">
      <c r="B61" s="132"/>
      <c r="C61" s="133"/>
      <c r="D61" s="134" t="s">
        <v>134</v>
      </c>
      <c r="E61" s="135"/>
      <c r="F61" s="135"/>
      <c r="G61" s="135"/>
      <c r="H61" s="135"/>
      <c r="I61" s="136"/>
      <c r="J61" s="137">
        <f>J90</f>
        <v>0</v>
      </c>
      <c r="K61" s="138"/>
    </row>
    <row r="62" spans="2:11" s="9" customFormat="1" ht="19.5" customHeight="1">
      <c r="B62" s="139"/>
      <c r="C62" s="140"/>
      <c r="D62" s="141" t="s">
        <v>135</v>
      </c>
      <c r="E62" s="142"/>
      <c r="F62" s="142"/>
      <c r="G62" s="142"/>
      <c r="H62" s="142"/>
      <c r="I62" s="143"/>
      <c r="J62" s="144">
        <f>J91</f>
        <v>0</v>
      </c>
      <c r="K62" s="145"/>
    </row>
    <row r="63" spans="2:11" s="9" customFormat="1" ht="19.5" customHeight="1">
      <c r="B63" s="139"/>
      <c r="C63" s="140"/>
      <c r="D63" s="141" t="s">
        <v>136</v>
      </c>
      <c r="E63" s="142"/>
      <c r="F63" s="142"/>
      <c r="G63" s="142"/>
      <c r="H63" s="142"/>
      <c r="I63" s="143"/>
      <c r="J63" s="144">
        <f>J124</f>
        <v>0</v>
      </c>
      <c r="K63" s="145"/>
    </row>
    <row r="64" spans="2:11" s="9" customFormat="1" ht="19.5" customHeight="1">
      <c r="B64" s="139"/>
      <c r="C64" s="140"/>
      <c r="D64" s="141" t="s">
        <v>137</v>
      </c>
      <c r="E64" s="142"/>
      <c r="F64" s="142"/>
      <c r="G64" s="142"/>
      <c r="H64" s="142"/>
      <c r="I64" s="143"/>
      <c r="J64" s="144">
        <f>J179</f>
        <v>0</v>
      </c>
      <c r="K64" s="145"/>
    </row>
    <row r="65" spans="2:11" s="9" customFormat="1" ht="19.5" customHeight="1">
      <c r="B65" s="139"/>
      <c r="C65" s="140"/>
      <c r="D65" s="141" t="s">
        <v>138</v>
      </c>
      <c r="E65" s="142"/>
      <c r="F65" s="142"/>
      <c r="G65" s="142"/>
      <c r="H65" s="142"/>
      <c r="I65" s="143"/>
      <c r="J65" s="144">
        <f>J187</f>
        <v>0</v>
      </c>
      <c r="K65" s="145"/>
    </row>
    <row r="66" spans="2:11" s="8" customFormat="1" ht="24.75" customHeight="1">
      <c r="B66" s="132"/>
      <c r="C66" s="133"/>
      <c r="D66" s="134" t="s">
        <v>139</v>
      </c>
      <c r="E66" s="135"/>
      <c r="F66" s="135"/>
      <c r="G66" s="135"/>
      <c r="H66" s="135"/>
      <c r="I66" s="136"/>
      <c r="J66" s="137">
        <f>J190</f>
        <v>0</v>
      </c>
      <c r="K66" s="138"/>
    </row>
    <row r="67" spans="2:11" s="9" customFormat="1" ht="19.5" customHeight="1">
      <c r="B67" s="139"/>
      <c r="C67" s="140"/>
      <c r="D67" s="141" t="s">
        <v>140</v>
      </c>
      <c r="E67" s="142"/>
      <c r="F67" s="142"/>
      <c r="G67" s="142"/>
      <c r="H67" s="142"/>
      <c r="I67" s="143"/>
      <c r="J67" s="144">
        <f>J191</f>
        <v>0</v>
      </c>
      <c r="K67" s="145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103"/>
      <c r="J68" s="36"/>
      <c r="K68" s="39"/>
    </row>
    <row r="69" spans="2:11" s="1" customFormat="1" ht="6.75" customHeight="1">
      <c r="B69" s="50"/>
      <c r="C69" s="51"/>
      <c r="D69" s="51"/>
      <c r="E69" s="51"/>
      <c r="F69" s="51"/>
      <c r="G69" s="51"/>
      <c r="H69" s="51"/>
      <c r="I69" s="124"/>
      <c r="J69" s="51"/>
      <c r="K69" s="52"/>
    </row>
    <row r="73" spans="2:12" s="1" customFormat="1" ht="6.75" customHeight="1">
      <c r="B73" s="53"/>
      <c r="C73" s="54"/>
      <c r="D73" s="54"/>
      <c r="E73" s="54"/>
      <c r="F73" s="54"/>
      <c r="G73" s="54"/>
      <c r="H73" s="54"/>
      <c r="I73" s="125"/>
      <c r="J73" s="54"/>
      <c r="K73" s="54"/>
      <c r="L73" s="35"/>
    </row>
    <row r="74" spans="2:12" s="1" customFormat="1" ht="36.75" customHeight="1">
      <c r="B74" s="35"/>
      <c r="C74" s="55" t="s">
        <v>141</v>
      </c>
      <c r="I74" s="146"/>
      <c r="L74" s="35"/>
    </row>
    <row r="75" spans="2:12" s="1" customFormat="1" ht="6.75" customHeight="1">
      <c r="B75" s="35"/>
      <c r="I75" s="146"/>
      <c r="L75" s="35"/>
    </row>
    <row r="76" spans="2:12" s="1" customFormat="1" ht="14.25" customHeight="1">
      <c r="B76" s="35"/>
      <c r="C76" s="57" t="s">
        <v>16</v>
      </c>
      <c r="I76" s="146"/>
      <c r="L76" s="35"/>
    </row>
    <row r="77" spans="2:12" s="1" customFormat="1" ht="22.5" customHeight="1">
      <c r="B77" s="35"/>
      <c r="E77" s="278" t="str">
        <f>E7</f>
        <v>Oprava plotů a bran areálu 5. MŠ v ul. Marie Majerové, Sokolov</v>
      </c>
      <c r="F77" s="237"/>
      <c r="G77" s="237"/>
      <c r="H77" s="237"/>
      <c r="I77" s="146"/>
      <c r="L77" s="35"/>
    </row>
    <row r="78" spans="2:12" ht="15">
      <c r="B78" s="22"/>
      <c r="C78" s="57" t="s">
        <v>123</v>
      </c>
      <c r="L78" s="22"/>
    </row>
    <row r="79" spans="2:12" s="1" customFormat="1" ht="22.5" customHeight="1">
      <c r="B79" s="35"/>
      <c r="E79" s="278" t="s">
        <v>126</v>
      </c>
      <c r="F79" s="237"/>
      <c r="G79" s="237"/>
      <c r="H79" s="237"/>
      <c r="I79" s="146"/>
      <c r="L79" s="35"/>
    </row>
    <row r="80" spans="2:12" s="1" customFormat="1" ht="14.25" customHeight="1">
      <c r="B80" s="35"/>
      <c r="C80" s="57" t="s">
        <v>127</v>
      </c>
      <c r="I80" s="146"/>
      <c r="L80" s="35"/>
    </row>
    <row r="81" spans="2:12" s="1" customFormat="1" ht="23.25" customHeight="1">
      <c r="B81" s="35"/>
      <c r="E81" s="255" t="str">
        <f>E11</f>
        <v>2016-26-1-SP - Soupis prací - Oplocení - I. etapa</v>
      </c>
      <c r="F81" s="237"/>
      <c r="G81" s="237"/>
      <c r="H81" s="237"/>
      <c r="I81" s="146"/>
      <c r="L81" s="35"/>
    </row>
    <row r="82" spans="2:12" s="1" customFormat="1" ht="6.75" customHeight="1">
      <c r="B82" s="35"/>
      <c r="I82" s="146"/>
      <c r="L82" s="35"/>
    </row>
    <row r="83" spans="2:12" s="1" customFormat="1" ht="18" customHeight="1">
      <c r="B83" s="35"/>
      <c r="C83" s="57" t="s">
        <v>23</v>
      </c>
      <c r="F83" s="147" t="str">
        <f>F14</f>
        <v>areál 5. MŠ Sokolov</v>
      </c>
      <c r="I83" s="148" t="s">
        <v>25</v>
      </c>
      <c r="J83" s="61" t="str">
        <f>IF(J14="","",J14)</f>
        <v>10.6.2016</v>
      </c>
      <c r="L83" s="35"/>
    </row>
    <row r="84" spans="2:12" s="1" customFormat="1" ht="6.75" customHeight="1">
      <c r="B84" s="35"/>
      <c r="I84" s="146"/>
      <c r="L84" s="35"/>
    </row>
    <row r="85" spans="2:12" s="1" customFormat="1" ht="15">
      <c r="B85" s="35"/>
      <c r="C85" s="57" t="s">
        <v>29</v>
      </c>
      <c r="F85" s="147" t="str">
        <f>E17</f>
        <v>Město Sokolov</v>
      </c>
      <c r="I85" s="148" t="s">
        <v>37</v>
      </c>
      <c r="J85" s="147" t="str">
        <f>E23</f>
        <v>Ing. Martin Haueisen</v>
      </c>
      <c r="L85" s="35"/>
    </row>
    <row r="86" spans="2:12" s="1" customFormat="1" ht="14.25" customHeight="1">
      <c r="B86" s="35"/>
      <c r="C86" s="57" t="s">
        <v>35</v>
      </c>
      <c r="F86" s="147">
        <f>IF(E20="","",E20)</f>
      </c>
      <c r="I86" s="146"/>
      <c r="L86" s="35"/>
    </row>
    <row r="87" spans="2:12" s="1" customFormat="1" ht="9.75" customHeight="1">
      <c r="B87" s="35"/>
      <c r="I87" s="146"/>
      <c r="L87" s="35"/>
    </row>
    <row r="88" spans="2:20" s="10" customFormat="1" ht="29.25" customHeight="1">
      <c r="B88" s="149"/>
      <c r="C88" s="150" t="s">
        <v>142</v>
      </c>
      <c r="D88" s="151" t="s">
        <v>63</v>
      </c>
      <c r="E88" s="151" t="s">
        <v>59</v>
      </c>
      <c r="F88" s="151" t="s">
        <v>143</v>
      </c>
      <c r="G88" s="151" t="s">
        <v>144</v>
      </c>
      <c r="H88" s="151" t="s">
        <v>145</v>
      </c>
      <c r="I88" s="152" t="s">
        <v>146</v>
      </c>
      <c r="J88" s="151" t="s">
        <v>131</v>
      </c>
      <c r="K88" s="153" t="s">
        <v>147</v>
      </c>
      <c r="L88" s="149"/>
      <c r="M88" s="68" t="s">
        <v>148</v>
      </c>
      <c r="N88" s="69" t="s">
        <v>48</v>
      </c>
      <c r="O88" s="69" t="s">
        <v>149</v>
      </c>
      <c r="P88" s="69" t="s">
        <v>150</v>
      </c>
      <c r="Q88" s="69" t="s">
        <v>151</v>
      </c>
      <c r="R88" s="69" t="s">
        <v>152</v>
      </c>
      <c r="S88" s="69" t="s">
        <v>153</v>
      </c>
      <c r="T88" s="70" t="s">
        <v>154</v>
      </c>
    </row>
    <row r="89" spans="2:63" s="1" customFormat="1" ht="29.25" customHeight="1">
      <c r="B89" s="35"/>
      <c r="C89" s="72" t="s">
        <v>132</v>
      </c>
      <c r="I89" s="146"/>
      <c r="J89" s="154">
        <f>BK89</f>
        <v>0</v>
      </c>
      <c r="L89" s="35"/>
      <c r="M89" s="71"/>
      <c r="N89" s="62"/>
      <c r="O89" s="62"/>
      <c r="P89" s="155">
        <f>P90+P190</f>
        <v>0</v>
      </c>
      <c r="Q89" s="62"/>
      <c r="R89" s="155">
        <f>R90+R190</f>
        <v>0.000379</v>
      </c>
      <c r="S89" s="62"/>
      <c r="T89" s="156">
        <f>T90+T190</f>
        <v>20.2</v>
      </c>
      <c r="AT89" s="18" t="s">
        <v>77</v>
      </c>
      <c r="AU89" s="18" t="s">
        <v>133</v>
      </c>
      <c r="BK89" s="157">
        <f>BK90+BK190</f>
        <v>0</v>
      </c>
    </row>
    <row r="90" spans="2:63" s="11" customFormat="1" ht="36.75" customHeight="1">
      <c r="B90" s="158"/>
      <c r="D90" s="159" t="s">
        <v>77</v>
      </c>
      <c r="E90" s="160" t="s">
        <v>155</v>
      </c>
      <c r="F90" s="160" t="s">
        <v>156</v>
      </c>
      <c r="I90" s="161"/>
      <c r="J90" s="162">
        <f>BK90</f>
        <v>0</v>
      </c>
      <c r="L90" s="158"/>
      <c r="M90" s="163"/>
      <c r="N90" s="164"/>
      <c r="O90" s="164"/>
      <c r="P90" s="165">
        <f>P91+P124+P179+P187</f>
        <v>0</v>
      </c>
      <c r="Q90" s="164"/>
      <c r="R90" s="165">
        <f>R91+R124+R179+R187</f>
        <v>0.000379</v>
      </c>
      <c r="S90" s="164"/>
      <c r="T90" s="166">
        <f>T91+T124+T179+T187</f>
        <v>20.2</v>
      </c>
      <c r="AR90" s="159" t="s">
        <v>22</v>
      </c>
      <c r="AT90" s="167" t="s">
        <v>77</v>
      </c>
      <c r="AU90" s="167" t="s">
        <v>78</v>
      </c>
      <c r="AY90" s="159" t="s">
        <v>157</v>
      </c>
      <c r="BK90" s="168">
        <f>BK91+BK124+BK179+BK187</f>
        <v>0</v>
      </c>
    </row>
    <row r="91" spans="2:63" s="11" customFormat="1" ht="19.5" customHeight="1">
      <c r="B91" s="158"/>
      <c r="D91" s="169" t="s">
        <v>77</v>
      </c>
      <c r="E91" s="170" t="s">
        <v>22</v>
      </c>
      <c r="F91" s="170" t="s">
        <v>158</v>
      </c>
      <c r="I91" s="161"/>
      <c r="J91" s="171">
        <f>BK91</f>
        <v>0</v>
      </c>
      <c r="L91" s="158"/>
      <c r="M91" s="163"/>
      <c r="N91" s="164"/>
      <c r="O91" s="164"/>
      <c r="P91" s="165">
        <f>SUM(P92:P123)</f>
        <v>0</v>
      </c>
      <c r="Q91" s="164"/>
      <c r="R91" s="165">
        <f>SUM(R92:R123)</f>
        <v>0.000379</v>
      </c>
      <c r="S91" s="164"/>
      <c r="T91" s="166">
        <f>SUM(T92:T123)</f>
        <v>0</v>
      </c>
      <c r="AR91" s="159" t="s">
        <v>22</v>
      </c>
      <c r="AT91" s="167" t="s">
        <v>77</v>
      </c>
      <c r="AU91" s="167" t="s">
        <v>22</v>
      </c>
      <c r="AY91" s="159" t="s">
        <v>157</v>
      </c>
      <c r="BK91" s="168">
        <f>SUM(BK92:BK123)</f>
        <v>0</v>
      </c>
    </row>
    <row r="92" spans="2:65" s="1" customFormat="1" ht="22.5" customHeight="1">
      <c r="B92" s="172"/>
      <c r="C92" s="173" t="s">
        <v>22</v>
      </c>
      <c r="D92" s="173" t="s">
        <v>159</v>
      </c>
      <c r="E92" s="174" t="s">
        <v>160</v>
      </c>
      <c r="F92" s="175" t="s">
        <v>161</v>
      </c>
      <c r="G92" s="176" t="s">
        <v>106</v>
      </c>
      <c r="H92" s="177">
        <v>2.525</v>
      </c>
      <c r="I92" s="178"/>
      <c r="J92" s="179">
        <f>ROUND(I92*H92,2)</f>
        <v>0</v>
      </c>
      <c r="K92" s="175" t="s">
        <v>162</v>
      </c>
      <c r="L92" s="35"/>
      <c r="M92" s="180" t="s">
        <v>20</v>
      </c>
      <c r="N92" s="181" t="s">
        <v>49</v>
      </c>
      <c r="O92" s="36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18" t="s">
        <v>163</v>
      </c>
      <c r="AT92" s="18" t="s">
        <v>159</v>
      </c>
      <c r="AU92" s="18" t="s">
        <v>86</v>
      </c>
      <c r="AY92" s="18" t="s">
        <v>157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8" t="s">
        <v>22</v>
      </c>
      <c r="BK92" s="184">
        <f>ROUND(I92*H92,2)</f>
        <v>0</v>
      </c>
      <c r="BL92" s="18" t="s">
        <v>163</v>
      </c>
      <c r="BM92" s="18" t="s">
        <v>164</v>
      </c>
    </row>
    <row r="93" spans="2:47" s="1" customFormat="1" ht="27">
      <c r="B93" s="35"/>
      <c r="D93" s="185" t="s">
        <v>165</v>
      </c>
      <c r="F93" s="186" t="s">
        <v>166</v>
      </c>
      <c r="I93" s="146"/>
      <c r="L93" s="35"/>
      <c r="M93" s="64"/>
      <c r="N93" s="36"/>
      <c r="O93" s="36"/>
      <c r="P93" s="36"/>
      <c r="Q93" s="36"/>
      <c r="R93" s="36"/>
      <c r="S93" s="36"/>
      <c r="T93" s="65"/>
      <c r="AT93" s="18" t="s">
        <v>165</v>
      </c>
      <c r="AU93" s="18" t="s">
        <v>86</v>
      </c>
    </row>
    <row r="94" spans="2:51" s="12" customFormat="1" ht="13.5">
      <c r="B94" s="187"/>
      <c r="D94" s="185" t="s">
        <v>167</v>
      </c>
      <c r="E94" s="188" t="s">
        <v>20</v>
      </c>
      <c r="F94" s="189" t="s">
        <v>168</v>
      </c>
      <c r="H94" s="190" t="s">
        <v>20</v>
      </c>
      <c r="I94" s="191"/>
      <c r="L94" s="187"/>
      <c r="M94" s="192"/>
      <c r="N94" s="193"/>
      <c r="O94" s="193"/>
      <c r="P94" s="193"/>
      <c r="Q94" s="193"/>
      <c r="R94" s="193"/>
      <c r="S94" s="193"/>
      <c r="T94" s="194"/>
      <c r="AT94" s="190" t="s">
        <v>167</v>
      </c>
      <c r="AU94" s="190" t="s">
        <v>86</v>
      </c>
      <c r="AV94" s="12" t="s">
        <v>22</v>
      </c>
      <c r="AW94" s="12" t="s">
        <v>41</v>
      </c>
      <c r="AX94" s="12" t="s">
        <v>78</v>
      </c>
      <c r="AY94" s="190" t="s">
        <v>157</v>
      </c>
    </row>
    <row r="95" spans="2:51" s="13" customFormat="1" ht="13.5">
      <c r="B95" s="195"/>
      <c r="D95" s="185" t="s">
        <v>167</v>
      </c>
      <c r="E95" s="196" t="s">
        <v>104</v>
      </c>
      <c r="F95" s="197" t="s">
        <v>169</v>
      </c>
      <c r="H95" s="198">
        <v>2.525</v>
      </c>
      <c r="I95" s="199"/>
      <c r="L95" s="195"/>
      <c r="M95" s="200"/>
      <c r="N95" s="201"/>
      <c r="O95" s="201"/>
      <c r="P95" s="201"/>
      <c r="Q95" s="201"/>
      <c r="R95" s="201"/>
      <c r="S95" s="201"/>
      <c r="T95" s="202"/>
      <c r="AT95" s="196" t="s">
        <v>167</v>
      </c>
      <c r="AU95" s="196" t="s">
        <v>86</v>
      </c>
      <c r="AV95" s="13" t="s">
        <v>86</v>
      </c>
      <c r="AW95" s="13" t="s">
        <v>41</v>
      </c>
      <c r="AX95" s="13" t="s">
        <v>78</v>
      </c>
      <c r="AY95" s="196" t="s">
        <v>157</v>
      </c>
    </row>
    <row r="96" spans="2:51" s="14" customFormat="1" ht="13.5">
      <c r="B96" s="203"/>
      <c r="D96" s="204" t="s">
        <v>167</v>
      </c>
      <c r="E96" s="205" t="s">
        <v>20</v>
      </c>
      <c r="F96" s="206" t="s">
        <v>170</v>
      </c>
      <c r="H96" s="207">
        <v>2.525</v>
      </c>
      <c r="I96" s="208"/>
      <c r="L96" s="203"/>
      <c r="M96" s="209"/>
      <c r="N96" s="210"/>
      <c r="O96" s="210"/>
      <c r="P96" s="210"/>
      <c r="Q96" s="210"/>
      <c r="R96" s="210"/>
      <c r="S96" s="210"/>
      <c r="T96" s="211"/>
      <c r="AT96" s="212" t="s">
        <v>167</v>
      </c>
      <c r="AU96" s="212" t="s">
        <v>86</v>
      </c>
      <c r="AV96" s="14" t="s">
        <v>163</v>
      </c>
      <c r="AW96" s="14" t="s">
        <v>41</v>
      </c>
      <c r="AX96" s="14" t="s">
        <v>22</v>
      </c>
      <c r="AY96" s="212" t="s">
        <v>157</v>
      </c>
    </row>
    <row r="97" spans="2:65" s="1" customFormat="1" ht="22.5" customHeight="1">
      <c r="B97" s="172"/>
      <c r="C97" s="173" t="s">
        <v>86</v>
      </c>
      <c r="D97" s="173" t="s">
        <v>159</v>
      </c>
      <c r="E97" s="174" t="s">
        <v>171</v>
      </c>
      <c r="F97" s="175" t="s">
        <v>172</v>
      </c>
      <c r="G97" s="176" t="s">
        <v>106</v>
      </c>
      <c r="H97" s="177">
        <v>7.07</v>
      </c>
      <c r="I97" s="178"/>
      <c r="J97" s="179">
        <f>ROUND(I97*H97,2)</f>
        <v>0</v>
      </c>
      <c r="K97" s="175" t="s">
        <v>162</v>
      </c>
      <c r="L97" s="35"/>
      <c r="M97" s="180" t="s">
        <v>20</v>
      </c>
      <c r="N97" s="181" t="s">
        <v>49</v>
      </c>
      <c r="O97" s="36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18" t="s">
        <v>163</v>
      </c>
      <c r="AT97" s="18" t="s">
        <v>159</v>
      </c>
      <c r="AU97" s="18" t="s">
        <v>86</v>
      </c>
      <c r="AY97" s="18" t="s">
        <v>157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8" t="s">
        <v>22</v>
      </c>
      <c r="BK97" s="184">
        <f>ROUND(I97*H97,2)</f>
        <v>0</v>
      </c>
      <c r="BL97" s="18" t="s">
        <v>163</v>
      </c>
      <c r="BM97" s="18" t="s">
        <v>173</v>
      </c>
    </row>
    <row r="98" spans="2:47" s="1" customFormat="1" ht="40.5">
      <c r="B98" s="35"/>
      <c r="D98" s="185" t="s">
        <v>165</v>
      </c>
      <c r="F98" s="186" t="s">
        <v>174</v>
      </c>
      <c r="I98" s="146"/>
      <c r="L98" s="35"/>
      <c r="M98" s="64"/>
      <c r="N98" s="36"/>
      <c r="O98" s="36"/>
      <c r="P98" s="36"/>
      <c r="Q98" s="36"/>
      <c r="R98" s="36"/>
      <c r="S98" s="36"/>
      <c r="T98" s="65"/>
      <c r="AT98" s="18" t="s">
        <v>165</v>
      </c>
      <c r="AU98" s="18" t="s">
        <v>86</v>
      </c>
    </row>
    <row r="99" spans="2:51" s="13" customFormat="1" ht="13.5">
      <c r="B99" s="195"/>
      <c r="D99" s="185" t="s">
        <v>167</v>
      </c>
      <c r="E99" s="196" t="s">
        <v>20</v>
      </c>
      <c r="F99" s="197" t="s">
        <v>108</v>
      </c>
      <c r="H99" s="198">
        <v>7.07</v>
      </c>
      <c r="I99" s="199"/>
      <c r="L99" s="195"/>
      <c r="M99" s="200"/>
      <c r="N99" s="201"/>
      <c r="O99" s="201"/>
      <c r="P99" s="201"/>
      <c r="Q99" s="201"/>
      <c r="R99" s="201"/>
      <c r="S99" s="201"/>
      <c r="T99" s="202"/>
      <c r="AT99" s="196" t="s">
        <v>167</v>
      </c>
      <c r="AU99" s="196" t="s">
        <v>86</v>
      </c>
      <c r="AV99" s="13" t="s">
        <v>86</v>
      </c>
      <c r="AW99" s="13" t="s">
        <v>41</v>
      </c>
      <c r="AX99" s="13" t="s">
        <v>78</v>
      </c>
      <c r="AY99" s="196" t="s">
        <v>157</v>
      </c>
    </row>
    <row r="100" spans="2:51" s="14" customFormat="1" ht="13.5">
      <c r="B100" s="203"/>
      <c r="D100" s="204" t="s">
        <v>167</v>
      </c>
      <c r="E100" s="205" t="s">
        <v>20</v>
      </c>
      <c r="F100" s="206" t="s">
        <v>170</v>
      </c>
      <c r="H100" s="207">
        <v>7.07</v>
      </c>
      <c r="I100" s="208"/>
      <c r="L100" s="203"/>
      <c r="M100" s="209"/>
      <c r="N100" s="210"/>
      <c r="O100" s="210"/>
      <c r="P100" s="210"/>
      <c r="Q100" s="210"/>
      <c r="R100" s="210"/>
      <c r="S100" s="210"/>
      <c r="T100" s="211"/>
      <c r="AT100" s="212" t="s">
        <v>167</v>
      </c>
      <c r="AU100" s="212" t="s">
        <v>86</v>
      </c>
      <c r="AV100" s="14" t="s">
        <v>163</v>
      </c>
      <c r="AW100" s="14" t="s">
        <v>41</v>
      </c>
      <c r="AX100" s="14" t="s">
        <v>22</v>
      </c>
      <c r="AY100" s="212" t="s">
        <v>157</v>
      </c>
    </row>
    <row r="101" spans="2:65" s="1" customFormat="1" ht="22.5" customHeight="1">
      <c r="B101" s="172"/>
      <c r="C101" s="213" t="s">
        <v>175</v>
      </c>
      <c r="D101" s="213" t="s">
        <v>176</v>
      </c>
      <c r="E101" s="214" t="s">
        <v>177</v>
      </c>
      <c r="F101" s="215" t="s">
        <v>178</v>
      </c>
      <c r="G101" s="216" t="s">
        <v>179</v>
      </c>
      <c r="H101" s="217">
        <v>12.726</v>
      </c>
      <c r="I101" s="218"/>
      <c r="J101" s="219">
        <f>ROUND(I101*H101,2)</f>
        <v>0</v>
      </c>
      <c r="K101" s="215" t="s">
        <v>20</v>
      </c>
      <c r="L101" s="220"/>
      <c r="M101" s="221" t="s">
        <v>20</v>
      </c>
      <c r="N101" s="222" t="s">
        <v>49</v>
      </c>
      <c r="O101" s="36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18" t="s">
        <v>180</v>
      </c>
      <c r="AT101" s="18" t="s">
        <v>176</v>
      </c>
      <c r="AU101" s="18" t="s">
        <v>86</v>
      </c>
      <c r="AY101" s="18" t="s">
        <v>157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8" t="s">
        <v>22</v>
      </c>
      <c r="BK101" s="184">
        <f>ROUND(I101*H101,2)</f>
        <v>0</v>
      </c>
      <c r="BL101" s="18" t="s">
        <v>163</v>
      </c>
      <c r="BM101" s="18" t="s">
        <v>181</v>
      </c>
    </row>
    <row r="102" spans="2:47" s="1" customFormat="1" ht="13.5">
      <c r="B102" s="35"/>
      <c r="D102" s="185" t="s">
        <v>165</v>
      </c>
      <c r="F102" s="186" t="s">
        <v>178</v>
      </c>
      <c r="I102" s="146"/>
      <c r="L102" s="35"/>
      <c r="M102" s="64"/>
      <c r="N102" s="36"/>
      <c r="O102" s="36"/>
      <c r="P102" s="36"/>
      <c r="Q102" s="36"/>
      <c r="R102" s="36"/>
      <c r="S102" s="36"/>
      <c r="T102" s="65"/>
      <c r="AT102" s="18" t="s">
        <v>165</v>
      </c>
      <c r="AU102" s="18" t="s">
        <v>86</v>
      </c>
    </row>
    <row r="103" spans="2:51" s="13" customFormat="1" ht="13.5">
      <c r="B103" s="195"/>
      <c r="D103" s="185" t="s">
        <v>167</v>
      </c>
      <c r="E103" s="196" t="s">
        <v>20</v>
      </c>
      <c r="F103" s="197" t="s">
        <v>182</v>
      </c>
      <c r="H103" s="198">
        <v>12.726</v>
      </c>
      <c r="I103" s="199"/>
      <c r="L103" s="195"/>
      <c r="M103" s="200"/>
      <c r="N103" s="201"/>
      <c r="O103" s="201"/>
      <c r="P103" s="201"/>
      <c r="Q103" s="201"/>
      <c r="R103" s="201"/>
      <c r="S103" s="201"/>
      <c r="T103" s="202"/>
      <c r="AT103" s="196" t="s">
        <v>167</v>
      </c>
      <c r="AU103" s="196" t="s">
        <v>86</v>
      </c>
      <c r="AV103" s="13" t="s">
        <v>86</v>
      </c>
      <c r="AW103" s="13" t="s">
        <v>41</v>
      </c>
      <c r="AX103" s="13" t="s">
        <v>78</v>
      </c>
      <c r="AY103" s="196" t="s">
        <v>157</v>
      </c>
    </row>
    <row r="104" spans="2:51" s="14" customFormat="1" ht="13.5">
      <c r="B104" s="203"/>
      <c r="D104" s="204" t="s">
        <v>167</v>
      </c>
      <c r="E104" s="205" t="s">
        <v>20</v>
      </c>
      <c r="F104" s="206" t="s">
        <v>170</v>
      </c>
      <c r="H104" s="207">
        <v>12.726</v>
      </c>
      <c r="I104" s="208"/>
      <c r="L104" s="203"/>
      <c r="M104" s="209"/>
      <c r="N104" s="210"/>
      <c r="O104" s="210"/>
      <c r="P104" s="210"/>
      <c r="Q104" s="210"/>
      <c r="R104" s="210"/>
      <c r="S104" s="210"/>
      <c r="T104" s="211"/>
      <c r="AT104" s="212" t="s">
        <v>167</v>
      </c>
      <c r="AU104" s="212" t="s">
        <v>86</v>
      </c>
      <c r="AV104" s="14" t="s">
        <v>163</v>
      </c>
      <c r="AW104" s="14" t="s">
        <v>41</v>
      </c>
      <c r="AX104" s="14" t="s">
        <v>22</v>
      </c>
      <c r="AY104" s="212" t="s">
        <v>157</v>
      </c>
    </row>
    <row r="105" spans="2:65" s="1" customFormat="1" ht="22.5" customHeight="1">
      <c r="B105" s="172"/>
      <c r="C105" s="173" t="s">
        <v>163</v>
      </c>
      <c r="D105" s="173" t="s">
        <v>159</v>
      </c>
      <c r="E105" s="174" t="s">
        <v>183</v>
      </c>
      <c r="F105" s="175" t="s">
        <v>184</v>
      </c>
      <c r="G105" s="176" t="s">
        <v>106</v>
      </c>
      <c r="H105" s="177">
        <v>7.07</v>
      </c>
      <c r="I105" s="178"/>
      <c r="J105" s="179">
        <f>ROUND(I105*H105,2)</f>
        <v>0</v>
      </c>
      <c r="K105" s="175" t="s">
        <v>162</v>
      </c>
      <c r="L105" s="35"/>
      <c r="M105" s="180" t="s">
        <v>20</v>
      </c>
      <c r="N105" s="181" t="s">
        <v>49</v>
      </c>
      <c r="O105" s="36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18" t="s">
        <v>163</v>
      </c>
      <c r="AT105" s="18" t="s">
        <v>159</v>
      </c>
      <c r="AU105" s="18" t="s">
        <v>86</v>
      </c>
      <c r="AY105" s="18" t="s">
        <v>157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8" t="s">
        <v>22</v>
      </c>
      <c r="BK105" s="184">
        <f>ROUND(I105*H105,2)</f>
        <v>0</v>
      </c>
      <c r="BL105" s="18" t="s">
        <v>163</v>
      </c>
      <c r="BM105" s="18" t="s">
        <v>185</v>
      </c>
    </row>
    <row r="106" spans="2:47" s="1" customFormat="1" ht="27">
      <c r="B106" s="35"/>
      <c r="D106" s="185" t="s">
        <v>165</v>
      </c>
      <c r="F106" s="186" t="s">
        <v>186</v>
      </c>
      <c r="I106" s="146"/>
      <c r="L106" s="35"/>
      <c r="M106" s="64"/>
      <c r="N106" s="36"/>
      <c r="O106" s="36"/>
      <c r="P106" s="36"/>
      <c r="Q106" s="36"/>
      <c r="R106" s="36"/>
      <c r="S106" s="36"/>
      <c r="T106" s="65"/>
      <c r="AT106" s="18" t="s">
        <v>165</v>
      </c>
      <c r="AU106" s="18" t="s">
        <v>86</v>
      </c>
    </row>
    <row r="107" spans="2:51" s="12" customFormat="1" ht="13.5">
      <c r="B107" s="187"/>
      <c r="D107" s="185" t="s">
        <v>167</v>
      </c>
      <c r="E107" s="188" t="s">
        <v>20</v>
      </c>
      <c r="F107" s="189" t="s">
        <v>187</v>
      </c>
      <c r="H107" s="190" t="s">
        <v>20</v>
      </c>
      <c r="I107" s="191"/>
      <c r="L107" s="187"/>
      <c r="M107" s="192"/>
      <c r="N107" s="193"/>
      <c r="O107" s="193"/>
      <c r="P107" s="193"/>
      <c r="Q107" s="193"/>
      <c r="R107" s="193"/>
      <c r="S107" s="193"/>
      <c r="T107" s="194"/>
      <c r="AT107" s="190" t="s">
        <v>167</v>
      </c>
      <c r="AU107" s="190" t="s">
        <v>86</v>
      </c>
      <c r="AV107" s="12" t="s">
        <v>22</v>
      </c>
      <c r="AW107" s="12" t="s">
        <v>41</v>
      </c>
      <c r="AX107" s="12" t="s">
        <v>78</v>
      </c>
      <c r="AY107" s="190" t="s">
        <v>157</v>
      </c>
    </row>
    <row r="108" spans="2:51" s="13" customFormat="1" ht="13.5">
      <c r="B108" s="195"/>
      <c r="D108" s="185" t="s">
        <v>167</v>
      </c>
      <c r="E108" s="196" t="s">
        <v>20</v>
      </c>
      <c r="F108" s="197" t="s">
        <v>188</v>
      </c>
      <c r="H108" s="198">
        <v>7.07</v>
      </c>
      <c r="I108" s="199"/>
      <c r="L108" s="195"/>
      <c r="M108" s="200"/>
      <c r="N108" s="201"/>
      <c r="O108" s="201"/>
      <c r="P108" s="201"/>
      <c r="Q108" s="201"/>
      <c r="R108" s="201"/>
      <c r="S108" s="201"/>
      <c r="T108" s="202"/>
      <c r="AT108" s="196" t="s">
        <v>167</v>
      </c>
      <c r="AU108" s="196" t="s">
        <v>86</v>
      </c>
      <c r="AV108" s="13" t="s">
        <v>86</v>
      </c>
      <c r="AW108" s="13" t="s">
        <v>41</v>
      </c>
      <c r="AX108" s="13" t="s">
        <v>78</v>
      </c>
      <c r="AY108" s="196" t="s">
        <v>157</v>
      </c>
    </row>
    <row r="109" spans="2:51" s="14" customFormat="1" ht="13.5">
      <c r="B109" s="203"/>
      <c r="D109" s="204" t="s">
        <v>167</v>
      </c>
      <c r="E109" s="205" t="s">
        <v>108</v>
      </c>
      <c r="F109" s="206" t="s">
        <v>170</v>
      </c>
      <c r="H109" s="207">
        <v>7.07</v>
      </c>
      <c r="I109" s="208"/>
      <c r="L109" s="203"/>
      <c r="M109" s="209"/>
      <c r="N109" s="210"/>
      <c r="O109" s="210"/>
      <c r="P109" s="210"/>
      <c r="Q109" s="210"/>
      <c r="R109" s="210"/>
      <c r="S109" s="210"/>
      <c r="T109" s="211"/>
      <c r="AT109" s="212" t="s">
        <v>167</v>
      </c>
      <c r="AU109" s="212" t="s">
        <v>86</v>
      </c>
      <c r="AV109" s="14" t="s">
        <v>163</v>
      </c>
      <c r="AW109" s="14" t="s">
        <v>41</v>
      </c>
      <c r="AX109" s="14" t="s">
        <v>22</v>
      </c>
      <c r="AY109" s="212" t="s">
        <v>157</v>
      </c>
    </row>
    <row r="110" spans="2:65" s="1" customFormat="1" ht="22.5" customHeight="1">
      <c r="B110" s="172"/>
      <c r="C110" s="173" t="s">
        <v>189</v>
      </c>
      <c r="D110" s="173" t="s">
        <v>159</v>
      </c>
      <c r="E110" s="174" t="s">
        <v>190</v>
      </c>
      <c r="F110" s="175" t="s">
        <v>191</v>
      </c>
      <c r="G110" s="176" t="s">
        <v>113</v>
      </c>
      <c r="H110" s="177">
        <v>25.25</v>
      </c>
      <c r="I110" s="178"/>
      <c r="J110" s="179">
        <f>ROUND(I110*H110,2)</f>
        <v>0</v>
      </c>
      <c r="K110" s="175" t="s">
        <v>162</v>
      </c>
      <c r="L110" s="35"/>
      <c r="M110" s="180" t="s">
        <v>20</v>
      </c>
      <c r="N110" s="181" t="s">
        <v>49</v>
      </c>
      <c r="O110" s="36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18" t="s">
        <v>163</v>
      </c>
      <c r="AT110" s="18" t="s">
        <v>159</v>
      </c>
      <c r="AU110" s="18" t="s">
        <v>86</v>
      </c>
      <c r="AY110" s="18" t="s">
        <v>157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8" t="s">
        <v>22</v>
      </c>
      <c r="BK110" s="184">
        <f>ROUND(I110*H110,2)</f>
        <v>0</v>
      </c>
      <c r="BL110" s="18" t="s">
        <v>163</v>
      </c>
      <c r="BM110" s="18" t="s">
        <v>192</v>
      </c>
    </row>
    <row r="111" spans="2:47" s="1" customFormat="1" ht="27">
      <c r="B111" s="35"/>
      <c r="D111" s="185" t="s">
        <v>165</v>
      </c>
      <c r="F111" s="186" t="s">
        <v>193</v>
      </c>
      <c r="I111" s="146"/>
      <c r="L111" s="35"/>
      <c r="M111" s="64"/>
      <c r="N111" s="36"/>
      <c r="O111" s="36"/>
      <c r="P111" s="36"/>
      <c r="Q111" s="36"/>
      <c r="R111" s="36"/>
      <c r="S111" s="36"/>
      <c r="T111" s="65"/>
      <c r="AT111" s="18" t="s">
        <v>165</v>
      </c>
      <c r="AU111" s="18" t="s">
        <v>86</v>
      </c>
    </row>
    <row r="112" spans="2:51" s="13" customFormat="1" ht="13.5">
      <c r="B112" s="195"/>
      <c r="D112" s="185" t="s">
        <v>167</v>
      </c>
      <c r="E112" s="196" t="s">
        <v>112</v>
      </c>
      <c r="F112" s="197" t="s">
        <v>194</v>
      </c>
      <c r="H112" s="198">
        <v>25.25</v>
      </c>
      <c r="I112" s="199"/>
      <c r="L112" s="195"/>
      <c r="M112" s="200"/>
      <c r="N112" s="201"/>
      <c r="O112" s="201"/>
      <c r="P112" s="201"/>
      <c r="Q112" s="201"/>
      <c r="R112" s="201"/>
      <c r="S112" s="201"/>
      <c r="T112" s="202"/>
      <c r="AT112" s="196" t="s">
        <v>167</v>
      </c>
      <c r="AU112" s="196" t="s">
        <v>86</v>
      </c>
      <c r="AV112" s="13" t="s">
        <v>86</v>
      </c>
      <c r="AW112" s="13" t="s">
        <v>41</v>
      </c>
      <c r="AX112" s="13" t="s">
        <v>78</v>
      </c>
      <c r="AY112" s="196" t="s">
        <v>157</v>
      </c>
    </row>
    <row r="113" spans="2:51" s="14" customFormat="1" ht="13.5">
      <c r="B113" s="203"/>
      <c r="D113" s="204" t="s">
        <v>167</v>
      </c>
      <c r="E113" s="205" t="s">
        <v>20</v>
      </c>
      <c r="F113" s="206" t="s">
        <v>170</v>
      </c>
      <c r="H113" s="207">
        <v>25.25</v>
      </c>
      <c r="I113" s="208"/>
      <c r="L113" s="203"/>
      <c r="M113" s="209"/>
      <c r="N113" s="210"/>
      <c r="O113" s="210"/>
      <c r="P113" s="210"/>
      <c r="Q113" s="210"/>
      <c r="R113" s="210"/>
      <c r="S113" s="210"/>
      <c r="T113" s="211"/>
      <c r="AT113" s="212" t="s">
        <v>167</v>
      </c>
      <c r="AU113" s="212" t="s">
        <v>86</v>
      </c>
      <c r="AV113" s="14" t="s">
        <v>163</v>
      </c>
      <c r="AW113" s="14" t="s">
        <v>41</v>
      </c>
      <c r="AX113" s="14" t="s">
        <v>22</v>
      </c>
      <c r="AY113" s="212" t="s">
        <v>157</v>
      </c>
    </row>
    <row r="114" spans="2:65" s="1" customFormat="1" ht="22.5" customHeight="1">
      <c r="B114" s="172"/>
      <c r="C114" s="173" t="s">
        <v>195</v>
      </c>
      <c r="D114" s="173" t="s">
        <v>159</v>
      </c>
      <c r="E114" s="174" t="s">
        <v>196</v>
      </c>
      <c r="F114" s="175" t="s">
        <v>197</v>
      </c>
      <c r="G114" s="176" t="s">
        <v>113</v>
      </c>
      <c r="H114" s="177">
        <v>25.25</v>
      </c>
      <c r="I114" s="178"/>
      <c r="J114" s="179">
        <f>ROUND(I114*H114,2)</f>
        <v>0</v>
      </c>
      <c r="K114" s="175" t="s">
        <v>162</v>
      </c>
      <c r="L114" s="35"/>
      <c r="M114" s="180" t="s">
        <v>20</v>
      </c>
      <c r="N114" s="181" t="s">
        <v>49</v>
      </c>
      <c r="O114" s="36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18" t="s">
        <v>163</v>
      </c>
      <c r="AT114" s="18" t="s">
        <v>159</v>
      </c>
      <c r="AU114" s="18" t="s">
        <v>86</v>
      </c>
      <c r="AY114" s="18" t="s">
        <v>157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8" t="s">
        <v>22</v>
      </c>
      <c r="BK114" s="184">
        <f>ROUND(I114*H114,2)</f>
        <v>0</v>
      </c>
      <c r="BL114" s="18" t="s">
        <v>163</v>
      </c>
      <c r="BM114" s="18" t="s">
        <v>198</v>
      </c>
    </row>
    <row r="115" spans="2:47" s="1" customFormat="1" ht="27">
      <c r="B115" s="35"/>
      <c r="D115" s="185" t="s">
        <v>165</v>
      </c>
      <c r="F115" s="186" t="s">
        <v>199</v>
      </c>
      <c r="I115" s="146"/>
      <c r="L115" s="35"/>
      <c r="M115" s="64"/>
      <c r="N115" s="36"/>
      <c r="O115" s="36"/>
      <c r="P115" s="36"/>
      <c r="Q115" s="36"/>
      <c r="R115" s="36"/>
      <c r="S115" s="36"/>
      <c r="T115" s="65"/>
      <c r="AT115" s="18" t="s">
        <v>165</v>
      </c>
      <c r="AU115" s="18" t="s">
        <v>86</v>
      </c>
    </row>
    <row r="116" spans="2:47" s="1" customFormat="1" ht="27">
      <c r="B116" s="35"/>
      <c r="D116" s="185" t="s">
        <v>200</v>
      </c>
      <c r="F116" s="223" t="s">
        <v>201</v>
      </c>
      <c r="I116" s="146"/>
      <c r="L116" s="35"/>
      <c r="M116" s="64"/>
      <c r="N116" s="36"/>
      <c r="O116" s="36"/>
      <c r="P116" s="36"/>
      <c r="Q116" s="36"/>
      <c r="R116" s="36"/>
      <c r="S116" s="36"/>
      <c r="T116" s="65"/>
      <c r="AT116" s="18" t="s">
        <v>200</v>
      </c>
      <c r="AU116" s="18" t="s">
        <v>86</v>
      </c>
    </row>
    <row r="117" spans="2:51" s="13" customFormat="1" ht="13.5">
      <c r="B117" s="195"/>
      <c r="D117" s="185" t="s">
        <v>167</v>
      </c>
      <c r="E117" s="196" t="s">
        <v>20</v>
      </c>
      <c r="F117" s="197" t="s">
        <v>112</v>
      </c>
      <c r="H117" s="198">
        <v>25.25</v>
      </c>
      <c r="I117" s="199"/>
      <c r="L117" s="195"/>
      <c r="M117" s="200"/>
      <c r="N117" s="201"/>
      <c r="O117" s="201"/>
      <c r="P117" s="201"/>
      <c r="Q117" s="201"/>
      <c r="R117" s="201"/>
      <c r="S117" s="201"/>
      <c r="T117" s="202"/>
      <c r="AT117" s="196" t="s">
        <v>167</v>
      </c>
      <c r="AU117" s="196" t="s">
        <v>86</v>
      </c>
      <c r="AV117" s="13" t="s">
        <v>86</v>
      </c>
      <c r="AW117" s="13" t="s">
        <v>41</v>
      </c>
      <c r="AX117" s="13" t="s">
        <v>78</v>
      </c>
      <c r="AY117" s="196" t="s">
        <v>157</v>
      </c>
    </row>
    <row r="118" spans="2:51" s="14" customFormat="1" ht="13.5">
      <c r="B118" s="203"/>
      <c r="D118" s="204" t="s">
        <v>167</v>
      </c>
      <c r="E118" s="205" t="s">
        <v>20</v>
      </c>
      <c r="F118" s="206" t="s">
        <v>170</v>
      </c>
      <c r="H118" s="207">
        <v>25.25</v>
      </c>
      <c r="I118" s="208"/>
      <c r="L118" s="203"/>
      <c r="M118" s="209"/>
      <c r="N118" s="210"/>
      <c r="O118" s="210"/>
      <c r="P118" s="210"/>
      <c r="Q118" s="210"/>
      <c r="R118" s="210"/>
      <c r="S118" s="210"/>
      <c r="T118" s="211"/>
      <c r="AT118" s="212" t="s">
        <v>167</v>
      </c>
      <c r="AU118" s="212" t="s">
        <v>86</v>
      </c>
      <c r="AV118" s="14" t="s">
        <v>163</v>
      </c>
      <c r="AW118" s="14" t="s">
        <v>41</v>
      </c>
      <c r="AX118" s="14" t="s">
        <v>22</v>
      </c>
      <c r="AY118" s="212" t="s">
        <v>157</v>
      </c>
    </row>
    <row r="119" spans="2:65" s="1" customFormat="1" ht="22.5" customHeight="1">
      <c r="B119" s="172"/>
      <c r="C119" s="213" t="s">
        <v>202</v>
      </c>
      <c r="D119" s="213" t="s">
        <v>176</v>
      </c>
      <c r="E119" s="214" t="s">
        <v>203</v>
      </c>
      <c r="F119" s="215" t="s">
        <v>204</v>
      </c>
      <c r="G119" s="216" t="s">
        <v>205</v>
      </c>
      <c r="H119" s="217">
        <v>0.379</v>
      </c>
      <c r="I119" s="218"/>
      <c r="J119" s="219">
        <f>ROUND(I119*H119,2)</f>
        <v>0</v>
      </c>
      <c r="K119" s="215" t="s">
        <v>162</v>
      </c>
      <c r="L119" s="220"/>
      <c r="M119" s="221" t="s">
        <v>20</v>
      </c>
      <c r="N119" s="222" t="s">
        <v>49</v>
      </c>
      <c r="O119" s="36"/>
      <c r="P119" s="182">
        <f>O119*H119</f>
        <v>0</v>
      </c>
      <c r="Q119" s="182">
        <v>0.001</v>
      </c>
      <c r="R119" s="182">
        <f>Q119*H119</f>
        <v>0.000379</v>
      </c>
      <c r="S119" s="182">
        <v>0</v>
      </c>
      <c r="T119" s="183">
        <f>S119*H119</f>
        <v>0</v>
      </c>
      <c r="AR119" s="18" t="s">
        <v>180</v>
      </c>
      <c r="AT119" s="18" t="s">
        <v>176</v>
      </c>
      <c r="AU119" s="18" t="s">
        <v>86</v>
      </c>
      <c r="AY119" s="18" t="s">
        <v>157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8" t="s">
        <v>22</v>
      </c>
      <c r="BK119" s="184">
        <f>ROUND(I119*H119,2)</f>
        <v>0</v>
      </c>
      <c r="BL119" s="18" t="s">
        <v>163</v>
      </c>
      <c r="BM119" s="18" t="s">
        <v>206</v>
      </c>
    </row>
    <row r="120" spans="2:47" s="1" customFormat="1" ht="13.5">
      <c r="B120" s="35"/>
      <c r="D120" s="185" t="s">
        <v>165</v>
      </c>
      <c r="F120" s="186" t="s">
        <v>207</v>
      </c>
      <c r="I120" s="146"/>
      <c r="L120" s="35"/>
      <c r="M120" s="64"/>
      <c r="N120" s="36"/>
      <c r="O120" s="36"/>
      <c r="P120" s="36"/>
      <c r="Q120" s="36"/>
      <c r="R120" s="36"/>
      <c r="S120" s="36"/>
      <c r="T120" s="65"/>
      <c r="AT120" s="18" t="s">
        <v>165</v>
      </c>
      <c r="AU120" s="18" t="s">
        <v>86</v>
      </c>
    </row>
    <row r="121" spans="2:51" s="13" customFormat="1" ht="13.5">
      <c r="B121" s="195"/>
      <c r="D121" s="185" t="s">
        <v>167</v>
      </c>
      <c r="E121" s="196" t="s">
        <v>20</v>
      </c>
      <c r="F121" s="197" t="s">
        <v>112</v>
      </c>
      <c r="H121" s="198">
        <v>25.25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196" t="s">
        <v>167</v>
      </c>
      <c r="AU121" s="196" t="s">
        <v>86</v>
      </c>
      <c r="AV121" s="13" t="s">
        <v>86</v>
      </c>
      <c r="AW121" s="13" t="s">
        <v>41</v>
      </c>
      <c r="AX121" s="13" t="s">
        <v>78</v>
      </c>
      <c r="AY121" s="196" t="s">
        <v>157</v>
      </c>
    </row>
    <row r="122" spans="2:51" s="14" customFormat="1" ht="13.5">
      <c r="B122" s="203"/>
      <c r="D122" s="185" t="s">
        <v>167</v>
      </c>
      <c r="E122" s="224" t="s">
        <v>20</v>
      </c>
      <c r="F122" s="225" t="s">
        <v>170</v>
      </c>
      <c r="H122" s="226">
        <v>25.25</v>
      </c>
      <c r="I122" s="208"/>
      <c r="L122" s="203"/>
      <c r="M122" s="209"/>
      <c r="N122" s="210"/>
      <c r="O122" s="210"/>
      <c r="P122" s="210"/>
      <c r="Q122" s="210"/>
      <c r="R122" s="210"/>
      <c r="S122" s="210"/>
      <c r="T122" s="211"/>
      <c r="AT122" s="212" t="s">
        <v>167</v>
      </c>
      <c r="AU122" s="212" t="s">
        <v>86</v>
      </c>
      <c r="AV122" s="14" t="s">
        <v>163</v>
      </c>
      <c r="AW122" s="14" t="s">
        <v>41</v>
      </c>
      <c r="AX122" s="14" t="s">
        <v>22</v>
      </c>
      <c r="AY122" s="212" t="s">
        <v>157</v>
      </c>
    </row>
    <row r="123" spans="2:51" s="13" customFormat="1" ht="13.5">
      <c r="B123" s="195"/>
      <c r="D123" s="185" t="s">
        <v>167</v>
      </c>
      <c r="F123" s="197" t="s">
        <v>208</v>
      </c>
      <c r="H123" s="198">
        <v>0.379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167</v>
      </c>
      <c r="AU123" s="196" t="s">
        <v>86</v>
      </c>
      <c r="AV123" s="13" t="s">
        <v>86</v>
      </c>
      <c r="AW123" s="13" t="s">
        <v>4</v>
      </c>
      <c r="AX123" s="13" t="s">
        <v>22</v>
      </c>
      <c r="AY123" s="196" t="s">
        <v>157</v>
      </c>
    </row>
    <row r="124" spans="2:63" s="11" customFormat="1" ht="29.25" customHeight="1">
      <c r="B124" s="158"/>
      <c r="D124" s="169" t="s">
        <v>77</v>
      </c>
      <c r="E124" s="170" t="s">
        <v>118</v>
      </c>
      <c r="F124" s="170" t="s">
        <v>209</v>
      </c>
      <c r="I124" s="161"/>
      <c r="J124" s="171">
        <f>BK124</f>
        <v>0</v>
      </c>
      <c r="L124" s="158"/>
      <c r="M124" s="163"/>
      <c r="N124" s="164"/>
      <c r="O124" s="164"/>
      <c r="P124" s="165">
        <f>SUM(P125:P178)</f>
        <v>0</v>
      </c>
      <c r="Q124" s="164"/>
      <c r="R124" s="165">
        <f>SUM(R125:R178)</f>
        <v>0</v>
      </c>
      <c r="S124" s="164"/>
      <c r="T124" s="166">
        <f>SUM(T125:T178)</f>
        <v>20.2</v>
      </c>
      <c r="AR124" s="159" t="s">
        <v>22</v>
      </c>
      <c r="AT124" s="167" t="s">
        <v>77</v>
      </c>
      <c r="AU124" s="167" t="s">
        <v>22</v>
      </c>
      <c r="AY124" s="159" t="s">
        <v>157</v>
      </c>
      <c r="BK124" s="168">
        <f>SUM(BK125:BK178)</f>
        <v>0</v>
      </c>
    </row>
    <row r="125" spans="2:65" s="1" customFormat="1" ht="22.5" customHeight="1">
      <c r="B125" s="172"/>
      <c r="C125" s="173" t="s">
        <v>180</v>
      </c>
      <c r="D125" s="173" t="s">
        <v>159</v>
      </c>
      <c r="E125" s="174" t="s">
        <v>210</v>
      </c>
      <c r="F125" s="175" t="s">
        <v>211</v>
      </c>
      <c r="G125" s="176" t="s">
        <v>106</v>
      </c>
      <c r="H125" s="177">
        <v>10.1</v>
      </c>
      <c r="I125" s="178"/>
      <c r="J125" s="179">
        <f>ROUND(I125*H125,2)</f>
        <v>0</v>
      </c>
      <c r="K125" s="175" t="s">
        <v>162</v>
      </c>
      <c r="L125" s="35"/>
      <c r="M125" s="180" t="s">
        <v>20</v>
      </c>
      <c r="N125" s="181" t="s">
        <v>49</v>
      </c>
      <c r="O125" s="36"/>
      <c r="P125" s="182">
        <f>O125*H125</f>
        <v>0</v>
      </c>
      <c r="Q125" s="182">
        <v>0</v>
      </c>
      <c r="R125" s="182">
        <f>Q125*H125</f>
        <v>0</v>
      </c>
      <c r="S125" s="182">
        <v>2</v>
      </c>
      <c r="T125" s="183">
        <f>S125*H125</f>
        <v>20.2</v>
      </c>
      <c r="AR125" s="18" t="s">
        <v>163</v>
      </c>
      <c r="AT125" s="18" t="s">
        <v>159</v>
      </c>
      <c r="AU125" s="18" t="s">
        <v>86</v>
      </c>
      <c r="AY125" s="18" t="s">
        <v>157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8" t="s">
        <v>22</v>
      </c>
      <c r="BK125" s="184">
        <f>ROUND(I125*H125,2)</f>
        <v>0</v>
      </c>
      <c r="BL125" s="18" t="s">
        <v>163</v>
      </c>
      <c r="BM125" s="18" t="s">
        <v>212</v>
      </c>
    </row>
    <row r="126" spans="2:47" s="1" customFormat="1" ht="13.5">
      <c r="B126" s="35"/>
      <c r="D126" s="185" t="s">
        <v>165</v>
      </c>
      <c r="F126" s="186" t="s">
        <v>213</v>
      </c>
      <c r="I126" s="146"/>
      <c r="L126" s="35"/>
      <c r="M126" s="64"/>
      <c r="N126" s="36"/>
      <c r="O126" s="36"/>
      <c r="P126" s="36"/>
      <c r="Q126" s="36"/>
      <c r="R126" s="36"/>
      <c r="S126" s="36"/>
      <c r="T126" s="65"/>
      <c r="AT126" s="18" t="s">
        <v>165</v>
      </c>
      <c r="AU126" s="18" t="s">
        <v>86</v>
      </c>
    </row>
    <row r="127" spans="2:51" s="12" customFormat="1" ht="27">
      <c r="B127" s="187"/>
      <c r="D127" s="185" t="s">
        <v>167</v>
      </c>
      <c r="E127" s="188" t="s">
        <v>20</v>
      </c>
      <c r="F127" s="189" t="s">
        <v>214</v>
      </c>
      <c r="H127" s="190" t="s">
        <v>20</v>
      </c>
      <c r="I127" s="191"/>
      <c r="L127" s="187"/>
      <c r="M127" s="192"/>
      <c r="N127" s="193"/>
      <c r="O127" s="193"/>
      <c r="P127" s="193"/>
      <c r="Q127" s="193"/>
      <c r="R127" s="193"/>
      <c r="S127" s="193"/>
      <c r="T127" s="194"/>
      <c r="AT127" s="190" t="s">
        <v>167</v>
      </c>
      <c r="AU127" s="190" t="s">
        <v>86</v>
      </c>
      <c r="AV127" s="12" t="s">
        <v>22</v>
      </c>
      <c r="AW127" s="12" t="s">
        <v>41</v>
      </c>
      <c r="AX127" s="12" t="s">
        <v>78</v>
      </c>
      <c r="AY127" s="190" t="s">
        <v>157</v>
      </c>
    </row>
    <row r="128" spans="2:51" s="13" customFormat="1" ht="13.5">
      <c r="B128" s="195"/>
      <c r="D128" s="185" t="s">
        <v>167</v>
      </c>
      <c r="E128" s="196" t="s">
        <v>20</v>
      </c>
      <c r="F128" s="197" t="s">
        <v>215</v>
      </c>
      <c r="H128" s="198">
        <v>10.1</v>
      </c>
      <c r="I128" s="199"/>
      <c r="L128" s="195"/>
      <c r="M128" s="200"/>
      <c r="N128" s="201"/>
      <c r="O128" s="201"/>
      <c r="P128" s="201"/>
      <c r="Q128" s="201"/>
      <c r="R128" s="201"/>
      <c r="S128" s="201"/>
      <c r="T128" s="202"/>
      <c r="AT128" s="196" t="s">
        <v>167</v>
      </c>
      <c r="AU128" s="196" t="s">
        <v>86</v>
      </c>
      <c r="AV128" s="13" t="s">
        <v>86</v>
      </c>
      <c r="AW128" s="13" t="s">
        <v>41</v>
      </c>
      <c r="AX128" s="13" t="s">
        <v>78</v>
      </c>
      <c r="AY128" s="196" t="s">
        <v>157</v>
      </c>
    </row>
    <row r="129" spans="2:51" s="14" customFormat="1" ht="13.5">
      <c r="B129" s="203"/>
      <c r="D129" s="204" t="s">
        <v>167</v>
      </c>
      <c r="E129" s="205" t="s">
        <v>20</v>
      </c>
      <c r="F129" s="206" t="s">
        <v>170</v>
      </c>
      <c r="H129" s="207">
        <v>10.1</v>
      </c>
      <c r="I129" s="208"/>
      <c r="L129" s="203"/>
      <c r="M129" s="209"/>
      <c r="N129" s="210"/>
      <c r="O129" s="210"/>
      <c r="P129" s="210"/>
      <c r="Q129" s="210"/>
      <c r="R129" s="210"/>
      <c r="S129" s="210"/>
      <c r="T129" s="211"/>
      <c r="AT129" s="212" t="s">
        <v>167</v>
      </c>
      <c r="AU129" s="212" t="s">
        <v>86</v>
      </c>
      <c r="AV129" s="14" t="s">
        <v>163</v>
      </c>
      <c r="AW129" s="14" t="s">
        <v>41</v>
      </c>
      <c r="AX129" s="14" t="s">
        <v>22</v>
      </c>
      <c r="AY129" s="212" t="s">
        <v>157</v>
      </c>
    </row>
    <row r="130" spans="2:65" s="1" customFormat="1" ht="22.5" customHeight="1">
      <c r="B130" s="172"/>
      <c r="C130" s="173" t="s">
        <v>118</v>
      </c>
      <c r="D130" s="173" t="s">
        <v>159</v>
      </c>
      <c r="E130" s="174" t="s">
        <v>216</v>
      </c>
      <c r="F130" s="175" t="s">
        <v>217</v>
      </c>
      <c r="G130" s="176" t="s">
        <v>117</v>
      </c>
      <c r="H130" s="177">
        <v>24</v>
      </c>
      <c r="I130" s="178"/>
      <c r="J130" s="179">
        <f>ROUND(I130*H130,2)</f>
        <v>0</v>
      </c>
      <c r="K130" s="175" t="s">
        <v>162</v>
      </c>
      <c r="L130" s="35"/>
      <c r="M130" s="180" t="s">
        <v>20</v>
      </c>
      <c r="N130" s="181" t="s">
        <v>49</v>
      </c>
      <c r="O130" s="36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18" t="s">
        <v>163</v>
      </c>
      <c r="AT130" s="18" t="s">
        <v>159</v>
      </c>
      <c r="AU130" s="18" t="s">
        <v>86</v>
      </c>
      <c r="AY130" s="18" t="s">
        <v>157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8" t="s">
        <v>22</v>
      </c>
      <c r="BK130" s="184">
        <f>ROUND(I130*H130,2)</f>
        <v>0</v>
      </c>
      <c r="BL130" s="18" t="s">
        <v>163</v>
      </c>
      <c r="BM130" s="18" t="s">
        <v>218</v>
      </c>
    </row>
    <row r="131" spans="2:47" s="1" customFormat="1" ht="27">
      <c r="B131" s="35"/>
      <c r="D131" s="185" t="s">
        <v>165</v>
      </c>
      <c r="F131" s="186" t="s">
        <v>219</v>
      </c>
      <c r="I131" s="146"/>
      <c r="L131" s="35"/>
      <c r="M131" s="64"/>
      <c r="N131" s="36"/>
      <c r="O131" s="36"/>
      <c r="P131" s="36"/>
      <c r="Q131" s="36"/>
      <c r="R131" s="36"/>
      <c r="S131" s="36"/>
      <c r="T131" s="65"/>
      <c r="AT131" s="18" t="s">
        <v>165</v>
      </c>
      <c r="AU131" s="18" t="s">
        <v>86</v>
      </c>
    </row>
    <row r="132" spans="2:47" s="1" customFormat="1" ht="27">
      <c r="B132" s="35"/>
      <c r="D132" s="185" t="s">
        <v>200</v>
      </c>
      <c r="F132" s="223" t="s">
        <v>220</v>
      </c>
      <c r="I132" s="146"/>
      <c r="L132" s="35"/>
      <c r="M132" s="64"/>
      <c r="N132" s="36"/>
      <c r="O132" s="36"/>
      <c r="P132" s="36"/>
      <c r="Q132" s="36"/>
      <c r="R132" s="36"/>
      <c r="S132" s="36"/>
      <c r="T132" s="65"/>
      <c r="AT132" s="18" t="s">
        <v>200</v>
      </c>
      <c r="AU132" s="18" t="s">
        <v>86</v>
      </c>
    </row>
    <row r="133" spans="2:51" s="12" customFormat="1" ht="13.5">
      <c r="B133" s="187"/>
      <c r="D133" s="185" t="s">
        <v>167</v>
      </c>
      <c r="E133" s="188" t="s">
        <v>20</v>
      </c>
      <c r="F133" s="189" t="s">
        <v>221</v>
      </c>
      <c r="H133" s="190" t="s">
        <v>20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90" t="s">
        <v>167</v>
      </c>
      <c r="AU133" s="190" t="s">
        <v>86</v>
      </c>
      <c r="AV133" s="12" t="s">
        <v>22</v>
      </c>
      <c r="AW133" s="12" t="s">
        <v>41</v>
      </c>
      <c r="AX133" s="12" t="s">
        <v>78</v>
      </c>
      <c r="AY133" s="190" t="s">
        <v>157</v>
      </c>
    </row>
    <row r="134" spans="2:51" s="13" customFormat="1" ht="13.5">
      <c r="B134" s="195"/>
      <c r="D134" s="185" t="s">
        <v>167</v>
      </c>
      <c r="E134" s="196" t="s">
        <v>20</v>
      </c>
      <c r="F134" s="197" t="s">
        <v>222</v>
      </c>
      <c r="H134" s="198">
        <v>24</v>
      </c>
      <c r="I134" s="199"/>
      <c r="L134" s="195"/>
      <c r="M134" s="200"/>
      <c r="N134" s="201"/>
      <c r="O134" s="201"/>
      <c r="P134" s="201"/>
      <c r="Q134" s="201"/>
      <c r="R134" s="201"/>
      <c r="S134" s="201"/>
      <c r="T134" s="202"/>
      <c r="AT134" s="196" t="s">
        <v>167</v>
      </c>
      <c r="AU134" s="196" t="s">
        <v>86</v>
      </c>
      <c r="AV134" s="13" t="s">
        <v>86</v>
      </c>
      <c r="AW134" s="13" t="s">
        <v>41</v>
      </c>
      <c r="AX134" s="13" t="s">
        <v>78</v>
      </c>
      <c r="AY134" s="196" t="s">
        <v>157</v>
      </c>
    </row>
    <row r="135" spans="2:51" s="14" customFormat="1" ht="13.5">
      <c r="B135" s="203"/>
      <c r="D135" s="204" t="s">
        <v>167</v>
      </c>
      <c r="E135" s="205" t="s">
        <v>20</v>
      </c>
      <c r="F135" s="206" t="s">
        <v>170</v>
      </c>
      <c r="H135" s="207">
        <v>24</v>
      </c>
      <c r="I135" s="208"/>
      <c r="L135" s="203"/>
      <c r="M135" s="209"/>
      <c r="N135" s="210"/>
      <c r="O135" s="210"/>
      <c r="P135" s="210"/>
      <c r="Q135" s="210"/>
      <c r="R135" s="210"/>
      <c r="S135" s="210"/>
      <c r="T135" s="211"/>
      <c r="AT135" s="212" t="s">
        <v>167</v>
      </c>
      <c r="AU135" s="212" t="s">
        <v>86</v>
      </c>
      <c r="AV135" s="14" t="s">
        <v>163</v>
      </c>
      <c r="AW135" s="14" t="s">
        <v>41</v>
      </c>
      <c r="AX135" s="14" t="s">
        <v>22</v>
      </c>
      <c r="AY135" s="212" t="s">
        <v>157</v>
      </c>
    </row>
    <row r="136" spans="2:65" s="1" customFormat="1" ht="22.5" customHeight="1">
      <c r="B136" s="172"/>
      <c r="C136" s="173" t="s">
        <v>27</v>
      </c>
      <c r="D136" s="173" t="s">
        <v>159</v>
      </c>
      <c r="E136" s="174" t="s">
        <v>223</v>
      </c>
      <c r="F136" s="175" t="s">
        <v>224</v>
      </c>
      <c r="G136" s="176" t="s">
        <v>225</v>
      </c>
      <c r="H136" s="177">
        <v>50.5</v>
      </c>
      <c r="I136" s="178"/>
      <c r="J136" s="179">
        <f>ROUND(I136*H136,2)</f>
        <v>0</v>
      </c>
      <c r="K136" s="175" t="s">
        <v>162</v>
      </c>
      <c r="L136" s="35"/>
      <c r="M136" s="180" t="s">
        <v>20</v>
      </c>
      <c r="N136" s="181" t="s">
        <v>49</v>
      </c>
      <c r="O136" s="36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18" t="s">
        <v>163</v>
      </c>
      <c r="AT136" s="18" t="s">
        <v>159</v>
      </c>
      <c r="AU136" s="18" t="s">
        <v>86</v>
      </c>
      <c r="AY136" s="18" t="s">
        <v>157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8" t="s">
        <v>22</v>
      </c>
      <c r="BK136" s="184">
        <f>ROUND(I136*H136,2)</f>
        <v>0</v>
      </c>
      <c r="BL136" s="18" t="s">
        <v>163</v>
      </c>
      <c r="BM136" s="18" t="s">
        <v>226</v>
      </c>
    </row>
    <row r="137" spans="2:47" s="1" customFormat="1" ht="13.5">
      <c r="B137" s="35"/>
      <c r="D137" s="185" t="s">
        <v>165</v>
      </c>
      <c r="F137" s="186" t="s">
        <v>227</v>
      </c>
      <c r="I137" s="146"/>
      <c r="L137" s="35"/>
      <c r="M137" s="64"/>
      <c r="N137" s="36"/>
      <c r="O137" s="36"/>
      <c r="P137" s="36"/>
      <c r="Q137" s="36"/>
      <c r="R137" s="36"/>
      <c r="S137" s="36"/>
      <c r="T137" s="65"/>
      <c r="AT137" s="18" t="s">
        <v>165</v>
      </c>
      <c r="AU137" s="18" t="s">
        <v>86</v>
      </c>
    </row>
    <row r="138" spans="2:47" s="1" customFormat="1" ht="27">
      <c r="B138" s="35"/>
      <c r="D138" s="185" t="s">
        <v>200</v>
      </c>
      <c r="F138" s="223" t="s">
        <v>220</v>
      </c>
      <c r="I138" s="146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200</v>
      </c>
      <c r="AU138" s="18" t="s">
        <v>86</v>
      </c>
    </row>
    <row r="139" spans="2:51" s="12" customFormat="1" ht="13.5">
      <c r="B139" s="187"/>
      <c r="D139" s="185" t="s">
        <v>167</v>
      </c>
      <c r="E139" s="188" t="s">
        <v>20</v>
      </c>
      <c r="F139" s="189" t="s">
        <v>228</v>
      </c>
      <c r="H139" s="190" t="s">
        <v>20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90" t="s">
        <v>167</v>
      </c>
      <c r="AU139" s="190" t="s">
        <v>86</v>
      </c>
      <c r="AV139" s="12" t="s">
        <v>22</v>
      </c>
      <c r="AW139" s="12" t="s">
        <v>41</v>
      </c>
      <c r="AX139" s="12" t="s">
        <v>78</v>
      </c>
      <c r="AY139" s="190" t="s">
        <v>157</v>
      </c>
    </row>
    <row r="140" spans="2:51" s="13" customFormat="1" ht="13.5">
      <c r="B140" s="195"/>
      <c r="D140" s="185" t="s">
        <v>167</v>
      </c>
      <c r="E140" s="196" t="s">
        <v>20</v>
      </c>
      <c r="F140" s="197" t="s">
        <v>229</v>
      </c>
      <c r="H140" s="198">
        <v>50.5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167</v>
      </c>
      <c r="AU140" s="196" t="s">
        <v>86</v>
      </c>
      <c r="AV140" s="13" t="s">
        <v>86</v>
      </c>
      <c r="AW140" s="13" t="s">
        <v>41</v>
      </c>
      <c r="AX140" s="13" t="s">
        <v>78</v>
      </c>
      <c r="AY140" s="196" t="s">
        <v>157</v>
      </c>
    </row>
    <row r="141" spans="2:51" s="14" customFormat="1" ht="13.5">
      <c r="B141" s="203"/>
      <c r="D141" s="204" t="s">
        <v>167</v>
      </c>
      <c r="E141" s="205" t="s">
        <v>20</v>
      </c>
      <c r="F141" s="206" t="s">
        <v>170</v>
      </c>
      <c r="H141" s="207">
        <v>50.5</v>
      </c>
      <c r="I141" s="208"/>
      <c r="L141" s="203"/>
      <c r="M141" s="209"/>
      <c r="N141" s="210"/>
      <c r="O141" s="210"/>
      <c r="P141" s="210"/>
      <c r="Q141" s="210"/>
      <c r="R141" s="210"/>
      <c r="S141" s="210"/>
      <c r="T141" s="211"/>
      <c r="AT141" s="212" t="s">
        <v>167</v>
      </c>
      <c r="AU141" s="212" t="s">
        <v>86</v>
      </c>
      <c r="AV141" s="14" t="s">
        <v>163</v>
      </c>
      <c r="AW141" s="14" t="s">
        <v>41</v>
      </c>
      <c r="AX141" s="14" t="s">
        <v>22</v>
      </c>
      <c r="AY141" s="212" t="s">
        <v>157</v>
      </c>
    </row>
    <row r="142" spans="2:65" s="1" customFormat="1" ht="44.25" customHeight="1">
      <c r="B142" s="172"/>
      <c r="C142" s="173" t="s">
        <v>230</v>
      </c>
      <c r="D142" s="173" t="s">
        <v>159</v>
      </c>
      <c r="E142" s="174" t="s">
        <v>231</v>
      </c>
      <c r="F142" s="175" t="s">
        <v>232</v>
      </c>
      <c r="G142" s="176" t="s">
        <v>117</v>
      </c>
      <c r="H142" s="177">
        <v>24</v>
      </c>
      <c r="I142" s="178"/>
      <c r="J142" s="179">
        <f>ROUND(I142*H142,2)</f>
        <v>0</v>
      </c>
      <c r="K142" s="175" t="s">
        <v>20</v>
      </c>
      <c r="L142" s="35"/>
      <c r="M142" s="180" t="s">
        <v>20</v>
      </c>
      <c r="N142" s="181" t="s">
        <v>49</v>
      </c>
      <c r="O142" s="36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18" t="s">
        <v>163</v>
      </c>
      <c r="AT142" s="18" t="s">
        <v>159</v>
      </c>
      <c r="AU142" s="18" t="s">
        <v>86</v>
      </c>
      <c r="AY142" s="18" t="s">
        <v>157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8" t="s">
        <v>22</v>
      </c>
      <c r="BK142" s="184">
        <f>ROUND(I142*H142,2)</f>
        <v>0</v>
      </c>
      <c r="BL142" s="18" t="s">
        <v>163</v>
      </c>
      <c r="BM142" s="18" t="s">
        <v>233</v>
      </c>
    </row>
    <row r="143" spans="2:47" s="1" customFormat="1" ht="40.5">
      <c r="B143" s="35"/>
      <c r="D143" s="185" t="s">
        <v>165</v>
      </c>
      <c r="F143" s="186" t="s">
        <v>232</v>
      </c>
      <c r="I143" s="146"/>
      <c r="L143" s="35"/>
      <c r="M143" s="64"/>
      <c r="N143" s="36"/>
      <c r="O143" s="36"/>
      <c r="P143" s="36"/>
      <c r="Q143" s="36"/>
      <c r="R143" s="36"/>
      <c r="S143" s="36"/>
      <c r="T143" s="65"/>
      <c r="AT143" s="18" t="s">
        <v>165</v>
      </c>
      <c r="AU143" s="18" t="s">
        <v>86</v>
      </c>
    </row>
    <row r="144" spans="2:51" s="13" customFormat="1" ht="13.5">
      <c r="B144" s="195"/>
      <c r="D144" s="185" t="s">
        <v>167</v>
      </c>
      <c r="E144" s="196" t="s">
        <v>20</v>
      </c>
      <c r="F144" s="197" t="s">
        <v>234</v>
      </c>
      <c r="H144" s="198">
        <v>24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167</v>
      </c>
      <c r="AU144" s="196" t="s">
        <v>86</v>
      </c>
      <c r="AV144" s="13" t="s">
        <v>86</v>
      </c>
      <c r="AW144" s="13" t="s">
        <v>41</v>
      </c>
      <c r="AX144" s="13" t="s">
        <v>78</v>
      </c>
      <c r="AY144" s="196" t="s">
        <v>157</v>
      </c>
    </row>
    <row r="145" spans="2:51" s="14" customFormat="1" ht="13.5">
      <c r="B145" s="203"/>
      <c r="D145" s="204" t="s">
        <v>167</v>
      </c>
      <c r="E145" s="205" t="s">
        <v>20</v>
      </c>
      <c r="F145" s="206" t="s">
        <v>170</v>
      </c>
      <c r="H145" s="207">
        <v>24</v>
      </c>
      <c r="I145" s="208"/>
      <c r="L145" s="203"/>
      <c r="M145" s="209"/>
      <c r="N145" s="210"/>
      <c r="O145" s="210"/>
      <c r="P145" s="210"/>
      <c r="Q145" s="210"/>
      <c r="R145" s="210"/>
      <c r="S145" s="210"/>
      <c r="T145" s="211"/>
      <c r="AT145" s="212" t="s">
        <v>167</v>
      </c>
      <c r="AU145" s="212" t="s">
        <v>86</v>
      </c>
      <c r="AV145" s="14" t="s">
        <v>163</v>
      </c>
      <c r="AW145" s="14" t="s">
        <v>41</v>
      </c>
      <c r="AX145" s="14" t="s">
        <v>22</v>
      </c>
      <c r="AY145" s="212" t="s">
        <v>157</v>
      </c>
    </row>
    <row r="146" spans="2:65" s="1" customFormat="1" ht="31.5" customHeight="1">
      <c r="B146" s="172"/>
      <c r="C146" s="213" t="s">
        <v>235</v>
      </c>
      <c r="D146" s="213" t="s">
        <v>176</v>
      </c>
      <c r="E146" s="214" t="s">
        <v>236</v>
      </c>
      <c r="F146" s="215" t="s">
        <v>237</v>
      </c>
      <c r="G146" s="216" t="s">
        <v>117</v>
      </c>
      <c r="H146" s="217">
        <v>9</v>
      </c>
      <c r="I146" s="218"/>
      <c r="J146" s="219">
        <f>ROUND(I146*H146,2)</f>
        <v>0</v>
      </c>
      <c r="K146" s="215" t="s">
        <v>20</v>
      </c>
      <c r="L146" s="220"/>
      <c r="M146" s="221" t="s">
        <v>20</v>
      </c>
      <c r="N146" s="222" t="s">
        <v>49</v>
      </c>
      <c r="O146" s="36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18" t="s">
        <v>180</v>
      </c>
      <c r="AT146" s="18" t="s">
        <v>176</v>
      </c>
      <c r="AU146" s="18" t="s">
        <v>86</v>
      </c>
      <c r="AY146" s="18" t="s">
        <v>157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8" t="s">
        <v>22</v>
      </c>
      <c r="BK146" s="184">
        <f>ROUND(I146*H146,2)</f>
        <v>0</v>
      </c>
      <c r="BL146" s="18" t="s">
        <v>163</v>
      </c>
      <c r="BM146" s="18" t="s">
        <v>238</v>
      </c>
    </row>
    <row r="147" spans="2:47" s="1" customFormat="1" ht="13.5">
      <c r="B147" s="35"/>
      <c r="D147" s="185" t="s">
        <v>165</v>
      </c>
      <c r="F147" s="186" t="s">
        <v>237</v>
      </c>
      <c r="I147" s="146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165</v>
      </c>
      <c r="AU147" s="18" t="s">
        <v>86</v>
      </c>
    </row>
    <row r="148" spans="2:51" s="12" customFormat="1" ht="13.5">
      <c r="B148" s="187"/>
      <c r="D148" s="185" t="s">
        <v>167</v>
      </c>
      <c r="E148" s="188" t="s">
        <v>20</v>
      </c>
      <c r="F148" s="189" t="s">
        <v>239</v>
      </c>
      <c r="H148" s="190" t="s">
        <v>20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90" t="s">
        <v>167</v>
      </c>
      <c r="AU148" s="190" t="s">
        <v>86</v>
      </c>
      <c r="AV148" s="12" t="s">
        <v>22</v>
      </c>
      <c r="AW148" s="12" t="s">
        <v>41</v>
      </c>
      <c r="AX148" s="12" t="s">
        <v>78</v>
      </c>
      <c r="AY148" s="190" t="s">
        <v>157</v>
      </c>
    </row>
    <row r="149" spans="2:51" s="13" customFormat="1" ht="13.5">
      <c r="B149" s="195"/>
      <c r="D149" s="185" t="s">
        <v>167</v>
      </c>
      <c r="E149" s="196" t="s">
        <v>115</v>
      </c>
      <c r="F149" s="197" t="s">
        <v>118</v>
      </c>
      <c r="H149" s="198">
        <v>9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167</v>
      </c>
      <c r="AU149" s="196" t="s">
        <v>86</v>
      </c>
      <c r="AV149" s="13" t="s">
        <v>86</v>
      </c>
      <c r="AW149" s="13" t="s">
        <v>41</v>
      </c>
      <c r="AX149" s="13" t="s">
        <v>78</v>
      </c>
      <c r="AY149" s="196" t="s">
        <v>157</v>
      </c>
    </row>
    <row r="150" spans="2:51" s="14" customFormat="1" ht="13.5">
      <c r="B150" s="203"/>
      <c r="D150" s="204" t="s">
        <v>167</v>
      </c>
      <c r="E150" s="205" t="s">
        <v>20</v>
      </c>
      <c r="F150" s="206" t="s">
        <v>170</v>
      </c>
      <c r="H150" s="207">
        <v>9</v>
      </c>
      <c r="I150" s="208"/>
      <c r="L150" s="203"/>
      <c r="M150" s="209"/>
      <c r="N150" s="210"/>
      <c r="O150" s="210"/>
      <c r="P150" s="210"/>
      <c r="Q150" s="210"/>
      <c r="R150" s="210"/>
      <c r="S150" s="210"/>
      <c r="T150" s="211"/>
      <c r="AT150" s="212" t="s">
        <v>167</v>
      </c>
      <c r="AU150" s="212" t="s">
        <v>86</v>
      </c>
      <c r="AV150" s="14" t="s">
        <v>163</v>
      </c>
      <c r="AW150" s="14" t="s">
        <v>41</v>
      </c>
      <c r="AX150" s="14" t="s">
        <v>22</v>
      </c>
      <c r="AY150" s="212" t="s">
        <v>157</v>
      </c>
    </row>
    <row r="151" spans="2:65" s="1" customFormat="1" ht="31.5" customHeight="1">
      <c r="B151" s="172"/>
      <c r="C151" s="213" t="s">
        <v>240</v>
      </c>
      <c r="D151" s="213" t="s">
        <v>176</v>
      </c>
      <c r="E151" s="214" t="s">
        <v>241</v>
      </c>
      <c r="F151" s="215" t="s">
        <v>242</v>
      </c>
      <c r="G151" s="216" t="s">
        <v>117</v>
      </c>
      <c r="H151" s="217">
        <v>15</v>
      </c>
      <c r="I151" s="218"/>
      <c r="J151" s="219">
        <f>ROUND(I151*H151,2)</f>
        <v>0</v>
      </c>
      <c r="K151" s="215" t="s">
        <v>20</v>
      </c>
      <c r="L151" s="220"/>
      <c r="M151" s="221" t="s">
        <v>20</v>
      </c>
      <c r="N151" s="222" t="s">
        <v>49</v>
      </c>
      <c r="O151" s="3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18" t="s">
        <v>180</v>
      </c>
      <c r="AT151" s="18" t="s">
        <v>176</v>
      </c>
      <c r="AU151" s="18" t="s">
        <v>86</v>
      </c>
      <c r="AY151" s="18" t="s">
        <v>157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8" t="s">
        <v>22</v>
      </c>
      <c r="BK151" s="184">
        <f>ROUND(I151*H151,2)</f>
        <v>0</v>
      </c>
      <c r="BL151" s="18" t="s">
        <v>163</v>
      </c>
      <c r="BM151" s="18" t="s">
        <v>243</v>
      </c>
    </row>
    <row r="152" spans="2:47" s="1" customFormat="1" ht="13.5">
      <c r="B152" s="35"/>
      <c r="D152" s="185" t="s">
        <v>165</v>
      </c>
      <c r="F152" s="186" t="s">
        <v>242</v>
      </c>
      <c r="I152" s="146"/>
      <c r="L152" s="35"/>
      <c r="M152" s="64"/>
      <c r="N152" s="36"/>
      <c r="O152" s="36"/>
      <c r="P152" s="36"/>
      <c r="Q152" s="36"/>
      <c r="R152" s="36"/>
      <c r="S152" s="36"/>
      <c r="T152" s="65"/>
      <c r="AT152" s="18" t="s">
        <v>165</v>
      </c>
      <c r="AU152" s="18" t="s">
        <v>86</v>
      </c>
    </row>
    <row r="153" spans="2:51" s="12" customFormat="1" ht="13.5">
      <c r="B153" s="187"/>
      <c r="D153" s="185" t="s">
        <v>167</v>
      </c>
      <c r="E153" s="188" t="s">
        <v>20</v>
      </c>
      <c r="F153" s="189" t="s">
        <v>239</v>
      </c>
      <c r="H153" s="190" t="s">
        <v>20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90" t="s">
        <v>167</v>
      </c>
      <c r="AU153" s="190" t="s">
        <v>86</v>
      </c>
      <c r="AV153" s="12" t="s">
        <v>22</v>
      </c>
      <c r="AW153" s="12" t="s">
        <v>41</v>
      </c>
      <c r="AX153" s="12" t="s">
        <v>78</v>
      </c>
      <c r="AY153" s="190" t="s">
        <v>157</v>
      </c>
    </row>
    <row r="154" spans="2:51" s="13" customFormat="1" ht="13.5">
      <c r="B154" s="195"/>
      <c r="D154" s="185" t="s">
        <v>167</v>
      </c>
      <c r="E154" s="196" t="s">
        <v>119</v>
      </c>
      <c r="F154" s="197" t="s">
        <v>8</v>
      </c>
      <c r="H154" s="198">
        <v>15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167</v>
      </c>
      <c r="AU154" s="196" t="s">
        <v>86</v>
      </c>
      <c r="AV154" s="13" t="s">
        <v>86</v>
      </c>
      <c r="AW154" s="13" t="s">
        <v>41</v>
      </c>
      <c r="AX154" s="13" t="s">
        <v>78</v>
      </c>
      <c r="AY154" s="196" t="s">
        <v>157</v>
      </c>
    </row>
    <row r="155" spans="2:51" s="14" customFormat="1" ht="13.5">
      <c r="B155" s="203"/>
      <c r="D155" s="204" t="s">
        <v>167</v>
      </c>
      <c r="E155" s="205" t="s">
        <v>20</v>
      </c>
      <c r="F155" s="206" t="s">
        <v>170</v>
      </c>
      <c r="H155" s="207">
        <v>15</v>
      </c>
      <c r="I155" s="208"/>
      <c r="L155" s="203"/>
      <c r="M155" s="209"/>
      <c r="N155" s="210"/>
      <c r="O155" s="210"/>
      <c r="P155" s="210"/>
      <c r="Q155" s="210"/>
      <c r="R155" s="210"/>
      <c r="S155" s="210"/>
      <c r="T155" s="211"/>
      <c r="AT155" s="212" t="s">
        <v>167</v>
      </c>
      <c r="AU155" s="212" t="s">
        <v>86</v>
      </c>
      <c r="AV155" s="14" t="s">
        <v>163</v>
      </c>
      <c r="AW155" s="14" t="s">
        <v>41</v>
      </c>
      <c r="AX155" s="14" t="s">
        <v>22</v>
      </c>
      <c r="AY155" s="212" t="s">
        <v>157</v>
      </c>
    </row>
    <row r="156" spans="2:65" s="1" customFormat="1" ht="44.25" customHeight="1">
      <c r="B156" s="172"/>
      <c r="C156" s="173" t="s">
        <v>244</v>
      </c>
      <c r="D156" s="173" t="s">
        <v>159</v>
      </c>
      <c r="E156" s="174" t="s">
        <v>245</v>
      </c>
      <c r="F156" s="175" t="s">
        <v>246</v>
      </c>
      <c r="G156" s="176" t="s">
        <v>117</v>
      </c>
      <c r="H156" s="177">
        <v>23</v>
      </c>
      <c r="I156" s="178"/>
      <c r="J156" s="179">
        <f>ROUND(I156*H156,2)</f>
        <v>0</v>
      </c>
      <c r="K156" s="175" t="s">
        <v>20</v>
      </c>
      <c r="L156" s="35"/>
      <c r="M156" s="180" t="s">
        <v>20</v>
      </c>
      <c r="N156" s="181" t="s">
        <v>49</v>
      </c>
      <c r="O156" s="3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18" t="s">
        <v>163</v>
      </c>
      <c r="AT156" s="18" t="s">
        <v>159</v>
      </c>
      <c r="AU156" s="18" t="s">
        <v>86</v>
      </c>
      <c r="AY156" s="18" t="s">
        <v>157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8" t="s">
        <v>22</v>
      </c>
      <c r="BK156" s="184">
        <f>ROUND(I156*H156,2)</f>
        <v>0</v>
      </c>
      <c r="BL156" s="18" t="s">
        <v>163</v>
      </c>
      <c r="BM156" s="18" t="s">
        <v>247</v>
      </c>
    </row>
    <row r="157" spans="2:47" s="1" customFormat="1" ht="27">
      <c r="B157" s="35"/>
      <c r="D157" s="185" t="s">
        <v>165</v>
      </c>
      <c r="F157" s="186" t="s">
        <v>246</v>
      </c>
      <c r="I157" s="146"/>
      <c r="L157" s="35"/>
      <c r="M157" s="64"/>
      <c r="N157" s="36"/>
      <c r="O157" s="36"/>
      <c r="P157" s="36"/>
      <c r="Q157" s="36"/>
      <c r="R157" s="36"/>
      <c r="S157" s="36"/>
      <c r="T157" s="65"/>
      <c r="AT157" s="18" t="s">
        <v>165</v>
      </c>
      <c r="AU157" s="18" t="s">
        <v>86</v>
      </c>
    </row>
    <row r="158" spans="2:51" s="13" customFormat="1" ht="13.5">
      <c r="B158" s="195"/>
      <c r="D158" s="185" t="s">
        <v>167</v>
      </c>
      <c r="E158" s="196" t="s">
        <v>20</v>
      </c>
      <c r="F158" s="197" t="s">
        <v>120</v>
      </c>
      <c r="H158" s="198">
        <v>23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167</v>
      </c>
      <c r="AU158" s="196" t="s">
        <v>86</v>
      </c>
      <c r="AV158" s="13" t="s">
        <v>86</v>
      </c>
      <c r="AW158" s="13" t="s">
        <v>41</v>
      </c>
      <c r="AX158" s="13" t="s">
        <v>78</v>
      </c>
      <c r="AY158" s="196" t="s">
        <v>157</v>
      </c>
    </row>
    <row r="159" spans="2:51" s="14" customFormat="1" ht="13.5">
      <c r="B159" s="203"/>
      <c r="D159" s="204" t="s">
        <v>167</v>
      </c>
      <c r="E159" s="205" t="s">
        <v>20</v>
      </c>
      <c r="F159" s="206" t="s">
        <v>170</v>
      </c>
      <c r="H159" s="207">
        <v>23</v>
      </c>
      <c r="I159" s="208"/>
      <c r="L159" s="203"/>
      <c r="M159" s="209"/>
      <c r="N159" s="210"/>
      <c r="O159" s="210"/>
      <c r="P159" s="210"/>
      <c r="Q159" s="210"/>
      <c r="R159" s="210"/>
      <c r="S159" s="210"/>
      <c r="T159" s="211"/>
      <c r="AT159" s="212" t="s">
        <v>167</v>
      </c>
      <c r="AU159" s="212" t="s">
        <v>86</v>
      </c>
      <c r="AV159" s="14" t="s">
        <v>163</v>
      </c>
      <c r="AW159" s="14" t="s">
        <v>41</v>
      </c>
      <c r="AX159" s="14" t="s">
        <v>22</v>
      </c>
      <c r="AY159" s="212" t="s">
        <v>157</v>
      </c>
    </row>
    <row r="160" spans="2:65" s="1" customFormat="1" ht="31.5" customHeight="1">
      <c r="B160" s="172"/>
      <c r="C160" s="213" t="s">
        <v>8</v>
      </c>
      <c r="D160" s="213" t="s">
        <v>176</v>
      </c>
      <c r="E160" s="214" t="s">
        <v>248</v>
      </c>
      <c r="F160" s="215" t="s">
        <v>249</v>
      </c>
      <c r="G160" s="216" t="s">
        <v>117</v>
      </c>
      <c r="H160" s="217">
        <v>23</v>
      </c>
      <c r="I160" s="218"/>
      <c r="J160" s="219">
        <f>ROUND(I160*H160,2)</f>
        <v>0</v>
      </c>
      <c r="K160" s="215" t="s">
        <v>20</v>
      </c>
      <c r="L160" s="220"/>
      <c r="M160" s="221" t="s">
        <v>20</v>
      </c>
      <c r="N160" s="222" t="s">
        <v>49</v>
      </c>
      <c r="O160" s="3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18" t="s">
        <v>180</v>
      </c>
      <c r="AT160" s="18" t="s">
        <v>176</v>
      </c>
      <c r="AU160" s="18" t="s">
        <v>86</v>
      </c>
      <c r="AY160" s="18" t="s">
        <v>157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8" t="s">
        <v>22</v>
      </c>
      <c r="BK160" s="184">
        <f>ROUND(I160*H160,2)</f>
        <v>0</v>
      </c>
      <c r="BL160" s="18" t="s">
        <v>163</v>
      </c>
      <c r="BM160" s="18" t="s">
        <v>250</v>
      </c>
    </row>
    <row r="161" spans="2:47" s="1" customFormat="1" ht="27">
      <c r="B161" s="35"/>
      <c r="D161" s="185" t="s">
        <v>165</v>
      </c>
      <c r="F161" s="186" t="s">
        <v>249</v>
      </c>
      <c r="I161" s="146"/>
      <c r="L161" s="35"/>
      <c r="M161" s="64"/>
      <c r="N161" s="36"/>
      <c r="O161" s="36"/>
      <c r="P161" s="36"/>
      <c r="Q161" s="36"/>
      <c r="R161" s="36"/>
      <c r="S161" s="36"/>
      <c r="T161" s="65"/>
      <c r="AT161" s="18" t="s">
        <v>165</v>
      </c>
      <c r="AU161" s="18" t="s">
        <v>86</v>
      </c>
    </row>
    <row r="162" spans="2:51" s="12" customFormat="1" ht="13.5">
      <c r="B162" s="187"/>
      <c r="D162" s="185" t="s">
        <v>167</v>
      </c>
      <c r="E162" s="188" t="s">
        <v>20</v>
      </c>
      <c r="F162" s="189" t="s">
        <v>239</v>
      </c>
      <c r="H162" s="190" t="s">
        <v>20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90" t="s">
        <v>167</v>
      </c>
      <c r="AU162" s="190" t="s">
        <v>86</v>
      </c>
      <c r="AV162" s="12" t="s">
        <v>22</v>
      </c>
      <c r="AW162" s="12" t="s">
        <v>41</v>
      </c>
      <c r="AX162" s="12" t="s">
        <v>78</v>
      </c>
      <c r="AY162" s="190" t="s">
        <v>157</v>
      </c>
    </row>
    <row r="163" spans="2:51" s="13" customFormat="1" ht="13.5">
      <c r="B163" s="195"/>
      <c r="D163" s="185" t="s">
        <v>167</v>
      </c>
      <c r="E163" s="196" t="s">
        <v>120</v>
      </c>
      <c r="F163" s="197" t="s">
        <v>122</v>
      </c>
      <c r="H163" s="198">
        <v>23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196" t="s">
        <v>167</v>
      </c>
      <c r="AU163" s="196" t="s">
        <v>86</v>
      </c>
      <c r="AV163" s="13" t="s">
        <v>86</v>
      </c>
      <c r="AW163" s="13" t="s">
        <v>41</v>
      </c>
      <c r="AX163" s="13" t="s">
        <v>78</v>
      </c>
      <c r="AY163" s="196" t="s">
        <v>157</v>
      </c>
    </row>
    <row r="164" spans="2:51" s="14" customFormat="1" ht="13.5">
      <c r="B164" s="203"/>
      <c r="D164" s="204" t="s">
        <v>167</v>
      </c>
      <c r="E164" s="205" t="s">
        <v>20</v>
      </c>
      <c r="F164" s="206" t="s">
        <v>170</v>
      </c>
      <c r="H164" s="207">
        <v>23</v>
      </c>
      <c r="I164" s="208"/>
      <c r="L164" s="203"/>
      <c r="M164" s="209"/>
      <c r="N164" s="210"/>
      <c r="O164" s="210"/>
      <c r="P164" s="210"/>
      <c r="Q164" s="210"/>
      <c r="R164" s="210"/>
      <c r="S164" s="210"/>
      <c r="T164" s="211"/>
      <c r="AT164" s="212" t="s">
        <v>167</v>
      </c>
      <c r="AU164" s="212" t="s">
        <v>86</v>
      </c>
      <c r="AV164" s="14" t="s">
        <v>163</v>
      </c>
      <c r="AW164" s="14" t="s">
        <v>41</v>
      </c>
      <c r="AX164" s="14" t="s">
        <v>22</v>
      </c>
      <c r="AY164" s="212" t="s">
        <v>157</v>
      </c>
    </row>
    <row r="165" spans="2:65" s="1" customFormat="1" ht="22.5" customHeight="1">
      <c r="B165" s="172"/>
      <c r="C165" s="173" t="s">
        <v>251</v>
      </c>
      <c r="D165" s="173" t="s">
        <v>159</v>
      </c>
      <c r="E165" s="174" t="s">
        <v>252</v>
      </c>
      <c r="F165" s="175" t="s">
        <v>253</v>
      </c>
      <c r="G165" s="176" t="s">
        <v>117</v>
      </c>
      <c r="H165" s="177">
        <v>23</v>
      </c>
      <c r="I165" s="178"/>
      <c r="J165" s="179">
        <f>ROUND(I165*H165,2)</f>
        <v>0</v>
      </c>
      <c r="K165" s="175" t="s">
        <v>20</v>
      </c>
      <c r="L165" s="35"/>
      <c r="M165" s="180" t="s">
        <v>20</v>
      </c>
      <c r="N165" s="181" t="s">
        <v>49</v>
      </c>
      <c r="O165" s="36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AR165" s="18" t="s">
        <v>163</v>
      </c>
      <c r="AT165" s="18" t="s">
        <v>159</v>
      </c>
      <c r="AU165" s="18" t="s">
        <v>86</v>
      </c>
      <c r="AY165" s="18" t="s">
        <v>157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8" t="s">
        <v>22</v>
      </c>
      <c r="BK165" s="184">
        <f>ROUND(I165*H165,2)</f>
        <v>0</v>
      </c>
      <c r="BL165" s="18" t="s">
        <v>163</v>
      </c>
      <c r="BM165" s="18" t="s">
        <v>254</v>
      </c>
    </row>
    <row r="166" spans="2:47" s="1" customFormat="1" ht="13.5">
      <c r="B166" s="35"/>
      <c r="D166" s="185" t="s">
        <v>165</v>
      </c>
      <c r="F166" s="186" t="s">
        <v>253</v>
      </c>
      <c r="I166" s="146"/>
      <c r="L166" s="35"/>
      <c r="M166" s="64"/>
      <c r="N166" s="36"/>
      <c r="O166" s="36"/>
      <c r="P166" s="36"/>
      <c r="Q166" s="36"/>
      <c r="R166" s="36"/>
      <c r="S166" s="36"/>
      <c r="T166" s="65"/>
      <c r="AT166" s="18" t="s">
        <v>165</v>
      </c>
      <c r="AU166" s="18" t="s">
        <v>86</v>
      </c>
    </row>
    <row r="167" spans="2:51" s="13" customFormat="1" ht="13.5">
      <c r="B167" s="195"/>
      <c r="D167" s="185" t="s">
        <v>167</v>
      </c>
      <c r="E167" s="196" t="s">
        <v>20</v>
      </c>
      <c r="F167" s="197" t="s">
        <v>124</v>
      </c>
      <c r="H167" s="198">
        <v>23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167</v>
      </c>
      <c r="AU167" s="196" t="s">
        <v>86</v>
      </c>
      <c r="AV167" s="13" t="s">
        <v>86</v>
      </c>
      <c r="AW167" s="13" t="s">
        <v>41</v>
      </c>
      <c r="AX167" s="13" t="s">
        <v>78</v>
      </c>
      <c r="AY167" s="196" t="s">
        <v>157</v>
      </c>
    </row>
    <row r="168" spans="2:51" s="14" customFormat="1" ht="13.5">
      <c r="B168" s="203"/>
      <c r="D168" s="204" t="s">
        <v>167</v>
      </c>
      <c r="E168" s="205" t="s">
        <v>20</v>
      </c>
      <c r="F168" s="206" t="s">
        <v>170</v>
      </c>
      <c r="H168" s="207">
        <v>23</v>
      </c>
      <c r="I168" s="208"/>
      <c r="L168" s="203"/>
      <c r="M168" s="209"/>
      <c r="N168" s="210"/>
      <c r="O168" s="210"/>
      <c r="P168" s="210"/>
      <c r="Q168" s="210"/>
      <c r="R168" s="210"/>
      <c r="S168" s="210"/>
      <c r="T168" s="211"/>
      <c r="AT168" s="212" t="s">
        <v>167</v>
      </c>
      <c r="AU168" s="212" t="s">
        <v>86</v>
      </c>
      <c r="AV168" s="14" t="s">
        <v>163</v>
      </c>
      <c r="AW168" s="14" t="s">
        <v>41</v>
      </c>
      <c r="AX168" s="14" t="s">
        <v>22</v>
      </c>
      <c r="AY168" s="212" t="s">
        <v>157</v>
      </c>
    </row>
    <row r="169" spans="2:65" s="1" customFormat="1" ht="31.5" customHeight="1">
      <c r="B169" s="172"/>
      <c r="C169" s="213" t="s">
        <v>255</v>
      </c>
      <c r="D169" s="213" t="s">
        <v>176</v>
      </c>
      <c r="E169" s="214" t="s">
        <v>256</v>
      </c>
      <c r="F169" s="215" t="s">
        <v>257</v>
      </c>
      <c r="G169" s="216" t="s">
        <v>117</v>
      </c>
      <c r="H169" s="217">
        <v>23</v>
      </c>
      <c r="I169" s="218"/>
      <c r="J169" s="219">
        <f>ROUND(I169*H169,2)</f>
        <v>0</v>
      </c>
      <c r="K169" s="215" t="s">
        <v>20</v>
      </c>
      <c r="L169" s="220"/>
      <c r="M169" s="221" t="s">
        <v>20</v>
      </c>
      <c r="N169" s="222" t="s">
        <v>49</v>
      </c>
      <c r="O169" s="3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18" t="s">
        <v>180</v>
      </c>
      <c r="AT169" s="18" t="s">
        <v>176</v>
      </c>
      <c r="AU169" s="18" t="s">
        <v>86</v>
      </c>
      <c r="AY169" s="18" t="s">
        <v>157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8" t="s">
        <v>22</v>
      </c>
      <c r="BK169" s="184">
        <f>ROUND(I169*H169,2)</f>
        <v>0</v>
      </c>
      <c r="BL169" s="18" t="s">
        <v>163</v>
      </c>
      <c r="BM169" s="18" t="s">
        <v>258</v>
      </c>
    </row>
    <row r="170" spans="2:47" s="1" customFormat="1" ht="27">
      <c r="B170" s="35"/>
      <c r="D170" s="185" t="s">
        <v>165</v>
      </c>
      <c r="F170" s="186" t="s">
        <v>257</v>
      </c>
      <c r="I170" s="146"/>
      <c r="L170" s="35"/>
      <c r="M170" s="64"/>
      <c r="N170" s="36"/>
      <c r="O170" s="36"/>
      <c r="P170" s="36"/>
      <c r="Q170" s="36"/>
      <c r="R170" s="36"/>
      <c r="S170" s="36"/>
      <c r="T170" s="65"/>
      <c r="AT170" s="18" t="s">
        <v>165</v>
      </c>
      <c r="AU170" s="18" t="s">
        <v>86</v>
      </c>
    </row>
    <row r="171" spans="2:51" s="12" customFormat="1" ht="13.5">
      <c r="B171" s="187"/>
      <c r="D171" s="185" t="s">
        <v>167</v>
      </c>
      <c r="E171" s="188" t="s">
        <v>20</v>
      </c>
      <c r="F171" s="189" t="s">
        <v>239</v>
      </c>
      <c r="H171" s="190" t="s">
        <v>20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90" t="s">
        <v>167</v>
      </c>
      <c r="AU171" s="190" t="s">
        <v>86</v>
      </c>
      <c r="AV171" s="12" t="s">
        <v>22</v>
      </c>
      <c r="AW171" s="12" t="s">
        <v>41</v>
      </c>
      <c r="AX171" s="12" t="s">
        <v>78</v>
      </c>
      <c r="AY171" s="190" t="s">
        <v>157</v>
      </c>
    </row>
    <row r="172" spans="2:51" s="13" customFormat="1" ht="13.5">
      <c r="B172" s="195"/>
      <c r="D172" s="185" t="s">
        <v>167</v>
      </c>
      <c r="E172" s="196" t="s">
        <v>124</v>
      </c>
      <c r="F172" s="197" t="s">
        <v>122</v>
      </c>
      <c r="H172" s="198">
        <v>23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167</v>
      </c>
      <c r="AU172" s="196" t="s">
        <v>86</v>
      </c>
      <c r="AV172" s="13" t="s">
        <v>86</v>
      </c>
      <c r="AW172" s="13" t="s">
        <v>41</v>
      </c>
      <c r="AX172" s="13" t="s">
        <v>78</v>
      </c>
      <c r="AY172" s="196" t="s">
        <v>157</v>
      </c>
    </row>
    <row r="173" spans="2:51" s="14" customFormat="1" ht="13.5">
      <c r="B173" s="203"/>
      <c r="D173" s="204" t="s">
        <v>167</v>
      </c>
      <c r="E173" s="205" t="s">
        <v>20</v>
      </c>
      <c r="F173" s="206" t="s">
        <v>170</v>
      </c>
      <c r="H173" s="207">
        <v>23</v>
      </c>
      <c r="I173" s="208"/>
      <c r="L173" s="203"/>
      <c r="M173" s="209"/>
      <c r="N173" s="210"/>
      <c r="O173" s="210"/>
      <c r="P173" s="210"/>
      <c r="Q173" s="210"/>
      <c r="R173" s="210"/>
      <c r="S173" s="210"/>
      <c r="T173" s="211"/>
      <c r="AT173" s="212" t="s">
        <v>167</v>
      </c>
      <c r="AU173" s="212" t="s">
        <v>86</v>
      </c>
      <c r="AV173" s="14" t="s">
        <v>163</v>
      </c>
      <c r="AW173" s="14" t="s">
        <v>41</v>
      </c>
      <c r="AX173" s="14" t="s">
        <v>22</v>
      </c>
      <c r="AY173" s="212" t="s">
        <v>157</v>
      </c>
    </row>
    <row r="174" spans="2:65" s="1" customFormat="1" ht="22.5" customHeight="1">
      <c r="B174" s="172"/>
      <c r="C174" s="173" t="s">
        <v>259</v>
      </c>
      <c r="D174" s="173" t="s">
        <v>159</v>
      </c>
      <c r="E174" s="174" t="s">
        <v>260</v>
      </c>
      <c r="F174" s="175" t="s">
        <v>261</v>
      </c>
      <c r="G174" s="176" t="s">
        <v>117</v>
      </c>
      <c r="H174" s="177">
        <v>5</v>
      </c>
      <c r="I174" s="178"/>
      <c r="J174" s="179">
        <f>ROUND(I174*H174,2)</f>
        <v>0</v>
      </c>
      <c r="K174" s="175" t="s">
        <v>20</v>
      </c>
      <c r="L174" s="35"/>
      <c r="M174" s="180" t="s">
        <v>20</v>
      </c>
      <c r="N174" s="181" t="s">
        <v>49</v>
      </c>
      <c r="O174" s="36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AR174" s="18" t="s">
        <v>163</v>
      </c>
      <c r="AT174" s="18" t="s">
        <v>159</v>
      </c>
      <c r="AU174" s="18" t="s">
        <v>86</v>
      </c>
      <c r="AY174" s="18" t="s">
        <v>157</v>
      </c>
      <c r="BE174" s="184">
        <f>IF(N174="základní",J174,0)</f>
        <v>0</v>
      </c>
      <c r="BF174" s="184">
        <f>IF(N174="snížená",J174,0)</f>
        <v>0</v>
      </c>
      <c r="BG174" s="184">
        <f>IF(N174="zákl. přenesená",J174,0)</f>
        <v>0</v>
      </c>
      <c r="BH174" s="184">
        <f>IF(N174="sníž. přenesená",J174,0)</f>
        <v>0</v>
      </c>
      <c r="BI174" s="184">
        <f>IF(N174="nulová",J174,0)</f>
        <v>0</v>
      </c>
      <c r="BJ174" s="18" t="s">
        <v>22</v>
      </c>
      <c r="BK174" s="184">
        <f>ROUND(I174*H174,2)</f>
        <v>0</v>
      </c>
      <c r="BL174" s="18" t="s">
        <v>163</v>
      </c>
      <c r="BM174" s="18" t="s">
        <v>262</v>
      </c>
    </row>
    <row r="175" spans="2:47" s="1" customFormat="1" ht="81">
      <c r="B175" s="35"/>
      <c r="D175" s="185" t="s">
        <v>165</v>
      </c>
      <c r="F175" s="186" t="s">
        <v>263</v>
      </c>
      <c r="I175" s="146"/>
      <c r="L175" s="35"/>
      <c r="M175" s="64"/>
      <c r="N175" s="36"/>
      <c r="O175" s="36"/>
      <c r="P175" s="36"/>
      <c r="Q175" s="36"/>
      <c r="R175" s="36"/>
      <c r="S175" s="36"/>
      <c r="T175" s="65"/>
      <c r="AT175" s="18" t="s">
        <v>165</v>
      </c>
      <c r="AU175" s="18" t="s">
        <v>86</v>
      </c>
    </row>
    <row r="176" spans="2:51" s="12" customFormat="1" ht="13.5">
      <c r="B176" s="187"/>
      <c r="D176" s="185" t="s">
        <v>167</v>
      </c>
      <c r="E176" s="188" t="s">
        <v>20</v>
      </c>
      <c r="F176" s="189" t="s">
        <v>239</v>
      </c>
      <c r="H176" s="190" t="s">
        <v>20</v>
      </c>
      <c r="I176" s="191"/>
      <c r="L176" s="187"/>
      <c r="M176" s="192"/>
      <c r="N176" s="193"/>
      <c r="O176" s="193"/>
      <c r="P176" s="193"/>
      <c r="Q176" s="193"/>
      <c r="R176" s="193"/>
      <c r="S176" s="193"/>
      <c r="T176" s="194"/>
      <c r="AT176" s="190" t="s">
        <v>167</v>
      </c>
      <c r="AU176" s="190" t="s">
        <v>86</v>
      </c>
      <c r="AV176" s="12" t="s">
        <v>22</v>
      </c>
      <c r="AW176" s="12" t="s">
        <v>41</v>
      </c>
      <c r="AX176" s="12" t="s">
        <v>78</v>
      </c>
      <c r="AY176" s="190" t="s">
        <v>157</v>
      </c>
    </row>
    <row r="177" spans="2:51" s="13" customFormat="1" ht="13.5">
      <c r="B177" s="195"/>
      <c r="D177" s="185" t="s">
        <v>167</v>
      </c>
      <c r="E177" s="196" t="s">
        <v>20</v>
      </c>
      <c r="F177" s="197" t="s">
        <v>189</v>
      </c>
      <c r="H177" s="198">
        <v>5</v>
      </c>
      <c r="I177" s="199"/>
      <c r="L177" s="195"/>
      <c r="M177" s="200"/>
      <c r="N177" s="201"/>
      <c r="O177" s="201"/>
      <c r="P177" s="201"/>
      <c r="Q177" s="201"/>
      <c r="R177" s="201"/>
      <c r="S177" s="201"/>
      <c r="T177" s="202"/>
      <c r="AT177" s="196" t="s">
        <v>167</v>
      </c>
      <c r="AU177" s="196" t="s">
        <v>86</v>
      </c>
      <c r="AV177" s="13" t="s">
        <v>86</v>
      </c>
      <c r="AW177" s="13" t="s">
        <v>41</v>
      </c>
      <c r="AX177" s="13" t="s">
        <v>78</v>
      </c>
      <c r="AY177" s="196" t="s">
        <v>157</v>
      </c>
    </row>
    <row r="178" spans="2:51" s="14" customFormat="1" ht="13.5">
      <c r="B178" s="203"/>
      <c r="D178" s="185" t="s">
        <v>167</v>
      </c>
      <c r="E178" s="224" t="s">
        <v>20</v>
      </c>
      <c r="F178" s="225" t="s">
        <v>170</v>
      </c>
      <c r="H178" s="226">
        <v>5</v>
      </c>
      <c r="I178" s="208"/>
      <c r="L178" s="203"/>
      <c r="M178" s="209"/>
      <c r="N178" s="210"/>
      <c r="O178" s="210"/>
      <c r="P178" s="210"/>
      <c r="Q178" s="210"/>
      <c r="R178" s="210"/>
      <c r="S178" s="210"/>
      <c r="T178" s="211"/>
      <c r="AT178" s="212" t="s">
        <v>167</v>
      </c>
      <c r="AU178" s="212" t="s">
        <v>86</v>
      </c>
      <c r="AV178" s="14" t="s">
        <v>163</v>
      </c>
      <c r="AW178" s="14" t="s">
        <v>41</v>
      </c>
      <c r="AX178" s="14" t="s">
        <v>22</v>
      </c>
      <c r="AY178" s="212" t="s">
        <v>157</v>
      </c>
    </row>
    <row r="179" spans="2:63" s="11" customFormat="1" ht="29.25" customHeight="1">
      <c r="B179" s="158"/>
      <c r="D179" s="169" t="s">
        <v>77</v>
      </c>
      <c r="E179" s="170" t="s">
        <v>264</v>
      </c>
      <c r="F179" s="170" t="s">
        <v>265</v>
      </c>
      <c r="I179" s="161"/>
      <c r="J179" s="171">
        <f>BK179</f>
        <v>0</v>
      </c>
      <c r="L179" s="158"/>
      <c r="M179" s="163"/>
      <c r="N179" s="164"/>
      <c r="O179" s="164"/>
      <c r="P179" s="165">
        <f>SUM(P180:P186)</f>
        <v>0</v>
      </c>
      <c r="Q179" s="164"/>
      <c r="R179" s="165">
        <f>SUM(R180:R186)</f>
        <v>0</v>
      </c>
      <c r="S179" s="164"/>
      <c r="T179" s="166">
        <f>SUM(T180:T186)</f>
        <v>0</v>
      </c>
      <c r="AR179" s="159" t="s">
        <v>22</v>
      </c>
      <c r="AT179" s="167" t="s">
        <v>77</v>
      </c>
      <c r="AU179" s="167" t="s">
        <v>22</v>
      </c>
      <c r="AY179" s="159" t="s">
        <v>157</v>
      </c>
      <c r="BK179" s="168">
        <f>SUM(BK180:BK186)</f>
        <v>0</v>
      </c>
    </row>
    <row r="180" spans="2:65" s="1" customFormat="1" ht="22.5" customHeight="1">
      <c r="B180" s="172"/>
      <c r="C180" s="173" t="s">
        <v>266</v>
      </c>
      <c r="D180" s="173" t="s">
        <v>159</v>
      </c>
      <c r="E180" s="174" t="s">
        <v>267</v>
      </c>
      <c r="F180" s="175" t="s">
        <v>268</v>
      </c>
      <c r="G180" s="176" t="s">
        <v>179</v>
      </c>
      <c r="H180" s="177">
        <v>20.2</v>
      </c>
      <c r="I180" s="178"/>
      <c r="J180" s="179">
        <f>ROUND(I180*H180,2)</f>
        <v>0</v>
      </c>
      <c r="K180" s="175" t="s">
        <v>162</v>
      </c>
      <c r="L180" s="35"/>
      <c r="M180" s="180" t="s">
        <v>20</v>
      </c>
      <c r="N180" s="181" t="s">
        <v>49</v>
      </c>
      <c r="O180" s="36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18" t="s">
        <v>163</v>
      </c>
      <c r="AT180" s="18" t="s">
        <v>159</v>
      </c>
      <c r="AU180" s="18" t="s">
        <v>86</v>
      </c>
      <c r="AY180" s="18" t="s">
        <v>157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8" t="s">
        <v>22</v>
      </c>
      <c r="BK180" s="184">
        <f>ROUND(I180*H180,2)</f>
        <v>0</v>
      </c>
      <c r="BL180" s="18" t="s">
        <v>163</v>
      </c>
      <c r="BM180" s="18" t="s">
        <v>269</v>
      </c>
    </row>
    <row r="181" spans="2:47" s="1" customFormat="1" ht="27">
      <c r="B181" s="35"/>
      <c r="D181" s="204" t="s">
        <v>165</v>
      </c>
      <c r="F181" s="227" t="s">
        <v>270</v>
      </c>
      <c r="I181" s="146"/>
      <c r="L181" s="35"/>
      <c r="M181" s="64"/>
      <c r="N181" s="36"/>
      <c r="O181" s="36"/>
      <c r="P181" s="36"/>
      <c r="Q181" s="36"/>
      <c r="R181" s="36"/>
      <c r="S181" s="36"/>
      <c r="T181" s="65"/>
      <c r="AT181" s="18" t="s">
        <v>165</v>
      </c>
      <c r="AU181" s="18" t="s">
        <v>86</v>
      </c>
    </row>
    <row r="182" spans="2:65" s="1" customFormat="1" ht="22.5" customHeight="1">
      <c r="B182" s="172"/>
      <c r="C182" s="173" t="s">
        <v>271</v>
      </c>
      <c r="D182" s="173" t="s">
        <v>159</v>
      </c>
      <c r="E182" s="174" t="s">
        <v>272</v>
      </c>
      <c r="F182" s="175" t="s">
        <v>273</v>
      </c>
      <c r="G182" s="176" t="s">
        <v>179</v>
      </c>
      <c r="H182" s="177">
        <v>161.6</v>
      </c>
      <c r="I182" s="178"/>
      <c r="J182" s="179">
        <f>ROUND(I182*H182,2)</f>
        <v>0</v>
      </c>
      <c r="K182" s="175" t="s">
        <v>162</v>
      </c>
      <c r="L182" s="35"/>
      <c r="M182" s="180" t="s">
        <v>20</v>
      </c>
      <c r="N182" s="181" t="s">
        <v>49</v>
      </c>
      <c r="O182" s="36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AR182" s="18" t="s">
        <v>163</v>
      </c>
      <c r="AT182" s="18" t="s">
        <v>159</v>
      </c>
      <c r="AU182" s="18" t="s">
        <v>86</v>
      </c>
      <c r="AY182" s="18" t="s">
        <v>157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8" t="s">
        <v>22</v>
      </c>
      <c r="BK182" s="184">
        <f>ROUND(I182*H182,2)</f>
        <v>0</v>
      </c>
      <c r="BL182" s="18" t="s">
        <v>163</v>
      </c>
      <c r="BM182" s="18" t="s">
        <v>274</v>
      </c>
    </row>
    <row r="183" spans="2:47" s="1" customFormat="1" ht="27">
      <c r="B183" s="35"/>
      <c r="D183" s="185" t="s">
        <v>165</v>
      </c>
      <c r="F183" s="186" t="s">
        <v>275</v>
      </c>
      <c r="I183" s="146"/>
      <c r="L183" s="35"/>
      <c r="M183" s="64"/>
      <c r="N183" s="36"/>
      <c r="O183" s="36"/>
      <c r="P183" s="36"/>
      <c r="Q183" s="36"/>
      <c r="R183" s="36"/>
      <c r="S183" s="36"/>
      <c r="T183" s="65"/>
      <c r="AT183" s="18" t="s">
        <v>165</v>
      </c>
      <c r="AU183" s="18" t="s">
        <v>86</v>
      </c>
    </row>
    <row r="184" spans="2:51" s="13" customFormat="1" ht="13.5">
      <c r="B184" s="195"/>
      <c r="D184" s="204" t="s">
        <v>167</v>
      </c>
      <c r="F184" s="228" t="s">
        <v>276</v>
      </c>
      <c r="H184" s="229">
        <v>161.6</v>
      </c>
      <c r="I184" s="199"/>
      <c r="L184" s="195"/>
      <c r="M184" s="200"/>
      <c r="N184" s="201"/>
      <c r="O184" s="201"/>
      <c r="P184" s="201"/>
      <c r="Q184" s="201"/>
      <c r="R184" s="201"/>
      <c r="S184" s="201"/>
      <c r="T184" s="202"/>
      <c r="AT184" s="196" t="s">
        <v>167</v>
      </c>
      <c r="AU184" s="196" t="s">
        <v>86</v>
      </c>
      <c r="AV184" s="13" t="s">
        <v>86</v>
      </c>
      <c r="AW184" s="13" t="s">
        <v>4</v>
      </c>
      <c r="AX184" s="13" t="s">
        <v>22</v>
      </c>
      <c r="AY184" s="196" t="s">
        <v>157</v>
      </c>
    </row>
    <row r="185" spans="2:65" s="1" customFormat="1" ht="22.5" customHeight="1">
      <c r="B185" s="172"/>
      <c r="C185" s="173" t="s">
        <v>7</v>
      </c>
      <c r="D185" s="173" t="s">
        <v>159</v>
      </c>
      <c r="E185" s="174" t="s">
        <v>277</v>
      </c>
      <c r="F185" s="175" t="s">
        <v>278</v>
      </c>
      <c r="G185" s="176" t="s">
        <v>179</v>
      </c>
      <c r="H185" s="177">
        <v>20.2</v>
      </c>
      <c r="I185" s="178"/>
      <c r="J185" s="179">
        <f>ROUND(I185*H185,2)</f>
        <v>0</v>
      </c>
      <c r="K185" s="175" t="s">
        <v>162</v>
      </c>
      <c r="L185" s="35"/>
      <c r="M185" s="180" t="s">
        <v>20</v>
      </c>
      <c r="N185" s="181" t="s">
        <v>49</v>
      </c>
      <c r="O185" s="36"/>
      <c r="P185" s="182">
        <f>O185*H185</f>
        <v>0</v>
      </c>
      <c r="Q185" s="182">
        <v>0</v>
      </c>
      <c r="R185" s="182">
        <f>Q185*H185</f>
        <v>0</v>
      </c>
      <c r="S185" s="182">
        <v>0</v>
      </c>
      <c r="T185" s="183">
        <f>S185*H185</f>
        <v>0</v>
      </c>
      <c r="AR185" s="18" t="s">
        <v>163</v>
      </c>
      <c r="AT185" s="18" t="s">
        <v>159</v>
      </c>
      <c r="AU185" s="18" t="s">
        <v>86</v>
      </c>
      <c r="AY185" s="18" t="s">
        <v>157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8" t="s">
        <v>22</v>
      </c>
      <c r="BK185" s="184">
        <f>ROUND(I185*H185,2)</f>
        <v>0</v>
      </c>
      <c r="BL185" s="18" t="s">
        <v>163</v>
      </c>
      <c r="BM185" s="18" t="s">
        <v>279</v>
      </c>
    </row>
    <row r="186" spans="2:47" s="1" customFormat="1" ht="13.5">
      <c r="B186" s="35"/>
      <c r="D186" s="185" t="s">
        <v>165</v>
      </c>
      <c r="F186" s="186" t="s">
        <v>280</v>
      </c>
      <c r="I186" s="146"/>
      <c r="L186" s="35"/>
      <c r="M186" s="64"/>
      <c r="N186" s="36"/>
      <c r="O186" s="36"/>
      <c r="P186" s="36"/>
      <c r="Q186" s="36"/>
      <c r="R186" s="36"/>
      <c r="S186" s="36"/>
      <c r="T186" s="65"/>
      <c r="AT186" s="18" t="s">
        <v>165</v>
      </c>
      <c r="AU186" s="18" t="s">
        <v>86</v>
      </c>
    </row>
    <row r="187" spans="2:63" s="11" customFormat="1" ht="29.25" customHeight="1">
      <c r="B187" s="158"/>
      <c r="D187" s="169" t="s">
        <v>77</v>
      </c>
      <c r="E187" s="170" t="s">
        <v>281</v>
      </c>
      <c r="F187" s="170" t="s">
        <v>282</v>
      </c>
      <c r="I187" s="161"/>
      <c r="J187" s="171">
        <f>BK187</f>
        <v>0</v>
      </c>
      <c r="L187" s="158"/>
      <c r="M187" s="163"/>
      <c r="N187" s="164"/>
      <c r="O187" s="164"/>
      <c r="P187" s="165">
        <f>SUM(P188:P189)</f>
        <v>0</v>
      </c>
      <c r="Q187" s="164"/>
      <c r="R187" s="165">
        <f>SUM(R188:R189)</f>
        <v>0</v>
      </c>
      <c r="S187" s="164"/>
      <c r="T187" s="166">
        <f>SUM(T188:T189)</f>
        <v>0</v>
      </c>
      <c r="AR187" s="159" t="s">
        <v>22</v>
      </c>
      <c r="AT187" s="167" t="s">
        <v>77</v>
      </c>
      <c r="AU187" s="167" t="s">
        <v>22</v>
      </c>
      <c r="AY187" s="159" t="s">
        <v>157</v>
      </c>
      <c r="BK187" s="168">
        <f>SUM(BK188:BK189)</f>
        <v>0</v>
      </c>
    </row>
    <row r="188" spans="2:65" s="1" customFormat="1" ht="22.5" customHeight="1">
      <c r="B188" s="172"/>
      <c r="C188" s="173" t="s">
        <v>283</v>
      </c>
      <c r="D188" s="173" t="s">
        <v>159</v>
      </c>
      <c r="E188" s="174" t="s">
        <v>284</v>
      </c>
      <c r="F188" s="175" t="s">
        <v>285</v>
      </c>
      <c r="G188" s="176" t="s">
        <v>286</v>
      </c>
      <c r="H188" s="177">
        <v>1</v>
      </c>
      <c r="I188" s="178"/>
      <c r="J188" s="179">
        <f>ROUND(I188*H188,2)</f>
        <v>0</v>
      </c>
      <c r="K188" s="175" t="s">
        <v>20</v>
      </c>
      <c r="L188" s="35"/>
      <c r="M188" s="180" t="s">
        <v>20</v>
      </c>
      <c r="N188" s="181" t="s">
        <v>49</v>
      </c>
      <c r="O188" s="36"/>
      <c r="P188" s="182">
        <f>O188*H188</f>
        <v>0</v>
      </c>
      <c r="Q188" s="182">
        <v>0</v>
      </c>
      <c r="R188" s="182">
        <f>Q188*H188</f>
        <v>0</v>
      </c>
      <c r="S188" s="182">
        <v>0</v>
      </c>
      <c r="T188" s="183">
        <f>S188*H188</f>
        <v>0</v>
      </c>
      <c r="AR188" s="18" t="s">
        <v>163</v>
      </c>
      <c r="AT188" s="18" t="s">
        <v>159</v>
      </c>
      <c r="AU188" s="18" t="s">
        <v>86</v>
      </c>
      <c r="AY188" s="18" t="s">
        <v>157</v>
      </c>
      <c r="BE188" s="184">
        <f>IF(N188="základní",J188,0)</f>
        <v>0</v>
      </c>
      <c r="BF188" s="184">
        <f>IF(N188="snížená",J188,0)</f>
        <v>0</v>
      </c>
      <c r="BG188" s="184">
        <f>IF(N188="zákl. přenesená",J188,0)</f>
        <v>0</v>
      </c>
      <c r="BH188" s="184">
        <f>IF(N188="sníž. přenesená",J188,0)</f>
        <v>0</v>
      </c>
      <c r="BI188" s="184">
        <f>IF(N188="nulová",J188,0)</f>
        <v>0</v>
      </c>
      <c r="BJ188" s="18" t="s">
        <v>22</v>
      </c>
      <c r="BK188" s="184">
        <f>ROUND(I188*H188,2)</f>
        <v>0</v>
      </c>
      <c r="BL188" s="18" t="s">
        <v>163</v>
      </c>
      <c r="BM188" s="18" t="s">
        <v>287</v>
      </c>
    </row>
    <row r="189" spans="2:47" s="1" customFormat="1" ht="13.5">
      <c r="B189" s="35"/>
      <c r="D189" s="185" t="s">
        <v>165</v>
      </c>
      <c r="F189" s="186" t="s">
        <v>285</v>
      </c>
      <c r="I189" s="146"/>
      <c r="L189" s="35"/>
      <c r="M189" s="64"/>
      <c r="N189" s="36"/>
      <c r="O189" s="36"/>
      <c r="P189" s="36"/>
      <c r="Q189" s="36"/>
      <c r="R189" s="36"/>
      <c r="S189" s="36"/>
      <c r="T189" s="65"/>
      <c r="AT189" s="18" t="s">
        <v>165</v>
      </c>
      <c r="AU189" s="18" t="s">
        <v>86</v>
      </c>
    </row>
    <row r="190" spans="2:63" s="11" customFormat="1" ht="36.75" customHeight="1">
      <c r="B190" s="158"/>
      <c r="D190" s="159" t="s">
        <v>77</v>
      </c>
      <c r="E190" s="160" t="s">
        <v>288</v>
      </c>
      <c r="F190" s="160" t="s">
        <v>289</v>
      </c>
      <c r="I190" s="161"/>
      <c r="J190" s="162">
        <f>BK190</f>
        <v>0</v>
      </c>
      <c r="L190" s="158"/>
      <c r="M190" s="163"/>
      <c r="N190" s="164"/>
      <c r="O190" s="164"/>
      <c r="P190" s="165">
        <f>P191</f>
        <v>0</v>
      </c>
      <c r="Q190" s="164"/>
      <c r="R190" s="165">
        <f>R191</f>
        <v>0</v>
      </c>
      <c r="S190" s="164"/>
      <c r="T190" s="166">
        <f>T191</f>
        <v>0</v>
      </c>
      <c r="AR190" s="159" t="s">
        <v>189</v>
      </c>
      <c r="AT190" s="167" t="s">
        <v>77</v>
      </c>
      <c r="AU190" s="167" t="s">
        <v>78</v>
      </c>
      <c r="AY190" s="159" t="s">
        <v>157</v>
      </c>
      <c r="BK190" s="168">
        <f>BK191</f>
        <v>0</v>
      </c>
    </row>
    <row r="191" spans="2:63" s="11" customFormat="1" ht="19.5" customHeight="1">
      <c r="B191" s="158"/>
      <c r="D191" s="169" t="s">
        <v>77</v>
      </c>
      <c r="E191" s="170" t="s">
        <v>290</v>
      </c>
      <c r="F191" s="170" t="s">
        <v>291</v>
      </c>
      <c r="I191" s="161"/>
      <c r="J191" s="171">
        <f>BK191</f>
        <v>0</v>
      </c>
      <c r="L191" s="158"/>
      <c r="M191" s="163"/>
      <c r="N191" s="164"/>
      <c r="O191" s="164"/>
      <c r="P191" s="165">
        <f>SUM(P192:P199)</f>
        <v>0</v>
      </c>
      <c r="Q191" s="164"/>
      <c r="R191" s="165">
        <f>SUM(R192:R199)</f>
        <v>0</v>
      </c>
      <c r="S191" s="164"/>
      <c r="T191" s="166">
        <f>SUM(T192:T199)</f>
        <v>0</v>
      </c>
      <c r="AR191" s="159" t="s">
        <v>189</v>
      </c>
      <c r="AT191" s="167" t="s">
        <v>77</v>
      </c>
      <c r="AU191" s="167" t="s">
        <v>22</v>
      </c>
      <c r="AY191" s="159" t="s">
        <v>157</v>
      </c>
      <c r="BK191" s="168">
        <f>SUM(BK192:BK199)</f>
        <v>0</v>
      </c>
    </row>
    <row r="192" spans="2:65" s="1" customFormat="1" ht="22.5" customHeight="1">
      <c r="B192" s="172"/>
      <c r="C192" s="173" t="s">
        <v>122</v>
      </c>
      <c r="D192" s="173" t="s">
        <v>159</v>
      </c>
      <c r="E192" s="174" t="s">
        <v>292</v>
      </c>
      <c r="F192" s="175" t="s">
        <v>293</v>
      </c>
      <c r="G192" s="176" t="s">
        <v>294</v>
      </c>
      <c r="H192" s="177">
        <v>1</v>
      </c>
      <c r="I192" s="178"/>
      <c r="J192" s="179">
        <f>ROUND(I192*H192,2)</f>
        <v>0</v>
      </c>
      <c r="K192" s="175" t="s">
        <v>162</v>
      </c>
      <c r="L192" s="35"/>
      <c r="M192" s="180" t="s">
        <v>20</v>
      </c>
      <c r="N192" s="181" t="s">
        <v>49</v>
      </c>
      <c r="O192" s="36"/>
      <c r="P192" s="182">
        <f>O192*H192</f>
        <v>0</v>
      </c>
      <c r="Q192" s="182">
        <v>0</v>
      </c>
      <c r="R192" s="182">
        <f>Q192*H192</f>
        <v>0</v>
      </c>
      <c r="S192" s="182">
        <v>0</v>
      </c>
      <c r="T192" s="183">
        <f>S192*H192</f>
        <v>0</v>
      </c>
      <c r="AR192" s="18" t="s">
        <v>295</v>
      </c>
      <c r="AT192" s="18" t="s">
        <v>159</v>
      </c>
      <c r="AU192" s="18" t="s">
        <v>86</v>
      </c>
      <c r="AY192" s="18" t="s">
        <v>157</v>
      </c>
      <c r="BE192" s="184">
        <f>IF(N192="základní",J192,0)</f>
        <v>0</v>
      </c>
      <c r="BF192" s="184">
        <f>IF(N192="snížená",J192,0)</f>
        <v>0</v>
      </c>
      <c r="BG192" s="184">
        <f>IF(N192="zákl. přenesená",J192,0)</f>
        <v>0</v>
      </c>
      <c r="BH192" s="184">
        <f>IF(N192="sníž. přenesená",J192,0)</f>
        <v>0</v>
      </c>
      <c r="BI192" s="184">
        <f>IF(N192="nulová",J192,0)</f>
        <v>0</v>
      </c>
      <c r="BJ192" s="18" t="s">
        <v>22</v>
      </c>
      <c r="BK192" s="184">
        <f>ROUND(I192*H192,2)</f>
        <v>0</v>
      </c>
      <c r="BL192" s="18" t="s">
        <v>295</v>
      </c>
      <c r="BM192" s="18" t="s">
        <v>296</v>
      </c>
    </row>
    <row r="193" spans="2:47" s="1" customFormat="1" ht="13.5">
      <c r="B193" s="35"/>
      <c r="D193" s="185" t="s">
        <v>165</v>
      </c>
      <c r="F193" s="186" t="s">
        <v>297</v>
      </c>
      <c r="I193" s="146"/>
      <c r="L193" s="35"/>
      <c r="M193" s="64"/>
      <c r="N193" s="36"/>
      <c r="O193" s="36"/>
      <c r="P193" s="36"/>
      <c r="Q193" s="36"/>
      <c r="R193" s="36"/>
      <c r="S193" s="36"/>
      <c r="T193" s="65"/>
      <c r="AT193" s="18" t="s">
        <v>165</v>
      </c>
      <c r="AU193" s="18" t="s">
        <v>86</v>
      </c>
    </row>
    <row r="194" spans="2:47" s="1" customFormat="1" ht="40.5">
      <c r="B194" s="35"/>
      <c r="D194" s="204" t="s">
        <v>200</v>
      </c>
      <c r="F194" s="230" t="s">
        <v>298</v>
      </c>
      <c r="I194" s="146"/>
      <c r="L194" s="35"/>
      <c r="M194" s="64"/>
      <c r="N194" s="36"/>
      <c r="O194" s="36"/>
      <c r="P194" s="36"/>
      <c r="Q194" s="36"/>
      <c r="R194" s="36"/>
      <c r="S194" s="36"/>
      <c r="T194" s="65"/>
      <c r="AT194" s="18" t="s">
        <v>200</v>
      </c>
      <c r="AU194" s="18" t="s">
        <v>86</v>
      </c>
    </row>
    <row r="195" spans="2:65" s="1" customFormat="1" ht="22.5" customHeight="1">
      <c r="B195" s="172"/>
      <c r="C195" s="173" t="s">
        <v>222</v>
      </c>
      <c r="D195" s="173" t="s">
        <v>159</v>
      </c>
      <c r="E195" s="174" t="s">
        <v>299</v>
      </c>
      <c r="F195" s="175" t="s">
        <v>300</v>
      </c>
      <c r="G195" s="176" t="s">
        <v>294</v>
      </c>
      <c r="H195" s="177">
        <v>1</v>
      </c>
      <c r="I195" s="178"/>
      <c r="J195" s="179">
        <f>ROUND(I195*H195,2)</f>
        <v>0</v>
      </c>
      <c r="K195" s="175" t="s">
        <v>162</v>
      </c>
      <c r="L195" s="35"/>
      <c r="M195" s="180" t="s">
        <v>20</v>
      </c>
      <c r="N195" s="181" t="s">
        <v>49</v>
      </c>
      <c r="O195" s="36"/>
      <c r="P195" s="182">
        <f>O195*H195</f>
        <v>0</v>
      </c>
      <c r="Q195" s="182">
        <v>0</v>
      </c>
      <c r="R195" s="182">
        <f>Q195*H195</f>
        <v>0</v>
      </c>
      <c r="S195" s="182">
        <v>0</v>
      </c>
      <c r="T195" s="183">
        <f>S195*H195</f>
        <v>0</v>
      </c>
      <c r="AR195" s="18" t="s">
        <v>295</v>
      </c>
      <c r="AT195" s="18" t="s">
        <v>159</v>
      </c>
      <c r="AU195" s="18" t="s">
        <v>86</v>
      </c>
      <c r="AY195" s="18" t="s">
        <v>157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8" t="s">
        <v>22</v>
      </c>
      <c r="BK195" s="184">
        <f>ROUND(I195*H195,2)</f>
        <v>0</v>
      </c>
      <c r="BL195" s="18" t="s">
        <v>295</v>
      </c>
      <c r="BM195" s="18" t="s">
        <v>301</v>
      </c>
    </row>
    <row r="196" spans="2:47" s="1" customFormat="1" ht="13.5">
      <c r="B196" s="35"/>
      <c r="D196" s="185" t="s">
        <v>165</v>
      </c>
      <c r="F196" s="186" t="s">
        <v>302</v>
      </c>
      <c r="I196" s="146"/>
      <c r="L196" s="35"/>
      <c r="M196" s="64"/>
      <c r="N196" s="36"/>
      <c r="O196" s="36"/>
      <c r="P196" s="36"/>
      <c r="Q196" s="36"/>
      <c r="R196" s="36"/>
      <c r="S196" s="36"/>
      <c r="T196" s="65"/>
      <c r="AT196" s="18" t="s">
        <v>165</v>
      </c>
      <c r="AU196" s="18" t="s">
        <v>86</v>
      </c>
    </row>
    <row r="197" spans="2:47" s="1" customFormat="1" ht="54">
      <c r="B197" s="35"/>
      <c r="D197" s="204" t="s">
        <v>200</v>
      </c>
      <c r="F197" s="230" t="s">
        <v>303</v>
      </c>
      <c r="I197" s="146"/>
      <c r="L197" s="35"/>
      <c r="M197" s="64"/>
      <c r="N197" s="36"/>
      <c r="O197" s="36"/>
      <c r="P197" s="36"/>
      <c r="Q197" s="36"/>
      <c r="R197" s="36"/>
      <c r="S197" s="36"/>
      <c r="T197" s="65"/>
      <c r="AT197" s="18" t="s">
        <v>200</v>
      </c>
      <c r="AU197" s="18" t="s">
        <v>86</v>
      </c>
    </row>
    <row r="198" spans="2:65" s="1" customFormat="1" ht="22.5" customHeight="1">
      <c r="B198" s="172"/>
      <c r="C198" s="173" t="s">
        <v>304</v>
      </c>
      <c r="D198" s="173" t="s">
        <v>159</v>
      </c>
      <c r="E198" s="174" t="s">
        <v>305</v>
      </c>
      <c r="F198" s="175" t="s">
        <v>306</v>
      </c>
      <c r="G198" s="176" t="s">
        <v>294</v>
      </c>
      <c r="H198" s="177">
        <v>1</v>
      </c>
      <c r="I198" s="178"/>
      <c r="J198" s="179">
        <f>ROUND(I198*H198,2)</f>
        <v>0</v>
      </c>
      <c r="K198" s="175" t="s">
        <v>162</v>
      </c>
      <c r="L198" s="35"/>
      <c r="M198" s="180" t="s">
        <v>20</v>
      </c>
      <c r="N198" s="181" t="s">
        <v>49</v>
      </c>
      <c r="O198" s="36"/>
      <c r="P198" s="182">
        <f>O198*H198</f>
        <v>0</v>
      </c>
      <c r="Q198" s="182">
        <v>0</v>
      </c>
      <c r="R198" s="182">
        <f>Q198*H198</f>
        <v>0</v>
      </c>
      <c r="S198" s="182">
        <v>0</v>
      </c>
      <c r="T198" s="183">
        <f>S198*H198</f>
        <v>0</v>
      </c>
      <c r="AR198" s="18" t="s">
        <v>295</v>
      </c>
      <c r="AT198" s="18" t="s">
        <v>159</v>
      </c>
      <c r="AU198" s="18" t="s">
        <v>86</v>
      </c>
      <c r="AY198" s="18" t="s">
        <v>157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8" t="s">
        <v>22</v>
      </c>
      <c r="BK198" s="184">
        <f>ROUND(I198*H198,2)</f>
        <v>0</v>
      </c>
      <c r="BL198" s="18" t="s">
        <v>295</v>
      </c>
      <c r="BM198" s="18" t="s">
        <v>307</v>
      </c>
    </row>
    <row r="199" spans="2:47" s="1" customFormat="1" ht="27">
      <c r="B199" s="35"/>
      <c r="D199" s="185" t="s">
        <v>165</v>
      </c>
      <c r="F199" s="186" t="s">
        <v>308</v>
      </c>
      <c r="I199" s="146"/>
      <c r="L199" s="35"/>
      <c r="M199" s="231"/>
      <c r="N199" s="232"/>
      <c r="O199" s="232"/>
      <c r="P199" s="232"/>
      <c r="Q199" s="232"/>
      <c r="R199" s="232"/>
      <c r="S199" s="232"/>
      <c r="T199" s="233"/>
      <c r="AT199" s="18" t="s">
        <v>165</v>
      </c>
      <c r="AU199" s="18" t="s">
        <v>86</v>
      </c>
    </row>
    <row r="200" spans="2:12" s="1" customFormat="1" ht="6.75" customHeight="1">
      <c r="B200" s="50"/>
      <c r="C200" s="51"/>
      <c r="D200" s="51"/>
      <c r="E200" s="51"/>
      <c r="F200" s="51"/>
      <c r="G200" s="51"/>
      <c r="H200" s="51"/>
      <c r="I200" s="124"/>
      <c r="J200" s="51"/>
      <c r="K200" s="51"/>
      <c r="L200" s="35"/>
    </row>
    <row r="201" ht="13.5">
      <c r="AT201" s="234"/>
    </row>
  </sheetData>
  <sheetProtection password="CC35" sheet="1" objects="1" scenarios="1" formatColumns="0" formatRows="0" sort="0" autoFilter="0"/>
  <autoFilter ref="C88:K88"/>
  <mergeCells count="12">
    <mergeCell ref="E51:H51"/>
    <mergeCell ref="E77:H77"/>
    <mergeCell ref="E79:H79"/>
    <mergeCell ref="E81:H81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2"/>
      <c r="C1" s="282"/>
      <c r="D1" s="281" t="s">
        <v>1</v>
      </c>
      <c r="E1" s="282"/>
      <c r="F1" s="283" t="s">
        <v>506</v>
      </c>
      <c r="G1" s="288" t="s">
        <v>507</v>
      </c>
      <c r="H1" s="288"/>
      <c r="I1" s="289"/>
      <c r="J1" s="283" t="s">
        <v>508</v>
      </c>
      <c r="K1" s="281" t="s">
        <v>103</v>
      </c>
      <c r="L1" s="283" t="s">
        <v>509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96</v>
      </c>
      <c r="AZ2" s="18" t="s">
        <v>108</v>
      </c>
      <c r="BA2" s="18" t="s">
        <v>309</v>
      </c>
      <c r="BB2" s="18" t="s">
        <v>113</v>
      </c>
      <c r="BC2" s="18" t="s">
        <v>310</v>
      </c>
      <c r="BD2" s="18" t="s">
        <v>86</v>
      </c>
    </row>
    <row r="3" spans="2:5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86</v>
      </c>
      <c r="AZ3" s="18" t="s">
        <v>112</v>
      </c>
      <c r="BA3" s="18" t="s">
        <v>105</v>
      </c>
      <c r="BB3" s="18" t="s">
        <v>106</v>
      </c>
      <c r="BC3" s="18" t="s">
        <v>311</v>
      </c>
      <c r="BD3" s="18" t="s">
        <v>86</v>
      </c>
    </row>
    <row r="4" spans="2:56" ht="36.75" customHeight="1">
      <c r="B4" s="22"/>
      <c r="C4" s="23"/>
      <c r="D4" s="24" t="s">
        <v>111</v>
      </c>
      <c r="E4" s="23"/>
      <c r="F4" s="23"/>
      <c r="G4" s="23"/>
      <c r="H4" s="23"/>
      <c r="I4" s="102"/>
      <c r="J4" s="23"/>
      <c r="K4" s="25"/>
      <c r="M4" s="26" t="s">
        <v>10</v>
      </c>
      <c r="AT4" s="18" t="s">
        <v>4</v>
      </c>
      <c r="AZ4" s="18" t="s">
        <v>115</v>
      </c>
      <c r="BA4" s="18" t="s">
        <v>109</v>
      </c>
      <c r="BB4" s="18" t="s">
        <v>106</v>
      </c>
      <c r="BC4" s="18" t="s">
        <v>312</v>
      </c>
      <c r="BD4" s="18" t="s">
        <v>86</v>
      </c>
    </row>
    <row r="5" spans="2:56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  <c r="AZ5" s="18" t="s">
        <v>119</v>
      </c>
      <c r="BA5" s="18" t="s">
        <v>105</v>
      </c>
      <c r="BB5" s="18" t="s">
        <v>113</v>
      </c>
      <c r="BC5" s="18" t="s">
        <v>313</v>
      </c>
      <c r="BD5" s="18" t="s">
        <v>86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102"/>
      <c r="J6" s="23"/>
      <c r="K6" s="25"/>
      <c r="AZ6" s="18" t="s">
        <v>120</v>
      </c>
      <c r="BA6" s="18" t="s">
        <v>314</v>
      </c>
      <c r="BB6" s="18" t="s">
        <v>225</v>
      </c>
      <c r="BC6" s="18" t="s">
        <v>163</v>
      </c>
      <c r="BD6" s="18" t="s">
        <v>86</v>
      </c>
    </row>
    <row r="7" spans="2:56" ht="22.5" customHeight="1">
      <c r="B7" s="22"/>
      <c r="C7" s="23"/>
      <c r="D7" s="23"/>
      <c r="E7" s="275" t="str">
        <f>'Rekapitulace stavby'!K6</f>
        <v>Oprava plotů a bran areálu 5. MŠ v ul. Marie Majerové, Sokolov</v>
      </c>
      <c r="F7" s="240"/>
      <c r="G7" s="240"/>
      <c r="H7" s="240"/>
      <c r="I7" s="102"/>
      <c r="J7" s="23"/>
      <c r="K7" s="25"/>
      <c r="AZ7" s="18" t="s">
        <v>124</v>
      </c>
      <c r="BA7" s="18" t="s">
        <v>116</v>
      </c>
      <c r="BB7" s="18" t="s">
        <v>117</v>
      </c>
      <c r="BC7" s="18" t="s">
        <v>122</v>
      </c>
      <c r="BD7" s="18" t="s">
        <v>86</v>
      </c>
    </row>
    <row r="8" spans="2:56" ht="15">
      <c r="B8" s="22"/>
      <c r="C8" s="23"/>
      <c r="D8" s="31" t="s">
        <v>123</v>
      </c>
      <c r="E8" s="23"/>
      <c r="F8" s="23"/>
      <c r="G8" s="23"/>
      <c r="H8" s="23"/>
      <c r="I8" s="102"/>
      <c r="J8" s="23"/>
      <c r="K8" s="25"/>
      <c r="AZ8" s="18" t="s">
        <v>315</v>
      </c>
      <c r="BA8" s="18" t="s">
        <v>316</v>
      </c>
      <c r="BB8" s="18" t="s">
        <v>117</v>
      </c>
      <c r="BC8" s="18" t="s">
        <v>22</v>
      </c>
      <c r="BD8" s="18" t="s">
        <v>86</v>
      </c>
    </row>
    <row r="9" spans="2:56" s="1" customFormat="1" ht="22.5" customHeight="1">
      <c r="B9" s="35"/>
      <c r="C9" s="36"/>
      <c r="D9" s="36"/>
      <c r="E9" s="275" t="s">
        <v>317</v>
      </c>
      <c r="F9" s="247"/>
      <c r="G9" s="247"/>
      <c r="H9" s="247"/>
      <c r="I9" s="103"/>
      <c r="J9" s="36"/>
      <c r="K9" s="39"/>
      <c r="AZ9" s="18" t="s">
        <v>104</v>
      </c>
      <c r="BA9" s="18" t="s">
        <v>318</v>
      </c>
      <c r="BB9" s="18" t="s">
        <v>113</v>
      </c>
      <c r="BC9" s="18" t="s">
        <v>189</v>
      </c>
      <c r="BD9" s="18" t="s">
        <v>86</v>
      </c>
    </row>
    <row r="10" spans="2:56" s="1" customFormat="1" ht="15">
      <c r="B10" s="35"/>
      <c r="C10" s="36"/>
      <c r="D10" s="31" t="s">
        <v>127</v>
      </c>
      <c r="E10" s="36"/>
      <c r="F10" s="36"/>
      <c r="G10" s="36"/>
      <c r="H10" s="36"/>
      <c r="I10" s="103"/>
      <c r="J10" s="36"/>
      <c r="K10" s="39"/>
      <c r="AZ10" s="18" t="s">
        <v>319</v>
      </c>
      <c r="BA10" s="18" t="s">
        <v>116</v>
      </c>
      <c r="BB10" s="18" t="s">
        <v>117</v>
      </c>
      <c r="BC10" s="18" t="s">
        <v>180</v>
      </c>
      <c r="BD10" s="18" t="s">
        <v>86</v>
      </c>
    </row>
    <row r="11" spans="2:56" s="1" customFormat="1" ht="36.75" customHeight="1">
      <c r="B11" s="35"/>
      <c r="C11" s="36"/>
      <c r="D11" s="36"/>
      <c r="E11" s="276" t="s">
        <v>320</v>
      </c>
      <c r="F11" s="247"/>
      <c r="G11" s="247"/>
      <c r="H11" s="247"/>
      <c r="I11" s="103"/>
      <c r="J11" s="36"/>
      <c r="K11" s="39"/>
      <c r="AZ11" s="18" t="s">
        <v>321</v>
      </c>
      <c r="BA11" s="18" t="s">
        <v>121</v>
      </c>
      <c r="BB11" s="18" t="s">
        <v>117</v>
      </c>
      <c r="BC11" s="18" t="s">
        <v>322</v>
      </c>
      <c r="BD11" s="18" t="s">
        <v>86</v>
      </c>
    </row>
    <row r="12" spans="2:56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  <c r="AZ12" s="18" t="s">
        <v>323</v>
      </c>
      <c r="BA12" s="18" t="s">
        <v>125</v>
      </c>
      <c r="BB12" s="18" t="s">
        <v>117</v>
      </c>
      <c r="BC12" s="18" t="s">
        <v>322</v>
      </c>
      <c r="BD12" s="18" t="s">
        <v>86</v>
      </c>
    </row>
    <row r="13" spans="2:56" s="1" customFormat="1" ht="14.2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04" t="s">
        <v>21</v>
      </c>
      <c r="J13" s="29" t="s">
        <v>20</v>
      </c>
      <c r="K13" s="39"/>
      <c r="AZ13" s="18" t="s">
        <v>324</v>
      </c>
      <c r="BA13" s="18" t="s">
        <v>316</v>
      </c>
      <c r="BB13" s="18" t="s">
        <v>117</v>
      </c>
      <c r="BC13" s="18" t="s">
        <v>22</v>
      </c>
      <c r="BD13" s="18" t="s">
        <v>86</v>
      </c>
    </row>
    <row r="14" spans="2:56" s="1" customFormat="1" ht="14.2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04" t="s">
        <v>25</v>
      </c>
      <c r="J14" s="105" t="str">
        <f>'Rekapitulace stavby'!AN8</f>
        <v>10.6.2016</v>
      </c>
      <c r="K14" s="39"/>
      <c r="AZ14" s="18" t="s">
        <v>325</v>
      </c>
      <c r="BA14" s="18" t="s">
        <v>326</v>
      </c>
      <c r="BB14" s="18" t="s">
        <v>117</v>
      </c>
      <c r="BC14" s="18" t="s">
        <v>22</v>
      </c>
      <c r="BD14" s="18" t="s">
        <v>86</v>
      </c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29</v>
      </c>
      <c r="E16" s="36"/>
      <c r="F16" s="36"/>
      <c r="G16" s="36"/>
      <c r="H16" s="36"/>
      <c r="I16" s="104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04" t="s">
        <v>33</v>
      </c>
      <c r="J17" s="29" t="s">
        <v>34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35</v>
      </c>
      <c r="E19" s="36"/>
      <c r="F19" s="36"/>
      <c r="G19" s="36"/>
      <c r="H19" s="36"/>
      <c r="I19" s="104" t="s">
        <v>30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33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37</v>
      </c>
      <c r="E22" s="36"/>
      <c r="F22" s="36"/>
      <c r="G22" s="36"/>
      <c r="H22" s="36"/>
      <c r="I22" s="104" t="s">
        <v>30</v>
      </c>
      <c r="J22" s="29" t="s">
        <v>38</v>
      </c>
      <c r="K22" s="39"/>
    </row>
    <row r="23" spans="2:11" s="1" customFormat="1" ht="18" customHeight="1">
      <c r="B23" s="35"/>
      <c r="C23" s="36"/>
      <c r="D23" s="36"/>
      <c r="E23" s="29" t="s">
        <v>39</v>
      </c>
      <c r="F23" s="36"/>
      <c r="G23" s="36"/>
      <c r="H23" s="36"/>
      <c r="I23" s="104" t="s">
        <v>33</v>
      </c>
      <c r="J23" s="29" t="s">
        <v>40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42</v>
      </c>
      <c r="E25" s="36"/>
      <c r="F25" s="36"/>
      <c r="G25" s="36"/>
      <c r="H25" s="36"/>
      <c r="I25" s="103"/>
      <c r="J25" s="36"/>
      <c r="K25" s="39"/>
    </row>
    <row r="26" spans="2:11" s="7" customFormat="1" ht="22.5" customHeight="1">
      <c r="B26" s="106"/>
      <c r="C26" s="107"/>
      <c r="D26" s="107"/>
      <c r="E26" s="243" t="s">
        <v>20</v>
      </c>
      <c r="F26" s="277"/>
      <c r="G26" s="277"/>
      <c r="H26" s="277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10"/>
      <c r="J28" s="62"/>
      <c r="K28" s="111"/>
    </row>
    <row r="29" spans="2:11" s="1" customFormat="1" ht="24.75" customHeight="1">
      <c r="B29" s="35"/>
      <c r="C29" s="36"/>
      <c r="D29" s="112" t="s">
        <v>44</v>
      </c>
      <c r="E29" s="36"/>
      <c r="F29" s="36"/>
      <c r="G29" s="36"/>
      <c r="H29" s="36"/>
      <c r="I29" s="103"/>
      <c r="J29" s="113">
        <f>ROUND(J91,2)</f>
        <v>0</v>
      </c>
      <c r="K29" s="39"/>
    </row>
    <row r="30" spans="2:11" s="1" customFormat="1" ht="6.75" customHeight="1">
      <c r="B30" s="35"/>
      <c r="C30" s="36"/>
      <c r="D30" s="62"/>
      <c r="E30" s="62"/>
      <c r="F30" s="62"/>
      <c r="G30" s="62"/>
      <c r="H30" s="62"/>
      <c r="I30" s="110"/>
      <c r="J30" s="62"/>
      <c r="K30" s="111"/>
    </row>
    <row r="31" spans="2:11" s="1" customFormat="1" ht="14.25" customHeight="1">
      <c r="B31" s="35"/>
      <c r="C31" s="36"/>
      <c r="D31" s="36"/>
      <c r="E31" s="36"/>
      <c r="F31" s="40" t="s">
        <v>46</v>
      </c>
      <c r="G31" s="36"/>
      <c r="H31" s="36"/>
      <c r="I31" s="114" t="s">
        <v>45</v>
      </c>
      <c r="J31" s="40" t="s">
        <v>47</v>
      </c>
      <c r="K31" s="39"/>
    </row>
    <row r="32" spans="2:11" s="1" customFormat="1" ht="14.25" customHeight="1">
      <c r="B32" s="35"/>
      <c r="C32" s="36"/>
      <c r="D32" s="43" t="s">
        <v>48</v>
      </c>
      <c r="E32" s="43" t="s">
        <v>49</v>
      </c>
      <c r="F32" s="115">
        <f>ROUND(SUM(BE91:BE288),2)</f>
        <v>0</v>
      </c>
      <c r="G32" s="36"/>
      <c r="H32" s="36"/>
      <c r="I32" s="116">
        <v>0.21</v>
      </c>
      <c r="J32" s="115">
        <f>ROUND(ROUND((SUM(BE91:BE288)),2)*I32,2)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50</v>
      </c>
      <c r="F33" s="115">
        <f>ROUND(SUM(BF91:BF288),2)</f>
        <v>0</v>
      </c>
      <c r="G33" s="36"/>
      <c r="H33" s="36"/>
      <c r="I33" s="116">
        <v>0.15</v>
      </c>
      <c r="J33" s="115">
        <f>ROUND(ROUND((SUM(BF91:BF288)),2)*I33,2)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15">
        <f>ROUND(SUM(BG91:BG288),2)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52</v>
      </c>
      <c r="F35" s="115">
        <f>ROUND(SUM(BH91:BH288),2)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53</v>
      </c>
      <c r="F36" s="115">
        <f>ROUND(SUM(BI91:BI288),2)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117"/>
      <c r="D38" s="118" t="s">
        <v>54</v>
      </c>
      <c r="E38" s="66"/>
      <c r="F38" s="66"/>
      <c r="G38" s="119" t="s">
        <v>55</v>
      </c>
      <c r="H38" s="120" t="s">
        <v>56</v>
      </c>
      <c r="I38" s="121"/>
      <c r="J38" s="122">
        <f>SUM(J29:J36)</f>
        <v>0</v>
      </c>
      <c r="K38" s="123"/>
    </row>
    <row r="39" spans="2:11" s="1" customFormat="1" ht="14.25" customHeight="1">
      <c r="B39" s="50"/>
      <c r="C39" s="51"/>
      <c r="D39" s="51"/>
      <c r="E39" s="51"/>
      <c r="F39" s="51"/>
      <c r="G39" s="51"/>
      <c r="H39" s="51"/>
      <c r="I39" s="124"/>
      <c r="J39" s="51"/>
      <c r="K39" s="52"/>
    </row>
    <row r="43" spans="2:11" s="1" customFormat="1" ht="6.75" customHeight="1">
      <c r="B43" s="53"/>
      <c r="C43" s="54"/>
      <c r="D43" s="54"/>
      <c r="E43" s="54"/>
      <c r="F43" s="54"/>
      <c r="G43" s="54"/>
      <c r="H43" s="54"/>
      <c r="I43" s="125"/>
      <c r="J43" s="54"/>
      <c r="K43" s="126"/>
    </row>
    <row r="44" spans="2:11" s="1" customFormat="1" ht="36.75" customHeight="1">
      <c r="B44" s="35"/>
      <c r="C44" s="24" t="s">
        <v>129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16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275" t="str">
        <f>E7</f>
        <v>Oprava plotů a bran areálu 5. MŠ v ul. Marie Majerové, Sokolov</v>
      </c>
      <c r="F47" s="247"/>
      <c r="G47" s="247"/>
      <c r="H47" s="247"/>
      <c r="I47" s="103"/>
      <c r="J47" s="36"/>
      <c r="K47" s="39"/>
    </row>
    <row r="48" spans="2:11" ht="15">
      <c r="B48" s="22"/>
      <c r="C48" s="31" t="s">
        <v>123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275" t="s">
        <v>317</v>
      </c>
      <c r="F49" s="247"/>
      <c r="G49" s="247"/>
      <c r="H49" s="247"/>
      <c r="I49" s="103"/>
      <c r="J49" s="36"/>
      <c r="K49" s="39"/>
    </row>
    <row r="50" spans="2:11" s="1" customFormat="1" ht="14.25" customHeight="1">
      <c r="B50" s="35"/>
      <c r="C50" s="31" t="s">
        <v>127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276" t="str">
        <f>E11</f>
        <v>2016-26-2-SP - Soupis prací - Oplocení - II. etapa</v>
      </c>
      <c r="F51" s="247"/>
      <c r="G51" s="247"/>
      <c r="H51" s="247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areál 5. MŠ Sokolov</v>
      </c>
      <c r="G53" s="36"/>
      <c r="H53" s="36"/>
      <c r="I53" s="104" t="s">
        <v>25</v>
      </c>
      <c r="J53" s="105" t="str">
        <f>IF(J14="","",J14)</f>
        <v>10.6.2016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Sokolov</v>
      </c>
      <c r="G55" s="36"/>
      <c r="H55" s="36"/>
      <c r="I55" s="104" t="s">
        <v>37</v>
      </c>
      <c r="J55" s="29" t="str">
        <f>E23</f>
        <v>Ing. Martin Haueisen</v>
      </c>
      <c r="K55" s="39"/>
    </row>
    <row r="56" spans="2:11" s="1" customFormat="1" ht="14.25" customHeight="1">
      <c r="B56" s="35"/>
      <c r="C56" s="31" t="s">
        <v>35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7" t="s">
        <v>130</v>
      </c>
      <c r="D58" s="117"/>
      <c r="E58" s="117"/>
      <c r="F58" s="117"/>
      <c r="G58" s="117"/>
      <c r="H58" s="117"/>
      <c r="I58" s="128"/>
      <c r="J58" s="129" t="s">
        <v>131</v>
      </c>
      <c r="K58" s="13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31" t="s">
        <v>132</v>
      </c>
      <c r="D60" s="36"/>
      <c r="E60" s="36"/>
      <c r="F60" s="36"/>
      <c r="G60" s="36"/>
      <c r="H60" s="36"/>
      <c r="I60" s="103"/>
      <c r="J60" s="113">
        <f>J91</f>
        <v>0</v>
      </c>
      <c r="K60" s="39"/>
      <c r="AU60" s="18" t="s">
        <v>133</v>
      </c>
    </row>
    <row r="61" spans="2:11" s="8" customFormat="1" ht="24.75" customHeight="1">
      <c r="B61" s="132"/>
      <c r="C61" s="133"/>
      <c r="D61" s="134" t="s">
        <v>134</v>
      </c>
      <c r="E61" s="135"/>
      <c r="F61" s="135"/>
      <c r="G61" s="135"/>
      <c r="H61" s="135"/>
      <c r="I61" s="136"/>
      <c r="J61" s="137">
        <f>J92</f>
        <v>0</v>
      </c>
      <c r="K61" s="138"/>
    </row>
    <row r="62" spans="2:11" s="9" customFormat="1" ht="19.5" customHeight="1">
      <c r="B62" s="139"/>
      <c r="C62" s="140"/>
      <c r="D62" s="141" t="s">
        <v>135</v>
      </c>
      <c r="E62" s="142"/>
      <c r="F62" s="142"/>
      <c r="G62" s="142"/>
      <c r="H62" s="142"/>
      <c r="I62" s="143"/>
      <c r="J62" s="144">
        <f>J93</f>
        <v>0</v>
      </c>
      <c r="K62" s="145"/>
    </row>
    <row r="63" spans="2:11" s="9" customFormat="1" ht="19.5" customHeight="1">
      <c r="B63" s="139"/>
      <c r="C63" s="140"/>
      <c r="D63" s="141" t="s">
        <v>327</v>
      </c>
      <c r="E63" s="142"/>
      <c r="F63" s="142"/>
      <c r="G63" s="142"/>
      <c r="H63" s="142"/>
      <c r="I63" s="143"/>
      <c r="J63" s="144">
        <f>J144</f>
        <v>0</v>
      </c>
      <c r="K63" s="145"/>
    </row>
    <row r="64" spans="2:11" s="9" customFormat="1" ht="19.5" customHeight="1">
      <c r="B64" s="139"/>
      <c r="C64" s="140"/>
      <c r="D64" s="141" t="s">
        <v>328</v>
      </c>
      <c r="E64" s="142"/>
      <c r="F64" s="142"/>
      <c r="G64" s="142"/>
      <c r="H64" s="142"/>
      <c r="I64" s="143"/>
      <c r="J64" s="144">
        <f>J149</f>
        <v>0</v>
      </c>
      <c r="K64" s="145"/>
    </row>
    <row r="65" spans="2:11" s="9" customFormat="1" ht="19.5" customHeight="1">
      <c r="B65" s="139"/>
      <c r="C65" s="140"/>
      <c r="D65" s="141" t="s">
        <v>136</v>
      </c>
      <c r="E65" s="142"/>
      <c r="F65" s="142"/>
      <c r="G65" s="142"/>
      <c r="H65" s="142"/>
      <c r="I65" s="143"/>
      <c r="J65" s="144">
        <f>J170</f>
        <v>0</v>
      </c>
      <c r="K65" s="145"/>
    </row>
    <row r="66" spans="2:11" s="9" customFormat="1" ht="19.5" customHeight="1">
      <c r="B66" s="139"/>
      <c r="C66" s="140"/>
      <c r="D66" s="141" t="s">
        <v>137</v>
      </c>
      <c r="E66" s="142"/>
      <c r="F66" s="142"/>
      <c r="G66" s="142"/>
      <c r="H66" s="142"/>
      <c r="I66" s="143"/>
      <c r="J66" s="144">
        <f>J264</f>
        <v>0</v>
      </c>
      <c r="K66" s="145"/>
    </row>
    <row r="67" spans="2:11" s="9" customFormat="1" ht="19.5" customHeight="1">
      <c r="B67" s="139"/>
      <c r="C67" s="140"/>
      <c r="D67" s="141" t="s">
        <v>138</v>
      </c>
      <c r="E67" s="142"/>
      <c r="F67" s="142"/>
      <c r="G67" s="142"/>
      <c r="H67" s="142"/>
      <c r="I67" s="143"/>
      <c r="J67" s="144">
        <f>J276</f>
        <v>0</v>
      </c>
      <c r="K67" s="145"/>
    </row>
    <row r="68" spans="2:11" s="8" customFormat="1" ht="24.75" customHeight="1">
      <c r="B68" s="132"/>
      <c r="C68" s="133"/>
      <c r="D68" s="134" t="s">
        <v>139</v>
      </c>
      <c r="E68" s="135"/>
      <c r="F68" s="135"/>
      <c r="G68" s="135"/>
      <c r="H68" s="135"/>
      <c r="I68" s="136"/>
      <c r="J68" s="137">
        <f>J279</f>
        <v>0</v>
      </c>
      <c r="K68" s="138"/>
    </row>
    <row r="69" spans="2:11" s="9" customFormat="1" ht="19.5" customHeight="1">
      <c r="B69" s="139"/>
      <c r="C69" s="140"/>
      <c r="D69" s="141" t="s">
        <v>140</v>
      </c>
      <c r="E69" s="142"/>
      <c r="F69" s="142"/>
      <c r="G69" s="142"/>
      <c r="H69" s="142"/>
      <c r="I69" s="143"/>
      <c r="J69" s="144">
        <f>J280</f>
        <v>0</v>
      </c>
      <c r="K69" s="145"/>
    </row>
    <row r="70" spans="2:11" s="1" customFormat="1" ht="21.75" customHeight="1">
      <c r="B70" s="35"/>
      <c r="C70" s="36"/>
      <c r="D70" s="36"/>
      <c r="E70" s="36"/>
      <c r="F70" s="36"/>
      <c r="G70" s="36"/>
      <c r="H70" s="36"/>
      <c r="I70" s="103"/>
      <c r="J70" s="36"/>
      <c r="K70" s="39"/>
    </row>
    <row r="71" spans="2:11" s="1" customFormat="1" ht="6.75" customHeight="1">
      <c r="B71" s="50"/>
      <c r="C71" s="51"/>
      <c r="D71" s="51"/>
      <c r="E71" s="51"/>
      <c r="F71" s="51"/>
      <c r="G71" s="51"/>
      <c r="H71" s="51"/>
      <c r="I71" s="124"/>
      <c r="J71" s="51"/>
      <c r="K71" s="52"/>
    </row>
    <row r="75" spans="2:12" s="1" customFormat="1" ht="6.75" customHeight="1">
      <c r="B75" s="53"/>
      <c r="C75" s="54"/>
      <c r="D75" s="54"/>
      <c r="E75" s="54"/>
      <c r="F75" s="54"/>
      <c r="G75" s="54"/>
      <c r="H75" s="54"/>
      <c r="I75" s="125"/>
      <c r="J75" s="54"/>
      <c r="K75" s="54"/>
      <c r="L75" s="35"/>
    </row>
    <row r="76" spans="2:12" s="1" customFormat="1" ht="36.75" customHeight="1">
      <c r="B76" s="35"/>
      <c r="C76" s="55" t="s">
        <v>141</v>
      </c>
      <c r="I76" s="146"/>
      <c r="L76" s="35"/>
    </row>
    <row r="77" spans="2:12" s="1" customFormat="1" ht="6.75" customHeight="1">
      <c r="B77" s="35"/>
      <c r="I77" s="146"/>
      <c r="L77" s="35"/>
    </row>
    <row r="78" spans="2:12" s="1" customFormat="1" ht="14.25" customHeight="1">
      <c r="B78" s="35"/>
      <c r="C78" s="57" t="s">
        <v>16</v>
      </c>
      <c r="I78" s="146"/>
      <c r="L78" s="35"/>
    </row>
    <row r="79" spans="2:12" s="1" customFormat="1" ht="22.5" customHeight="1">
      <c r="B79" s="35"/>
      <c r="E79" s="278" t="str">
        <f>E7</f>
        <v>Oprava plotů a bran areálu 5. MŠ v ul. Marie Majerové, Sokolov</v>
      </c>
      <c r="F79" s="237"/>
      <c r="G79" s="237"/>
      <c r="H79" s="237"/>
      <c r="I79" s="146"/>
      <c r="L79" s="35"/>
    </row>
    <row r="80" spans="2:12" ht="15">
      <c r="B80" s="22"/>
      <c r="C80" s="57" t="s">
        <v>123</v>
      </c>
      <c r="L80" s="22"/>
    </row>
    <row r="81" spans="2:12" s="1" customFormat="1" ht="22.5" customHeight="1">
      <c r="B81" s="35"/>
      <c r="E81" s="278" t="s">
        <v>317</v>
      </c>
      <c r="F81" s="237"/>
      <c r="G81" s="237"/>
      <c r="H81" s="237"/>
      <c r="I81" s="146"/>
      <c r="L81" s="35"/>
    </row>
    <row r="82" spans="2:12" s="1" customFormat="1" ht="14.25" customHeight="1">
      <c r="B82" s="35"/>
      <c r="C82" s="57" t="s">
        <v>127</v>
      </c>
      <c r="I82" s="146"/>
      <c r="L82" s="35"/>
    </row>
    <row r="83" spans="2:12" s="1" customFormat="1" ht="23.25" customHeight="1">
      <c r="B83" s="35"/>
      <c r="E83" s="255" t="str">
        <f>E11</f>
        <v>2016-26-2-SP - Soupis prací - Oplocení - II. etapa</v>
      </c>
      <c r="F83" s="237"/>
      <c r="G83" s="237"/>
      <c r="H83" s="237"/>
      <c r="I83" s="146"/>
      <c r="L83" s="35"/>
    </row>
    <row r="84" spans="2:12" s="1" customFormat="1" ht="6.75" customHeight="1">
      <c r="B84" s="35"/>
      <c r="I84" s="146"/>
      <c r="L84" s="35"/>
    </row>
    <row r="85" spans="2:12" s="1" customFormat="1" ht="18" customHeight="1">
      <c r="B85" s="35"/>
      <c r="C85" s="57" t="s">
        <v>23</v>
      </c>
      <c r="F85" s="147" t="str">
        <f>F14</f>
        <v>areál 5. MŠ Sokolov</v>
      </c>
      <c r="I85" s="148" t="s">
        <v>25</v>
      </c>
      <c r="J85" s="61" t="str">
        <f>IF(J14="","",J14)</f>
        <v>10.6.2016</v>
      </c>
      <c r="L85" s="35"/>
    </row>
    <row r="86" spans="2:12" s="1" customFormat="1" ht="6.75" customHeight="1">
      <c r="B86" s="35"/>
      <c r="I86" s="146"/>
      <c r="L86" s="35"/>
    </row>
    <row r="87" spans="2:12" s="1" customFormat="1" ht="15">
      <c r="B87" s="35"/>
      <c r="C87" s="57" t="s">
        <v>29</v>
      </c>
      <c r="F87" s="147" t="str">
        <f>E17</f>
        <v>Město Sokolov</v>
      </c>
      <c r="I87" s="148" t="s">
        <v>37</v>
      </c>
      <c r="J87" s="147" t="str">
        <f>E23</f>
        <v>Ing. Martin Haueisen</v>
      </c>
      <c r="L87" s="35"/>
    </row>
    <row r="88" spans="2:12" s="1" customFormat="1" ht="14.25" customHeight="1">
      <c r="B88" s="35"/>
      <c r="C88" s="57" t="s">
        <v>35</v>
      </c>
      <c r="F88" s="147">
        <f>IF(E20="","",E20)</f>
      </c>
      <c r="I88" s="146"/>
      <c r="L88" s="35"/>
    </row>
    <row r="89" spans="2:12" s="1" customFormat="1" ht="9.75" customHeight="1">
      <c r="B89" s="35"/>
      <c r="I89" s="146"/>
      <c r="L89" s="35"/>
    </row>
    <row r="90" spans="2:20" s="10" customFormat="1" ht="29.25" customHeight="1">
      <c r="B90" s="149"/>
      <c r="C90" s="150" t="s">
        <v>142</v>
      </c>
      <c r="D90" s="151" t="s">
        <v>63</v>
      </c>
      <c r="E90" s="151" t="s">
        <v>59</v>
      </c>
      <c r="F90" s="151" t="s">
        <v>143</v>
      </c>
      <c r="G90" s="151" t="s">
        <v>144</v>
      </c>
      <c r="H90" s="151" t="s">
        <v>145</v>
      </c>
      <c r="I90" s="152" t="s">
        <v>146</v>
      </c>
      <c r="J90" s="151" t="s">
        <v>131</v>
      </c>
      <c r="K90" s="153" t="s">
        <v>147</v>
      </c>
      <c r="L90" s="149"/>
      <c r="M90" s="68" t="s">
        <v>148</v>
      </c>
      <c r="N90" s="69" t="s">
        <v>48</v>
      </c>
      <c r="O90" s="69" t="s">
        <v>149</v>
      </c>
      <c r="P90" s="69" t="s">
        <v>150</v>
      </c>
      <c r="Q90" s="69" t="s">
        <v>151</v>
      </c>
      <c r="R90" s="69" t="s">
        <v>152</v>
      </c>
      <c r="S90" s="69" t="s">
        <v>153</v>
      </c>
      <c r="T90" s="70" t="s">
        <v>154</v>
      </c>
    </row>
    <row r="91" spans="2:63" s="1" customFormat="1" ht="29.25" customHeight="1">
      <c r="B91" s="35"/>
      <c r="C91" s="72" t="s">
        <v>132</v>
      </c>
      <c r="I91" s="146"/>
      <c r="J91" s="154">
        <f>BK91</f>
        <v>0</v>
      </c>
      <c r="L91" s="35"/>
      <c r="M91" s="71"/>
      <c r="N91" s="62"/>
      <c r="O91" s="62"/>
      <c r="P91" s="155">
        <f>P92+P279</f>
        <v>0</v>
      </c>
      <c r="Q91" s="62"/>
      <c r="R91" s="155">
        <f>R92+R279</f>
        <v>0.0043845</v>
      </c>
      <c r="S91" s="62"/>
      <c r="T91" s="156">
        <f>T92+T279</f>
        <v>32.224</v>
      </c>
      <c r="AT91" s="18" t="s">
        <v>77</v>
      </c>
      <c r="AU91" s="18" t="s">
        <v>133</v>
      </c>
      <c r="BK91" s="157">
        <f>BK92+BK279</f>
        <v>0</v>
      </c>
    </row>
    <row r="92" spans="2:63" s="11" customFormat="1" ht="36.75" customHeight="1">
      <c r="B92" s="158"/>
      <c r="D92" s="159" t="s">
        <v>77</v>
      </c>
      <c r="E92" s="160" t="s">
        <v>155</v>
      </c>
      <c r="F92" s="160" t="s">
        <v>156</v>
      </c>
      <c r="I92" s="161"/>
      <c r="J92" s="162">
        <f>BK92</f>
        <v>0</v>
      </c>
      <c r="L92" s="158"/>
      <c r="M92" s="163"/>
      <c r="N92" s="164"/>
      <c r="O92" s="164"/>
      <c r="P92" s="165">
        <f>P93+P144+P149+P170+P264+P276</f>
        <v>0</v>
      </c>
      <c r="Q92" s="164"/>
      <c r="R92" s="165">
        <f>R93+R144+R149+R170+R264+R276</f>
        <v>0.0043845</v>
      </c>
      <c r="S92" s="164"/>
      <c r="T92" s="166">
        <f>T93+T144+T149+T170+T264+T276</f>
        <v>32.224</v>
      </c>
      <c r="AR92" s="159" t="s">
        <v>22</v>
      </c>
      <c r="AT92" s="167" t="s">
        <v>77</v>
      </c>
      <c r="AU92" s="167" t="s">
        <v>78</v>
      </c>
      <c r="AY92" s="159" t="s">
        <v>157</v>
      </c>
      <c r="BK92" s="168">
        <f>BK93+BK144+BK149+BK170+BK264+BK276</f>
        <v>0</v>
      </c>
    </row>
    <row r="93" spans="2:63" s="11" customFormat="1" ht="19.5" customHeight="1">
      <c r="B93" s="158"/>
      <c r="D93" s="169" t="s">
        <v>77</v>
      </c>
      <c r="E93" s="170" t="s">
        <v>22</v>
      </c>
      <c r="F93" s="170" t="s">
        <v>158</v>
      </c>
      <c r="I93" s="161"/>
      <c r="J93" s="171">
        <f>BK93</f>
        <v>0</v>
      </c>
      <c r="L93" s="158"/>
      <c r="M93" s="163"/>
      <c r="N93" s="164"/>
      <c r="O93" s="164"/>
      <c r="P93" s="165">
        <f>SUM(P94:P143)</f>
        <v>0</v>
      </c>
      <c r="Q93" s="164"/>
      <c r="R93" s="165">
        <f>SUM(R94:R143)</f>
        <v>0.000602</v>
      </c>
      <c r="S93" s="164"/>
      <c r="T93" s="166">
        <f>SUM(T94:T143)</f>
        <v>0.104</v>
      </c>
      <c r="AR93" s="159" t="s">
        <v>22</v>
      </c>
      <c r="AT93" s="167" t="s">
        <v>77</v>
      </c>
      <c r="AU93" s="167" t="s">
        <v>22</v>
      </c>
      <c r="AY93" s="159" t="s">
        <v>157</v>
      </c>
      <c r="BK93" s="168">
        <f>SUM(BK94:BK143)</f>
        <v>0</v>
      </c>
    </row>
    <row r="94" spans="2:65" s="1" customFormat="1" ht="31.5" customHeight="1">
      <c r="B94" s="172"/>
      <c r="C94" s="173" t="s">
        <v>22</v>
      </c>
      <c r="D94" s="173" t="s">
        <v>159</v>
      </c>
      <c r="E94" s="174" t="s">
        <v>329</v>
      </c>
      <c r="F94" s="175" t="s">
        <v>330</v>
      </c>
      <c r="G94" s="176" t="s">
        <v>113</v>
      </c>
      <c r="H94" s="177">
        <v>5</v>
      </c>
      <c r="I94" s="178"/>
      <c r="J94" s="179">
        <f>ROUND(I94*H94,2)</f>
        <v>0</v>
      </c>
      <c r="K94" s="175" t="s">
        <v>162</v>
      </c>
      <c r="L94" s="35"/>
      <c r="M94" s="180" t="s">
        <v>20</v>
      </c>
      <c r="N94" s="181" t="s">
        <v>49</v>
      </c>
      <c r="O94" s="36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AR94" s="18" t="s">
        <v>163</v>
      </c>
      <c r="AT94" s="18" t="s">
        <v>159</v>
      </c>
      <c r="AU94" s="18" t="s">
        <v>86</v>
      </c>
      <c r="AY94" s="18" t="s">
        <v>157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8" t="s">
        <v>22</v>
      </c>
      <c r="BK94" s="184">
        <f>ROUND(I94*H94,2)</f>
        <v>0</v>
      </c>
      <c r="BL94" s="18" t="s">
        <v>163</v>
      </c>
      <c r="BM94" s="18" t="s">
        <v>331</v>
      </c>
    </row>
    <row r="95" spans="2:47" s="1" customFormat="1" ht="27">
      <c r="B95" s="35"/>
      <c r="D95" s="185" t="s">
        <v>165</v>
      </c>
      <c r="F95" s="186" t="s">
        <v>332</v>
      </c>
      <c r="I95" s="146"/>
      <c r="L95" s="35"/>
      <c r="M95" s="64"/>
      <c r="N95" s="36"/>
      <c r="O95" s="36"/>
      <c r="P95" s="36"/>
      <c r="Q95" s="36"/>
      <c r="R95" s="36"/>
      <c r="S95" s="36"/>
      <c r="T95" s="65"/>
      <c r="AT95" s="18" t="s">
        <v>165</v>
      </c>
      <c r="AU95" s="18" t="s">
        <v>86</v>
      </c>
    </row>
    <row r="96" spans="2:51" s="12" customFormat="1" ht="13.5">
      <c r="B96" s="187"/>
      <c r="D96" s="185" t="s">
        <v>167</v>
      </c>
      <c r="E96" s="188" t="s">
        <v>20</v>
      </c>
      <c r="F96" s="189" t="s">
        <v>333</v>
      </c>
      <c r="H96" s="190" t="s">
        <v>20</v>
      </c>
      <c r="I96" s="191"/>
      <c r="L96" s="187"/>
      <c r="M96" s="192"/>
      <c r="N96" s="193"/>
      <c r="O96" s="193"/>
      <c r="P96" s="193"/>
      <c r="Q96" s="193"/>
      <c r="R96" s="193"/>
      <c r="S96" s="193"/>
      <c r="T96" s="194"/>
      <c r="AT96" s="190" t="s">
        <v>167</v>
      </c>
      <c r="AU96" s="190" t="s">
        <v>86</v>
      </c>
      <c r="AV96" s="12" t="s">
        <v>22</v>
      </c>
      <c r="AW96" s="12" t="s">
        <v>41</v>
      </c>
      <c r="AX96" s="12" t="s">
        <v>78</v>
      </c>
      <c r="AY96" s="190" t="s">
        <v>157</v>
      </c>
    </row>
    <row r="97" spans="2:51" s="13" customFormat="1" ht="13.5">
      <c r="B97" s="195"/>
      <c r="D97" s="185" t="s">
        <v>167</v>
      </c>
      <c r="E97" s="196" t="s">
        <v>104</v>
      </c>
      <c r="F97" s="197" t="s">
        <v>189</v>
      </c>
      <c r="H97" s="198">
        <v>5</v>
      </c>
      <c r="I97" s="199"/>
      <c r="L97" s="195"/>
      <c r="M97" s="200"/>
      <c r="N97" s="201"/>
      <c r="O97" s="201"/>
      <c r="P97" s="201"/>
      <c r="Q97" s="201"/>
      <c r="R97" s="201"/>
      <c r="S97" s="201"/>
      <c r="T97" s="202"/>
      <c r="AT97" s="196" t="s">
        <v>167</v>
      </c>
      <c r="AU97" s="196" t="s">
        <v>86</v>
      </c>
      <c r="AV97" s="13" t="s">
        <v>86</v>
      </c>
      <c r="AW97" s="13" t="s">
        <v>41</v>
      </c>
      <c r="AX97" s="13" t="s">
        <v>78</v>
      </c>
      <c r="AY97" s="196" t="s">
        <v>157</v>
      </c>
    </row>
    <row r="98" spans="2:51" s="14" customFormat="1" ht="13.5">
      <c r="B98" s="203"/>
      <c r="D98" s="204" t="s">
        <v>167</v>
      </c>
      <c r="E98" s="205" t="s">
        <v>20</v>
      </c>
      <c r="F98" s="206" t="s">
        <v>170</v>
      </c>
      <c r="H98" s="207">
        <v>5</v>
      </c>
      <c r="I98" s="208"/>
      <c r="L98" s="203"/>
      <c r="M98" s="209"/>
      <c r="N98" s="210"/>
      <c r="O98" s="210"/>
      <c r="P98" s="210"/>
      <c r="Q98" s="210"/>
      <c r="R98" s="210"/>
      <c r="S98" s="210"/>
      <c r="T98" s="211"/>
      <c r="AT98" s="212" t="s">
        <v>167</v>
      </c>
      <c r="AU98" s="212" t="s">
        <v>86</v>
      </c>
      <c r="AV98" s="14" t="s">
        <v>163</v>
      </c>
      <c r="AW98" s="14" t="s">
        <v>41</v>
      </c>
      <c r="AX98" s="14" t="s">
        <v>22</v>
      </c>
      <c r="AY98" s="212" t="s">
        <v>157</v>
      </c>
    </row>
    <row r="99" spans="2:65" s="1" customFormat="1" ht="22.5" customHeight="1">
      <c r="B99" s="172"/>
      <c r="C99" s="173" t="s">
        <v>86</v>
      </c>
      <c r="D99" s="173" t="s">
        <v>159</v>
      </c>
      <c r="E99" s="174" t="s">
        <v>334</v>
      </c>
      <c r="F99" s="175" t="s">
        <v>335</v>
      </c>
      <c r="G99" s="176" t="s">
        <v>113</v>
      </c>
      <c r="H99" s="177">
        <v>0.25</v>
      </c>
      <c r="I99" s="178"/>
      <c r="J99" s="179">
        <f>ROUND(I99*H99,2)</f>
        <v>0</v>
      </c>
      <c r="K99" s="175" t="s">
        <v>162</v>
      </c>
      <c r="L99" s="35"/>
      <c r="M99" s="180" t="s">
        <v>20</v>
      </c>
      <c r="N99" s="181" t="s">
        <v>49</v>
      </c>
      <c r="O99" s="36"/>
      <c r="P99" s="182">
        <f>O99*H99</f>
        <v>0</v>
      </c>
      <c r="Q99" s="182">
        <v>0</v>
      </c>
      <c r="R99" s="182">
        <f>Q99*H99</f>
        <v>0</v>
      </c>
      <c r="S99" s="182">
        <v>0.235</v>
      </c>
      <c r="T99" s="183">
        <f>S99*H99</f>
        <v>0.05875</v>
      </c>
      <c r="AR99" s="18" t="s">
        <v>163</v>
      </c>
      <c r="AT99" s="18" t="s">
        <v>159</v>
      </c>
      <c r="AU99" s="18" t="s">
        <v>86</v>
      </c>
      <c r="AY99" s="18" t="s">
        <v>157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8" t="s">
        <v>22</v>
      </c>
      <c r="BK99" s="184">
        <f>ROUND(I99*H99,2)</f>
        <v>0</v>
      </c>
      <c r="BL99" s="18" t="s">
        <v>163</v>
      </c>
      <c r="BM99" s="18" t="s">
        <v>336</v>
      </c>
    </row>
    <row r="100" spans="2:47" s="1" customFormat="1" ht="40.5">
      <c r="B100" s="35"/>
      <c r="D100" s="185" t="s">
        <v>165</v>
      </c>
      <c r="F100" s="186" t="s">
        <v>337</v>
      </c>
      <c r="I100" s="146"/>
      <c r="L100" s="35"/>
      <c r="M100" s="64"/>
      <c r="N100" s="36"/>
      <c r="O100" s="36"/>
      <c r="P100" s="36"/>
      <c r="Q100" s="36"/>
      <c r="R100" s="36"/>
      <c r="S100" s="36"/>
      <c r="T100" s="65"/>
      <c r="AT100" s="18" t="s">
        <v>165</v>
      </c>
      <c r="AU100" s="18" t="s">
        <v>86</v>
      </c>
    </row>
    <row r="101" spans="2:51" s="13" customFormat="1" ht="13.5">
      <c r="B101" s="195"/>
      <c r="D101" s="185" t="s">
        <v>167</v>
      </c>
      <c r="E101" s="196" t="s">
        <v>20</v>
      </c>
      <c r="F101" s="197" t="s">
        <v>108</v>
      </c>
      <c r="H101" s="198">
        <v>0.25</v>
      </c>
      <c r="I101" s="199"/>
      <c r="L101" s="195"/>
      <c r="M101" s="200"/>
      <c r="N101" s="201"/>
      <c r="O101" s="201"/>
      <c r="P101" s="201"/>
      <c r="Q101" s="201"/>
      <c r="R101" s="201"/>
      <c r="S101" s="201"/>
      <c r="T101" s="202"/>
      <c r="AT101" s="196" t="s">
        <v>167</v>
      </c>
      <c r="AU101" s="196" t="s">
        <v>86</v>
      </c>
      <c r="AV101" s="13" t="s">
        <v>86</v>
      </c>
      <c r="AW101" s="13" t="s">
        <v>41</v>
      </c>
      <c r="AX101" s="13" t="s">
        <v>78</v>
      </c>
      <c r="AY101" s="196" t="s">
        <v>157</v>
      </c>
    </row>
    <row r="102" spans="2:51" s="14" customFormat="1" ht="13.5">
      <c r="B102" s="203"/>
      <c r="D102" s="204" t="s">
        <v>167</v>
      </c>
      <c r="E102" s="205" t="s">
        <v>20</v>
      </c>
      <c r="F102" s="206" t="s">
        <v>170</v>
      </c>
      <c r="H102" s="207">
        <v>0.25</v>
      </c>
      <c r="I102" s="208"/>
      <c r="L102" s="203"/>
      <c r="M102" s="209"/>
      <c r="N102" s="210"/>
      <c r="O102" s="210"/>
      <c r="P102" s="210"/>
      <c r="Q102" s="210"/>
      <c r="R102" s="210"/>
      <c r="S102" s="210"/>
      <c r="T102" s="211"/>
      <c r="AT102" s="212" t="s">
        <v>167</v>
      </c>
      <c r="AU102" s="212" t="s">
        <v>86</v>
      </c>
      <c r="AV102" s="14" t="s">
        <v>163</v>
      </c>
      <c r="AW102" s="14" t="s">
        <v>41</v>
      </c>
      <c r="AX102" s="14" t="s">
        <v>22</v>
      </c>
      <c r="AY102" s="212" t="s">
        <v>157</v>
      </c>
    </row>
    <row r="103" spans="2:65" s="1" customFormat="1" ht="22.5" customHeight="1">
      <c r="B103" s="172"/>
      <c r="C103" s="173" t="s">
        <v>175</v>
      </c>
      <c r="D103" s="173" t="s">
        <v>159</v>
      </c>
      <c r="E103" s="174" t="s">
        <v>338</v>
      </c>
      <c r="F103" s="175" t="s">
        <v>339</v>
      </c>
      <c r="G103" s="176" t="s">
        <v>113</v>
      </c>
      <c r="H103" s="177">
        <v>0.25</v>
      </c>
      <c r="I103" s="178"/>
      <c r="J103" s="179">
        <f>ROUND(I103*H103,2)</f>
        <v>0</v>
      </c>
      <c r="K103" s="175" t="s">
        <v>162</v>
      </c>
      <c r="L103" s="35"/>
      <c r="M103" s="180" t="s">
        <v>20</v>
      </c>
      <c r="N103" s="181" t="s">
        <v>49</v>
      </c>
      <c r="O103" s="36"/>
      <c r="P103" s="182">
        <f>O103*H103</f>
        <v>0</v>
      </c>
      <c r="Q103" s="182">
        <v>0</v>
      </c>
      <c r="R103" s="182">
        <f>Q103*H103</f>
        <v>0</v>
      </c>
      <c r="S103" s="182">
        <v>0.181</v>
      </c>
      <c r="T103" s="183">
        <f>S103*H103</f>
        <v>0.04525</v>
      </c>
      <c r="AR103" s="18" t="s">
        <v>163</v>
      </c>
      <c r="AT103" s="18" t="s">
        <v>159</v>
      </c>
      <c r="AU103" s="18" t="s">
        <v>86</v>
      </c>
      <c r="AY103" s="18" t="s">
        <v>157</v>
      </c>
      <c r="BE103" s="184">
        <f>IF(N103="základní",J103,0)</f>
        <v>0</v>
      </c>
      <c r="BF103" s="184">
        <f>IF(N103="snížená",J103,0)</f>
        <v>0</v>
      </c>
      <c r="BG103" s="184">
        <f>IF(N103="zákl. přenesená",J103,0)</f>
        <v>0</v>
      </c>
      <c r="BH103" s="184">
        <f>IF(N103="sníž. přenesená",J103,0)</f>
        <v>0</v>
      </c>
      <c r="BI103" s="184">
        <f>IF(N103="nulová",J103,0)</f>
        <v>0</v>
      </c>
      <c r="BJ103" s="18" t="s">
        <v>22</v>
      </c>
      <c r="BK103" s="184">
        <f>ROUND(I103*H103,2)</f>
        <v>0</v>
      </c>
      <c r="BL103" s="18" t="s">
        <v>163</v>
      </c>
      <c r="BM103" s="18" t="s">
        <v>340</v>
      </c>
    </row>
    <row r="104" spans="2:47" s="1" customFormat="1" ht="40.5">
      <c r="B104" s="35"/>
      <c r="D104" s="185" t="s">
        <v>165</v>
      </c>
      <c r="F104" s="186" t="s">
        <v>341</v>
      </c>
      <c r="I104" s="146"/>
      <c r="L104" s="35"/>
      <c r="M104" s="64"/>
      <c r="N104" s="36"/>
      <c r="O104" s="36"/>
      <c r="P104" s="36"/>
      <c r="Q104" s="36"/>
      <c r="R104" s="36"/>
      <c r="S104" s="36"/>
      <c r="T104" s="65"/>
      <c r="AT104" s="18" t="s">
        <v>165</v>
      </c>
      <c r="AU104" s="18" t="s">
        <v>86</v>
      </c>
    </row>
    <row r="105" spans="2:51" s="12" customFormat="1" ht="13.5">
      <c r="B105" s="187"/>
      <c r="D105" s="185" t="s">
        <v>167</v>
      </c>
      <c r="E105" s="188" t="s">
        <v>20</v>
      </c>
      <c r="F105" s="189" t="s">
        <v>342</v>
      </c>
      <c r="H105" s="190" t="s">
        <v>20</v>
      </c>
      <c r="I105" s="191"/>
      <c r="L105" s="187"/>
      <c r="M105" s="192"/>
      <c r="N105" s="193"/>
      <c r="O105" s="193"/>
      <c r="P105" s="193"/>
      <c r="Q105" s="193"/>
      <c r="R105" s="193"/>
      <c r="S105" s="193"/>
      <c r="T105" s="194"/>
      <c r="AT105" s="190" t="s">
        <v>167</v>
      </c>
      <c r="AU105" s="190" t="s">
        <v>86</v>
      </c>
      <c r="AV105" s="12" t="s">
        <v>22</v>
      </c>
      <c r="AW105" s="12" t="s">
        <v>41</v>
      </c>
      <c r="AX105" s="12" t="s">
        <v>78</v>
      </c>
      <c r="AY105" s="190" t="s">
        <v>157</v>
      </c>
    </row>
    <row r="106" spans="2:51" s="13" customFormat="1" ht="13.5">
      <c r="B106" s="195"/>
      <c r="D106" s="185" t="s">
        <v>167</v>
      </c>
      <c r="E106" s="196" t="s">
        <v>108</v>
      </c>
      <c r="F106" s="197" t="s">
        <v>343</v>
      </c>
      <c r="H106" s="198">
        <v>0.25</v>
      </c>
      <c r="I106" s="199"/>
      <c r="L106" s="195"/>
      <c r="M106" s="200"/>
      <c r="N106" s="201"/>
      <c r="O106" s="201"/>
      <c r="P106" s="201"/>
      <c r="Q106" s="201"/>
      <c r="R106" s="201"/>
      <c r="S106" s="201"/>
      <c r="T106" s="202"/>
      <c r="AT106" s="196" t="s">
        <v>167</v>
      </c>
      <c r="AU106" s="196" t="s">
        <v>86</v>
      </c>
      <c r="AV106" s="13" t="s">
        <v>86</v>
      </c>
      <c r="AW106" s="13" t="s">
        <v>41</v>
      </c>
      <c r="AX106" s="13" t="s">
        <v>78</v>
      </c>
      <c r="AY106" s="196" t="s">
        <v>157</v>
      </c>
    </row>
    <row r="107" spans="2:51" s="14" customFormat="1" ht="13.5">
      <c r="B107" s="203"/>
      <c r="D107" s="204" t="s">
        <v>167</v>
      </c>
      <c r="E107" s="205" t="s">
        <v>20</v>
      </c>
      <c r="F107" s="206" t="s">
        <v>170</v>
      </c>
      <c r="H107" s="207">
        <v>0.25</v>
      </c>
      <c r="I107" s="208"/>
      <c r="L107" s="203"/>
      <c r="M107" s="209"/>
      <c r="N107" s="210"/>
      <c r="O107" s="210"/>
      <c r="P107" s="210"/>
      <c r="Q107" s="210"/>
      <c r="R107" s="210"/>
      <c r="S107" s="210"/>
      <c r="T107" s="211"/>
      <c r="AT107" s="212" t="s">
        <v>167</v>
      </c>
      <c r="AU107" s="212" t="s">
        <v>86</v>
      </c>
      <c r="AV107" s="14" t="s">
        <v>163</v>
      </c>
      <c r="AW107" s="14" t="s">
        <v>41</v>
      </c>
      <c r="AX107" s="14" t="s">
        <v>22</v>
      </c>
      <c r="AY107" s="212" t="s">
        <v>157</v>
      </c>
    </row>
    <row r="108" spans="2:65" s="1" customFormat="1" ht="22.5" customHeight="1">
      <c r="B108" s="172"/>
      <c r="C108" s="173" t="s">
        <v>163</v>
      </c>
      <c r="D108" s="173" t="s">
        <v>159</v>
      </c>
      <c r="E108" s="174" t="s">
        <v>160</v>
      </c>
      <c r="F108" s="175" t="s">
        <v>161</v>
      </c>
      <c r="G108" s="176" t="s">
        <v>106</v>
      </c>
      <c r="H108" s="177">
        <v>4.015</v>
      </c>
      <c r="I108" s="178"/>
      <c r="J108" s="179">
        <f>ROUND(I108*H108,2)</f>
        <v>0</v>
      </c>
      <c r="K108" s="175" t="s">
        <v>162</v>
      </c>
      <c r="L108" s="35"/>
      <c r="M108" s="180" t="s">
        <v>20</v>
      </c>
      <c r="N108" s="181" t="s">
        <v>49</v>
      </c>
      <c r="O108" s="36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AR108" s="18" t="s">
        <v>163</v>
      </c>
      <c r="AT108" s="18" t="s">
        <v>159</v>
      </c>
      <c r="AU108" s="18" t="s">
        <v>86</v>
      </c>
      <c r="AY108" s="18" t="s">
        <v>157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8" t="s">
        <v>22</v>
      </c>
      <c r="BK108" s="184">
        <f>ROUND(I108*H108,2)</f>
        <v>0</v>
      </c>
      <c r="BL108" s="18" t="s">
        <v>163</v>
      </c>
      <c r="BM108" s="18" t="s">
        <v>344</v>
      </c>
    </row>
    <row r="109" spans="2:47" s="1" customFormat="1" ht="27">
      <c r="B109" s="35"/>
      <c r="D109" s="185" t="s">
        <v>165</v>
      </c>
      <c r="F109" s="186" t="s">
        <v>166</v>
      </c>
      <c r="I109" s="146"/>
      <c r="L109" s="35"/>
      <c r="M109" s="64"/>
      <c r="N109" s="36"/>
      <c r="O109" s="36"/>
      <c r="P109" s="36"/>
      <c r="Q109" s="36"/>
      <c r="R109" s="36"/>
      <c r="S109" s="36"/>
      <c r="T109" s="65"/>
      <c r="AT109" s="18" t="s">
        <v>165</v>
      </c>
      <c r="AU109" s="18" t="s">
        <v>86</v>
      </c>
    </row>
    <row r="110" spans="2:51" s="12" customFormat="1" ht="13.5">
      <c r="B110" s="187"/>
      <c r="D110" s="185" t="s">
        <v>167</v>
      </c>
      <c r="E110" s="188" t="s">
        <v>20</v>
      </c>
      <c r="F110" s="189" t="s">
        <v>168</v>
      </c>
      <c r="H110" s="190" t="s">
        <v>20</v>
      </c>
      <c r="I110" s="191"/>
      <c r="L110" s="187"/>
      <c r="M110" s="192"/>
      <c r="N110" s="193"/>
      <c r="O110" s="193"/>
      <c r="P110" s="193"/>
      <c r="Q110" s="193"/>
      <c r="R110" s="193"/>
      <c r="S110" s="193"/>
      <c r="T110" s="194"/>
      <c r="AT110" s="190" t="s">
        <v>167</v>
      </c>
      <c r="AU110" s="190" t="s">
        <v>86</v>
      </c>
      <c r="AV110" s="12" t="s">
        <v>22</v>
      </c>
      <c r="AW110" s="12" t="s">
        <v>41</v>
      </c>
      <c r="AX110" s="12" t="s">
        <v>78</v>
      </c>
      <c r="AY110" s="190" t="s">
        <v>157</v>
      </c>
    </row>
    <row r="111" spans="2:51" s="13" customFormat="1" ht="13.5">
      <c r="B111" s="195"/>
      <c r="D111" s="185" t="s">
        <v>167</v>
      </c>
      <c r="E111" s="196" t="s">
        <v>112</v>
      </c>
      <c r="F111" s="197" t="s">
        <v>345</v>
      </c>
      <c r="H111" s="198">
        <v>4.015</v>
      </c>
      <c r="I111" s="199"/>
      <c r="L111" s="195"/>
      <c r="M111" s="200"/>
      <c r="N111" s="201"/>
      <c r="O111" s="201"/>
      <c r="P111" s="201"/>
      <c r="Q111" s="201"/>
      <c r="R111" s="201"/>
      <c r="S111" s="201"/>
      <c r="T111" s="202"/>
      <c r="AT111" s="196" t="s">
        <v>167</v>
      </c>
      <c r="AU111" s="196" t="s">
        <v>86</v>
      </c>
      <c r="AV111" s="13" t="s">
        <v>86</v>
      </c>
      <c r="AW111" s="13" t="s">
        <v>41</v>
      </c>
      <c r="AX111" s="13" t="s">
        <v>78</v>
      </c>
      <c r="AY111" s="196" t="s">
        <v>157</v>
      </c>
    </row>
    <row r="112" spans="2:51" s="14" customFormat="1" ht="13.5">
      <c r="B112" s="203"/>
      <c r="D112" s="204" t="s">
        <v>167</v>
      </c>
      <c r="E112" s="205" t="s">
        <v>20</v>
      </c>
      <c r="F112" s="206" t="s">
        <v>170</v>
      </c>
      <c r="H112" s="207">
        <v>4.015</v>
      </c>
      <c r="I112" s="208"/>
      <c r="L112" s="203"/>
      <c r="M112" s="209"/>
      <c r="N112" s="210"/>
      <c r="O112" s="210"/>
      <c r="P112" s="210"/>
      <c r="Q112" s="210"/>
      <c r="R112" s="210"/>
      <c r="S112" s="210"/>
      <c r="T112" s="211"/>
      <c r="AT112" s="212" t="s">
        <v>167</v>
      </c>
      <c r="AU112" s="212" t="s">
        <v>86</v>
      </c>
      <c r="AV112" s="14" t="s">
        <v>163</v>
      </c>
      <c r="AW112" s="14" t="s">
        <v>41</v>
      </c>
      <c r="AX112" s="14" t="s">
        <v>22</v>
      </c>
      <c r="AY112" s="212" t="s">
        <v>157</v>
      </c>
    </row>
    <row r="113" spans="2:65" s="1" customFormat="1" ht="22.5" customHeight="1">
      <c r="B113" s="172"/>
      <c r="C113" s="173" t="s">
        <v>189</v>
      </c>
      <c r="D113" s="173" t="s">
        <v>159</v>
      </c>
      <c r="E113" s="174" t="s">
        <v>346</v>
      </c>
      <c r="F113" s="175" t="s">
        <v>347</v>
      </c>
      <c r="G113" s="176" t="s">
        <v>113</v>
      </c>
      <c r="H113" s="177">
        <v>5</v>
      </c>
      <c r="I113" s="178"/>
      <c r="J113" s="179">
        <f>ROUND(I113*H113,2)</f>
        <v>0</v>
      </c>
      <c r="K113" s="175" t="s">
        <v>162</v>
      </c>
      <c r="L113" s="35"/>
      <c r="M113" s="180" t="s">
        <v>20</v>
      </c>
      <c r="N113" s="181" t="s">
        <v>49</v>
      </c>
      <c r="O113" s="36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AR113" s="18" t="s">
        <v>163</v>
      </c>
      <c r="AT113" s="18" t="s">
        <v>159</v>
      </c>
      <c r="AU113" s="18" t="s">
        <v>86</v>
      </c>
      <c r="AY113" s="18" t="s">
        <v>157</v>
      </c>
      <c r="BE113" s="184">
        <f>IF(N113="základní",J113,0)</f>
        <v>0</v>
      </c>
      <c r="BF113" s="184">
        <f>IF(N113="snížená",J113,0)</f>
        <v>0</v>
      </c>
      <c r="BG113" s="184">
        <f>IF(N113="zákl. přenesená",J113,0)</f>
        <v>0</v>
      </c>
      <c r="BH113" s="184">
        <f>IF(N113="sníž. přenesená",J113,0)</f>
        <v>0</v>
      </c>
      <c r="BI113" s="184">
        <f>IF(N113="nulová",J113,0)</f>
        <v>0</v>
      </c>
      <c r="BJ113" s="18" t="s">
        <v>22</v>
      </c>
      <c r="BK113" s="184">
        <f>ROUND(I113*H113,2)</f>
        <v>0</v>
      </c>
      <c r="BL113" s="18" t="s">
        <v>163</v>
      </c>
      <c r="BM113" s="18" t="s">
        <v>348</v>
      </c>
    </row>
    <row r="114" spans="2:47" s="1" customFormat="1" ht="13.5">
      <c r="B114" s="35"/>
      <c r="D114" s="185" t="s">
        <v>165</v>
      </c>
      <c r="F114" s="186" t="s">
        <v>349</v>
      </c>
      <c r="I114" s="146"/>
      <c r="L114" s="35"/>
      <c r="M114" s="64"/>
      <c r="N114" s="36"/>
      <c r="O114" s="36"/>
      <c r="P114" s="36"/>
      <c r="Q114" s="36"/>
      <c r="R114" s="36"/>
      <c r="S114" s="36"/>
      <c r="T114" s="65"/>
      <c r="AT114" s="18" t="s">
        <v>165</v>
      </c>
      <c r="AU114" s="18" t="s">
        <v>86</v>
      </c>
    </row>
    <row r="115" spans="2:51" s="13" customFormat="1" ht="13.5">
      <c r="B115" s="195"/>
      <c r="D115" s="185" t="s">
        <v>167</v>
      </c>
      <c r="E115" s="196" t="s">
        <v>20</v>
      </c>
      <c r="F115" s="197" t="s">
        <v>104</v>
      </c>
      <c r="H115" s="198">
        <v>5</v>
      </c>
      <c r="I115" s="199"/>
      <c r="L115" s="195"/>
      <c r="M115" s="200"/>
      <c r="N115" s="201"/>
      <c r="O115" s="201"/>
      <c r="P115" s="201"/>
      <c r="Q115" s="201"/>
      <c r="R115" s="201"/>
      <c r="S115" s="201"/>
      <c r="T115" s="202"/>
      <c r="AT115" s="196" t="s">
        <v>167</v>
      </c>
      <c r="AU115" s="196" t="s">
        <v>86</v>
      </c>
      <c r="AV115" s="13" t="s">
        <v>86</v>
      </c>
      <c r="AW115" s="13" t="s">
        <v>41</v>
      </c>
      <c r="AX115" s="13" t="s">
        <v>78</v>
      </c>
      <c r="AY115" s="196" t="s">
        <v>157</v>
      </c>
    </row>
    <row r="116" spans="2:51" s="14" customFormat="1" ht="13.5">
      <c r="B116" s="203"/>
      <c r="D116" s="204" t="s">
        <v>167</v>
      </c>
      <c r="E116" s="205" t="s">
        <v>20</v>
      </c>
      <c r="F116" s="206" t="s">
        <v>170</v>
      </c>
      <c r="H116" s="207">
        <v>5</v>
      </c>
      <c r="I116" s="208"/>
      <c r="L116" s="203"/>
      <c r="M116" s="209"/>
      <c r="N116" s="210"/>
      <c r="O116" s="210"/>
      <c r="P116" s="210"/>
      <c r="Q116" s="210"/>
      <c r="R116" s="210"/>
      <c r="S116" s="210"/>
      <c r="T116" s="211"/>
      <c r="AT116" s="212" t="s">
        <v>167</v>
      </c>
      <c r="AU116" s="212" t="s">
        <v>86</v>
      </c>
      <c r="AV116" s="14" t="s">
        <v>163</v>
      </c>
      <c r="AW116" s="14" t="s">
        <v>41</v>
      </c>
      <c r="AX116" s="14" t="s">
        <v>22</v>
      </c>
      <c r="AY116" s="212" t="s">
        <v>157</v>
      </c>
    </row>
    <row r="117" spans="2:65" s="1" customFormat="1" ht="22.5" customHeight="1">
      <c r="B117" s="172"/>
      <c r="C117" s="173" t="s">
        <v>195</v>
      </c>
      <c r="D117" s="173" t="s">
        <v>159</v>
      </c>
      <c r="E117" s="174" t="s">
        <v>171</v>
      </c>
      <c r="F117" s="175" t="s">
        <v>172</v>
      </c>
      <c r="G117" s="176" t="s">
        <v>106</v>
      </c>
      <c r="H117" s="177">
        <v>11.242</v>
      </c>
      <c r="I117" s="178"/>
      <c r="J117" s="179">
        <f>ROUND(I117*H117,2)</f>
        <v>0</v>
      </c>
      <c r="K117" s="175" t="s">
        <v>162</v>
      </c>
      <c r="L117" s="35"/>
      <c r="M117" s="180" t="s">
        <v>20</v>
      </c>
      <c r="N117" s="181" t="s">
        <v>49</v>
      </c>
      <c r="O117" s="36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AR117" s="18" t="s">
        <v>163</v>
      </c>
      <c r="AT117" s="18" t="s">
        <v>159</v>
      </c>
      <c r="AU117" s="18" t="s">
        <v>86</v>
      </c>
      <c r="AY117" s="18" t="s">
        <v>157</v>
      </c>
      <c r="BE117" s="184">
        <f>IF(N117="základní",J117,0)</f>
        <v>0</v>
      </c>
      <c r="BF117" s="184">
        <f>IF(N117="snížená",J117,0)</f>
        <v>0</v>
      </c>
      <c r="BG117" s="184">
        <f>IF(N117="zákl. přenesená",J117,0)</f>
        <v>0</v>
      </c>
      <c r="BH117" s="184">
        <f>IF(N117="sníž. přenesená",J117,0)</f>
        <v>0</v>
      </c>
      <c r="BI117" s="184">
        <f>IF(N117="nulová",J117,0)</f>
        <v>0</v>
      </c>
      <c r="BJ117" s="18" t="s">
        <v>22</v>
      </c>
      <c r="BK117" s="184">
        <f>ROUND(I117*H117,2)</f>
        <v>0</v>
      </c>
      <c r="BL117" s="18" t="s">
        <v>163</v>
      </c>
      <c r="BM117" s="18" t="s">
        <v>350</v>
      </c>
    </row>
    <row r="118" spans="2:47" s="1" customFormat="1" ht="40.5">
      <c r="B118" s="35"/>
      <c r="D118" s="185" t="s">
        <v>165</v>
      </c>
      <c r="F118" s="186" t="s">
        <v>174</v>
      </c>
      <c r="I118" s="146"/>
      <c r="L118" s="35"/>
      <c r="M118" s="64"/>
      <c r="N118" s="36"/>
      <c r="O118" s="36"/>
      <c r="P118" s="36"/>
      <c r="Q118" s="36"/>
      <c r="R118" s="36"/>
      <c r="S118" s="36"/>
      <c r="T118" s="65"/>
      <c r="AT118" s="18" t="s">
        <v>165</v>
      </c>
      <c r="AU118" s="18" t="s">
        <v>86</v>
      </c>
    </row>
    <row r="119" spans="2:51" s="13" customFormat="1" ht="13.5">
      <c r="B119" s="195"/>
      <c r="D119" s="185" t="s">
        <v>167</v>
      </c>
      <c r="E119" s="196" t="s">
        <v>20</v>
      </c>
      <c r="F119" s="197" t="s">
        <v>115</v>
      </c>
      <c r="H119" s="198">
        <v>11.242</v>
      </c>
      <c r="I119" s="199"/>
      <c r="L119" s="195"/>
      <c r="M119" s="200"/>
      <c r="N119" s="201"/>
      <c r="O119" s="201"/>
      <c r="P119" s="201"/>
      <c r="Q119" s="201"/>
      <c r="R119" s="201"/>
      <c r="S119" s="201"/>
      <c r="T119" s="202"/>
      <c r="AT119" s="196" t="s">
        <v>167</v>
      </c>
      <c r="AU119" s="196" t="s">
        <v>86</v>
      </c>
      <c r="AV119" s="13" t="s">
        <v>86</v>
      </c>
      <c r="AW119" s="13" t="s">
        <v>41</v>
      </c>
      <c r="AX119" s="13" t="s">
        <v>78</v>
      </c>
      <c r="AY119" s="196" t="s">
        <v>157</v>
      </c>
    </row>
    <row r="120" spans="2:51" s="14" customFormat="1" ht="13.5">
      <c r="B120" s="203"/>
      <c r="D120" s="204" t="s">
        <v>167</v>
      </c>
      <c r="E120" s="205" t="s">
        <v>20</v>
      </c>
      <c r="F120" s="206" t="s">
        <v>170</v>
      </c>
      <c r="H120" s="207">
        <v>11.242</v>
      </c>
      <c r="I120" s="208"/>
      <c r="L120" s="203"/>
      <c r="M120" s="209"/>
      <c r="N120" s="210"/>
      <c r="O120" s="210"/>
      <c r="P120" s="210"/>
      <c r="Q120" s="210"/>
      <c r="R120" s="210"/>
      <c r="S120" s="210"/>
      <c r="T120" s="211"/>
      <c r="AT120" s="212" t="s">
        <v>167</v>
      </c>
      <c r="AU120" s="212" t="s">
        <v>86</v>
      </c>
      <c r="AV120" s="14" t="s">
        <v>163</v>
      </c>
      <c r="AW120" s="14" t="s">
        <v>41</v>
      </c>
      <c r="AX120" s="14" t="s">
        <v>22</v>
      </c>
      <c r="AY120" s="212" t="s">
        <v>157</v>
      </c>
    </row>
    <row r="121" spans="2:65" s="1" customFormat="1" ht="22.5" customHeight="1">
      <c r="B121" s="172"/>
      <c r="C121" s="213" t="s">
        <v>202</v>
      </c>
      <c r="D121" s="213" t="s">
        <v>176</v>
      </c>
      <c r="E121" s="214" t="s">
        <v>177</v>
      </c>
      <c r="F121" s="215" t="s">
        <v>178</v>
      </c>
      <c r="G121" s="216" t="s">
        <v>179</v>
      </c>
      <c r="H121" s="217">
        <v>20.236</v>
      </c>
      <c r="I121" s="218"/>
      <c r="J121" s="219">
        <f>ROUND(I121*H121,2)</f>
        <v>0</v>
      </c>
      <c r="K121" s="215" t="s">
        <v>20</v>
      </c>
      <c r="L121" s="220"/>
      <c r="M121" s="221" t="s">
        <v>20</v>
      </c>
      <c r="N121" s="222" t="s">
        <v>49</v>
      </c>
      <c r="O121" s="36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AR121" s="18" t="s">
        <v>180</v>
      </c>
      <c r="AT121" s="18" t="s">
        <v>176</v>
      </c>
      <c r="AU121" s="18" t="s">
        <v>86</v>
      </c>
      <c r="AY121" s="18" t="s">
        <v>157</v>
      </c>
      <c r="BE121" s="184">
        <f>IF(N121="základní",J121,0)</f>
        <v>0</v>
      </c>
      <c r="BF121" s="184">
        <f>IF(N121="snížená",J121,0)</f>
        <v>0</v>
      </c>
      <c r="BG121" s="184">
        <f>IF(N121="zákl. přenesená",J121,0)</f>
        <v>0</v>
      </c>
      <c r="BH121" s="184">
        <f>IF(N121="sníž. přenesená",J121,0)</f>
        <v>0</v>
      </c>
      <c r="BI121" s="184">
        <f>IF(N121="nulová",J121,0)</f>
        <v>0</v>
      </c>
      <c r="BJ121" s="18" t="s">
        <v>22</v>
      </c>
      <c r="BK121" s="184">
        <f>ROUND(I121*H121,2)</f>
        <v>0</v>
      </c>
      <c r="BL121" s="18" t="s">
        <v>163</v>
      </c>
      <c r="BM121" s="18" t="s">
        <v>351</v>
      </c>
    </row>
    <row r="122" spans="2:47" s="1" customFormat="1" ht="13.5">
      <c r="B122" s="35"/>
      <c r="D122" s="185" t="s">
        <v>165</v>
      </c>
      <c r="F122" s="186" t="s">
        <v>178</v>
      </c>
      <c r="I122" s="146"/>
      <c r="L122" s="35"/>
      <c r="M122" s="64"/>
      <c r="N122" s="36"/>
      <c r="O122" s="36"/>
      <c r="P122" s="36"/>
      <c r="Q122" s="36"/>
      <c r="R122" s="36"/>
      <c r="S122" s="36"/>
      <c r="T122" s="65"/>
      <c r="AT122" s="18" t="s">
        <v>165</v>
      </c>
      <c r="AU122" s="18" t="s">
        <v>86</v>
      </c>
    </row>
    <row r="123" spans="2:51" s="13" customFormat="1" ht="13.5">
      <c r="B123" s="195"/>
      <c r="D123" s="185" t="s">
        <v>167</v>
      </c>
      <c r="E123" s="196" t="s">
        <v>20</v>
      </c>
      <c r="F123" s="197" t="s">
        <v>352</v>
      </c>
      <c r="H123" s="198">
        <v>20.236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167</v>
      </c>
      <c r="AU123" s="196" t="s">
        <v>86</v>
      </c>
      <c r="AV123" s="13" t="s">
        <v>86</v>
      </c>
      <c r="AW123" s="13" t="s">
        <v>41</v>
      </c>
      <c r="AX123" s="13" t="s">
        <v>78</v>
      </c>
      <c r="AY123" s="196" t="s">
        <v>157</v>
      </c>
    </row>
    <row r="124" spans="2:51" s="14" customFormat="1" ht="13.5">
      <c r="B124" s="203"/>
      <c r="D124" s="204" t="s">
        <v>167</v>
      </c>
      <c r="E124" s="205" t="s">
        <v>20</v>
      </c>
      <c r="F124" s="206" t="s">
        <v>170</v>
      </c>
      <c r="H124" s="207">
        <v>20.236</v>
      </c>
      <c r="I124" s="208"/>
      <c r="L124" s="203"/>
      <c r="M124" s="209"/>
      <c r="N124" s="210"/>
      <c r="O124" s="210"/>
      <c r="P124" s="210"/>
      <c r="Q124" s="210"/>
      <c r="R124" s="210"/>
      <c r="S124" s="210"/>
      <c r="T124" s="211"/>
      <c r="AT124" s="212" t="s">
        <v>167</v>
      </c>
      <c r="AU124" s="212" t="s">
        <v>86</v>
      </c>
      <c r="AV124" s="14" t="s">
        <v>163</v>
      </c>
      <c r="AW124" s="14" t="s">
        <v>41</v>
      </c>
      <c r="AX124" s="14" t="s">
        <v>22</v>
      </c>
      <c r="AY124" s="212" t="s">
        <v>157</v>
      </c>
    </row>
    <row r="125" spans="2:65" s="1" customFormat="1" ht="22.5" customHeight="1">
      <c r="B125" s="172"/>
      <c r="C125" s="173" t="s">
        <v>180</v>
      </c>
      <c r="D125" s="173" t="s">
        <v>159</v>
      </c>
      <c r="E125" s="174" t="s">
        <v>183</v>
      </c>
      <c r="F125" s="175" t="s">
        <v>184</v>
      </c>
      <c r="G125" s="176" t="s">
        <v>106</v>
      </c>
      <c r="H125" s="177">
        <v>11.242</v>
      </c>
      <c r="I125" s="178"/>
      <c r="J125" s="179">
        <f>ROUND(I125*H125,2)</f>
        <v>0</v>
      </c>
      <c r="K125" s="175" t="s">
        <v>162</v>
      </c>
      <c r="L125" s="35"/>
      <c r="M125" s="180" t="s">
        <v>20</v>
      </c>
      <c r="N125" s="181" t="s">
        <v>49</v>
      </c>
      <c r="O125" s="36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AR125" s="18" t="s">
        <v>163</v>
      </c>
      <c r="AT125" s="18" t="s">
        <v>159</v>
      </c>
      <c r="AU125" s="18" t="s">
        <v>86</v>
      </c>
      <c r="AY125" s="18" t="s">
        <v>157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8" t="s">
        <v>22</v>
      </c>
      <c r="BK125" s="184">
        <f>ROUND(I125*H125,2)</f>
        <v>0</v>
      </c>
      <c r="BL125" s="18" t="s">
        <v>163</v>
      </c>
      <c r="BM125" s="18" t="s">
        <v>353</v>
      </c>
    </row>
    <row r="126" spans="2:47" s="1" customFormat="1" ht="27">
      <c r="B126" s="35"/>
      <c r="D126" s="185" t="s">
        <v>165</v>
      </c>
      <c r="F126" s="186" t="s">
        <v>186</v>
      </c>
      <c r="I126" s="146"/>
      <c r="L126" s="35"/>
      <c r="M126" s="64"/>
      <c r="N126" s="36"/>
      <c r="O126" s="36"/>
      <c r="P126" s="36"/>
      <c r="Q126" s="36"/>
      <c r="R126" s="36"/>
      <c r="S126" s="36"/>
      <c r="T126" s="65"/>
      <c r="AT126" s="18" t="s">
        <v>165</v>
      </c>
      <c r="AU126" s="18" t="s">
        <v>86</v>
      </c>
    </row>
    <row r="127" spans="2:51" s="12" customFormat="1" ht="13.5">
      <c r="B127" s="187"/>
      <c r="D127" s="185" t="s">
        <v>167</v>
      </c>
      <c r="E127" s="188" t="s">
        <v>20</v>
      </c>
      <c r="F127" s="189" t="s">
        <v>187</v>
      </c>
      <c r="H127" s="190" t="s">
        <v>20</v>
      </c>
      <c r="I127" s="191"/>
      <c r="L127" s="187"/>
      <c r="M127" s="192"/>
      <c r="N127" s="193"/>
      <c r="O127" s="193"/>
      <c r="P127" s="193"/>
      <c r="Q127" s="193"/>
      <c r="R127" s="193"/>
      <c r="S127" s="193"/>
      <c r="T127" s="194"/>
      <c r="AT127" s="190" t="s">
        <v>167</v>
      </c>
      <c r="AU127" s="190" t="s">
        <v>86</v>
      </c>
      <c r="AV127" s="12" t="s">
        <v>22</v>
      </c>
      <c r="AW127" s="12" t="s">
        <v>41</v>
      </c>
      <c r="AX127" s="12" t="s">
        <v>78</v>
      </c>
      <c r="AY127" s="190" t="s">
        <v>157</v>
      </c>
    </row>
    <row r="128" spans="2:51" s="13" customFormat="1" ht="13.5">
      <c r="B128" s="195"/>
      <c r="D128" s="185" t="s">
        <v>167</v>
      </c>
      <c r="E128" s="196" t="s">
        <v>20</v>
      </c>
      <c r="F128" s="197" t="s">
        <v>354</v>
      </c>
      <c r="H128" s="198">
        <v>11.242</v>
      </c>
      <c r="I128" s="199"/>
      <c r="L128" s="195"/>
      <c r="M128" s="200"/>
      <c r="N128" s="201"/>
      <c r="O128" s="201"/>
      <c r="P128" s="201"/>
      <c r="Q128" s="201"/>
      <c r="R128" s="201"/>
      <c r="S128" s="201"/>
      <c r="T128" s="202"/>
      <c r="AT128" s="196" t="s">
        <v>167</v>
      </c>
      <c r="AU128" s="196" t="s">
        <v>86</v>
      </c>
      <c r="AV128" s="13" t="s">
        <v>86</v>
      </c>
      <c r="AW128" s="13" t="s">
        <v>41</v>
      </c>
      <c r="AX128" s="13" t="s">
        <v>78</v>
      </c>
      <c r="AY128" s="196" t="s">
        <v>157</v>
      </c>
    </row>
    <row r="129" spans="2:51" s="14" customFormat="1" ht="13.5">
      <c r="B129" s="203"/>
      <c r="D129" s="204" t="s">
        <v>167</v>
      </c>
      <c r="E129" s="205" t="s">
        <v>115</v>
      </c>
      <c r="F129" s="206" t="s">
        <v>170</v>
      </c>
      <c r="H129" s="207">
        <v>11.242</v>
      </c>
      <c r="I129" s="208"/>
      <c r="L129" s="203"/>
      <c r="M129" s="209"/>
      <c r="N129" s="210"/>
      <c r="O129" s="210"/>
      <c r="P129" s="210"/>
      <c r="Q129" s="210"/>
      <c r="R129" s="210"/>
      <c r="S129" s="210"/>
      <c r="T129" s="211"/>
      <c r="AT129" s="212" t="s">
        <v>167</v>
      </c>
      <c r="AU129" s="212" t="s">
        <v>86</v>
      </c>
      <c r="AV129" s="14" t="s">
        <v>163</v>
      </c>
      <c r="AW129" s="14" t="s">
        <v>41</v>
      </c>
      <c r="AX129" s="14" t="s">
        <v>22</v>
      </c>
      <c r="AY129" s="212" t="s">
        <v>157</v>
      </c>
    </row>
    <row r="130" spans="2:65" s="1" customFormat="1" ht="22.5" customHeight="1">
      <c r="B130" s="172"/>
      <c r="C130" s="173" t="s">
        <v>118</v>
      </c>
      <c r="D130" s="173" t="s">
        <v>159</v>
      </c>
      <c r="E130" s="174" t="s">
        <v>190</v>
      </c>
      <c r="F130" s="175" t="s">
        <v>191</v>
      </c>
      <c r="G130" s="176" t="s">
        <v>113</v>
      </c>
      <c r="H130" s="177">
        <v>40.15</v>
      </c>
      <c r="I130" s="178"/>
      <c r="J130" s="179">
        <f>ROUND(I130*H130,2)</f>
        <v>0</v>
      </c>
      <c r="K130" s="175" t="s">
        <v>162</v>
      </c>
      <c r="L130" s="35"/>
      <c r="M130" s="180" t="s">
        <v>20</v>
      </c>
      <c r="N130" s="181" t="s">
        <v>49</v>
      </c>
      <c r="O130" s="36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18" t="s">
        <v>163</v>
      </c>
      <c r="AT130" s="18" t="s">
        <v>159</v>
      </c>
      <c r="AU130" s="18" t="s">
        <v>86</v>
      </c>
      <c r="AY130" s="18" t="s">
        <v>157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8" t="s">
        <v>22</v>
      </c>
      <c r="BK130" s="184">
        <f>ROUND(I130*H130,2)</f>
        <v>0</v>
      </c>
      <c r="BL130" s="18" t="s">
        <v>163</v>
      </c>
      <c r="BM130" s="18" t="s">
        <v>355</v>
      </c>
    </row>
    <row r="131" spans="2:47" s="1" customFormat="1" ht="27">
      <c r="B131" s="35"/>
      <c r="D131" s="185" t="s">
        <v>165</v>
      </c>
      <c r="F131" s="186" t="s">
        <v>193</v>
      </c>
      <c r="I131" s="146"/>
      <c r="L131" s="35"/>
      <c r="M131" s="64"/>
      <c r="N131" s="36"/>
      <c r="O131" s="36"/>
      <c r="P131" s="36"/>
      <c r="Q131" s="36"/>
      <c r="R131" s="36"/>
      <c r="S131" s="36"/>
      <c r="T131" s="65"/>
      <c r="AT131" s="18" t="s">
        <v>165</v>
      </c>
      <c r="AU131" s="18" t="s">
        <v>86</v>
      </c>
    </row>
    <row r="132" spans="2:51" s="13" customFormat="1" ht="13.5">
      <c r="B132" s="195"/>
      <c r="D132" s="185" t="s">
        <v>167</v>
      </c>
      <c r="E132" s="196" t="s">
        <v>119</v>
      </c>
      <c r="F132" s="197" t="s">
        <v>356</v>
      </c>
      <c r="H132" s="198">
        <v>40.15</v>
      </c>
      <c r="I132" s="199"/>
      <c r="L132" s="195"/>
      <c r="M132" s="200"/>
      <c r="N132" s="201"/>
      <c r="O132" s="201"/>
      <c r="P132" s="201"/>
      <c r="Q132" s="201"/>
      <c r="R132" s="201"/>
      <c r="S132" s="201"/>
      <c r="T132" s="202"/>
      <c r="AT132" s="196" t="s">
        <v>167</v>
      </c>
      <c r="AU132" s="196" t="s">
        <v>86</v>
      </c>
      <c r="AV132" s="13" t="s">
        <v>86</v>
      </c>
      <c r="AW132" s="13" t="s">
        <v>41</v>
      </c>
      <c r="AX132" s="13" t="s">
        <v>78</v>
      </c>
      <c r="AY132" s="196" t="s">
        <v>157</v>
      </c>
    </row>
    <row r="133" spans="2:51" s="14" customFormat="1" ht="13.5">
      <c r="B133" s="203"/>
      <c r="D133" s="204" t="s">
        <v>167</v>
      </c>
      <c r="E133" s="205" t="s">
        <v>20</v>
      </c>
      <c r="F133" s="206" t="s">
        <v>170</v>
      </c>
      <c r="H133" s="207">
        <v>40.15</v>
      </c>
      <c r="I133" s="208"/>
      <c r="L133" s="203"/>
      <c r="M133" s="209"/>
      <c r="N133" s="210"/>
      <c r="O133" s="210"/>
      <c r="P133" s="210"/>
      <c r="Q133" s="210"/>
      <c r="R133" s="210"/>
      <c r="S133" s="210"/>
      <c r="T133" s="211"/>
      <c r="AT133" s="212" t="s">
        <v>167</v>
      </c>
      <c r="AU133" s="212" t="s">
        <v>86</v>
      </c>
      <c r="AV133" s="14" t="s">
        <v>163</v>
      </c>
      <c r="AW133" s="14" t="s">
        <v>41</v>
      </c>
      <c r="AX133" s="14" t="s">
        <v>22</v>
      </c>
      <c r="AY133" s="212" t="s">
        <v>157</v>
      </c>
    </row>
    <row r="134" spans="2:65" s="1" customFormat="1" ht="22.5" customHeight="1">
      <c r="B134" s="172"/>
      <c r="C134" s="173" t="s">
        <v>27</v>
      </c>
      <c r="D134" s="173" t="s">
        <v>159</v>
      </c>
      <c r="E134" s="174" t="s">
        <v>196</v>
      </c>
      <c r="F134" s="175" t="s">
        <v>197</v>
      </c>
      <c r="G134" s="176" t="s">
        <v>113</v>
      </c>
      <c r="H134" s="177">
        <v>40.15</v>
      </c>
      <c r="I134" s="178"/>
      <c r="J134" s="179">
        <f>ROUND(I134*H134,2)</f>
        <v>0</v>
      </c>
      <c r="K134" s="175" t="s">
        <v>162</v>
      </c>
      <c r="L134" s="35"/>
      <c r="M134" s="180" t="s">
        <v>20</v>
      </c>
      <c r="N134" s="181" t="s">
        <v>49</v>
      </c>
      <c r="O134" s="36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AR134" s="18" t="s">
        <v>163</v>
      </c>
      <c r="AT134" s="18" t="s">
        <v>159</v>
      </c>
      <c r="AU134" s="18" t="s">
        <v>86</v>
      </c>
      <c r="AY134" s="18" t="s">
        <v>157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8" t="s">
        <v>22</v>
      </c>
      <c r="BK134" s="184">
        <f>ROUND(I134*H134,2)</f>
        <v>0</v>
      </c>
      <c r="BL134" s="18" t="s">
        <v>163</v>
      </c>
      <c r="BM134" s="18" t="s">
        <v>357</v>
      </c>
    </row>
    <row r="135" spans="2:47" s="1" customFormat="1" ht="27">
      <c r="B135" s="35"/>
      <c r="D135" s="185" t="s">
        <v>165</v>
      </c>
      <c r="F135" s="186" t="s">
        <v>199</v>
      </c>
      <c r="I135" s="146"/>
      <c r="L135" s="35"/>
      <c r="M135" s="64"/>
      <c r="N135" s="36"/>
      <c r="O135" s="36"/>
      <c r="P135" s="36"/>
      <c r="Q135" s="36"/>
      <c r="R135" s="36"/>
      <c r="S135" s="36"/>
      <c r="T135" s="65"/>
      <c r="AT135" s="18" t="s">
        <v>165</v>
      </c>
      <c r="AU135" s="18" t="s">
        <v>86</v>
      </c>
    </row>
    <row r="136" spans="2:47" s="1" customFormat="1" ht="27">
      <c r="B136" s="35"/>
      <c r="D136" s="185" t="s">
        <v>200</v>
      </c>
      <c r="F136" s="223" t="s">
        <v>201</v>
      </c>
      <c r="I136" s="146"/>
      <c r="L136" s="35"/>
      <c r="M136" s="64"/>
      <c r="N136" s="36"/>
      <c r="O136" s="36"/>
      <c r="P136" s="36"/>
      <c r="Q136" s="36"/>
      <c r="R136" s="36"/>
      <c r="S136" s="36"/>
      <c r="T136" s="65"/>
      <c r="AT136" s="18" t="s">
        <v>200</v>
      </c>
      <c r="AU136" s="18" t="s">
        <v>86</v>
      </c>
    </row>
    <row r="137" spans="2:51" s="13" customFormat="1" ht="13.5">
      <c r="B137" s="195"/>
      <c r="D137" s="185" t="s">
        <v>167</v>
      </c>
      <c r="E137" s="196" t="s">
        <v>20</v>
      </c>
      <c r="F137" s="197" t="s">
        <v>119</v>
      </c>
      <c r="H137" s="198">
        <v>40.15</v>
      </c>
      <c r="I137" s="199"/>
      <c r="L137" s="195"/>
      <c r="M137" s="200"/>
      <c r="N137" s="201"/>
      <c r="O137" s="201"/>
      <c r="P137" s="201"/>
      <c r="Q137" s="201"/>
      <c r="R137" s="201"/>
      <c r="S137" s="201"/>
      <c r="T137" s="202"/>
      <c r="AT137" s="196" t="s">
        <v>167</v>
      </c>
      <c r="AU137" s="196" t="s">
        <v>86</v>
      </c>
      <c r="AV137" s="13" t="s">
        <v>86</v>
      </c>
      <c r="AW137" s="13" t="s">
        <v>41</v>
      </c>
      <c r="AX137" s="13" t="s">
        <v>78</v>
      </c>
      <c r="AY137" s="196" t="s">
        <v>157</v>
      </c>
    </row>
    <row r="138" spans="2:51" s="14" customFormat="1" ht="13.5">
      <c r="B138" s="203"/>
      <c r="D138" s="204" t="s">
        <v>167</v>
      </c>
      <c r="E138" s="205" t="s">
        <v>20</v>
      </c>
      <c r="F138" s="206" t="s">
        <v>170</v>
      </c>
      <c r="H138" s="207">
        <v>40.15</v>
      </c>
      <c r="I138" s="208"/>
      <c r="L138" s="203"/>
      <c r="M138" s="209"/>
      <c r="N138" s="210"/>
      <c r="O138" s="210"/>
      <c r="P138" s="210"/>
      <c r="Q138" s="210"/>
      <c r="R138" s="210"/>
      <c r="S138" s="210"/>
      <c r="T138" s="211"/>
      <c r="AT138" s="212" t="s">
        <v>167</v>
      </c>
      <c r="AU138" s="212" t="s">
        <v>86</v>
      </c>
      <c r="AV138" s="14" t="s">
        <v>163</v>
      </c>
      <c r="AW138" s="14" t="s">
        <v>41</v>
      </c>
      <c r="AX138" s="14" t="s">
        <v>22</v>
      </c>
      <c r="AY138" s="212" t="s">
        <v>157</v>
      </c>
    </row>
    <row r="139" spans="2:65" s="1" customFormat="1" ht="22.5" customHeight="1">
      <c r="B139" s="172"/>
      <c r="C139" s="213" t="s">
        <v>230</v>
      </c>
      <c r="D139" s="213" t="s">
        <v>176</v>
      </c>
      <c r="E139" s="214" t="s">
        <v>203</v>
      </c>
      <c r="F139" s="215" t="s">
        <v>204</v>
      </c>
      <c r="G139" s="216" t="s">
        <v>205</v>
      </c>
      <c r="H139" s="217">
        <v>0.602</v>
      </c>
      <c r="I139" s="218"/>
      <c r="J139" s="219">
        <f>ROUND(I139*H139,2)</f>
        <v>0</v>
      </c>
      <c r="K139" s="215" t="s">
        <v>162</v>
      </c>
      <c r="L139" s="220"/>
      <c r="M139" s="221" t="s">
        <v>20</v>
      </c>
      <c r="N139" s="222" t="s">
        <v>49</v>
      </c>
      <c r="O139" s="36"/>
      <c r="P139" s="182">
        <f>O139*H139</f>
        <v>0</v>
      </c>
      <c r="Q139" s="182">
        <v>0.001</v>
      </c>
      <c r="R139" s="182">
        <f>Q139*H139</f>
        <v>0.000602</v>
      </c>
      <c r="S139" s="182">
        <v>0</v>
      </c>
      <c r="T139" s="183">
        <f>S139*H139</f>
        <v>0</v>
      </c>
      <c r="AR139" s="18" t="s">
        <v>180</v>
      </c>
      <c r="AT139" s="18" t="s">
        <v>176</v>
      </c>
      <c r="AU139" s="18" t="s">
        <v>86</v>
      </c>
      <c r="AY139" s="18" t="s">
        <v>157</v>
      </c>
      <c r="BE139" s="184">
        <f>IF(N139="základní",J139,0)</f>
        <v>0</v>
      </c>
      <c r="BF139" s="184">
        <f>IF(N139="snížená",J139,0)</f>
        <v>0</v>
      </c>
      <c r="BG139" s="184">
        <f>IF(N139="zákl. přenesená",J139,0)</f>
        <v>0</v>
      </c>
      <c r="BH139" s="184">
        <f>IF(N139="sníž. přenesená",J139,0)</f>
        <v>0</v>
      </c>
      <c r="BI139" s="184">
        <f>IF(N139="nulová",J139,0)</f>
        <v>0</v>
      </c>
      <c r="BJ139" s="18" t="s">
        <v>22</v>
      </c>
      <c r="BK139" s="184">
        <f>ROUND(I139*H139,2)</f>
        <v>0</v>
      </c>
      <c r="BL139" s="18" t="s">
        <v>163</v>
      </c>
      <c r="BM139" s="18" t="s">
        <v>358</v>
      </c>
    </row>
    <row r="140" spans="2:47" s="1" customFormat="1" ht="13.5">
      <c r="B140" s="35"/>
      <c r="D140" s="185" t="s">
        <v>165</v>
      </c>
      <c r="F140" s="186" t="s">
        <v>359</v>
      </c>
      <c r="I140" s="146"/>
      <c r="L140" s="35"/>
      <c r="M140" s="64"/>
      <c r="N140" s="36"/>
      <c r="O140" s="36"/>
      <c r="P140" s="36"/>
      <c r="Q140" s="36"/>
      <c r="R140" s="36"/>
      <c r="S140" s="36"/>
      <c r="T140" s="65"/>
      <c r="AT140" s="18" t="s">
        <v>165</v>
      </c>
      <c r="AU140" s="18" t="s">
        <v>86</v>
      </c>
    </row>
    <row r="141" spans="2:51" s="13" customFormat="1" ht="13.5">
      <c r="B141" s="195"/>
      <c r="D141" s="185" t="s">
        <v>167</v>
      </c>
      <c r="E141" s="196" t="s">
        <v>20</v>
      </c>
      <c r="F141" s="197" t="s">
        <v>119</v>
      </c>
      <c r="H141" s="198">
        <v>40.15</v>
      </c>
      <c r="I141" s="199"/>
      <c r="L141" s="195"/>
      <c r="M141" s="200"/>
      <c r="N141" s="201"/>
      <c r="O141" s="201"/>
      <c r="P141" s="201"/>
      <c r="Q141" s="201"/>
      <c r="R141" s="201"/>
      <c r="S141" s="201"/>
      <c r="T141" s="202"/>
      <c r="AT141" s="196" t="s">
        <v>167</v>
      </c>
      <c r="AU141" s="196" t="s">
        <v>86</v>
      </c>
      <c r="AV141" s="13" t="s">
        <v>86</v>
      </c>
      <c r="AW141" s="13" t="s">
        <v>41</v>
      </c>
      <c r="AX141" s="13" t="s">
        <v>78</v>
      </c>
      <c r="AY141" s="196" t="s">
        <v>157</v>
      </c>
    </row>
    <row r="142" spans="2:51" s="14" customFormat="1" ht="13.5">
      <c r="B142" s="203"/>
      <c r="D142" s="185" t="s">
        <v>167</v>
      </c>
      <c r="E142" s="224" t="s">
        <v>20</v>
      </c>
      <c r="F142" s="225" t="s">
        <v>170</v>
      </c>
      <c r="H142" s="226">
        <v>40.15</v>
      </c>
      <c r="I142" s="208"/>
      <c r="L142" s="203"/>
      <c r="M142" s="209"/>
      <c r="N142" s="210"/>
      <c r="O142" s="210"/>
      <c r="P142" s="210"/>
      <c r="Q142" s="210"/>
      <c r="R142" s="210"/>
      <c r="S142" s="210"/>
      <c r="T142" s="211"/>
      <c r="AT142" s="212" t="s">
        <v>167</v>
      </c>
      <c r="AU142" s="212" t="s">
        <v>86</v>
      </c>
      <c r="AV142" s="14" t="s">
        <v>163</v>
      </c>
      <c r="AW142" s="14" t="s">
        <v>41</v>
      </c>
      <c r="AX142" s="14" t="s">
        <v>22</v>
      </c>
      <c r="AY142" s="212" t="s">
        <v>157</v>
      </c>
    </row>
    <row r="143" spans="2:51" s="13" customFormat="1" ht="13.5">
      <c r="B143" s="195"/>
      <c r="D143" s="185" t="s">
        <v>167</v>
      </c>
      <c r="F143" s="197" t="s">
        <v>360</v>
      </c>
      <c r="H143" s="198">
        <v>0.602</v>
      </c>
      <c r="I143" s="199"/>
      <c r="L143" s="195"/>
      <c r="M143" s="200"/>
      <c r="N143" s="201"/>
      <c r="O143" s="201"/>
      <c r="P143" s="201"/>
      <c r="Q143" s="201"/>
      <c r="R143" s="201"/>
      <c r="S143" s="201"/>
      <c r="T143" s="202"/>
      <c r="AT143" s="196" t="s">
        <v>167</v>
      </c>
      <c r="AU143" s="196" t="s">
        <v>86</v>
      </c>
      <c r="AV143" s="13" t="s">
        <v>86</v>
      </c>
      <c r="AW143" s="13" t="s">
        <v>4</v>
      </c>
      <c r="AX143" s="13" t="s">
        <v>22</v>
      </c>
      <c r="AY143" s="196" t="s">
        <v>157</v>
      </c>
    </row>
    <row r="144" spans="2:63" s="11" customFormat="1" ht="29.25" customHeight="1">
      <c r="B144" s="158"/>
      <c r="D144" s="169" t="s">
        <v>77</v>
      </c>
      <c r="E144" s="170" t="s">
        <v>163</v>
      </c>
      <c r="F144" s="170" t="s">
        <v>361</v>
      </c>
      <c r="I144" s="161"/>
      <c r="J144" s="171">
        <f>BK144</f>
        <v>0</v>
      </c>
      <c r="L144" s="158"/>
      <c r="M144" s="163"/>
      <c r="N144" s="164"/>
      <c r="O144" s="164"/>
      <c r="P144" s="165">
        <f>SUM(P145:P148)</f>
        <v>0</v>
      </c>
      <c r="Q144" s="164"/>
      <c r="R144" s="165">
        <f>SUM(R145:R148)</f>
        <v>0.002</v>
      </c>
      <c r="S144" s="164"/>
      <c r="T144" s="166">
        <f>SUM(T145:T148)</f>
        <v>0</v>
      </c>
      <c r="AR144" s="159" t="s">
        <v>22</v>
      </c>
      <c r="AT144" s="167" t="s">
        <v>77</v>
      </c>
      <c r="AU144" s="167" t="s">
        <v>22</v>
      </c>
      <c r="AY144" s="159" t="s">
        <v>157</v>
      </c>
      <c r="BK144" s="168">
        <f>SUM(BK145:BK148)</f>
        <v>0</v>
      </c>
    </row>
    <row r="145" spans="2:65" s="1" customFormat="1" ht="22.5" customHeight="1">
      <c r="B145" s="172"/>
      <c r="C145" s="173" t="s">
        <v>235</v>
      </c>
      <c r="D145" s="173" t="s">
        <v>159</v>
      </c>
      <c r="E145" s="174" t="s">
        <v>362</v>
      </c>
      <c r="F145" s="175" t="s">
        <v>363</v>
      </c>
      <c r="G145" s="176" t="s">
        <v>225</v>
      </c>
      <c r="H145" s="177">
        <v>4</v>
      </c>
      <c r="I145" s="178"/>
      <c r="J145" s="179">
        <f>ROUND(I145*H145,2)</f>
        <v>0</v>
      </c>
      <c r="K145" s="175" t="s">
        <v>162</v>
      </c>
      <c r="L145" s="35"/>
      <c r="M145" s="180" t="s">
        <v>20</v>
      </c>
      <c r="N145" s="181" t="s">
        <v>49</v>
      </c>
      <c r="O145" s="36"/>
      <c r="P145" s="182">
        <f>O145*H145</f>
        <v>0</v>
      </c>
      <c r="Q145" s="182">
        <v>0.0005</v>
      </c>
      <c r="R145" s="182">
        <f>Q145*H145</f>
        <v>0.002</v>
      </c>
      <c r="S145" s="182">
        <v>0</v>
      </c>
      <c r="T145" s="183">
        <f>S145*H145</f>
        <v>0</v>
      </c>
      <c r="AR145" s="18" t="s">
        <v>163</v>
      </c>
      <c r="AT145" s="18" t="s">
        <v>159</v>
      </c>
      <c r="AU145" s="18" t="s">
        <v>86</v>
      </c>
      <c r="AY145" s="18" t="s">
        <v>157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8" t="s">
        <v>22</v>
      </c>
      <c r="BK145" s="184">
        <f>ROUND(I145*H145,2)</f>
        <v>0</v>
      </c>
      <c r="BL145" s="18" t="s">
        <v>163</v>
      </c>
      <c r="BM145" s="18" t="s">
        <v>364</v>
      </c>
    </row>
    <row r="146" spans="2:47" s="1" customFormat="1" ht="27">
      <c r="B146" s="35"/>
      <c r="D146" s="185" t="s">
        <v>165</v>
      </c>
      <c r="F146" s="186" t="s">
        <v>365</v>
      </c>
      <c r="I146" s="146"/>
      <c r="L146" s="35"/>
      <c r="M146" s="64"/>
      <c r="N146" s="36"/>
      <c r="O146" s="36"/>
      <c r="P146" s="36"/>
      <c r="Q146" s="36"/>
      <c r="R146" s="36"/>
      <c r="S146" s="36"/>
      <c r="T146" s="65"/>
      <c r="AT146" s="18" t="s">
        <v>165</v>
      </c>
      <c r="AU146" s="18" t="s">
        <v>86</v>
      </c>
    </row>
    <row r="147" spans="2:51" s="13" customFormat="1" ht="13.5">
      <c r="B147" s="195"/>
      <c r="D147" s="185" t="s">
        <v>167</v>
      </c>
      <c r="E147" s="196" t="s">
        <v>20</v>
      </c>
      <c r="F147" s="197" t="s">
        <v>120</v>
      </c>
      <c r="H147" s="198">
        <v>4</v>
      </c>
      <c r="I147" s="199"/>
      <c r="L147" s="195"/>
      <c r="M147" s="200"/>
      <c r="N147" s="201"/>
      <c r="O147" s="201"/>
      <c r="P147" s="201"/>
      <c r="Q147" s="201"/>
      <c r="R147" s="201"/>
      <c r="S147" s="201"/>
      <c r="T147" s="202"/>
      <c r="AT147" s="196" t="s">
        <v>167</v>
      </c>
      <c r="AU147" s="196" t="s">
        <v>86</v>
      </c>
      <c r="AV147" s="13" t="s">
        <v>86</v>
      </c>
      <c r="AW147" s="13" t="s">
        <v>41</v>
      </c>
      <c r="AX147" s="13" t="s">
        <v>78</v>
      </c>
      <c r="AY147" s="196" t="s">
        <v>157</v>
      </c>
    </row>
    <row r="148" spans="2:51" s="14" customFormat="1" ht="13.5">
      <c r="B148" s="203"/>
      <c r="D148" s="185" t="s">
        <v>167</v>
      </c>
      <c r="E148" s="224" t="s">
        <v>20</v>
      </c>
      <c r="F148" s="225" t="s">
        <v>170</v>
      </c>
      <c r="H148" s="226">
        <v>4</v>
      </c>
      <c r="I148" s="208"/>
      <c r="L148" s="203"/>
      <c r="M148" s="209"/>
      <c r="N148" s="210"/>
      <c r="O148" s="210"/>
      <c r="P148" s="210"/>
      <c r="Q148" s="210"/>
      <c r="R148" s="210"/>
      <c r="S148" s="210"/>
      <c r="T148" s="211"/>
      <c r="AT148" s="212" t="s">
        <v>167</v>
      </c>
      <c r="AU148" s="212" t="s">
        <v>86</v>
      </c>
      <c r="AV148" s="14" t="s">
        <v>163</v>
      </c>
      <c r="AW148" s="14" t="s">
        <v>41</v>
      </c>
      <c r="AX148" s="14" t="s">
        <v>22</v>
      </c>
      <c r="AY148" s="212" t="s">
        <v>157</v>
      </c>
    </row>
    <row r="149" spans="2:63" s="11" customFormat="1" ht="29.25" customHeight="1">
      <c r="B149" s="158"/>
      <c r="D149" s="169" t="s">
        <v>77</v>
      </c>
      <c r="E149" s="170" t="s">
        <v>189</v>
      </c>
      <c r="F149" s="170" t="s">
        <v>366</v>
      </c>
      <c r="I149" s="161"/>
      <c r="J149" s="171">
        <f>BK149</f>
        <v>0</v>
      </c>
      <c r="L149" s="158"/>
      <c r="M149" s="163"/>
      <c r="N149" s="164"/>
      <c r="O149" s="164"/>
      <c r="P149" s="165">
        <f>SUM(P150:P169)</f>
        <v>0</v>
      </c>
      <c r="Q149" s="164"/>
      <c r="R149" s="165">
        <f>SUM(R150:R169)</f>
        <v>0.0017825</v>
      </c>
      <c r="S149" s="164"/>
      <c r="T149" s="166">
        <f>SUM(T150:T169)</f>
        <v>0</v>
      </c>
      <c r="AR149" s="159" t="s">
        <v>22</v>
      </c>
      <c r="AT149" s="167" t="s">
        <v>77</v>
      </c>
      <c r="AU149" s="167" t="s">
        <v>22</v>
      </c>
      <c r="AY149" s="159" t="s">
        <v>157</v>
      </c>
      <c r="BK149" s="168">
        <f>SUM(BK150:BK169)</f>
        <v>0</v>
      </c>
    </row>
    <row r="150" spans="2:65" s="1" customFormat="1" ht="22.5" customHeight="1">
      <c r="B150" s="172"/>
      <c r="C150" s="173" t="s">
        <v>240</v>
      </c>
      <c r="D150" s="173" t="s">
        <v>159</v>
      </c>
      <c r="E150" s="174" t="s">
        <v>367</v>
      </c>
      <c r="F150" s="175" t="s">
        <v>368</v>
      </c>
      <c r="G150" s="176" t="s">
        <v>113</v>
      </c>
      <c r="H150" s="177">
        <v>0.25</v>
      </c>
      <c r="I150" s="178"/>
      <c r="J150" s="179">
        <f>ROUND(I150*H150,2)</f>
        <v>0</v>
      </c>
      <c r="K150" s="175" t="s">
        <v>162</v>
      </c>
      <c r="L150" s="35"/>
      <c r="M150" s="180" t="s">
        <v>20</v>
      </c>
      <c r="N150" s="181" t="s">
        <v>49</v>
      </c>
      <c r="O150" s="36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AR150" s="18" t="s">
        <v>163</v>
      </c>
      <c r="AT150" s="18" t="s">
        <v>159</v>
      </c>
      <c r="AU150" s="18" t="s">
        <v>86</v>
      </c>
      <c r="AY150" s="18" t="s">
        <v>157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8" t="s">
        <v>22</v>
      </c>
      <c r="BK150" s="184">
        <f>ROUND(I150*H150,2)</f>
        <v>0</v>
      </c>
      <c r="BL150" s="18" t="s">
        <v>163</v>
      </c>
      <c r="BM150" s="18" t="s">
        <v>369</v>
      </c>
    </row>
    <row r="151" spans="2:47" s="1" customFormat="1" ht="13.5">
      <c r="B151" s="35"/>
      <c r="D151" s="185" t="s">
        <v>165</v>
      </c>
      <c r="F151" s="186" t="s">
        <v>370</v>
      </c>
      <c r="I151" s="146"/>
      <c r="L151" s="35"/>
      <c r="M151" s="64"/>
      <c r="N151" s="36"/>
      <c r="O151" s="36"/>
      <c r="P151" s="36"/>
      <c r="Q151" s="36"/>
      <c r="R151" s="36"/>
      <c r="S151" s="36"/>
      <c r="T151" s="65"/>
      <c r="AT151" s="18" t="s">
        <v>165</v>
      </c>
      <c r="AU151" s="18" t="s">
        <v>86</v>
      </c>
    </row>
    <row r="152" spans="2:51" s="13" customFormat="1" ht="13.5">
      <c r="B152" s="195"/>
      <c r="D152" s="185" t="s">
        <v>167</v>
      </c>
      <c r="E152" s="196" t="s">
        <v>20</v>
      </c>
      <c r="F152" s="197" t="s">
        <v>108</v>
      </c>
      <c r="H152" s="198">
        <v>0.25</v>
      </c>
      <c r="I152" s="199"/>
      <c r="L152" s="195"/>
      <c r="M152" s="200"/>
      <c r="N152" s="201"/>
      <c r="O152" s="201"/>
      <c r="P152" s="201"/>
      <c r="Q152" s="201"/>
      <c r="R152" s="201"/>
      <c r="S152" s="201"/>
      <c r="T152" s="202"/>
      <c r="AT152" s="196" t="s">
        <v>167</v>
      </c>
      <c r="AU152" s="196" t="s">
        <v>86</v>
      </c>
      <c r="AV152" s="13" t="s">
        <v>86</v>
      </c>
      <c r="AW152" s="13" t="s">
        <v>41</v>
      </c>
      <c r="AX152" s="13" t="s">
        <v>78</v>
      </c>
      <c r="AY152" s="196" t="s">
        <v>157</v>
      </c>
    </row>
    <row r="153" spans="2:51" s="14" customFormat="1" ht="13.5">
      <c r="B153" s="203"/>
      <c r="D153" s="204" t="s">
        <v>167</v>
      </c>
      <c r="E153" s="205" t="s">
        <v>20</v>
      </c>
      <c r="F153" s="206" t="s">
        <v>170</v>
      </c>
      <c r="H153" s="207">
        <v>0.25</v>
      </c>
      <c r="I153" s="208"/>
      <c r="L153" s="203"/>
      <c r="M153" s="209"/>
      <c r="N153" s="210"/>
      <c r="O153" s="210"/>
      <c r="P153" s="210"/>
      <c r="Q153" s="210"/>
      <c r="R153" s="210"/>
      <c r="S153" s="210"/>
      <c r="T153" s="211"/>
      <c r="AT153" s="212" t="s">
        <v>167</v>
      </c>
      <c r="AU153" s="212" t="s">
        <v>86</v>
      </c>
      <c r="AV153" s="14" t="s">
        <v>163</v>
      </c>
      <c r="AW153" s="14" t="s">
        <v>41</v>
      </c>
      <c r="AX153" s="14" t="s">
        <v>22</v>
      </c>
      <c r="AY153" s="212" t="s">
        <v>157</v>
      </c>
    </row>
    <row r="154" spans="2:65" s="1" customFormat="1" ht="22.5" customHeight="1">
      <c r="B154" s="172"/>
      <c r="C154" s="173" t="s">
        <v>244</v>
      </c>
      <c r="D154" s="173" t="s">
        <v>159</v>
      </c>
      <c r="E154" s="174" t="s">
        <v>371</v>
      </c>
      <c r="F154" s="175" t="s">
        <v>372</v>
      </c>
      <c r="G154" s="176" t="s">
        <v>113</v>
      </c>
      <c r="H154" s="177">
        <v>0.25</v>
      </c>
      <c r="I154" s="178"/>
      <c r="J154" s="179">
        <f>ROUND(I154*H154,2)</f>
        <v>0</v>
      </c>
      <c r="K154" s="175" t="s">
        <v>162</v>
      </c>
      <c r="L154" s="35"/>
      <c r="M154" s="180" t="s">
        <v>20</v>
      </c>
      <c r="N154" s="181" t="s">
        <v>49</v>
      </c>
      <c r="O154" s="36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AR154" s="18" t="s">
        <v>163</v>
      </c>
      <c r="AT154" s="18" t="s">
        <v>159</v>
      </c>
      <c r="AU154" s="18" t="s">
        <v>86</v>
      </c>
      <c r="AY154" s="18" t="s">
        <v>157</v>
      </c>
      <c r="BE154" s="184">
        <f>IF(N154="základní",J154,0)</f>
        <v>0</v>
      </c>
      <c r="BF154" s="184">
        <f>IF(N154="snížená",J154,0)</f>
        <v>0</v>
      </c>
      <c r="BG154" s="184">
        <f>IF(N154="zákl. přenesená",J154,0)</f>
        <v>0</v>
      </c>
      <c r="BH154" s="184">
        <f>IF(N154="sníž. přenesená",J154,0)</f>
        <v>0</v>
      </c>
      <c r="BI154" s="184">
        <f>IF(N154="nulová",J154,0)</f>
        <v>0</v>
      </c>
      <c r="BJ154" s="18" t="s">
        <v>22</v>
      </c>
      <c r="BK154" s="184">
        <f>ROUND(I154*H154,2)</f>
        <v>0</v>
      </c>
      <c r="BL154" s="18" t="s">
        <v>163</v>
      </c>
      <c r="BM154" s="18" t="s">
        <v>373</v>
      </c>
    </row>
    <row r="155" spans="2:47" s="1" customFormat="1" ht="27">
      <c r="B155" s="35"/>
      <c r="D155" s="185" t="s">
        <v>165</v>
      </c>
      <c r="F155" s="186" t="s">
        <v>374</v>
      </c>
      <c r="I155" s="146"/>
      <c r="L155" s="35"/>
      <c r="M155" s="64"/>
      <c r="N155" s="36"/>
      <c r="O155" s="36"/>
      <c r="P155" s="36"/>
      <c r="Q155" s="36"/>
      <c r="R155" s="36"/>
      <c r="S155" s="36"/>
      <c r="T155" s="65"/>
      <c r="AT155" s="18" t="s">
        <v>165</v>
      </c>
      <c r="AU155" s="18" t="s">
        <v>86</v>
      </c>
    </row>
    <row r="156" spans="2:51" s="13" customFormat="1" ht="13.5">
      <c r="B156" s="195"/>
      <c r="D156" s="185" t="s">
        <v>167</v>
      </c>
      <c r="E156" s="196" t="s">
        <v>20</v>
      </c>
      <c r="F156" s="197" t="s">
        <v>108</v>
      </c>
      <c r="H156" s="198">
        <v>0.25</v>
      </c>
      <c r="I156" s="199"/>
      <c r="L156" s="195"/>
      <c r="M156" s="200"/>
      <c r="N156" s="201"/>
      <c r="O156" s="201"/>
      <c r="P156" s="201"/>
      <c r="Q156" s="201"/>
      <c r="R156" s="201"/>
      <c r="S156" s="201"/>
      <c r="T156" s="202"/>
      <c r="AT156" s="196" t="s">
        <v>167</v>
      </c>
      <c r="AU156" s="196" t="s">
        <v>86</v>
      </c>
      <c r="AV156" s="13" t="s">
        <v>86</v>
      </c>
      <c r="AW156" s="13" t="s">
        <v>41</v>
      </c>
      <c r="AX156" s="13" t="s">
        <v>78</v>
      </c>
      <c r="AY156" s="196" t="s">
        <v>157</v>
      </c>
    </row>
    <row r="157" spans="2:51" s="14" customFormat="1" ht="13.5">
      <c r="B157" s="203"/>
      <c r="D157" s="204" t="s">
        <v>167</v>
      </c>
      <c r="E157" s="205" t="s">
        <v>20</v>
      </c>
      <c r="F157" s="206" t="s">
        <v>170</v>
      </c>
      <c r="H157" s="207">
        <v>0.25</v>
      </c>
      <c r="I157" s="208"/>
      <c r="L157" s="203"/>
      <c r="M157" s="209"/>
      <c r="N157" s="210"/>
      <c r="O157" s="210"/>
      <c r="P157" s="210"/>
      <c r="Q157" s="210"/>
      <c r="R157" s="210"/>
      <c r="S157" s="210"/>
      <c r="T157" s="211"/>
      <c r="AT157" s="212" t="s">
        <v>167</v>
      </c>
      <c r="AU157" s="212" t="s">
        <v>86</v>
      </c>
      <c r="AV157" s="14" t="s">
        <v>163</v>
      </c>
      <c r="AW157" s="14" t="s">
        <v>41</v>
      </c>
      <c r="AX157" s="14" t="s">
        <v>22</v>
      </c>
      <c r="AY157" s="212" t="s">
        <v>157</v>
      </c>
    </row>
    <row r="158" spans="2:65" s="1" customFormat="1" ht="22.5" customHeight="1">
      <c r="B158" s="172"/>
      <c r="C158" s="173" t="s">
        <v>8</v>
      </c>
      <c r="D158" s="173" t="s">
        <v>159</v>
      </c>
      <c r="E158" s="174" t="s">
        <v>375</v>
      </c>
      <c r="F158" s="175" t="s">
        <v>376</v>
      </c>
      <c r="G158" s="176" t="s">
        <v>113</v>
      </c>
      <c r="H158" s="177">
        <v>0.25</v>
      </c>
      <c r="I158" s="178"/>
      <c r="J158" s="179">
        <f>ROUND(I158*H158,2)</f>
        <v>0</v>
      </c>
      <c r="K158" s="175" t="s">
        <v>162</v>
      </c>
      <c r="L158" s="35"/>
      <c r="M158" s="180" t="s">
        <v>20</v>
      </c>
      <c r="N158" s="181" t="s">
        <v>49</v>
      </c>
      <c r="O158" s="36"/>
      <c r="P158" s="182">
        <f>O158*H158</f>
        <v>0</v>
      </c>
      <c r="Q158" s="182">
        <v>0.00652</v>
      </c>
      <c r="R158" s="182">
        <f>Q158*H158</f>
        <v>0.00163</v>
      </c>
      <c r="S158" s="182">
        <v>0</v>
      </c>
      <c r="T158" s="183">
        <f>S158*H158</f>
        <v>0</v>
      </c>
      <c r="AR158" s="18" t="s">
        <v>163</v>
      </c>
      <c r="AT158" s="18" t="s">
        <v>159</v>
      </c>
      <c r="AU158" s="18" t="s">
        <v>86</v>
      </c>
      <c r="AY158" s="18" t="s">
        <v>157</v>
      </c>
      <c r="BE158" s="184">
        <f>IF(N158="základní",J158,0)</f>
        <v>0</v>
      </c>
      <c r="BF158" s="184">
        <f>IF(N158="snížená",J158,0)</f>
        <v>0</v>
      </c>
      <c r="BG158" s="184">
        <f>IF(N158="zákl. přenesená",J158,0)</f>
        <v>0</v>
      </c>
      <c r="BH158" s="184">
        <f>IF(N158="sníž. přenesená",J158,0)</f>
        <v>0</v>
      </c>
      <c r="BI158" s="184">
        <f>IF(N158="nulová",J158,0)</f>
        <v>0</v>
      </c>
      <c r="BJ158" s="18" t="s">
        <v>22</v>
      </c>
      <c r="BK158" s="184">
        <f>ROUND(I158*H158,2)</f>
        <v>0</v>
      </c>
      <c r="BL158" s="18" t="s">
        <v>163</v>
      </c>
      <c r="BM158" s="18" t="s">
        <v>377</v>
      </c>
    </row>
    <row r="159" spans="2:47" s="1" customFormat="1" ht="13.5">
      <c r="B159" s="35"/>
      <c r="D159" s="185" t="s">
        <v>165</v>
      </c>
      <c r="F159" s="186" t="s">
        <v>378</v>
      </c>
      <c r="I159" s="146"/>
      <c r="L159" s="35"/>
      <c r="M159" s="64"/>
      <c r="N159" s="36"/>
      <c r="O159" s="36"/>
      <c r="P159" s="36"/>
      <c r="Q159" s="36"/>
      <c r="R159" s="36"/>
      <c r="S159" s="36"/>
      <c r="T159" s="65"/>
      <c r="AT159" s="18" t="s">
        <v>165</v>
      </c>
      <c r="AU159" s="18" t="s">
        <v>86</v>
      </c>
    </row>
    <row r="160" spans="2:51" s="13" customFormat="1" ht="13.5">
      <c r="B160" s="195"/>
      <c r="D160" s="185" t="s">
        <v>167</v>
      </c>
      <c r="E160" s="196" t="s">
        <v>20</v>
      </c>
      <c r="F160" s="197" t="s">
        <v>108</v>
      </c>
      <c r="H160" s="198">
        <v>0.25</v>
      </c>
      <c r="I160" s="199"/>
      <c r="L160" s="195"/>
      <c r="M160" s="200"/>
      <c r="N160" s="201"/>
      <c r="O160" s="201"/>
      <c r="P160" s="201"/>
      <c r="Q160" s="201"/>
      <c r="R160" s="201"/>
      <c r="S160" s="201"/>
      <c r="T160" s="202"/>
      <c r="AT160" s="196" t="s">
        <v>167</v>
      </c>
      <c r="AU160" s="196" t="s">
        <v>86</v>
      </c>
      <c r="AV160" s="13" t="s">
        <v>86</v>
      </c>
      <c r="AW160" s="13" t="s">
        <v>41</v>
      </c>
      <c r="AX160" s="13" t="s">
        <v>78</v>
      </c>
      <c r="AY160" s="196" t="s">
        <v>157</v>
      </c>
    </row>
    <row r="161" spans="2:51" s="14" customFormat="1" ht="13.5">
      <c r="B161" s="203"/>
      <c r="D161" s="204" t="s">
        <v>167</v>
      </c>
      <c r="E161" s="205" t="s">
        <v>20</v>
      </c>
      <c r="F161" s="206" t="s">
        <v>170</v>
      </c>
      <c r="H161" s="207">
        <v>0.25</v>
      </c>
      <c r="I161" s="208"/>
      <c r="L161" s="203"/>
      <c r="M161" s="209"/>
      <c r="N161" s="210"/>
      <c r="O161" s="210"/>
      <c r="P161" s="210"/>
      <c r="Q161" s="210"/>
      <c r="R161" s="210"/>
      <c r="S161" s="210"/>
      <c r="T161" s="211"/>
      <c r="AT161" s="212" t="s">
        <v>167</v>
      </c>
      <c r="AU161" s="212" t="s">
        <v>86</v>
      </c>
      <c r="AV161" s="14" t="s">
        <v>163</v>
      </c>
      <c r="AW161" s="14" t="s">
        <v>41</v>
      </c>
      <c r="AX161" s="14" t="s">
        <v>22</v>
      </c>
      <c r="AY161" s="212" t="s">
        <v>157</v>
      </c>
    </row>
    <row r="162" spans="2:65" s="1" customFormat="1" ht="22.5" customHeight="1">
      <c r="B162" s="172"/>
      <c r="C162" s="173" t="s">
        <v>251</v>
      </c>
      <c r="D162" s="173" t="s">
        <v>159</v>
      </c>
      <c r="E162" s="174" t="s">
        <v>379</v>
      </c>
      <c r="F162" s="175" t="s">
        <v>380</v>
      </c>
      <c r="G162" s="176" t="s">
        <v>113</v>
      </c>
      <c r="H162" s="177">
        <v>0.25</v>
      </c>
      <c r="I162" s="178"/>
      <c r="J162" s="179">
        <f>ROUND(I162*H162,2)</f>
        <v>0</v>
      </c>
      <c r="K162" s="175" t="s">
        <v>162</v>
      </c>
      <c r="L162" s="35"/>
      <c r="M162" s="180" t="s">
        <v>20</v>
      </c>
      <c r="N162" s="181" t="s">
        <v>49</v>
      </c>
      <c r="O162" s="36"/>
      <c r="P162" s="182">
        <f>O162*H162</f>
        <v>0</v>
      </c>
      <c r="Q162" s="182">
        <v>0.00061</v>
      </c>
      <c r="R162" s="182">
        <f>Q162*H162</f>
        <v>0.0001525</v>
      </c>
      <c r="S162" s="182">
        <v>0</v>
      </c>
      <c r="T162" s="183">
        <f>S162*H162</f>
        <v>0</v>
      </c>
      <c r="AR162" s="18" t="s">
        <v>163</v>
      </c>
      <c r="AT162" s="18" t="s">
        <v>159</v>
      </c>
      <c r="AU162" s="18" t="s">
        <v>86</v>
      </c>
      <c r="AY162" s="18" t="s">
        <v>157</v>
      </c>
      <c r="BE162" s="184">
        <f>IF(N162="základní",J162,0)</f>
        <v>0</v>
      </c>
      <c r="BF162" s="184">
        <f>IF(N162="snížená",J162,0)</f>
        <v>0</v>
      </c>
      <c r="BG162" s="184">
        <f>IF(N162="zákl. přenesená",J162,0)</f>
        <v>0</v>
      </c>
      <c r="BH162" s="184">
        <f>IF(N162="sníž. přenesená",J162,0)</f>
        <v>0</v>
      </c>
      <c r="BI162" s="184">
        <f>IF(N162="nulová",J162,0)</f>
        <v>0</v>
      </c>
      <c r="BJ162" s="18" t="s">
        <v>22</v>
      </c>
      <c r="BK162" s="184">
        <f>ROUND(I162*H162,2)</f>
        <v>0</v>
      </c>
      <c r="BL162" s="18" t="s">
        <v>163</v>
      </c>
      <c r="BM162" s="18" t="s">
        <v>381</v>
      </c>
    </row>
    <row r="163" spans="2:47" s="1" customFormat="1" ht="27">
      <c r="B163" s="35"/>
      <c r="D163" s="185" t="s">
        <v>165</v>
      </c>
      <c r="F163" s="186" t="s">
        <v>382</v>
      </c>
      <c r="I163" s="146"/>
      <c r="L163" s="35"/>
      <c r="M163" s="64"/>
      <c r="N163" s="36"/>
      <c r="O163" s="36"/>
      <c r="P163" s="36"/>
      <c r="Q163" s="36"/>
      <c r="R163" s="36"/>
      <c r="S163" s="36"/>
      <c r="T163" s="65"/>
      <c r="AT163" s="18" t="s">
        <v>165</v>
      </c>
      <c r="AU163" s="18" t="s">
        <v>86</v>
      </c>
    </row>
    <row r="164" spans="2:51" s="13" customFormat="1" ht="13.5">
      <c r="B164" s="195"/>
      <c r="D164" s="185" t="s">
        <v>167</v>
      </c>
      <c r="E164" s="196" t="s">
        <v>20</v>
      </c>
      <c r="F164" s="197" t="s">
        <v>108</v>
      </c>
      <c r="H164" s="198">
        <v>0.25</v>
      </c>
      <c r="I164" s="199"/>
      <c r="L164" s="195"/>
      <c r="M164" s="200"/>
      <c r="N164" s="201"/>
      <c r="O164" s="201"/>
      <c r="P164" s="201"/>
      <c r="Q164" s="201"/>
      <c r="R164" s="201"/>
      <c r="S164" s="201"/>
      <c r="T164" s="202"/>
      <c r="AT164" s="196" t="s">
        <v>167</v>
      </c>
      <c r="AU164" s="196" t="s">
        <v>86</v>
      </c>
      <c r="AV164" s="13" t="s">
        <v>86</v>
      </c>
      <c r="AW164" s="13" t="s">
        <v>41</v>
      </c>
      <c r="AX164" s="13" t="s">
        <v>78</v>
      </c>
      <c r="AY164" s="196" t="s">
        <v>157</v>
      </c>
    </row>
    <row r="165" spans="2:51" s="14" customFormat="1" ht="13.5">
      <c r="B165" s="203"/>
      <c r="D165" s="204" t="s">
        <v>167</v>
      </c>
      <c r="E165" s="205" t="s">
        <v>20</v>
      </c>
      <c r="F165" s="206" t="s">
        <v>170</v>
      </c>
      <c r="H165" s="207">
        <v>0.25</v>
      </c>
      <c r="I165" s="208"/>
      <c r="L165" s="203"/>
      <c r="M165" s="209"/>
      <c r="N165" s="210"/>
      <c r="O165" s="210"/>
      <c r="P165" s="210"/>
      <c r="Q165" s="210"/>
      <c r="R165" s="210"/>
      <c r="S165" s="210"/>
      <c r="T165" s="211"/>
      <c r="AT165" s="212" t="s">
        <v>167</v>
      </c>
      <c r="AU165" s="212" t="s">
        <v>86</v>
      </c>
      <c r="AV165" s="14" t="s">
        <v>163</v>
      </c>
      <c r="AW165" s="14" t="s">
        <v>41</v>
      </c>
      <c r="AX165" s="14" t="s">
        <v>22</v>
      </c>
      <c r="AY165" s="212" t="s">
        <v>157</v>
      </c>
    </row>
    <row r="166" spans="2:65" s="1" customFormat="1" ht="22.5" customHeight="1">
      <c r="B166" s="172"/>
      <c r="C166" s="173" t="s">
        <v>255</v>
      </c>
      <c r="D166" s="173" t="s">
        <v>159</v>
      </c>
      <c r="E166" s="174" t="s">
        <v>383</v>
      </c>
      <c r="F166" s="175" t="s">
        <v>384</v>
      </c>
      <c r="G166" s="176" t="s">
        <v>113</v>
      </c>
      <c r="H166" s="177">
        <v>0.25</v>
      </c>
      <c r="I166" s="178"/>
      <c r="J166" s="179">
        <f>ROUND(I166*H166,2)</f>
        <v>0</v>
      </c>
      <c r="K166" s="175" t="s">
        <v>162</v>
      </c>
      <c r="L166" s="35"/>
      <c r="M166" s="180" t="s">
        <v>20</v>
      </c>
      <c r="N166" s="181" t="s">
        <v>49</v>
      </c>
      <c r="O166" s="36"/>
      <c r="P166" s="182">
        <f>O166*H166</f>
        <v>0</v>
      </c>
      <c r="Q166" s="182">
        <v>0</v>
      </c>
      <c r="R166" s="182">
        <f>Q166*H166</f>
        <v>0</v>
      </c>
      <c r="S166" s="182">
        <v>0</v>
      </c>
      <c r="T166" s="183">
        <f>S166*H166</f>
        <v>0</v>
      </c>
      <c r="AR166" s="18" t="s">
        <v>163</v>
      </c>
      <c r="AT166" s="18" t="s">
        <v>159</v>
      </c>
      <c r="AU166" s="18" t="s">
        <v>86</v>
      </c>
      <c r="AY166" s="18" t="s">
        <v>157</v>
      </c>
      <c r="BE166" s="184">
        <f>IF(N166="základní",J166,0)</f>
        <v>0</v>
      </c>
      <c r="BF166" s="184">
        <f>IF(N166="snížená",J166,0)</f>
        <v>0</v>
      </c>
      <c r="BG166" s="184">
        <f>IF(N166="zákl. přenesená",J166,0)</f>
        <v>0</v>
      </c>
      <c r="BH166" s="184">
        <f>IF(N166="sníž. přenesená",J166,0)</f>
        <v>0</v>
      </c>
      <c r="BI166" s="184">
        <f>IF(N166="nulová",J166,0)</f>
        <v>0</v>
      </c>
      <c r="BJ166" s="18" t="s">
        <v>22</v>
      </c>
      <c r="BK166" s="184">
        <f>ROUND(I166*H166,2)</f>
        <v>0</v>
      </c>
      <c r="BL166" s="18" t="s">
        <v>163</v>
      </c>
      <c r="BM166" s="18" t="s">
        <v>385</v>
      </c>
    </row>
    <row r="167" spans="2:47" s="1" customFormat="1" ht="27">
      <c r="B167" s="35"/>
      <c r="D167" s="185" t="s">
        <v>165</v>
      </c>
      <c r="F167" s="186" t="s">
        <v>386</v>
      </c>
      <c r="I167" s="146"/>
      <c r="L167" s="35"/>
      <c r="M167" s="64"/>
      <c r="N167" s="36"/>
      <c r="O167" s="36"/>
      <c r="P167" s="36"/>
      <c r="Q167" s="36"/>
      <c r="R167" s="36"/>
      <c r="S167" s="36"/>
      <c r="T167" s="65"/>
      <c r="AT167" s="18" t="s">
        <v>165</v>
      </c>
      <c r="AU167" s="18" t="s">
        <v>86</v>
      </c>
    </row>
    <row r="168" spans="2:51" s="13" customFormat="1" ht="13.5">
      <c r="B168" s="195"/>
      <c r="D168" s="185" t="s">
        <v>167</v>
      </c>
      <c r="E168" s="196" t="s">
        <v>20</v>
      </c>
      <c r="F168" s="197" t="s">
        <v>108</v>
      </c>
      <c r="H168" s="198">
        <v>0.25</v>
      </c>
      <c r="I168" s="199"/>
      <c r="L168" s="195"/>
      <c r="M168" s="200"/>
      <c r="N168" s="201"/>
      <c r="O168" s="201"/>
      <c r="P168" s="201"/>
      <c r="Q168" s="201"/>
      <c r="R168" s="201"/>
      <c r="S168" s="201"/>
      <c r="T168" s="202"/>
      <c r="AT168" s="196" t="s">
        <v>167</v>
      </c>
      <c r="AU168" s="196" t="s">
        <v>86</v>
      </c>
      <c r="AV168" s="13" t="s">
        <v>86</v>
      </c>
      <c r="AW168" s="13" t="s">
        <v>41</v>
      </c>
      <c r="AX168" s="13" t="s">
        <v>78</v>
      </c>
      <c r="AY168" s="196" t="s">
        <v>157</v>
      </c>
    </row>
    <row r="169" spans="2:51" s="14" customFormat="1" ht="13.5">
      <c r="B169" s="203"/>
      <c r="D169" s="185" t="s">
        <v>167</v>
      </c>
      <c r="E169" s="224" t="s">
        <v>20</v>
      </c>
      <c r="F169" s="225" t="s">
        <v>170</v>
      </c>
      <c r="H169" s="226">
        <v>0.25</v>
      </c>
      <c r="I169" s="208"/>
      <c r="L169" s="203"/>
      <c r="M169" s="209"/>
      <c r="N169" s="210"/>
      <c r="O169" s="210"/>
      <c r="P169" s="210"/>
      <c r="Q169" s="210"/>
      <c r="R169" s="210"/>
      <c r="S169" s="210"/>
      <c r="T169" s="211"/>
      <c r="AT169" s="212" t="s">
        <v>167</v>
      </c>
      <c r="AU169" s="212" t="s">
        <v>86</v>
      </c>
      <c r="AV169" s="14" t="s">
        <v>163</v>
      </c>
      <c r="AW169" s="14" t="s">
        <v>41</v>
      </c>
      <c r="AX169" s="14" t="s">
        <v>22</v>
      </c>
      <c r="AY169" s="212" t="s">
        <v>157</v>
      </c>
    </row>
    <row r="170" spans="2:63" s="11" customFormat="1" ht="29.25" customHeight="1">
      <c r="B170" s="158"/>
      <c r="D170" s="169" t="s">
        <v>77</v>
      </c>
      <c r="E170" s="170" t="s">
        <v>118</v>
      </c>
      <c r="F170" s="170" t="s">
        <v>209</v>
      </c>
      <c r="I170" s="161"/>
      <c r="J170" s="171">
        <f>BK170</f>
        <v>0</v>
      </c>
      <c r="L170" s="158"/>
      <c r="M170" s="163"/>
      <c r="N170" s="164"/>
      <c r="O170" s="164"/>
      <c r="P170" s="165">
        <f>SUM(P171:P263)</f>
        <v>0</v>
      </c>
      <c r="Q170" s="164"/>
      <c r="R170" s="165">
        <f>SUM(R171:R263)</f>
        <v>0</v>
      </c>
      <c r="S170" s="164"/>
      <c r="T170" s="166">
        <f>SUM(T171:T263)</f>
        <v>32.12</v>
      </c>
      <c r="AR170" s="159" t="s">
        <v>22</v>
      </c>
      <c r="AT170" s="167" t="s">
        <v>77</v>
      </c>
      <c r="AU170" s="167" t="s">
        <v>22</v>
      </c>
      <c r="AY170" s="159" t="s">
        <v>157</v>
      </c>
      <c r="BK170" s="168">
        <f>SUM(BK171:BK263)</f>
        <v>0</v>
      </c>
    </row>
    <row r="171" spans="2:65" s="1" customFormat="1" ht="22.5" customHeight="1">
      <c r="B171" s="172"/>
      <c r="C171" s="173" t="s">
        <v>259</v>
      </c>
      <c r="D171" s="173" t="s">
        <v>159</v>
      </c>
      <c r="E171" s="174" t="s">
        <v>387</v>
      </c>
      <c r="F171" s="175" t="s">
        <v>388</v>
      </c>
      <c r="G171" s="176" t="s">
        <v>225</v>
      </c>
      <c r="H171" s="177">
        <v>4</v>
      </c>
      <c r="I171" s="178"/>
      <c r="J171" s="179">
        <f>ROUND(I171*H171,2)</f>
        <v>0</v>
      </c>
      <c r="K171" s="175" t="s">
        <v>162</v>
      </c>
      <c r="L171" s="35"/>
      <c r="M171" s="180" t="s">
        <v>20</v>
      </c>
      <c r="N171" s="181" t="s">
        <v>49</v>
      </c>
      <c r="O171" s="36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AR171" s="18" t="s">
        <v>163</v>
      </c>
      <c r="AT171" s="18" t="s">
        <v>159</v>
      </c>
      <c r="AU171" s="18" t="s">
        <v>86</v>
      </c>
      <c r="AY171" s="18" t="s">
        <v>157</v>
      </c>
      <c r="BE171" s="184">
        <f>IF(N171="základní",J171,0)</f>
        <v>0</v>
      </c>
      <c r="BF171" s="184">
        <f>IF(N171="snížená",J171,0)</f>
        <v>0</v>
      </c>
      <c r="BG171" s="184">
        <f>IF(N171="zákl. přenesená",J171,0)</f>
        <v>0</v>
      </c>
      <c r="BH171" s="184">
        <f>IF(N171="sníž. přenesená",J171,0)</f>
        <v>0</v>
      </c>
      <c r="BI171" s="184">
        <f>IF(N171="nulová",J171,0)</f>
        <v>0</v>
      </c>
      <c r="BJ171" s="18" t="s">
        <v>22</v>
      </c>
      <c r="BK171" s="184">
        <f>ROUND(I171*H171,2)</f>
        <v>0</v>
      </c>
      <c r="BL171" s="18" t="s">
        <v>163</v>
      </c>
      <c r="BM171" s="18" t="s">
        <v>389</v>
      </c>
    </row>
    <row r="172" spans="2:47" s="1" customFormat="1" ht="13.5">
      <c r="B172" s="35"/>
      <c r="D172" s="185" t="s">
        <v>165</v>
      </c>
      <c r="F172" s="186" t="s">
        <v>390</v>
      </c>
      <c r="I172" s="146"/>
      <c r="L172" s="35"/>
      <c r="M172" s="64"/>
      <c r="N172" s="36"/>
      <c r="O172" s="36"/>
      <c r="P172" s="36"/>
      <c r="Q172" s="36"/>
      <c r="R172" s="36"/>
      <c r="S172" s="36"/>
      <c r="T172" s="65"/>
      <c r="AT172" s="18" t="s">
        <v>165</v>
      </c>
      <c r="AU172" s="18" t="s">
        <v>86</v>
      </c>
    </row>
    <row r="173" spans="2:51" s="12" customFormat="1" ht="13.5">
      <c r="B173" s="187"/>
      <c r="D173" s="185" t="s">
        <v>167</v>
      </c>
      <c r="E173" s="188" t="s">
        <v>20</v>
      </c>
      <c r="F173" s="189" t="s">
        <v>391</v>
      </c>
      <c r="H173" s="190" t="s">
        <v>20</v>
      </c>
      <c r="I173" s="191"/>
      <c r="L173" s="187"/>
      <c r="M173" s="192"/>
      <c r="N173" s="193"/>
      <c r="O173" s="193"/>
      <c r="P173" s="193"/>
      <c r="Q173" s="193"/>
      <c r="R173" s="193"/>
      <c r="S173" s="193"/>
      <c r="T173" s="194"/>
      <c r="AT173" s="190" t="s">
        <v>167</v>
      </c>
      <c r="AU173" s="190" t="s">
        <v>86</v>
      </c>
      <c r="AV173" s="12" t="s">
        <v>22</v>
      </c>
      <c r="AW173" s="12" t="s">
        <v>41</v>
      </c>
      <c r="AX173" s="12" t="s">
        <v>78</v>
      </c>
      <c r="AY173" s="190" t="s">
        <v>157</v>
      </c>
    </row>
    <row r="174" spans="2:51" s="13" customFormat="1" ht="13.5">
      <c r="B174" s="195"/>
      <c r="D174" s="185" t="s">
        <v>167</v>
      </c>
      <c r="E174" s="196" t="s">
        <v>120</v>
      </c>
      <c r="F174" s="197" t="s">
        <v>392</v>
      </c>
      <c r="H174" s="198">
        <v>4</v>
      </c>
      <c r="I174" s="199"/>
      <c r="L174" s="195"/>
      <c r="M174" s="200"/>
      <c r="N174" s="201"/>
      <c r="O174" s="201"/>
      <c r="P174" s="201"/>
      <c r="Q174" s="201"/>
      <c r="R174" s="201"/>
      <c r="S174" s="201"/>
      <c r="T174" s="202"/>
      <c r="AT174" s="196" t="s">
        <v>167</v>
      </c>
      <c r="AU174" s="196" t="s">
        <v>86</v>
      </c>
      <c r="AV174" s="13" t="s">
        <v>86</v>
      </c>
      <c r="AW174" s="13" t="s">
        <v>41</v>
      </c>
      <c r="AX174" s="13" t="s">
        <v>78</v>
      </c>
      <c r="AY174" s="196" t="s">
        <v>157</v>
      </c>
    </row>
    <row r="175" spans="2:51" s="14" customFormat="1" ht="13.5">
      <c r="B175" s="203"/>
      <c r="D175" s="204" t="s">
        <v>167</v>
      </c>
      <c r="E175" s="205" t="s">
        <v>20</v>
      </c>
      <c r="F175" s="206" t="s">
        <v>170</v>
      </c>
      <c r="H175" s="207">
        <v>4</v>
      </c>
      <c r="I175" s="208"/>
      <c r="L175" s="203"/>
      <c r="M175" s="209"/>
      <c r="N175" s="210"/>
      <c r="O175" s="210"/>
      <c r="P175" s="210"/>
      <c r="Q175" s="210"/>
      <c r="R175" s="210"/>
      <c r="S175" s="210"/>
      <c r="T175" s="211"/>
      <c r="AT175" s="212" t="s">
        <v>167</v>
      </c>
      <c r="AU175" s="212" t="s">
        <v>86</v>
      </c>
      <c r="AV175" s="14" t="s">
        <v>163</v>
      </c>
      <c r="AW175" s="14" t="s">
        <v>41</v>
      </c>
      <c r="AX175" s="14" t="s">
        <v>22</v>
      </c>
      <c r="AY175" s="212" t="s">
        <v>157</v>
      </c>
    </row>
    <row r="176" spans="2:65" s="1" customFormat="1" ht="22.5" customHeight="1">
      <c r="B176" s="172"/>
      <c r="C176" s="173" t="s">
        <v>266</v>
      </c>
      <c r="D176" s="173" t="s">
        <v>159</v>
      </c>
      <c r="E176" s="174" t="s">
        <v>210</v>
      </c>
      <c r="F176" s="175" t="s">
        <v>211</v>
      </c>
      <c r="G176" s="176" t="s">
        <v>106</v>
      </c>
      <c r="H176" s="177">
        <v>16.06</v>
      </c>
      <c r="I176" s="178"/>
      <c r="J176" s="179">
        <f>ROUND(I176*H176,2)</f>
        <v>0</v>
      </c>
      <c r="K176" s="175" t="s">
        <v>162</v>
      </c>
      <c r="L176" s="35"/>
      <c r="M176" s="180" t="s">
        <v>20</v>
      </c>
      <c r="N176" s="181" t="s">
        <v>49</v>
      </c>
      <c r="O176" s="36"/>
      <c r="P176" s="182">
        <f>O176*H176</f>
        <v>0</v>
      </c>
      <c r="Q176" s="182">
        <v>0</v>
      </c>
      <c r="R176" s="182">
        <f>Q176*H176</f>
        <v>0</v>
      </c>
      <c r="S176" s="182">
        <v>2</v>
      </c>
      <c r="T176" s="183">
        <f>S176*H176</f>
        <v>32.12</v>
      </c>
      <c r="AR176" s="18" t="s">
        <v>163</v>
      </c>
      <c r="AT176" s="18" t="s">
        <v>159</v>
      </c>
      <c r="AU176" s="18" t="s">
        <v>86</v>
      </c>
      <c r="AY176" s="18" t="s">
        <v>157</v>
      </c>
      <c r="BE176" s="184">
        <f>IF(N176="základní",J176,0)</f>
        <v>0</v>
      </c>
      <c r="BF176" s="184">
        <f>IF(N176="snížená",J176,0)</f>
        <v>0</v>
      </c>
      <c r="BG176" s="184">
        <f>IF(N176="zákl. přenesená",J176,0)</f>
        <v>0</v>
      </c>
      <c r="BH176" s="184">
        <f>IF(N176="sníž. přenesená",J176,0)</f>
        <v>0</v>
      </c>
      <c r="BI176" s="184">
        <f>IF(N176="nulová",J176,0)</f>
        <v>0</v>
      </c>
      <c r="BJ176" s="18" t="s">
        <v>22</v>
      </c>
      <c r="BK176" s="184">
        <f>ROUND(I176*H176,2)</f>
        <v>0</v>
      </c>
      <c r="BL176" s="18" t="s">
        <v>163</v>
      </c>
      <c r="BM176" s="18" t="s">
        <v>393</v>
      </c>
    </row>
    <row r="177" spans="2:47" s="1" customFormat="1" ht="13.5">
      <c r="B177" s="35"/>
      <c r="D177" s="185" t="s">
        <v>165</v>
      </c>
      <c r="F177" s="186" t="s">
        <v>213</v>
      </c>
      <c r="I177" s="146"/>
      <c r="L177" s="35"/>
      <c r="M177" s="64"/>
      <c r="N177" s="36"/>
      <c r="O177" s="36"/>
      <c r="P177" s="36"/>
      <c r="Q177" s="36"/>
      <c r="R177" s="36"/>
      <c r="S177" s="36"/>
      <c r="T177" s="65"/>
      <c r="AT177" s="18" t="s">
        <v>165</v>
      </c>
      <c r="AU177" s="18" t="s">
        <v>86</v>
      </c>
    </row>
    <row r="178" spans="2:51" s="12" customFormat="1" ht="27">
      <c r="B178" s="187"/>
      <c r="D178" s="185" t="s">
        <v>167</v>
      </c>
      <c r="E178" s="188" t="s">
        <v>20</v>
      </c>
      <c r="F178" s="189" t="s">
        <v>214</v>
      </c>
      <c r="H178" s="190" t="s">
        <v>20</v>
      </c>
      <c r="I178" s="191"/>
      <c r="L178" s="187"/>
      <c r="M178" s="192"/>
      <c r="N178" s="193"/>
      <c r="O178" s="193"/>
      <c r="P178" s="193"/>
      <c r="Q178" s="193"/>
      <c r="R178" s="193"/>
      <c r="S178" s="193"/>
      <c r="T178" s="194"/>
      <c r="AT178" s="190" t="s">
        <v>167</v>
      </c>
      <c r="AU178" s="190" t="s">
        <v>86</v>
      </c>
      <c r="AV178" s="12" t="s">
        <v>22</v>
      </c>
      <c r="AW178" s="12" t="s">
        <v>41</v>
      </c>
      <c r="AX178" s="12" t="s">
        <v>78</v>
      </c>
      <c r="AY178" s="190" t="s">
        <v>157</v>
      </c>
    </row>
    <row r="179" spans="2:51" s="13" customFormat="1" ht="13.5">
      <c r="B179" s="195"/>
      <c r="D179" s="185" t="s">
        <v>167</v>
      </c>
      <c r="E179" s="196" t="s">
        <v>20</v>
      </c>
      <c r="F179" s="197" t="s">
        <v>394</v>
      </c>
      <c r="H179" s="198">
        <v>16.06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167</v>
      </c>
      <c r="AU179" s="196" t="s">
        <v>86</v>
      </c>
      <c r="AV179" s="13" t="s">
        <v>86</v>
      </c>
      <c r="AW179" s="13" t="s">
        <v>41</v>
      </c>
      <c r="AX179" s="13" t="s">
        <v>78</v>
      </c>
      <c r="AY179" s="196" t="s">
        <v>157</v>
      </c>
    </row>
    <row r="180" spans="2:51" s="14" customFormat="1" ht="13.5">
      <c r="B180" s="203"/>
      <c r="D180" s="204" t="s">
        <v>167</v>
      </c>
      <c r="E180" s="205" t="s">
        <v>20</v>
      </c>
      <c r="F180" s="206" t="s">
        <v>170</v>
      </c>
      <c r="H180" s="207">
        <v>16.06</v>
      </c>
      <c r="I180" s="208"/>
      <c r="L180" s="203"/>
      <c r="M180" s="209"/>
      <c r="N180" s="210"/>
      <c r="O180" s="210"/>
      <c r="P180" s="210"/>
      <c r="Q180" s="210"/>
      <c r="R180" s="210"/>
      <c r="S180" s="210"/>
      <c r="T180" s="211"/>
      <c r="AT180" s="212" t="s">
        <v>167</v>
      </c>
      <c r="AU180" s="212" t="s">
        <v>86</v>
      </c>
      <c r="AV180" s="14" t="s">
        <v>163</v>
      </c>
      <c r="AW180" s="14" t="s">
        <v>41</v>
      </c>
      <c r="AX180" s="14" t="s">
        <v>22</v>
      </c>
      <c r="AY180" s="212" t="s">
        <v>157</v>
      </c>
    </row>
    <row r="181" spans="2:65" s="1" customFormat="1" ht="22.5" customHeight="1">
      <c r="B181" s="172"/>
      <c r="C181" s="173" t="s">
        <v>271</v>
      </c>
      <c r="D181" s="173" t="s">
        <v>159</v>
      </c>
      <c r="E181" s="174" t="s">
        <v>216</v>
      </c>
      <c r="F181" s="175" t="s">
        <v>217</v>
      </c>
      <c r="G181" s="176" t="s">
        <v>117</v>
      </c>
      <c r="H181" s="177">
        <v>42</v>
      </c>
      <c r="I181" s="178"/>
      <c r="J181" s="179">
        <f>ROUND(I181*H181,2)</f>
        <v>0</v>
      </c>
      <c r="K181" s="175" t="s">
        <v>162</v>
      </c>
      <c r="L181" s="35"/>
      <c r="M181" s="180" t="s">
        <v>20</v>
      </c>
      <c r="N181" s="181" t="s">
        <v>49</v>
      </c>
      <c r="O181" s="36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AR181" s="18" t="s">
        <v>163</v>
      </c>
      <c r="AT181" s="18" t="s">
        <v>159</v>
      </c>
      <c r="AU181" s="18" t="s">
        <v>86</v>
      </c>
      <c r="AY181" s="18" t="s">
        <v>157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8" t="s">
        <v>22</v>
      </c>
      <c r="BK181" s="184">
        <f>ROUND(I181*H181,2)</f>
        <v>0</v>
      </c>
      <c r="BL181" s="18" t="s">
        <v>163</v>
      </c>
      <c r="BM181" s="18" t="s">
        <v>395</v>
      </c>
    </row>
    <row r="182" spans="2:47" s="1" customFormat="1" ht="27">
      <c r="B182" s="35"/>
      <c r="D182" s="185" t="s">
        <v>165</v>
      </c>
      <c r="F182" s="186" t="s">
        <v>219</v>
      </c>
      <c r="I182" s="146"/>
      <c r="L182" s="35"/>
      <c r="M182" s="64"/>
      <c r="N182" s="36"/>
      <c r="O182" s="36"/>
      <c r="P182" s="36"/>
      <c r="Q182" s="36"/>
      <c r="R182" s="36"/>
      <c r="S182" s="36"/>
      <c r="T182" s="65"/>
      <c r="AT182" s="18" t="s">
        <v>165</v>
      </c>
      <c r="AU182" s="18" t="s">
        <v>86</v>
      </c>
    </row>
    <row r="183" spans="2:47" s="1" customFormat="1" ht="27">
      <c r="B183" s="35"/>
      <c r="D183" s="185" t="s">
        <v>200</v>
      </c>
      <c r="F183" s="223" t="s">
        <v>220</v>
      </c>
      <c r="I183" s="146"/>
      <c r="L183" s="35"/>
      <c r="M183" s="64"/>
      <c r="N183" s="36"/>
      <c r="O183" s="36"/>
      <c r="P183" s="36"/>
      <c r="Q183" s="36"/>
      <c r="R183" s="36"/>
      <c r="S183" s="36"/>
      <c r="T183" s="65"/>
      <c r="AT183" s="18" t="s">
        <v>200</v>
      </c>
      <c r="AU183" s="18" t="s">
        <v>86</v>
      </c>
    </row>
    <row r="184" spans="2:51" s="12" customFormat="1" ht="13.5">
      <c r="B184" s="187"/>
      <c r="D184" s="185" t="s">
        <v>167</v>
      </c>
      <c r="E184" s="188" t="s">
        <v>20</v>
      </c>
      <c r="F184" s="189" t="s">
        <v>221</v>
      </c>
      <c r="H184" s="190" t="s">
        <v>20</v>
      </c>
      <c r="I184" s="191"/>
      <c r="L184" s="187"/>
      <c r="M184" s="192"/>
      <c r="N184" s="193"/>
      <c r="O184" s="193"/>
      <c r="P184" s="193"/>
      <c r="Q184" s="193"/>
      <c r="R184" s="193"/>
      <c r="S184" s="193"/>
      <c r="T184" s="194"/>
      <c r="AT184" s="190" t="s">
        <v>167</v>
      </c>
      <c r="AU184" s="190" t="s">
        <v>86</v>
      </c>
      <c r="AV184" s="12" t="s">
        <v>22</v>
      </c>
      <c r="AW184" s="12" t="s">
        <v>41</v>
      </c>
      <c r="AX184" s="12" t="s">
        <v>78</v>
      </c>
      <c r="AY184" s="190" t="s">
        <v>157</v>
      </c>
    </row>
    <row r="185" spans="2:51" s="13" customFormat="1" ht="13.5">
      <c r="B185" s="195"/>
      <c r="D185" s="185" t="s">
        <v>167</v>
      </c>
      <c r="E185" s="196" t="s">
        <v>20</v>
      </c>
      <c r="F185" s="197" t="s">
        <v>396</v>
      </c>
      <c r="H185" s="198">
        <v>42</v>
      </c>
      <c r="I185" s="199"/>
      <c r="L185" s="195"/>
      <c r="M185" s="200"/>
      <c r="N185" s="201"/>
      <c r="O185" s="201"/>
      <c r="P185" s="201"/>
      <c r="Q185" s="201"/>
      <c r="R185" s="201"/>
      <c r="S185" s="201"/>
      <c r="T185" s="202"/>
      <c r="AT185" s="196" t="s">
        <v>167</v>
      </c>
      <c r="AU185" s="196" t="s">
        <v>86</v>
      </c>
      <c r="AV185" s="13" t="s">
        <v>86</v>
      </c>
      <c r="AW185" s="13" t="s">
        <v>41</v>
      </c>
      <c r="AX185" s="13" t="s">
        <v>78</v>
      </c>
      <c r="AY185" s="196" t="s">
        <v>157</v>
      </c>
    </row>
    <row r="186" spans="2:51" s="14" customFormat="1" ht="13.5">
      <c r="B186" s="203"/>
      <c r="D186" s="204" t="s">
        <v>167</v>
      </c>
      <c r="E186" s="205" t="s">
        <v>20</v>
      </c>
      <c r="F186" s="206" t="s">
        <v>170</v>
      </c>
      <c r="H186" s="207">
        <v>42</v>
      </c>
      <c r="I186" s="208"/>
      <c r="L186" s="203"/>
      <c r="M186" s="209"/>
      <c r="N186" s="210"/>
      <c r="O186" s="210"/>
      <c r="P186" s="210"/>
      <c r="Q186" s="210"/>
      <c r="R186" s="210"/>
      <c r="S186" s="210"/>
      <c r="T186" s="211"/>
      <c r="AT186" s="212" t="s">
        <v>167</v>
      </c>
      <c r="AU186" s="212" t="s">
        <v>86</v>
      </c>
      <c r="AV186" s="14" t="s">
        <v>163</v>
      </c>
      <c r="AW186" s="14" t="s">
        <v>41</v>
      </c>
      <c r="AX186" s="14" t="s">
        <v>22</v>
      </c>
      <c r="AY186" s="212" t="s">
        <v>157</v>
      </c>
    </row>
    <row r="187" spans="2:65" s="1" customFormat="1" ht="22.5" customHeight="1">
      <c r="B187" s="172"/>
      <c r="C187" s="173" t="s">
        <v>7</v>
      </c>
      <c r="D187" s="173" t="s">
        <v>159</v>
      </c>
      <c r="E187" s="174" t="s">
        <v>223</v>
      </c>
      <c r="F187" s="175" t="s">
        <v>224</v>
      </c>
      <c r="G187" s="176" t="s">
        <v>225</v>
      </c>
      <c r="H187" s="177">
        <v>80.3</v>
      </c>
      <c r="I187" s="178"/>
      <c r="J187" s="179">
        <f>ROUND(I187*H187,2)</f>
        <v>0</v>
      </c>
      <c r="K187" s="175" t="s">
        <v>162</v>
      </c>
      <c r="L187" s="35"/>
      <c r="M187" s="180" t="s">
        <v>20</v>
      </c>
      <c r="N187" s="181" t="s">
        <v>49</v>
      </c>
      <c r="O187" s="36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18" t="s">
        <v>163</v>
      </c>
      <c r="AT187" s="18" t="s">
        <v>159</v>
      </c>
      <c r="AU187" s="18" t="s">
        <v>86</v>
      </c>
      <c r="AY187" s="18" t="s">
        <v>157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8" t="s">
        <v>22</v>
      </c>
      <c r="BK187" s="184">
        <f>ROUND(I187*H187,2)</f>
        <v>0</v>
      </c>
      <c r="BL187" s="18" t="s">
        <v>163</v>
      </c>
      <c r="BM187" s="18" t="s">
        <v>397</v>
      </c>
    </row>
    <row r="188" spans="2:47" s="1" customFormat="1" ht="13.5">
      <c r="B188" s="35"/>
      <c r="D188" s="185" t="s">
        <v>165</v>
      </c>
      <c r="F188" s="186" t="s">
        <v>227</v>
      </c>
      <c r="I188" s="146"/>
      <c r="L188" s="35"/>
      <c r="M188" s="64"/>
      <c r="N188" s="36"/>
      <c r="O188" s="36"/>
      <c r="P188" s="36"/>
      <c r="Q188" s="36"/>
      <c r="R188" s="36"/>
      <c r="S188" s="36"/>
      <c r="T188" s="65"/>
      <c r="AT188" s="18" t="s">
        <v>165</v>
      </c>
      <c r="AU188" s="18" t="s">
        <v>86</v>
      </c>
    </row>
    <row r="189" spans="2:47" s="1" customFormat="1" ht="27">
      <c r="B189" s="35"/>
      <c r="D189" s="185" t="s">
        <v>200</v>
      </c>
      <c r="F189" s="223" t="s">
        <v>220</v>
      </c>
      <c r="I189" s="146"/>
      <c r="L189" s="35"/>
      <c r="M189" s="64"/>
      <c r="N189" s="36"/>
      <c r="O189" s="36"/>
      <c r="P189" s="36"/>
      <c r="Q189" s="36"/>
      <c r="R189" s="36"/>
      <c r="S189" s="36"/>
      <c r="T189" s="65"/>
      <c r="AT189" s="18" t="s">
        <v>200</v>
      </c>
      <c r="AU189" s="18" t="s">
        <v>86</v>
      </c>
    </row>
    <row r="190" spans="2:51" s="12" customFormat="1" ht="13.5">
      <c r="B190" s="187"/>
      <c r="D190" s="185" t="s">
        <v>167</v>
      </c>
      <c r="E190" s="188" t="s">
        <v>20</v>
      </c>
      <c r="F190" s="189" t="s">
        <v>228</v>
      </c>
      <c r="H190" s="190" t="s">
        <v>20</v>
      </c>
      <c r="I190" s="191"/>
      <c r="L190" s="187"/>
      <c r="M190" s="192"/>
      <c r="N190" s="193"/>
      <c r="O190" s="193"/>
      <c r="P190" s="193"/>
      <c r="Q190" s="193"/>
      <c r="R190" s="193"/>
      <c r="S190" s="193"/>
      <c r="T190" s="194"/>
      <c r="AT190" s="190" t="s">
        <v>167</v>
      </c>
      <c r="AU190" s="190" t="s">
        <v>86</v>
      </c>
      <c r="AV190" s="12" t="s">
        <v>22</v>
      </c>
      <c r="AW190" s="12" t="s">
        <v>41</v>
      </c>
      <c r="AX190" s="12" t="s">
        <v>78</v>
      </c>
      <c r="AY190" s="190" t="s">
        <v>157</v>
      </c>
    </row>
    <row r="191" spans="2:51" s="13" customFormat="1" ht="13.5">
      <c r="B191" s="195"/>
      <c r="D191" s="185" t="s">
        <v>167</v>
      </c>
      <c r="E191" s="196" t="s">
        <v>20</v>
      </c>
      <c r="F191" s="197" t="s">
        <v>398</v>
      </c>
      <c r="H191" s="198">
        <v>80.3</v>
      </c>
      <c r="I191" s="199"/>
      <c r="L191" s="195"/>
      <c r="M191" s="200"/>
      <c r="N191" s="201"/>
      <c r="O191" s="201"/>
      <c r="P191" s="201"/>
      <c r="Q191" s="201"/>
      <c r="R191" s="201"/>
      <c r="S191" s="201"/>
      <c r="T191" s="202"/>
      <c r="AT191" s="196" t="s">
        <v>167</v>
      </c>
      <c r="AU191" s="196" t="s">
        <v>86</v>
      </c>
      <c r="AV191" s="13" t="s">
        <v>86</v>
      </c>
      <c r="AW191" s="13" t="s">
        <v>41</v>
      </c>
      <c r="AX191" s="13" t="s">
        <v>78</v>
      </c>
      <c r="AY191" s="196" t="s">
        <v>157</v>
      </c>
    </row>
    <row r="192" spans="2:51" s="14" customFormat="1" ht="13.5">
      <c r="B192" s="203"/>
      <c r="D192" s="204" t="s">
        <v>167</v>
      </c>
      <c r="E192" s="205" t="s">
        <v>20</v>
      </c>
      <c r="F192" s="206" t="s">
        <v>170</v>
      </c>
      <c r="H192" s="207">
        <v>80.3</v>
      </c>
      <c r="I192" s="208"/>
      <c r="L192" s="203"/>
      <c r="M192" s="209"/>
      <c r="N192" s="210"/>
      <c r="O192" s="210"/>
      <c r="P192" s="210"/>
      <c r="Q192" s="210"/>
      <c r="R192" s="210"/>
      <c r="S192" s="210"/>
      <c r="T192" s="211"/>
      <c r="AT192" s="212" t="s">
        <v>167</v>
      </c>
      <c r="AU192" s="212" t="s">
        <v>86</v>
      </c>
      <c r="AV192" s="14" t="s">
        <v>163</v>
      </c>
      <c r="AW192" s="14" t="s">
        <v>41</v>
      </c>
      <c r="AX192" s="14" t="s">
        <v>22</v>
      </c>
      <c r="AY192" s="212" t="s">
        <v>157</v>
      </c>
    </row>
    <row r="193" spans="2:65" s="1" customFormat="1" ht="22.5" customHeight="1">
      <c r="B193" s="172"/>
      <c r="C193" s="173" t="s">
        <v>283</v>
      </c>
      <c r="D193" s="173" t="s">
        <v>159</v>
      </c>
      <c r="E193" s="174" t="s">
        <v>399</v>
      </c>
      <c r="F193" s="175" t="s">
        <v>400</v>
      </c>
      <c r="G193" s="176" t="s">
        <v>117</v>
      </c>
      <c r="H193" s="177">
        <v>1</v>
      </c>
      <c r="I193" s="178"/>
      <c r="J193" s="179">
        <f>ROUND(I193*H193,2)</f>
        <v>0</v>
      </c>
      <c r="K193" s="175" t="s">
        <v>162</v>
      </c>
      <c r="L193" s="35"/>
      <c r="M193" s="180" t="s">
        <v>20</v>
      </c>
      <c r="N193" s="181" t="s">
        <v>49</v>
      </c>
      <c r="O193" s="36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18" t="s">
        <v>163</v>
      </c>
      <c r="AT193" s="18" t="s">
        <v>159</v>
      </c>
      <c r="AU193" s="18" t="s">
        <v>86</v>
      </c>
      <c r="AY193" s="18" t="s">
        <v>157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8" t="s">
        <v>22</v>
      </c>
      <c r="BK193" s="184">
        <f>ROUND(I193*H193,2)</f>
        <v>0</v>
      </c>
      <c r="BL193" s="18" t="s">
        <v>163</v>
      </c>
      <c r="BM193" s="18" t="s">
        <v>401</v>
      </c>
    </row>
    <row r="194" spans="2:47" s="1" customFormat="1" ht="13.5">
      <c r="B194" s="35"/>
      <c r="D194" s="185" t="s">
        <v>165</v>
      </c>
      <c r="F194" s="186" t="s">
        <v>402</v>
      </c>
      <c r="I194" s="146"/>
      <c r="L194" s="35"/>
      <c r="M194" s="64"/>
      <c r="N194" s="36"/>
      <c r="O194" s="36"/>
      <c r="P194" s="36"/>
      <c r="Q194" s="36"/>
      <c r="R194" s="36"/>
      <c r="S194" s="36"/>
      <c r="T194" s="65"/>
      <c r="AT194" s="18" t="s">
        <v>165</v>
      </c>
      <c r="AU194" s="18" t="s">
        <v>86</v>
      </c>
    </row>
    <row r="195" spans="2:47" s="1" customFormat="1" ht="27">
      <c r="B195" s="35"/>
      <c r="D195" s="185" t="s">
        <v>200</v>
      </c>
      <c r="F195" s="223" t="s">
        <v>220</v>
      </c>
      <c r="I195" s="146"/>
      <c r="L195" s="35"/>
      <c r="M195" s="64"/>
      <c r="N195" s="36"/>
      <c r="O195" s="36"/>
      <c r="P195" s="36"/>
      <c r="Q195" s="36"/>
      <c r="R195" s="36"/>
      <c r="S195" s="36"/>
      <c r="T195" s="65"/>
      <c r="AT195" s="18" t="s">
        <v>200</v>
      </c>
      <c r="AU195" s="18" t="s">
        <v>86</v>
      </c>
    </row>
    <row r="196" spans="2:51" s="12" customFormat="1" ht="13.5">
      <c r="B196" s="187"/>
      <c r="D196" s="185" t="s">
        <v>167</v>
      </c>
      <c r="E196" s="188" t="s">
        <v>20</v>
      </c>
      <c r="F196" s="189" t="s">
        <v>221</v>
      </c>
      <c r="H196" s="190" t="s">
        <v>20</v>
      </c>
      <c r="I196" s="191"/>
      <c r="L196" s="187"/>
      <c r="M196" s="192"/>
      <c r="N196" s="193"/>
      <c r="O196" s="193"/>
      <c r="P196" s="193"/>
      <c r="Q196" s="193"/>
      <c r="R196" s="193"/>
      <c r="S196" s="193"/>
      <c r="T196" s="194"/>
      <c r="AT196" s="190" t="s">
        <v>167</v>
      </c>
      <c r="AU196" s="190" t="s">
        <v>86</v>
      </c>
      <c r="AV196" s="12" t="s">
        <v>22</v>
      </c>
      <c r="AW196" s="12" t="s">
        <v>41</v>
      </c>
      <c r="AX196" s="12" t="s">
        <v>78</v>
      </c>
      <c r="AY196" s="190" t="s">
        <v>157</v>
      </c>
    </row>
    <row r="197" spans="2:51" s="13" customFormat="1" ht="13.5">
      <c r="B197" s="195"/>
      <c r="D197" s="185" t="s">
        <v>167</v>
      </c>
      <c r="E197" s="196" t="s">
        <v>20</v>
      </c>
      <c r="F197" s="197" t="s">
        <v>22</v>
      </c>
      <c r="H197" s="198">
        <v>1</v>
      </c>
      <c r="I197" s="199"/>
      <c r="L197" s="195"/>
      <c r="M197" s="200"/>
      <c r="N197" s="201"/>
      <c r="O197" s="201"/>
      <c r="P197" s="201"/>
      <c r="Q197" s="201"/>
      <c r="R197" s="201"/>
      <c r="S197" s="201"/>
      <c r="T197" s="202"/>
      <c r="AT197" s="196" t="s">
        <v>167</v>
      </c>
      <c r="AU197" s="196" t="s">
        <v>86</v>
      </c>
      <c r="AV197" s="13" t="s">
        <v>86</v>
      </c>
      <c r="AW197" s="13" t="s">
        <v>41</v>
      </c>
      <c r="AX197" s="13" t="s">
        <v>78</v>
      </c>
      <c r="AY197" s="196" t="s">
        <v>157</v>
      </c>
    </row>
    <row r="198" spans="2:51" s="14" customFormat="1" ht="13.5">
      <c r="B198" s="203"/>
      <c r="D198" s="204" t="s">
        <v>167</v>
      </c>
      <c r="E198" s="205" t="s">
        <v>20</v>
      </c>
      <c r="F198" s="206" t="s">
        <v>170</v>
      </c>
      <c r="H198" s="207">
        <v>1</v>
      </c>
      <c r="I198" s="208"/>
      <c r="L198" s="203"/>
      <c r="M198" s="209"/>
      <c r="N198" s="210"/>
      <c r="O198" s="210"/>
      <c r="P198" s="210"/>
      <c r="Q198" s="210"/>
      <c r="R198" s="210"/>
      <c r="S198" s="210"/>
      <c r="T198" s="211"/>
      <c r="AT198" s="212" t="s">
        <v>167</v>
      </c>
      <c r="AU198" s="212" t="s">
        <v>86</v>
      </c>
      <c r="AV198" s="14" t="s">
        <v>163</v>
      </c>
      <c r="AW198" s="14" t="s">
        <v>41</v>
      </c>
      <c r="AX198" s="14" t="s">
        <v>22</v>
      </c>
      <c r="AY198" s="212" t="s">
        <v>157</v>
      </c>
    </row>
    <row r="199" spans="2:65" s="1" customFormat="1" ht="22.5" customHeight="1">
      <c r="B199" s="172"/>
      <c r="C199" s="173" t="s">
        <v>122</v>
      </c>
      <c r="D199" s="173" t="s">
        <v>159</v>
      </c>
      <c r="E199" s="174" t="s">
        <v>403</v>
      </c>
      <c r="F199" s="175" t="s">
        <v>404</v>
      </c>
      <c r="G199" s="176" t="s">
        <v>117</v>
      </c>
      <c r="H199" s="177">
        <v>2</v>
      </c>
      <c r="I199" s="178"/>
      <c r="J199" s="179">
        <f>ROUND(I199*H199,2)</f>
        <v>0</v>
      </c>
      <c r="K199" s="175" t="s">
        <v>162</v>
      </c>
      <c r="L199" s="35"/>
      <c r="M199" s="180" t="s">
        <v>20</v>
      </c>
      <c r="N199" s="181" t="s">
        <v>49</v>
      </c>
      <c r="O199" s="36"/>
      <c r="P199" s="182">
        <f>O199*H199</f>
        <v>0</v>
      </c>
      <c r="Q199" s="182">
        <v>0</v>
      </c>
      <c r="R199" s="182">
        <f>Q199*H199</f>
        <v>0</v>
      </c>
      <c r="S199" s="182">
        <v>0</v>
      </c>
      <c r="T199" s="183">
        <f>S199*H199</f>
        <v>0</v>
      </c>
      <c r="AR199" s="18" t="s">
        <v>163</v>
      </c>
      <c r="AT199" s="18" t="s">
        <v>159</v>
      </c>
      <c r="AU199" s="18" t="s">
        <v>86</v>
      </c>
      <c r="AY199" s="18" t="s">
        <v>157</v>
      </c>
      <c r="BE199" s="184">
        <f>IF(N199="základní",J199,0)</f>
        <v>0</v>
      </c>
      <c r="BF199" s="184">
        <f>IF(N199="snížená",J199,0)</f>
        <v>0</v>
      </c>
      <c r="BG199" s="184">
        <f>IF(N199="zákl. přenesená",J199,0)</f>
        <v>0</v>
      </c>
      <c r="BH199" s="184">
        <f>IF(N199="sníž. přenesená",J199,0)</f>
        <v>0</v>
      </c>
      <c r="BI199" s="184">
        <f>IF(N199="nulová",J199,0)</f>
        <v>0</v>
      </c>
      <c r="BJ199" s="18" t="s">
        <v>22</v>
      </c>
      <c r="BK199" s="184">
        <f>ROUND(I199*H199,2)</f>
        <v>0</v>
      </c>
      <c r="BL199" s="18" t="s">
        <v>163</v>
      </c>
      <c r="BM199" s="18" t="s">
        <v>405</v>
      </c>
    </row>
    <row r="200" spans="2:47" s="1" customFormat="1" ht="13.5">
      <c r="B200" s="35"/>
      <c r="D200" s="185" t="s">
        <v>165</v>
      </c>
      <c r="F200" s="186" t="s">
        <v>406</v>
      </c>
      <c r="I200" s="146"/>
      <c r="L200" s="35"/>
      <c r="M200" s="64"/>
      <c r="N200" s="36"/>
      <c r="O200" s="36"/>
      <c r="P200" s="36"/>
      <c r="Q200" s="36"/>
      <c r="R200" s="36"/>
      <c r="S200" s="36"/>
      <c r="T200" s="65"/>
      <c r="AT200" s="18" t="s">
        <v>165</v>
      </c>
      <c r="AU200" s="18" t="s">
        <v>86</v>
      </c>
    </row>
    <row r="201" spans="2:47" s="1" customFormat="1" ht="27">
      <c r="B201" s="35"/>
      <c r="D201" s="185" t="s">
        <v>200</v>
      </c>
      <c r="F201" s="223" t="s">
        <v>220</v>
      </c>
      <c r="I201" s="146"/>
      <c r="L201" s="35"/>
      <c r="M201" s="64"/>
      <c r="N201" s="36"/>
      <c r="O201" s="36"/>
      <c r="P201" s="36"/>
      <c r="Q201" s="36"/>
      <c r="R201" s="36"/>
      <c r="S201" s="36"/>
      <c r="T201" s="65"/>
      <c r="AT201" s="18" t="s">
        <v>200</v>
      </c>
      <c r="AU201" s="18" t="s">
        <v>86</v>
      </c>
    </row>
    <row r="202" spans="2:51" s="12" customFormat="1" ht="13.5">
      <c r="B202" s="187"/>
      <c r="D202" s="185" t="s">
        <v>167</v>
      </c>
      <c r="E202" s="188" t="s">
        <v>20</v>
      </c>
      <c r="F202" s="189" t="s">
        <v>221</v>
      </c>
      <c r="H202" s="190" t="s">
        <v>20</v>
      </c>
      <c r="I202" s="191"/>
      <c r="L202" s="187"/>
      <c r="M202" s="192"/>
      <c r="N202" s="193"/>
      <c r="O202" s="193"/>
      <c r="P202" s="193"/>
      <c r="Q202" s="193"/>
      <c r="R202" s="193"/>
      <c r="S202" s="193"/>
      <c r="T202" s="194"/>
      <c r="AT202" s="190" t="s">
        <v>167</v>
      </c>
      <c r="AU202" s="190" t="s">
        <v>86</v>
      </c>
      <c r="AV202" s="12" t="s">
        <v>22</v>
      </c>
      <c r="AW202" s="12" t="s">
        <v>41</v>
      </c>
      <c r="AX202" s="12" t="s">
        <v>78</v>
      </c>
      <c r="AY202" s="190" t="s">
        <v>157</v>
      </c>
    </row>
    <row r="203" spans="2:51" s="13" customFormat="1" ht="13.5">
      <c r="B203" s="195"/>
      <c r="D203" s="185" t="s">
        <v>167</v>
      </c>
      <c r="E203" s="196" t="s">
        <v>20</v>
      </c>
      <c r="F203" s="197" t="s">
        <v>86</v>
      </c>
      <c r="H203" s="198">
        <v>2</v>
      </c>
      <c r="I203" s="199"/>
      <c r="L203" s="195"/>
      <c r="M203" s="200"/>
      <c r="N203" s="201"/>
      <c r="O203" s="201"/>
      <c r="P203" s="201"/>
      <c r="Q203" s="201"/>
      <c r="R203" s="201"/>
      <c r="S203" s="201"/>
      <c r="T203" s="202"/>
      <c r="AT203" s="196" t="s">
        <v>167</v>
      </c>
      <c r="AU203" s="196" t="s">
        <v>86</v>
      </c>
      <c r="AV203" s="13" t="s">
        <v>86</v>
      </c>
      <c r="AW203" s="13" t="s">
        <v>41</v>
      </c>
      <c r="AX203" s="13" t="s">
        <v>78</v>
      </c>
      <c r="AY203" s="196" t="s">
        <v>157</v>
      </c>
    </row>
    <row r="204" spans="2:51" s="14" customFormat="1" ht="13.5">
      <c r="B204" s="203"/>
      <c r="D204" s="204" t="s">
        <v>167</v>
      </c>
      <c r="E204" s="205" t="s">
        <v>20</v>
      </c>
      <c r="F204" s="206" t="s">
        <v>170</v>
      </c>
      <c r="H204" s="207">
        <v>2</v>
      </c>
      <c r="I204" s="208"/>
      <c r="L204" s="203"/>
      <c r="M204" s="209"/>
      <c r="N204" s="210"/>
      <c r="O204" s="210"/>
      <c r="P204" s="210"/>
      <c r="Q204" s="210"/>
      <c r="R204" s="210"/>
      <c r="S204" s="210"/>
      <c r="T204" s="211"/>
      <c r="AT204" s="212" t="s">
        <v>167</v>
      </c>
      <c r="AU204" s="212" t="s">
        <v>86</v>
      </c>
      <c r="AV204" s="14" t="s">
        <v>163</v>
      </c>
      <c r="AW204" s="14" t="s">
        <v>41</v>
      </c>
      <c r="AX204" s="14" t="s">
        <v>22</v>
      </c>
      <c r="AY204" s="212" t="s">
        <v>157</v>
      </c>
    </row>
    <row r="205" spans="2:65" s="1" customFormat="1" ht="44.25" customHeight="1">
      <c r="B205" s="172"/>
      <c r="C205" s="173" t="s">
        <v>222</v>
      </c>
      <c r="D205" s="173" t="s">
        <v>159</v>
      </c>
      <c r="E205" s="174" t="s">
        <v>231</v>
      </c>
      <c r="F205" s="175" t="s">
        <v>232</v>
      </c>
      <c r="G205" s="176" t="s">
        <v>117</v>
      </c>
      <c r="H205" s="177">
        <v>31</v>
      </c>
      <c r="I205" s="178"/>
      <c r="J205" s="179">
        <f>ROUND(I205*H205,2)</f>
        <v>0</v>
      </c>
      <c r="K205" s="175" t="s">
        <v>20</v>
      </c>
      <c r="L205" s="35"/>
      <c r="M205" s="180" t="s">
        <v>20</v>
      </c>
      <c r="N205" s="181" t="s">
        <v>49</v>
      </c>
      <c r="O205" s="36"/>
      <c r="P205" s="182">
        <f>O205*H205</f>
        <v>0</v>
      </c>
      <c r="Q205" s="182">
        <v>0</v>
      </c>
      <c r="R205" s="182">
        <f>Q205*H205</f>
        <v>0</v>
      </c>
      <c r="S205" s="182">
        <v>0</v>
      </c>
      <c r="T205" s="183">
        <f>S205*H205</f>
        <v>0</v>
      </c>
      <c r="AR205" s="18" t="s">
        <v>163</v>
      </c>
      <c r="AT205" s="18" t="s">
        <v>159</v>
      </c>
      <c r="AU205" s="18" t="s">
        <v>86</v>
      </c>
      <c r="AY205" s="18" t="s">
        <v>157</v>
      </c>
      <c r="BE205" s="184">
        <f>IF(N205="základní",J205,0)</f>
        <v>0</v>
      </c>
      <c r="BF205" s="184">
        <f>IF(N205="snížená",J205,0)</f>
        <v>0</v>
      </c>
      <c r="BG205" s="184">
        <f>IF(N205="zákl. přenesená",J205,0)</f>
        <v>0</v>
      </c>
      <c r="BH205" s="184">
        <f>IF(N205="sníž. přenesená",J205,0)</f>
        <v>0</v>
      </c>
      <c r="BI205" s="184">
        <f>IF(N205="nulová",J205,0)</f>
        <v>0</v>
      </c>
      <c r="BJ205" s="18" t="s">
        <v>22</v>
      </c>
      <c r="BK205" s="184">
        <f>ROUND(I205*H205,2)</f>
        <v>0</v>
      </c>
      <c r="BL205" s="18" t="s">
        <v>163</v>
      </c>
      <c r="BM205" s="18" t="s">
        <v>407</v>
      </c>
    </row>
    <row r="206" spans="2:47" s="1" customFormat="1" ht="40.5">
      <c r="B206" s="35"/>
      <c r="D206" s="185" t="s">
        <v>165</v>
      </c>
      <c r="F206" s="186" t="s">
        <v>232</v>
      </c>
      <c r="I206" s="146"/>
      <c r="L206" s="35"/>
      <c r="M206" s="64"/>
      <c r="N206" s="36"/>
      <c r="O206" s="36"/>
      <c r="P206" s="36"/>
      <c r="Q206" s="36"/>
      <c r="R206" s="36"/>
      <c r="S206" s="36"/>
      <c r="T206" s="65"/>
      <c r="AT206" s="18" t="s">
        <v>165</v>
      </c>
      <c r="AU206" s="18" t="s">
        <v>86</v>
      </c>
    </row>
    <row r="207" spans="2:51" s="13" customFormat="1" ht="13.5">
      <c r="B207" s="195"/>
      <c r="D207" s="185" t="s">
        <v>167</v>
      </c>
      <c r="E207" s="196" t="s">
        <v>20</v>
      </c>
      <c r="F207" s="197" t="s">
        <v>408</v>
      </c>
      <c r="H207" s="198">
        <v>31</v>
      </c>
      <c r="I207" s="199"/>
      <c r="L207" s="195"/>
      <c r="M207" s="200"/>
      <c r="N207" s="201"/>
      <c r="O207" s="201"/>
      <c r="P207" s="201"/>
      <c r="Q207" s="201"/>
      <c r="R207" s="201"/>
      <c r="S207" s="201"/>
      <c r="T207" s="202"/>
      <c r="AT207" s="196" t="s">
        <v>167</v>
      </c>
      <c r="AU207" s="196" t="s">
        <v>86</v>
      </c>
      <c r="AV207" s="13" t="s">
        <v>86</v>
      </c>
      <c r="AW207" s="13" t="s">
        <v>41</v>
      </c>
      <c r="AX207" s="13" t="s">
        <v>78</v>
      </c>
      <c r="AY207" s="196" t="s">
        <v>157</v>
      </c>
    </row>
    <row r="208" spans="2:51" s="14" customFormat="1" ht="13.5">
      <c r="B208" s="203"/>
      <c r="D208" s="204" t="s">
        <v>167</v>
      </c>
      <c r="E208" s="205" t="s">
        <v>20</v>
      </c>
      <c r="F208" s="206" t="s">
        <v>170</v>
      </c>
      <c r="H208" s="207">
        <v>31</v>
      </c>
      <c r="I208" s="208"/>
      <c r="L208" s="203"/>
      <c r="M208" s="209"/>
      <c r="N208" s="210"/>
      <c r="O208" s="210"/>
      <c r="P208" s="210"/>
      <c r="Q208" s="210"/>
      <c r="R208" s="210"/>
      <c r="S208" s="210"/>
      <c r="T208" s="211"/>
      <c r="AT208" s="212" t="s">
        <v>167</v>
      </c>
      <c r="AU208" s="212" t="s">
        <v>86</v>
      </c>
      <c r="AV208" s="14" t="s">
        <v>163</v>
      </c>
      <c r="AW208" s="14" t="s">
        <v>41</v>
      </c>
      <c r="AX208" s="14" t="s">
        <v>22</v>
      </c>
      <c r="AY208" s="212" t="s">
        <v>157</v>
      </c>
    </row>
    <row r="209" spans="2:65" s="1" customFormat="1" ht="31.5" customHeight="1">
      <c r="B209" s="172"/>
      <c r="C209" s="213" t="s">
        <v>304</v>
      </c>
      <c r="D209" s="213" t="s">
        <v>176</v>
      </c>
      <c r="E209" s="214" t="s">
        <v>236</v>
      </c>
      <c r="F209" s="215" t="s">
        <v>237</v>
      </c>
      <c r="G209" s="216" t="s">
        <v>117</v>
      </c>
      <c r="H209" s="217">
        <v>23</v>
      </c>
      <c r="I209" s="218"/>
      <c r="J209" s="219">
        <f>ROUND(I209*H209,2)</f>
        <v>0</v>
      </c>
      <c r="K209" s="215" t="s">
        <v>20</v>
      </c>
      <c r="L209" s="220"/>
      <c r="M209" s="221" t="s">
        <v>20</v>
      </c>
      <c r="N209" s="222" t="s">
        <v>49</v>
      </c>
      <c r="O209" s="36"/>
      <c r="P209" s="182">
        <f>O209*H209</f>
        <v>0</v>
      </c>
      <c r="Q209" s="182">
        <v>0</v>
      </c>
      <c r="R209" s="182">
        <f>Q209*H209</f>
        <v>0</v>
      </c>
      <c r="S209" s="182">
        <v>0</v>
      </c>
      <c r="T209" s="183">
        <f>S209*H209</f>
        <v>0</v>
      </c>
      <c r="AR209" s="18" t="s">
        <v>180</v>
      </c>
      <c r="AT209" s="18" t="s">
        <v>176</v>
      </c>
      <c r="AU209" s="18" t="s">
        <v>86</v>
      </c>
      <c r="AY209" s="18" t="s">
        <v>157</v>
      </c>
      <c r="BE209" s="184">
        <f>IF(N209="základní",J209,0)</f>
        <v>0</v>
      </c>
      <c r="BF209" s="184">
        <f>IF(N209="snížená",J209,0)</f>
        <v>0</v>
      </c>
      <c r="BG209" s="184">
        <f>IF(N209="zákl. přenesená",J209,0)</f>
        <v>0</v>
      </c>
      <c r="BH209" s="184">
        <f>IF(N209="sníž. přenesená",J209,0)</f>
        <v>0</v>
      </c>
      <c r="BI209" s="184">
        <f>IF(N209="nulová",J209,0)</f>
        <v>0</v>
      </c>
      <c r="BJ209" s="18" t="s">
        <v>22</v>
      </c>
      <c r="BK209" s="184">
        <f>ROUND(I209*H209,2)</f>
        <v>0</v>
      </c>
      <c r="BL209" s="18" t="s">
        <v>163</v>
      </c>
      <c r="BM209" s="18" t="s">
        <v>409</v>
      </c>
    </row>
    <row r="210" spans="2:47" s="1" customFormat="1" ht="13.5">
      <c r="B210" s="35"/>
      <c r="D210" s="185" t="s">
        <v>165</v>
      </c>
      <c r="F210" s="186" t="s">
        <v>237</v>
      </c>
      <c r="I210" s="146"/>
      <c r="L210" s="35"/>
      <c r="M210" s="64"/>
      <c r="N210" s="36"/>
      <c r="O210" s="36"/>
      <c r="P210" s="36"/>
      <c r="Q210" s="36"/>
      <c r="R210" s="36"/>
      <c r="S210" s="36"/>
      <c r="T210" s="65"/>
      <c r="AT210" s="18" t="s">
        <v>165</v>
      </c>
      <c r="AU210" s="18" t="s">
        <v>86</v>
      </c>
    </row>
    <row r="211" spans="2:51" s="12" customFormat="1" ht="13.5">
      <c r="B211" s="187"/>
      <c r="D211" s="185" t="s">
        <v>167</v>
      </c>
      <c r="E211" s="188" t="s">
        <v>20</v>
      </c>
      <c r="F211" s="189" t="s">
        <v>239</v>
      </c>
      <c r="H211" s="190" t="s">
        <v>20</v>
      </c>
      <c r="I211" s="191"/>
      <c r="L211" s="187"/>
      <c r="M211" s="192"/>
      <c r="N211" s="193"/>
      <c r="O211" s="193"/>
      <c r="P211" s="193"/>
      <c r="Q211" s="193"/>
      <c r="R211" s="193"/>
      <c r="S211" s="193"/>
      <c r="T211" s="194"/>
      <c r="AT211" s="190" t="s">
        <v>167</v>
      </c>
      <c r="AU211" s="190" t="s">
        <v>86</v>
      </c>
      <c r="AV211" s="12" t="s">
        <v>22</v>
      </c>
      <c r="AW211" s="12" t="s">
        <v>41</v>
      </c>
      <c r="AX211" s="12" t="s">
        <v>78</v>
      </c>
      <c r="AY211" s="190" t="s">
        <v>157</v>
      </c>
    </row>
    <row r="212" spans="2:51" s="13" customFormat="1" ht="13.5">
      <c r="B212" s="195"/>
      <c r="D212" s="185" t="s">
        <v>167</v>
      </c>
      <c r="E212" s="196" t="s">
        <v>124</v>
      </c>
      <c r="F212" s="197" t="s">
        <v>122</v>
      </c>
      <c r="H212" s="198">
        <v>23</v>
      </c>
      <c r="I212" s="199"/>
      <c r="L212" s="195"/>
      <c r="M212" s="200"/>
      <c r="N212" s="201"/>
      <c r="O212" s="201"/>
      <c r="P212" s="201"/>
      <c r="Q212" s="201"/>
      <c r="R212" s="201"/>
      <c r="S212" s="201"/>
      <c r="T212" s="202"/>
      <c r="AT212" s="196" t="s">
        <v>167</v>
      </c>
      <c r="AU212" s="196" t="s">
        <v>86</v>
      </c>
      <c r="AV212" s="13" t="s">
        <v>86</v>
      </c>
      <c r="AW212" s="13" t="s">
        <v>41</v>
      </c>
      <c r="AX212" s="13" t="s">
        <v>78</v>
      </c>
      <c r="AY212" s="196" t="s">
        <v>157</v>
      </c>
    </row>
    <row r="213" spans="2:51" s="14" customFormat="1" ht="13.5">
      <c r="B213" s="203"/>
      <c r="D213" s="204" t="s">
        <v>167</v>
      </c>
      <c r="E213" s="205" t="s">
        <v>20</v>
      </c>
      <c r="F213" s="206" t="s">
        <v>170</v>
      </c>
      <c r="H213" s="207">
        <v>23</v>
      </c>
      <c r="I213" s="208"/>
      <c r="L213" s="203"/>
      <c r="M213" s="209"/>
      <c r="N213" s="210"/>
      <c r="O213" s="210"/>
      <c r="P213" s="210"/>
      <c r="Q213" s="210"/>
      <c r="R213" s="210"/>
      <c r="S213" s="210"/>
      <c r="T213" s="211"/>
      <c r="AT213" s="212" t="s">
        <v>167</v>
      </c>
      <c r="AU213" s="212" t="s">
        <v>86</v>
      </c>
      <c r="AV213" s="14" t="s">
        <v>163</v>
      </c>
      <c r="AW213" s="14" t="s">
        <v>41</v>
      </c>
      <c r="AX213" s="14" t="s">
        <v>22</v>
      </c>
      <c r="AY213" s="212" t="s">
        <v>157</v>
      </c>
    </row>
    <row r="214" spans="2:65" s="1" customFormat="1" ht="31.5" customHeight="1">
      <c r="B214" s="172"/>
      <c r="C214" s="213" t="s">
        <v>410</v>
      </c>
      <c r="D214" s="213" t="s">
        <v>176</v>
      </c>
      <c r="E214" s="214" t="s">
        <v>241</v>
      </c>
      <c r="F214" s="215" t="s">
        <v>242</v>
      </c>
      <c r="G214" s="216" t="s">
        <v>117</v>
      </c>
      <c r="H214" s="217">
        <v>8</v>
      </c>
      <c r="I214" s="218"/>
      <c r="J214" s="219">
        <f>ROUND(I214*H214,2)</f>
        <v>0</v>
      </c>
      <c r="K214" s="215" t="s">
        <v>20</v>
      </c>
      <c r="L214" s="220"/>
      <c r="M214" s="221" t="s">
        <v>20</v>
      </c>
      <c r="N214" s="222" t="s">
        <v>49</v>
      </c>
      <c r="O214" s="36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AR214" s="18" t="s">
        <v>180</v>
      </c>
      <c r="AT214" s="18" t="s">
        <v>176</v>
      </c>
      <c r="AU214" s="18" t="s">
        <v>86</v>
      </c>
      <c r="AY214" s="18" t="s">
        <v>157</v>
      </c>
      <c r="BE214" s="184">
        <f>IF(N214="základní",J214,0)</f>
        <v>0</v>
      </c>
      <c r="BF214" s="184">
        <f>IF(N214="snížená",J214,0)</f>
        <v>0</v>
      </c>
      <c r="BG214" s="184">
        <f>IF(N214="zákl. přenesená",J214,0)</f>
        <v>0</v>
      </c>
      <c r="BH214" s="184">
        <f>IF(N214="sníž. přenesená",J214,0)</f>
        <v>0</v>
      </c>
      <c r="BI214" s="184">
        <f>IF(N214="nulová",J214,0)</f>
        <v>0</v>
      </c>
      <c r="BJ214" s="18" t="s">
        <v>22</v>
      </c>
      <c r="BK214" s="184">
        <f>ROUND(I214*H214,2)</f>
        <v>0</v>
      </c>
      <c r="BL214" s="18" t="s">
        <v>163</v>
      </c>
      <c r="BM214" s="18" t="s">
        <v>411</v>
      </c>
    </row>
    <row r="215" spans="2:47" s="1" customFormat="1" ht="13.5">
      <c r="B215" s="35"/>
      <c r="D215" s="185" t="s">
        <v>165</v>
      </c>
      <c r="F215" s="186" t="s">
        <v>242</v>
      </c>
      <c r="I215" s="146"/>
      <c r="L215" s="35"/>
      <c r="M215" s="64"/>
      <c r="N215" s="36"/>
      <c r="O215" s="36"/>
      <c r="P215" s="36"/>
      <c r="Q215" s="36"/>
      <c r="R215" s="36"/>
      <c r="S215" s="36"/>
      <c r="T215" s="65"/>
      <c r="AT215" s="18" t="s">
        <v>165</v>
      </c>
      <c r="AU215" s="18" t="s">
        <v>86</v>
      </c>
    </row>
    <row r="216" spans="2:51" s="12" customFormat="1" ht="13.5">
      <c r="B216" s="187"/>
      <c r="D216" s="185" t="s">
        <v>167</v>
      </c>
      <c r="E216" s="188" t="s">
        <v>20</v>
      </c>
      <c r="F216" s="189" t="s">
        <v>239</v>
      </c>
      <c r="H216" s="190" t="s">
        <v>20</v>
      </c>
      <c r="I216" s="191"/>
      <c r="L216" s="187"/>
      <c r="M216" s="192"/>
      <c r="N216" s="193"/>
      <c r="O216" s="193"/>
      <c r="P216" s="193"/>
      <c r="Q216" s="193"/>
      <c r="R216" s="193"/>
      <c r="S216" s="193"/>
      <c r="T216" s="194"/>
      <c r="AT216" s="190" t="s">
        <v>167</v>
      </c>
      <c r="AU216" s="190" t="s">
        <v>86</v>
      </c>
      <c r="AV216" s="12" t="s">
        <v>22</v>
      </c>
      <c r="AW216" s="12" t="s">
        <v>41</v>
      </c>
      <c r="AX216" s="12" t="s">
        <v>78</v>
      </c>
      <c r="AY216" s="190" t="s">
        <v>157</v>
      </c>
    </row>
    <row r="217" spans="2:51" s="13" customFormat="1" ht="13.5">
      <c r="B217" s="195"/>
      <c r="D217" s="185" t="s">
        <v>167</v>
      </c>
      <c r="E217" s="196" t="s">
        <v>319</v>
      </c>
      <c r="F217" s="197" t="s">
        <v>180</v>
      </c>
      <c r="H217" s="198">
        <v>8</v>
      </c>
      <c r="I217" s="199"/>
      <c r="L217" s="195"/>
      <c r="M217" s="200"/>
      <c r="N217" s="201"/>
      <c r="O217" s="201"/>
      <c r="P217" s="201"/>
      <c r="Q217" s="201"/>
      <c r="R217" s="201"/>
      <c r="S217" s="201"/>
      <c r="T217" s="202"/>
      <c r="AT217" s="196" t="s">
        <v>167</v>
      </c>
      <c r="AU217" s="196" t="s">
        <v>86</v>
      </c>
      <c r="AV217" s="13" t="s">
        <v>86</v>
      </c>
      <c r="AW217" s="13" t="s">
        <v>41</v>
      </c>
      <c r="AX217" s="13" t="s">
        <v>78</v>
      </c>
      <c r="AY217" s="196" t="s">
        <v>157</v>
      </c>
    </row>
    <row r="218" spans="2:51" s="14" customFormat="1" ht="13.5">
      <c r="B218" s="203"/>
      <c r="D218" s="204" t="s">
        <v>167</v>
      </c>
      <c r="E218" s="205" t="s">
        <v>20</v>
      </c>
      <c r="F218" s="206" t="s">
        <v>170</v>
      </c>
      <c r="H218" s="207">
        <v>8</v>
      </c>
      <c r="I218" s="208"/>
      <c r="L218" s="203"/>
      <c r="M218" s="209"/>
      <c r="N218" s="210"/>
      <c r="O218" s="210"/>
      <c r="P218" s="210"/>
      <c r="Q218" s="210"/>
      <c r="R218" s="210"/>
      <c r="S218" s="210"/>
      <c r="T218" s="211"/>
      <c r="AT218" s="212" t="s">
        <v>167</v>
      </c>
      <c r="AU218" s="212" t="s">
        <v>86</v>
      </c>
      <c r="AV218" s="14" t="s">
        <v>163</v>
      </c>
      <c r="AW218" s="14" t="s">
        <v>41</v>
      </c>
      <c r="AX218" s="14" t="s">
        <v>22</v>
      </c>
      <c r="AY218" s="212" t="s">
        <v>157</v>
      </c>
    </row>
    <row r="219" spans="2:65" s="1" customFormat="1" ht="44.25" customHeight="1">
      <c r="B219" s="172"/>
      <c r="C219" s="173" t="s">
        <v>412</v>
      </c>
      <c r="D219" s="173" t="s">
        <v>159</v>
      </c>
      <c r="E219" s="174" t="s">
        <v>245</v>
      </c>
      <c r="F219" s="175" t="s">
        <v>246</v>
      </c>
      <c r="G219" s="176" t="s">
        <v>117</v>
      </c>
      <c r="H219" s="177">
        <v>33</v>
      </c>
      <c r="I219" s="178"/>
      <c r="J219" s="179">
        <f>ROUND(I219*H219,2)</f>
        <v>0</v>
      </c>
      <c r="K219" s="175" t="s">
        <v>20</v>
      </c>
      <c r="L219" s="35"/>
      <c r="M219" s="180" t="s">
        <v>20</v>
      </c>
      <c r="N219" s="181" t="s">
        <v>49</v>
      </c>
      <c r="O219" s="36"/>
      <c r="P219" s="182">
        <f>O219*H219</f>
        <v>0</v>
      </c>
      <c r="Q219" s="182">
        <v>0</v>
      </c>
      <c r="R219" s="182">
        <f>Q219*H219</f>
        <v>0</v>
      </c>
      <c r="S219" s="182">
        <v>0</v>
      </c>
      <c r="T219" s="183">
        <f>S219*H219</f>
        <v>0</v>
      </c>
      <c r="AR219" s="18" t="s">
        <v>163</v>
      </c>
      <c r="AT219" s="18" t="s">
        <v>159</v>
      </c>
      <c r="AU219" s="18" t="s">
        <v>86</v>
      </c>
      <c r="AY219" s="18" t="s">
        <v>157</v>
      </c>
      <c r="BE219" s="184">
        <f>IF(N219="základní",J219,0)</f>
        <v>0</v>
      </c>
      <c r="BF219" s="184">
        <f>IF(N219="snížená",J219,0)</f>
        <v>0</v>
      </c>
      <c r="BG219" s="184">
        <f>IF(N219="zákl. přenesená",J219,0)</f>
        <v>0</v>
      </c>
      <c r="BH219" s="184">
        <f>IF(N219="sníž. přenesená",J219,0)</f>
        <v>0</v>
      </c>
      <c r="BI219" s="184">
        <f>IF(N219="nulová",J219,0)</f>
        <v>0</v>
      </c>
      <c r="BJ219" s="18" t="s">
        <v>22</v>
      </c>
      <c r="BK219" s="184">
        <f>ROUND(I219*H219,2)</f>
        <v>0</v>
      </c>
      <c r="BL219" s="18" t="s">
        <v>163</v>
      </c>
      <c r="BM219" s="18" t="s">
        <v>413</v>
      </c>
    </row>
    <row r="220" spans="2:47" s="1" customFormat="1" ht="27">
      <c r="B220" s="35"/>
      <c r="D220" s="185" t="s">
        <v>165</v>
      </c>
      <c r="F220" s="186" t="s">
        <v>246</v>
      </c>
      <c r="I220" s="146"/>
      <c r="L220" s="35"/>
      <c r="M220" s="64"/>
      <c r="N220" s="36"/>
      <c r="O220" s="36"/>
      <c r="P220" s="36"/>
      <c r="Q220" s="36"/>
      <c r="R220" s="36"/>
      <c r="S220" s="36"/>
      <c r="T220" s="65"/>
      <c r="AT220" s="18" t="s">
        <v>165</v>
      </c>
      <c r="AU220" s="18" t="s">
        <v>86</v>
      </c>
    </row>
    <row r="221" spans="2:51" s="13" customFormat="1" ht="13.5">
      <c r="B221" s="195"/>
      <c r="D221" s="185" t="s">
        <v>167</v>
      </c>
      <c r="E221" s="196" t="s">
        <v>20</v>
      </c>
      <c r="F221" s="197" t="s">
        <v>321</v>
      </c>
      <c r="H221" s="198">
        <v>33</v>
      </c>
      <c r="I221" s="199"/>
      <c r="L221" s="195"/>
      <c r="M221" s="200"/>
      <c r="N221" s="201"/>
      <c r="O221" s="201"/>
      <c r="P221" s="201"/>
      <c r="Q221" s="201"/>
      <c r="R221" s="201"/>
      <c r="S221" s="201"/>
      <c r="T221" s="202"/>
      <c r="AT221" s="196" t="s">
        <v>167</v>
      </c>
      <c r="AU221" s="196" t="s">
        <v>86</v>
      </c>
      <c r="AV221" s="13" t="s">
        <v>86</v>
      </c>
      <c r="AW221" s="13" t="s">
        <v>41</v>
      </c>
      <c r="AX221" s="13" t="s">
        <v>78</v>
      </c>
      <c r="AY221" s="196" t="s">
        <v>157</v>
      </c>
    </row>
    <row r="222" spans="2:51" s="14" customFormat="1" ht="13.5">
      <c r="B222" s="203"/>
      <c r="D222" s="204" t="s">
        <v>167</v>
      </c>
      <c r="E222" s="205" t="s">
        <v>20</v>
      </c>
      <c r="F222" s="206" t="s">
        <v>170</v>
      </c>
      <c r="H222" s="207">
        <v>33</v>
      </c>
      <c r="I222" s="208"/>
      <c r="L222" s="203"/>
      <c r="M222" s="209"/>
      <c r="N222" s="210"/>
      <c r="O222" s="210"/>
      <c r="P222" s="210"/>
      <c r="Q222" s="210"/>
      <c r="R222" s="210"/>
      <c r="S222" s="210"/>
      <c r="T222" s="211"/>
      <c r="AT222" s="212" t="s">
        <v>167</v>
      </c>
      <c r="AU222" s="212" t="s">
        <v>86</v>
      </c>
      <c r="AV222" s="14" t="s">
        <v>163</v>
      </c>
      <c r="AW222" s="14" t="s">
        <v>41</v>
      </c>
      <c r="AX222" s="14" t="s">
        <v>22</v>
      </c>
      <c r="AY222" s="212" t="s">
        <v>157</v>
      </c>
    </row>
    <row r="223" spans="2:65" s="1" customFormat="1" ht="31.5" customHeight="1">
      <c r="B223" s="172"/>
      <c r="C223" s="213" t="s">
        <v>414</v>
      </c>
      <c r="D223" s="213" t="s">
        <v>176</v>
      </c>
      <c r="E223" s="214" t="s">
        <v>248</v>
      </c>
      <c r="F223" s="215" t="s">
        <v>249</v>
      </c>
      <c r="G223" s="216" t="s">
        <v>117</v>
      </c>
      <c r="H223" s="217">
        <v>33</v>
      </c>
      <c r="I223" s="218"/>
      <c r="J223" s="219">
        <f>ROUND(I223*H223,2)</f>
        <v>0</v>
      </c>
      <c r="K223" s="215" t="s">
        <v>20</v>
      </c>
      <c r="L223" s="220"/>
      <c r="M223" s="221" t="s">
        <v>20</v>
      </c>
      <c r="N223" s="222" t="s">
        <v>49</v>
      </c>
      <c r="O223" s="36"/>
      <c r="P223" s="182">
        <f>O223*H223</f>
        <v>0</v>
      </c>
      <c r="Q223" s="182">
        <v>0</v>
      </c>
      <c r="R223" s="182">
        <f>Q223*H223</f>
        <v>0</v>
      </c>
      <c r="S223" s="182">
        <v>0</v>
      </c>
      <c r="T223" s="183">
        <f>S223*H223</f>
        <v>0</v>
      </c>
      <c r="AR223" s="18" t="s">
        <v>180</v>
      </c>
      <c r="AT223" s="18" t="s">
        <v>176</v>
      </c>
      <c r="AU223" s="18" t="s">
        <v>86</v>
      </c>
      <c r="AY223" s="18" t="s">
        <v>157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8" t="s">
        <v>22</v>
      </c>
      <c r="BK223" s="184">
        <f>ROUND(I223*H223,2)</f>
        <v>0</v>
      </c>
      <c r="BL223" s="18" t="s">
        <v>163</v>
      </c>
      <c r="BM223" s="18" t="s">
        <v>415</v>
      </c>
    </row>
    <row r="224" spans="2:47" s="1" customFormat="1" ht="27">
      <c r="B224" s="35"/>
      <c r="D224" s="185" t="s">
        <v>165</v>
      </c>
      <c r="F224" s="186" t="s">
        <v>249</v>
      </c>
      <c r="I224" s="146"/>
      <c r="L224" s="35"/>
      <c r="M224" s="64"/>
      <c r="N224" s="36"/>
      <c r="O224" s="36"/>
      <c r="P224" s="36"/>
      <c r="Q224" s="36"/>
      <c r="R224" s="36"/>
      <c r="S224" s="36"/>
      <c r="T224" s="65"/>
      <c r="AT224" s="18" t="s">
        <v>165</v>
      </c>
      <c r="AU224" s="18" t="s">
        <v>86</v>
      </c>
    </row>
    <row r="225" spans="2:51" s="12" customFormat="1" ht="13.5">
      <c r="B225" s="187"/>
      <c r="D225" s="185" t="s">
        <v>167</v>
      </c>
      <c r="E225" s="188" t="s">
        <v>20</v>
      </c>
      <c r="F225" s="189" t="s">
        <v>239</v>
      </c>
      <c r="H225" s="190" t="s">
        <v>20</v>
      </c>
      <c r="I225" s="191"/>
      <c r="L225" s="187"/>
      <c r="M225" s="192"/>
      <c r="N225" s="193"/>
      <c r="O225" s="193"/>
      <c r="P225" s="193"/>
      <c r="Q225" s="193"/>
      <c r="R225" s="193"/>
      <c r="S225" s="193"/>
      <c r="T225" s="194"/>
      <c r="AT225" s="190" t="s">
        <v>167</v>
      </c>
      <c r="AU225" s="190" t="s">
        <v>86</v>
      </c>
      <c r="AV225" s="12" t="s">
        <v>22</v>
      </c>
      <c r="AW225" s="12" t="s">
        <v>41</v>
      </c>
      <c r="AX225" s="12" t="s">
        <v>78</v>
      </c>
      <c r="AY225" s="190" t="s">
        <v>157</v>
      </c>
    </row>
    <row r="226" spans="2:51" s="13" customFormat="1" ht="13.5">
      <c r="B226" s="195"/>
      <c r="D226" s="185" t="s">
        <v>167</v>
      </c>
      <c r="E226" s="196" t="s">
        <v>321</v>
      </c>
      <c r="F226" s="197" t="s">
        <v>322</v>
      </c>
      <c r="H226" s="198">
        <v>33</v>
      </c>
      <c r="I226" s="199"/>
      <c r="L226" s="195"/>
      <c r="M226" s="200"/>
      <c r="N226" s="201"/>
      <c r="O226" s="201"/>
      <c r="P226" s="201"/>
      <c r="Q226" s="201"/>
      <c r="R226" s="201"/>
      <c r="S226" s="201"/>
      <c r="T226" s="202"/>
      <c r="AT226" s="196" t="s">
        <v>167</v>
      </c>
      <c r="AU226" s="196" t="s">
        <v>86</v>
      </c>
      <c r="AV226" s="13" t="s">
        <v>86</v>
      </c>
      <c r="AW226" s="13" t="s">
        <v>41</v>
      </c>
      <c r="AX226" s="13" t="s">
        <v>78</v>
      </c>
      <c r="AY226" s="196" t="s">
        <v>157</v>
      </c>
    </row>
    <row r="227" spans="2:51" s="14" customFormat="1" ht="13.5">
      <c r="B227" s="203"/>
      <c r="D227" s="204" t="s">
        <v>167</v>
      </c>
      <c r="E227" s="205" t="s">
        <v>20</v>
      </c>
      <c r="F227" s="206" t="s">
        <v>170</v>
      </c>
      <c r="H227" s="207">
        <v>33</v>
      </c>
      <c r="I227" s="208"/>
      <c r="L227" s="203"/>
      <c r="M227" s="209"/>
      <c r="N227" s="210"/>
      <c r="O227" s="210"/>
      <c r="P227" s="210"/>
      <c r="Q227" s="210"/>
      <c r="R227" s="210"/>
      <c r="S227" s="210"/>
      <c r="T227" s="211"/>
      <c r="AT227" s="212" t="s">
        <v>167</v>
      </c>
      <c r="AU227" s="212" t="s">
        <v>86</v>
      </c>
      <c r="AV227" s="14" t="s">
        <v>163</v>
      </c>
      <c r="AW227" s="14" t="s">
        <v>41</v>
      </c>
      <c r="AX227" s="14" t="s">
        <v>22</v>
      </c>
      <c r="AY227" s="212" t="s">
        <v>157</v>
      </c>
    </row>
    <row r="228" spans="2:65" s="1" customFormat="1" ht="22.5" customHeight="1">
      <c r="B228" s="172"/>
      <c r="C228" s="173" t="s">
        <v>416</v>
      </c>
      <c r="D228" s="173" t="s">
        <v>159</v>
      </c>
      <c r="E228" s="174" t="s">
        <v>252</v>
      </c>
      <c r="F228" s="175" t="s">
        <v>253</v>
      </c>
      <c r="G228" s="176" t="s">
        <v>117</v>
      </c>
      <c r="H228" s="177">
        <v>33</v>
      </c>
      <c r="I228" s="178"/>
      <c r="J228" s="179">
        <f>ROUND(I228*H228,2)</f>
        <v>0</v>
      </c>
      <c r="K228" s="175" t="s">
        <v>20</v>
      </c>
      <c r="L228" s="35"/>
      <c r="M228" s="180" t="s">
        <v>20</v>
      </c>
      <c r="N228" s="181" t="s">
        <v>49</v>
      </c>
      <c r="O228" s="36"/>
      <c r="P228" s="182">
        <f>O228*H228</f>
        <v>0</v>
      </c>
      <c r="Q228" s="182">
        <v>0</v>
      </c>
      <c r="R228" s="182">
        <f>Q228*H228</f>
        <v>0</v>
      </c>
      <c r="S228" s="182">
        <v>0</v>
      </c>
      <c r="T228" s="183">
        <f>S228*H228</f>
        <v>0</v>
      </c>
      <c r="AR228" s="18" t="s">
        <v>163</v>
      </c>
      <c r="AT228" s="18" t="s">
        <v>159</v>
      </c>
      <c r="AU228" s="18" t="s">
        <v>86</v>
      </c>
      <c r="AY228" s="18" t="s">
        <v>157</v>
      </c>
      <c r="BE228" s="184">
        <f>IF(N228="základní",J228,0)</f>
        <v>0</v>
      </c>
      <c r="BF228" s="184">
        <f>IF(N228="snížená",J228,0)</f>
        <v>0</v>
      </c>
      <c r="BG228" s="184">
        <f>IF(N228="zákl. přenesená",J228,0)</f>
        <v>0</v>
      </c>
      <c r="BH228" s="184">
        <f>IF(N228="sníž. přenesená",J228,0)</f>
        <v>0</v>
      </c>
      <c r="BI228" s="184">
        <f>IF(N228="nulová",J228,0)</f>
        <v>0</v>
      </c>
      <c r="BJ228" s="18" t="s">
        <v>22</v>
      </c>
      <c r="BK228" s="184">
        <f>ROUND(I228*H228,2)</f>
        <v>0</v>
      </c>
      <c r="BL228" s="18" t="s">
        <v>163</v>
      </c>
      <c r="BM228" s="18" t="s">
        <v>417</v>
      </c>
    </row>
    <row r="229" spans="2:47" s="1" customFormat="1" ht="13.5">
      <c r="B229" s="35"/>
      <c r="D229" s="185" t="s">
        <v>165</v>
      </c>
      <c r="F229" s="186" t="s">
        <v>253</v>
      </c>
      <c r="I229" s="146"/>
      <c r="L229" s="35"/>
      <c r="M229" s="64"/>
      <c r="N229" s="36"/>
      <c r="O229" s="36"/>
      <c r="P229" s="36"/>
      <c r="Q229" s="36"/>
      <c r="R229" s="36"/>
      <c r="S229" s="36"/>
      <c r="T229" s="65"/>
      <c r="AT229" s="18" t="s">
        <v>165</v>
      </c>
      <c r="AU229" s="18" t="s">
        <v>86</v>
      </c>
    </row>
    <row r="230" spans="2:51" s="13" customFormat="1" ht="13.5">
      <c r="B230" s="195"/>
      <c r="D230" s="185" t="s">
        <v>167</v>
      </c>
      <c r="E230" s="196" t="s">
        <v>20</v>
      </c>
      <c r="F230" s="197" t="s">
        <v>323</v>
      </c>
      <c r="H230" s="198">
        <v>33</v>
      </c>
      <c r="I230" s="199"/>
      <c r="L230" s="195"/>
      <c r="M230" s="200"/>
      <c r="N230" s="201"/>
      <c r="O230" s="201"/>
      <c r="P230" s="201"/>
      <c r="Q230" s="201"/>
      <c r="R230" s="201"/>
      <c r="S230" s="201"/>
      <c r="T230" s="202"/>
      <c r="AT230" s="196" t="s">
        <v>167</v>
      </c>
      <c r="AU230" s="196" t="s">
        <v>86</v>
      </c>
      <c r="AV230" s="13" t="s">
        <v>86</v>
      </c>
      <c r="AW230" s="13" t="s">
        <v>41</v>
      </c>
      <c r="AX230" s="13" t="s">
        <v>78</v>
      </c>
      <c r="AY230" s="196" t="s">
        <v>157</v>
      </c>
    </row>
    <row r="231" spans="2:51" s="14" customFormat="1" ht="13.5">
      <c r="B231" s="203"/>
      <c r="D231" s="204" t="s">
        <v>167</v>
      </c>
      <c r="E231" s="205" t="s">
        <v>20</v>
      </c>
      <c r="F231" s="206" t="s">
        <v>170</v>
      </c>
      <c r="H231" s="207">
        <v>33</v>
      </c>
      <c r="I231" s="208"/>
      <c r="L231" s="203"/>
      <c r="M231" s="209"/>
      <c r="N231" s="210"/>
      <c r="O231" s="210"/>
      <c r="P231" s="210"/>
      <c r="Q231" s="210"/>
      <c r="R231" s="210"/>
      <c r="S231" s="210"/>
      <c r="T231" s="211"/>
      <c r="AT231" s="212" t="s">
        <v>167</v>
      </c>
      <c r="AU231" s="212" t="s">
        <v>86</v>
      </c>
      <c r="AV231" s="14" t="s">
        <v>163</v>
      </c>
      <c r="AW231" s="14" t="s">
        <v>41</v>
      </c>
      <c r="AX231" s="14" t="s">
        <v>22</v>
      </c>
      <c r="AY231" s="212" t="s">
        <v>157</v>
      </c>
    </row>
    <row r="232" spans="2:65" s="1" customFormat="1" ht="31.5" customHeight="1">
      <c r="B232" s="172"/>
      <c r="C232" s="213" t="s">
        <v>418</v>
      </c>
      <c r="D232" s="213" t="s">
        <v>176</v>
      </c>
      <c r="E232" s="214" t="s">
        <v>256</v>
      </c>
      <c r="F232" s="215" t="s">
        <v>257</v>
      </c>
      <c r="G232" s="216" t="s">
        <v>117</v>
      </c>
      <c r="H232" s="217">
        <v>33</v>
      </c>
      <c r="I232" s="218"/>
      <c r="J232" s="219">
        <f>ROUND(I232*H232,2)</f>
        <v>0</v>
      </c>
      <c r="K232" s="215" t="s">
        <v>20</v>
      </c>
      <c r="L232" s="220"/>
      <c r="M232" s="221" t="s">
        <v>20</v>
      </c>
      <c r="N232" s="222" t="s">
        <v>49</v>
      </c>
      <c r="O232" s="36"/>
      <c r="P232" s="182">
        <f>O232*H232</f>
        <v>0</v>
      </c>
      <c r="Q232" s="182">
        <v>0</v>
      </c>
      <c r="R232" s="182">
        <f>Q232*H232</f>
        <v>0</v>
      </c>
      <c r="S232" s="182">
        <v>0</v>
      </c>
      <c r="T232" s="183">
        <f>S232*H232</f>
        <v>0</v>
      </c>
      <c r="AR232" s="18" t="s">
        <v>180</v>
      </c>
      <c r="AT232" s="18" t="s">
        <v>176</v>
      </c>
      <c r="AU232" s="18" t="s">
        <v>86</v>
      </c>
      <c r="AY232" s="18" t="s">
        <v>157</v>
      </c>
      <c r="BE232" s="184">
        <f>IF(N232="základní",J232,0)</f>
        <v>0</v>
      </c>
      <c r="BF232" s="184">
        <f>IF(N232="snížená",J232,0)</f>
        <v>0</v>
      </c>
      <c r="BG232" s="184">
        <f>IF(N232="zákl. přenesená",J232,0)</f>
        <v>0</v>
      </c>
      <c r="BH232" s="184">
        <f>IF(N232="sníž. přenesená",J232,0)</f>
        <v>0</v>
      </c>
      <c r="BI232" s="184">
        <f>IF(N232="nulová",J232,0)</f>
        <v>0</v>
      </c>
      <c r="BJ232" s="18" t="s">
        <v>22</v>
      </c>
      <c r="BK232" s="184">
        <f>ROUND(I232*H232,2)</f>
        <v>0</v>
      </c>
      <c r="BL232" s="18" t="s">
        <v>163</v>
      </c>
      <c r="BM232" s="18" t="s">
        <v>419</v>
      </c>
    </row>
    <row r="233" spans="2:47" s="1" customFormat="1" ht="27">
      <c r="B233" s="35"/>
      <c r="D233" s="185" t="s">
        <v>165</v>
      </c>
      <c r="F233" s="186" t="s">
        <v>257</v>
      </c>
      <c r="I233" s="146"/>
      <c r="L233" s="35"/>
      <c r="M233" s="64"/>
      <c r="N233" s="36"/>
      <c r="O233" s="36"/>
      <c r="P233" s="36"/>
      <c r="Q233" s="36"/>
      <c r="R233" s="36"/>
      <c r="S233" s="36"/>
      <c r="T233" s="65"/>
      <c r="AT233" s="18" t="s">
        <v>165</v>
      </c>
      <c r="AU233" s="18" t="s">
        <v>86</v>
      </c>
    </row>
    <row r="234" spans="2:51" s="12" customFormat="1" ht="13.5">
      <c r="B234" s="187"/>
      <c r="D234" s="185" t="s">
        <v>167</v>
      </c>
      <c r="E234" s="188" t="s">
        <v>20</v>
      </c>
      <c r="F234" s="189" t="s">
        <v>239</v>
      </c>
      <c r="H234" s="190" t="s">
        <v>20</v>
      </c>
      <c r="I234" s="191"/>
      <c r="L234" s="187"/>
      <c r="M234" s="192"/>
      <c r="N234" s="193"/>
      <c r="O234" s="193"/>
      <c r="P234" s="193"/>
      <c r="Q234" s="193"/>
      <c r="R234" s="193"/>
      <c r="S234" s="193"/>
      <c r="T234" s="194"/>
      <c r="AT234" s="190" t="s">
        <v>167</v>
      </c>
      <c r="AU234" s="190" t="s">
        <v>86</v>
      </c>
      <c r="AV234" s="12" t="s">
        <v>22</v>
      </c>
      <c r="AW234" s="12" t="s">
        <v>41</v>
      </c>
      <c r="AX234" s="12" t="s">
        <v>78</v>
      </c>
      <c r="AY234" s="190" t="s">
        <v>157</v>
      </c>
    </row>
    <row r="235" spans="2:51" s="13" customFormat="1" ht="13.5">
      <c r="B235" s="195"/>
      <c r="D235" s="185" t="s">
        <v>167</v>
      </c>
      <c r="E235" s="196" t="s">
        <v>323</v>
      </c>
      <c r="F235" s="197" t="s">
        <v>322</v>
      </c>
      <c r="H235" s="198">
        <v>33</v>
      </c>
      <c r="I235" s="199"/>
      <c r="L235" s="195"/>
      <c r="M235" s="200"/>
      <c r="N235" s="201"/>
      <c r="O235" s="201"/>
      <c r="P235" s="201"/>
      <c r="Q235" s="201"/>
      <c r="R235" s="201"/>
      <c r="S235" s="201"/>
      <c r="T235" s="202"/>
      <c r="AT235" s="196" t="s">
        <v>167</v>
      </c>
      <c r="AU235" s="196" t="s">
        <v>86</v>
      </c>
      <c r="AV235" s="13" t="s">
        <v>86</v>
      </c>
      <c r="AW235" s="13" t="s">
        <v>41</v>
      </c>
      <c r="AX235" s="13" t="s">
        <v>78</v>
      </c>
      <c r="AY235" s="196" t="s">
        <v>157</v>
      </c>
    </row>
    <row r="236" spans="2:51" s="14" customFormat="1" ht="13.5">
      <c r="B236" s="203"/>
      <c r="D236" s="204" t="s">
        <v>167</v>
      </c>
      <c r="E236" s="205" t="s">
        <v>20</v>
      </c>
      <c r="F236" s="206" t="s">
        <v>170</v>
      </c>
      <c r="H236" s="207">
        <v>33</v>
      </c>
      <c r="I236" s="208"/>
      <c r="L236" s="203"/>
      <c r="M236" s="209"/>
      <c r="N236" s="210"/>
      <c r="O236" s="210"/>
      <c r="P236" s="210"/>
      <c r="Q236" s="210"/>
      <c r="R236" s="210"/>
      <c r="S236" s="210"/>
      <c r="T236" s="211"/>
      <c r="AT236" s="212" t="s">
        <v>167</v>
      </c>
      <c r="AU236" s="212" t="s">
        <v>86</v>
      </c>
      <c r="AV236" s="14" t="s">
        <v>163</v>
      </c>
      <c r="AW236" s="14" t="s">
        <v>41</v>
      </c>
      <c r="AX236" s="14" t="s">
        <v>22</v>
      </c>
      <c r="AY236" s="212" t="s">
        <v>157</v>
      </c>
    </row>
    <row r="237" spans="2:65" s="1" customFormat="1" ht="44.25" customHeight="1">
      <c r="B237" s="172"/>
      <c r="C237" s="173" t="s">
        <v>420</v>
      </c>
      <c r="D237" s="173" t="s">
        <v>159</v>
      </c>
      <c r="E237" s="174" t="s">
        <v>421</v>
      </c>
      <c r="F237" s="175" t="s">
        <v>422</v>
      </c>
      <c r="G237" s="176" t="s">
        <v>117</v>
      </c>
      <c r="H237" s="177">
        <v>1</v>
      </c>
      <c r="I237" s="178"/>
      <c r="J237" s="179">
        <f>ROUND(I237*H237,2)</f>
        <v>0</v>
      </c>
      <c r="K237" s="175" t="s">
        <v>20</v>
      </c>
      <c r="L237" s="35"/>
      <c r="M237" s="180" t="s">
        <v>20</v>
      </c>
      <c r="N237" s="181" t="s">
        <v>49</v>
      </c>
      <c r="O237" s="36"/>
      <c r="P237" s="182">
        <f>O237*H237</f>
        <v>0</v>
      </c>
      <c r="Q237" s="182">
        <v>0</v>
      </c>
      <c r="R237" s="182">
        <f>Q237*H237</f>
        <v>0</v>
      </c>
      <c r="S237" s="182">
        <v>0</v>
      </c>
      <c r="T237" s="183">
        <f>S237*H237</f>
        <v>0</v>
      </c>
      <c r="AR237" s="18" t="s">
        <v>163</v>
      </c>
      <c r="AT237" s="18" t="s">
        <v>159</v>
      </c>
      <c r="AU237" s="18" t="s">
        <v>86</v>
      </c>
      <c r="AY237" s="18" t="s">
        <v>157</v>
      </c>
      <c r="BE237" s="184">
        <f>IF(N237="základní",J237,0)</f>
        <v>0</v>
      </c>
      <c r="BF237" s="184">
        <f>IF(N237="snížená",J237,0)</f>
        <v>0</v>
      </c>
      <c r="BG237" s="184">
        <f>IF(N237="zákl. přenesená",J237,0)</f>
        <v>0</v>
      </c>
      <c r="BH237" s="184">
        <f>IF(N237="sníž. přenesená",J237,0)</f>
        <v>0</v>
      </c>
      <c r="BI237" s="184">
        <f>IF(N237="nulová",J237,0)</f>
        <v>0</v>
      </c>
      <c r="BJ237" s="18" t="s">
        <v>22</v>
      </c>
      <c r="BK237" s="184">
        <f>ROUND(I237*H237,2)</f>
        <v>0</v>
      </c>
      <c r="BL237" s="18" t="s">
        <v>163</v>
      </c>
      <c r="BM237" s="18" t="s">
        <v>423</v>
      </c>
    </row>
    <row r="238" spans="2:47" s="1" customFormat="1" ht="27">
      <c r="B238" s="35"/>
      <c r="D238" s="185" t="s">
        <v>165</v>
      </c>
      <c r="F238" s="186" t="s">
        <v>422</v>
      </c>
      <c r="I238" s="146"/>
      <c r="L238" s="35"/>
      <c r="M238" s="64"/>
      <c r="N238" s="36"/>
      <c r="O238" s="36"/>
      <c r="P238" s="36"/>
      <c r="Q238" s="36"/>
      <c r="R238" s="36"/>
      <c r="S238" s="36"/>
      <c r="T238" s="65"/>
      <c r="AT238" s="18" t="s">
        <v>165</v>
      </c>
      <c r="AU238" s="18" t="s">
        <v>86</v>
      </c>
    </row>
    <row r="239" spans="2:51" s="13" customFormat="1" ht="13.5">
      <c r="B239" s="195"/>
      <c r="D239" s="185" t="s">
        <v>167</v>
      </c>
      <c r="E239" s="196" t="s">
        <v>20</v>
      </c>
      <c r="F239" s="197" t="s">
        <v>324</v>
      </c>
      <c r="H239" s="198">
        <v>1</v>
      </c>
      <c r="I239" s="199"/>
      <c r="L239" s="195"/>
      <c r="M239" s="200"/>
      <c r="N239" s="201"/>
      <c r="O239" s="201"/>
      <c r="P239" s="201"/>
      <c r="Q239" s="201"/>
      <c r="R239" s="201"/>
      <c r="S239" s="201"/>
      <c r="T239" s="202"/>
      <c r="AT239" s="196" t="s">
        <v>167</v>
      </c>
      <c r="AU239" s="196" t="s">
        <v>86</v>
      </c>
      <c r="AV239" s="13" t="s">
        <v>86</v>
      </c>
      <c r="AW239" s="13" t="s">
        <v>41</v>
      </c>
      <c r="AX239" s="13" t="s">
        <v>78</v>
      </c>
      <c r="AY239" s="196" t="s">
        <v>157</v>
      </c>
    </row>
    <row r="240" spans="2:51" s="14" customFormat="1" ht="13.5">
      <c r="B240" s="203"/>
      <c r="D240" s="204" t="s">
        <v>167</v>
      </c>
      <c r="E240" s="205" t="s">
        <v>20</v>
      </c>
      <c r="F240" s="206" t="s">
        <v>170</v>
      </c>
      <c r="H240" s="207">
        <v>1</v>
      </c>
      <c r="I240" s="208"/>
      <c r="L240" s="203"/>
      <c r="M240" s="209"/>
      <c r="N240" s="210"/>
      <c r="O240" s="210"/>
      <c r="P240" s="210"/>
      <c r="Q240" s="210"/>
      <c r="R240" s="210"/>
      <c r="S240" s="210"/>
      <c r="T240" s="211"/>
      <c r="AT240" s="212" t="s">
        <v>167</v>
      </c>
      <c r="AU240" s="212" t="s">
        <v>86</v>
      </c>
      <c r="AV240" s="14" t="s">
        <v>163</v>
      </c>
      <c r="AW240" s="14" t="s">
        <v>41</v>
      </c>
      <c r="AX240" s="14" t="s">
        <v>22</v>
      </c>
      <c r="AY240" s="212" t="s">
        <v>157</v>
      </c>
    </row>
    <row r="241" spans="2:65" s="1" customFormat="1" ht="44.25" customHeight="1">
      <c r="B241" s="172"/>
      <c r="C241" s="213" t="s">
        <v>424</v>
      </c>
      <c r="D241" s="213" t="s">
        <v>176</v>
      </c>
      <c r="E241" s="214" t="s">
        <v>425</v>
      </c>
      <c r="F241" s="215" t="s">
        <v>426</v>
      </c>
      <c r="G241" s="216" t="s">
        <v>117</v>
      </c>
      <c r="H241" s="217">
        <v>1</v>
      </c>
      <c r="I241" s="218"/>
      <c r="J241" s="219">
        <f>ROUND(I241*H241,2)</f>
        <v>0</v>
      </c>
      <c r="K241" s="215" t="s">
        <v>20</v>
      </c>
      <c r="L241" s="220"/>
      <c r="M241" s="221" t="s">
        <v>20</v>
      </c>
      <c r="N241" s="222" t="s">
        <v>49</v>
      </c>
      <c r="O241" s="36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AR241" s="18" t="s">
        <v>180</v>
      </c>
      <c r="AT241" s="18" t="s">
        <v>176</v>
      </c>
      <c r="AU241" s="18" t="s">
        <v>86</v>
      </c>
      <c r="AY241" s="18" t="s">
        <v>157</v>
      </c>
      <c r="BE241" s="184">
        <f>IF(N241="základní",J241,0)</f>
        <v>0</v>
      </c>
      <c r="BF241" s="184">
        <f>IF(N241="snížená",J241,0)</f>
        <v>0</v>
      </c>
      <c r="BG241" s="184">
        <f>IF(N241="zákl. přenesená",J241,0)</f>
        <v>0</v>
      </c>
      <c r="BH241" s="184">
        <f>IF(N241="sníž. přenesená",J241,0)</f>
        <v>0</v>
      </c>
      <c r="BI241" s="184">
        <f>IF(N241="nulová",J241,0)</f>
        <v>0</v>
      </c>
      <c r="BJ241" s="18" t="s">
        <v>22</v>
      </c>
      <c r="BK241" s="184">
        <f>ROUND(I241*H241,2)</f>
        <v>0</v>
      </c>
      <c r="BL241" s="18" t="s">
        <v>163</v>
      </c>
      <c r="BM241" s="18" t="s">
        <v>427</v>
      </c>
    </row>
    <row r="242" spans="2:47" s="1" customFormat="1" ht="40.5">
      <c r="B242" s="35"/>
      <c r="D242" s="185" t="s">
        <v>165</v>
      </c>
      <c r="F242" s="186" t="s">
        <v>426</v>
      </c>
      <c r="I242" s="146"/>
      <c r="L242" s="35"/>
      <c r="M242" s="64"/>
      <c r="N242" s="36"/>
      <c r="O242" s="36"/>
      <c r="P242" s="36"/>
      <c r="Q242" s="36"/>
      <c r="R242" s="36"/>
      <c r="S242" s="36"/>
      <c r="T242" s="65"/>
      <c r="AT242" s="18" t="s">
        <v>165</v>
      </c>
      <c r="AU242" s="18" t="s">
        <v>86</v>
      </c>
    </row>
    <row r="243" spans="2:51" s="12" customFormat="1" ht="13.5">
      <c r="B243" s="187"/>
      <c r="D243" s="185" t="s">
        <v>167</v>
      </c>
      <c r="E243" s="188" t="s">
        <v>20</v>
      </c>
      <c r="F243" s="189" t="s">
        <v>239</v>
      </c>
      <c r="H243" s="190" t="s">
        <v>20</v>
      </c>
      <c r="I243" s="191"/>
      <c r="L243" s="187"/>
      <c r="M243" s="192"/>
      <c r="N243" s="193"/>
      <c r="O243" s="193"/>
      <c r="P243" s="193"/>
      <c r="Q243" s="193"/>
      <c r="R243" s="193"/>
      <c r="S243" s="193"/>
      <c r="T243" s="194"/>
      <c r="AT243" s="190" t="s">
        <v>167</v>
      </c>
      <c r="AU243" s="190" t="s">
        <v>86</v>
      </c>
      <c r="AV243" s="12" t="s">
        <v>22</v>
      </c>
      <c r="AW243" s="12" t="s">
        <v>41</v>
      </c>
      <c r="AX243" s="12" t="s">
        <v>78</v>
      </c>
      <c r="AY243" s="190" t="s">
        <v>157</v>
      </c>
    </row>
    <row r="244" spans="2:51" s="13" customFormat="1" ht="13.5">
      <c r="B244" s="195"/>
      <c r="D244" s="185" t="s">
        <v>167</v>
      </c>
      <c r="E244" s="196" t="s">
        <v>324</v>
      </c>
      <c r="F244" s="197" t="s">
        <v>22</v>
      </c>
      <c r="H244" s="198">
        <v>1</v>
      </c>
      <c r="I244" s="199"/>
      <c r="L244" s="195"/>
      <c r="M244" s="200"/>
      <c r="N244" s="201"/>
      <c r="O244" s="201"/>
      <c r="P244" s="201"/>
      <c r="Q244" s="201"/>
      <c r="R244" s="201"/>
      <c r="S244" s="201"/>
      <c r="T244" s="202"/>
      <c r="AT244" s="196" t="s">
        <v>167</v>
      </c>
      <c r="AU244" s="196" t="s">
        <v>86</v>
      </c>
      <c r="AV244" s="13" t="s">
        <v>86</v>
      </c>
      <c r="AW244" s="13" t="s">
        <v>41</v>
      </c>
      <c r="AX244" s="13" t="s">
        <v>78</v>
      </c>
      <c r="AY244" s="196" t="s">
        <v>157</v>
      </c>
    </row>
    <row r="245" spans="2:51" s="14" customFormat="1" ht="13.5">
      <c r="B245" s="203"/>
      <c r="D245" s="204" t="s">
        <v>167</v>
      </c>
      <c r="E245" s="205" t="s">
        <v>20</v>
      </c>
      <c r="F245" s="206" t="s">
        <v>170</v>
      </c>
      <c r="H245" s="207">
        <v>1</v>
      </c>
      <c r="I245" s="208"/>
      <c r="L245" s="203"/>
      <c r="M245" s="209"/>
      <c r="N245" s="210"/>
      <c r="O245" s="210"/>
      <c r="P245" s="210"/>
      <c r="Q245" s="210"/>
      <c r="R245" s="210"/>
      <c r="S245" s="210"/>
      <c r="T245" s="211"/>
      <c r="AT245" s="212" t="s">
        <v>167</v>
      </c>
      <c r="AU245" s="212" t="s">
        <v>86</v>
      </c>
      <c r="AV245" s="14" t="s">
        <v>163</v>
      </c>
      <c r="AW245" s="14" t="s">
        <v>41</v>
      </c>
      <c r="AX245" s="14" t="s">
        <v>22</v>
      </c>
      <c r="AY245" s="212" t="s">
        <v>157</v>
      </c>
    </row>
    <row r="246" spans="2:65" s="1" customFormat="1" ht="44.25" customHeight="1">
      <c r="B246" s="172"/>
      <c r="C246" s="173" t="s">
        <v>322</v>
      </c>
      <c r="D246" s="173" t="s">
        <v>159</v>
      </c>
      <c r="E246" s="174" t="s">
        <v>428</v>
      </c>
      <c r="F246" s="175" t="s">
        <v>429</v>
      </c>
      <c r="G246" s="176" t="s">
        <v>117</v>
      </c>
      <c r="H246" s="177">
        <v>1</v>
      </c>
      <c r="I246" s="178"/>
      <c r="J246" s="179">
        <f>ROUND(I246*H246,2)</f>
        <v>0</v>
      </c>
      <c r="K246" s="175" t="s">
        <v>20</v>
      </c>
      <c r="L246" s="35"/>
      <c r="M246" s="180" t="s">
        <v>20</v>
      </c>
      <c r="N246" s="181" t="s">
        <v>49</v>
      </c>
      <c r="O246" s="36"/>
      <c r="P246" s="182">
        <f>O246*H246</f>
        <v>0</v>
      </c>
      <c r="Q246" s="182">
        <v>0</v>
      </c>
      <c r="R246" s="182">
        <f>Q246*H246</f>
        <v>0</v>
      </c>
      <c r="S246" s="182">
        <v>0</v>
      </c>
      <c r="T246" s="183">
        <f>S246*H246</f>
        <v>0</v>
      </c>
      <c r="AR246" s="18" t="s">
        <v>163</v>
      </c>
      <c r="AT246" s="18" t="s">
        <v>159</v>
      </c>
      <c r="AU246" s="18" t="s">
        <v>86</v>
      </c>
      <c r="AY246" s="18" t="s">
        <v>157</v>
      </c>
      <c r="BE246" s="184">
        <f>IF(N246="základní",J246,0)</f>
        <v>0</v>
      </c>
      <c r="BF246" s="184">
        <f>IF(N246="snížená",J246,0)</f>
        <v>0</v>
      </c>
      <c r="BG246" s="184">
        <f>IF(N246="zákl. přenesená",J246,0)</f>
        <v>0</v>
      </c>
      <c r="BH246" s="184">
        <f>IF(N246="sníž. přenesená",J246,0)</f>
        <v>0</v>
      </c>
      <c r="BI246" s="184">
        <f>IF(N246="nulová",J246,0)</f>
        <v>0</v>
      </c>
      <c r="BJ246" s="18" t="s">
        <v>22</v>
      </c>
      <c r="BK246" s="184">
        <f>ROUND(I246*H246,2)</f>
        <v>0</v>
      </c>
      <c r="BL246" s="18" t="s">
        <v>163</v>
      </c>
      <c r="BM246" s="18" t="s">
        <v>430</v>
      </c>
    </row>
    <row r="247" spans="2:47" s="1" customFormat="1" ht="27">
      <c r="B247" s="35"/>
      <c r="D247" s="185" t="s">
        <v>165</v>
      </c>
      <c r="F247" s="186" t="s">
        <v>422</v>
      </c>
      <c r="I247" s="146"/>
      <c r="L247" s="35"/>
      <c r="M247" s="64"/>
      <c r="N247" s="36"/>
      <c r="O247" s="36"/>
      <c r="P247" s="36"/>
      <c r="Q247" s="36"/>
      <c r="R247" s="36"/>
      <c r="S247" s="36"/>
      <c r="T247" s="65"/>
      <c r="AT247" s="18" t="s">
        <v>165</v>
      </c>
      <c r="AU247" s="18" t="s">
        <v>86</v>
      </c>
    </row>
    <row r="248" spans="2:51" s="13" customFormat="1" ht="13.5">
      <c r="B248" s="195"/>
      <c r="D248" s="185" t="s">
        <v>167</v>
      </c>
      <c r="E248" s="196" t="s">
        <v>20</v>
      </c>
      <c r="F248" s="197" t="s">
        <v>315</v>
      </c>
      <c r="H248" s="198">
        <v>1</v>
      </c>
      <c r="I248" s="199"/>
      <c r="L248" s="195"/>
      <c r="M248" s="200"/>
      <c r="N248" s="201"/>
      <c r="O248" s="201"/>
      <c r="P248" s="201"/>
      <c r="Q248" s="201"/>
      <c r="R248" s="201"/>
      <c r="S248" s="201"/>
      <c r="T248" s="202"/>
      <c r="AT248" s="196" t="s">
        <v>167</v>
      </c>
      <c r="AU248" s="196" t="s">
        <v>86</v>
      </c>
      <c r="AV248" s="13" t="s">
        <v>86</v>
      </c>
      <c r="AW248" s="13" t="s">
        <v>41</v>
      </c>
      <c r="AX248" s="13" t="s">
        <v>78</v>
      </c>
      <c r="AY248" s="196" t="s">
        <v>157</v>
      </c>
    </row>
    <row r="249" spans="2:51" s="14" customFormat="1" ht="13.5">
      <c r="B249" s="203"/>
      <c r="D249" s="204" t="s">
        <v>167</v>
      </c>
      <c r="E249" s="205" t="s">
        <v>20</v>
      </c>
      <c r="F249" s="206" t="s">
        <v>170</v>
      </c>
      <c r="H249" s="207">
        <v>1</v>
      </c>
      <c r="I249" s="208"/>
      <c r="L249" s="203"/>
      <c r="M249" s="209"/>
      <c r="N249" s="210"/>
      <c r="O249" s="210"/>
      <c r="P249" s="210"/>
      <c r="Q249" s="210"/>
      <c r="R249" s="210"/>
      <c r="S249" s="210"/>
      <c r="T249" s="211"/>
      <c r="AT249" s="212" t="s">
        <v>167</v>
      </c>
      <c r="AU249" s="212" t="s">
        <v>86</v>
      </c>
      <c r="AV249" s="14" t="s">
        <v>163</v>
      </c>
      <c r="AW249" s="14" t="s">
        <v>41</v>
      </c>
      <c r="AX249" s="14" t="s">
        <v>22</v>
      </c>
      <c r="AY249" s="212" t="s">
        <v>157</v>
      </c>
    </row>
    <row r="250" spans="2:65" s="1" customFormat="1" ht="44.25" customHeight="1">
      <c r="B250" s="172"/>
      <c r="C250" s="213" t="s">
        <v>431</v>
      </c>
      <c r="D250" s="213" t="s">
        <v>176</v>
      </c>
      <c r="E250" s="214" t="s">
        <v>432</v>
      </c>
      <c r="F250" s="215" t="s">
        <v>433</v>
      </c>
      <c r="G250" s="216" t="s">
        <v>117</v>
      </c>
      <c r="H250" s="217">
        <v>1</v>
      </c>
      <c r="I250" s="218"/>
      <c r="J250" s="219">
        <f>ROUND(I250*H250,2)</f>
        <v>0</v>
      </c>
      <c r="K250" s="215" t="s">
        <v>20</v>
      </c>
      <c r="L250" s="220"/>
      <c r="M250" s="221" t="s">
        <v>20</v>
      </c>
      <c r="N250" s="222" t="s">
        <v>49</v>
      </c>
      <c r="O250" s="36"/>
      <c r="P250" s="182">
        <f>O250*H250</f>
        <v>0</v>
      </c>
      <c r="Q250" s="182">
        <v>0</v>
      </c>
      <c r="R250" s="182">
        <f>Q250*H250</f>
        <v>0</v>
      </c>
      <c r="S250" s="182">
        <v>0</v>
      </c>
      <c r="T250" s="183">
        <f>S250*H250</f>
        <v>0</v>
      </c>
      <c r="AR250" s="18" t="s">
        <v>180</v>
      </c>
      <c r="AT250" s="18" t="s">
        <v>176</v>
      </c>
      <c r="AU250" s="18" t="s">
        <v>86</v>
      </c>
      <c r="AY250" s="18" t="s">
        <v>157</v>
      </c>
      <c r="BE250" s="184">
        <f>IF(N250="základní",J250,0)</f>
        <v>0</v>
      </c>
      <c r="BF250" s="184">
        <f>IF(N250="snížená",J250,0)</f>
        <v>0</v>
      </c>
      <c r="BG250" s="184">
        <f>IF(N250="zákl. přenesená",J250,0)</f>
        <v>0</v>
      </c>
      <c r="BH250" s="184">
        <f>IF(N250="sníž. přenesená",J250,0)</f>
        <v>0</v>
      </c>
      <c r="BI250" s="184">
        <f>IF(N250="nulová",J250,0)</f>
        <v>0</v>
      </c>
      <c r="BJ250" s="18" t="s">
        <v>22</v>
      </c>
      <c r="BK250" s="184">
        <f>ROUND(I250*H250,2)</f>
        <v>0</v>
      </c>
      <c r="BL250" s="18" t="s">
        <v>163</v>
      </c>
      <c r="BM250" s="18" t="s">
        <v>434</v>
      </c>
    </row>
    <row r="251" spans="2:47" s="1" customFormat="1" ht="40.5">
      <c r="B251" s="35"/>
      <c r="D251" s="185" t="s">
        <v>165</v>
      </c>
      <c r="F251" s="186" t="s">
        <v>433</v>
      </c>
      <c r="I251" s="146"/>
      <c r="L251" s="35"/>
      <c r="M251" s="64"/>
      <c r="N251" s="36"/>
      <c r="O251" s="36"/>
      <c r="P251" s="36"/>
      <c r="Q251" s="36"/>
      <c r="R251" s="36"/>
      <c r="S251" s="36"/>
      <c r="T251" s="65"/>
      <c r="AT251" s="18" t="s">
        <v>165</v>
      </c>
      <c r="AU251" s="18" t="s">
        <v>86</v>
      </c>
    </row>
    <row r="252" spans="2:51" s="12" customFormat="1" ht="13.5">
      <c r="B252" s="187"/>
      <c r="D252" s="185" t="s">
        <v>167</v>
      </c>
      <c r="E252" s="188" t="s">
        <v>20</v>
      </c>
      <c r="F252" s="189" t="s">
        <v>239</v>
      </c>
      <c r="H252" s="190" t="s">
        <v>20</v>
      </c>
      <c r="I252" s="191"/>
      <c r="L252" s="187"/>
      <c r="M252" s="192"/>
      <c r="N252" s="193"/>
      <c r="O252" s="193"/>
      <c r="P252" s="193"/>
      <c r="Q252" s="193"/>
      <c r="R252" s="193"/>
      <c r="S252" s="193"/>
      <c r="T252" s="194"/>
      <c r="AT252" s="190" t="s">
        <v>167</v>
      </c>
      <c r="AU252" s="190" t="s">
        <v>86</v>
      </c>
      <c r="AV252" s="12" t="s">
        <v>22</v>
      </c>
      <c r="AW252" s="12" t="s">
        <v>41</v>
      </c>
      <c r="AX252" s="12" t="s">
        <v>78</v>
      </c>
      <c r="AY252" s="190" t="s">
        <v>157</v>
      </c>
    </row>
    <row r="253" spans="2:51" s="13" customFormat="1" ht="13.5">
      <c r="B253" s="195"/>
      <c r="D253" s="185" t="s">
        <v>167</v>
      </c>
      <c r="E253" s="196" t="s">
        <v>315</v>
      </c>
      <c r="F253" s="197" t="s">
        <v>22</v>
      </c>
      <c r="H253" s="198">
        <v>1</v>
      </c>
      <c r="I253" s="199"/>
      <c r="L253" s="195"/>
      <c r="M253" s="200"/>
      <c r="N253" s="201"/>
      <c r="O253" s="201"/>
      <c r="P253" s="201"/>
      <c r="Q253" s="201"/>
      <c r="R253" s="201"/>
      <c r="S253" s="201"/>
      <c r="T253" s="202"/>
      <c r="AT253" s="196" t="s">
        <v>167</v>
      </c>
      <c r="AU253" s="196" t="s">
        <v>86</v>
      </c>
      <c r="AV253" s="13" t="s">
        <v>86</v>
      </c>
      <c r="AW253" s="13" t="s">
        <v>41</v>
      </c>
      <c r="AX253" s="13" t="s">
        <v>78</v>
      </c>
      <c r="AY253" s="196" t="s">
        <v>157</v>
      </c>
    </row>
    <row r="254" spans="2:51" s="14" customFormat="1" ht="13.5">
      <c r="B254" s="203"/>
      <c r="D254" s="204" t="s">
        <v>167</v>
      </c>
      <c r="E254" s="205" t="s">
        <v>20</v>
      </c>
      <c r="F254" s="206" t="s">
        <v>170</v>
      </c>
      <c r="H254" s="207">
        <v>1</v>
      </c>
      <c r="I254" s="208"/>
      <c r="L254" s="203"/>
      <c r="M254" s="209"/>
      <c r="N254" s="210"/>
      <c r="O254" s="210"/>
      <c r="P254" s="210"/>
      <c r="Q254" s="210"/>
      <c r="R254" s="210"/>
      <c r="S254" s="210"/>
      <c r="T254" s="211"/>
      <c r="AT254" s="212" t="s">
        <v>167</v>
      </c>
      <c r="AU254" s="212" t="s">
        <v>86</v>
      </c>
      <c r="AV254" s="14" t="s">
        <v>163</v>
      </c>
      <c r="AW254" s="14" t="s">
        <v>41</v>
      </c>
      <c r="AX254" s="14" t="s">
        <v>22</v>
      </c>
      <c r="AY254" s="212" t="s">
        <v>157</v>
      </c>
    </row>
    <row r="255" spans="2:65" s="1" customFormat="1" ht="44.25" customHeight="1">
      <c r="B255" s="172"/>
      <c r="C255" s="173" t="s">
        <v>435</v>
      </c>
      <c r="D255" s="173" t="s">
        <v>159</v>
      </c>
      <c r="E255" s="174" t="s">
        <v>436</v>
      </c>
      <c r="F255" s="175" t="s">
        <v>437</v>
      </c>
      <c r="G255" s="176" t="s">
        <v>117</v>
      </c>
      <c r="H255" s="177">
        <v>1</v>
      </c>
      <c r="I255" s="178"/>
      <c r="J255" s="179">
        <f>ROUND(I255*H255,2)</f>
        <v>0</v>
      </c>
      <c r="K255" s="175" t="s">
        <v>20</v>
      </c>
      <c r="L255" s="35"/>
      <c r="M255" s="180" t="s">
        <v>20</v>
      </c>
      <c r="N255" s="181" t="s">
        <v>49</v>
      </c>
      <c r="O255" s="36"/>
      <c r="P255" s="182">
        <f>O255*H255</f>
        <v>0</v>
      </c>
      <c r="Q255" s="182">
        <v>0</v>
      </c>
      <c r="R255" s="182">
        <f>Q255*H255</f>
        <v>0</v>
      </c>
      <c r="S255" s="182">
        <v>0</v>
      </c>
      <c r="T255" s="183">
        <f>S255*H255</f>
        <v>0</v>
      </c>
      <c r="AR255" s="18" t="s">
        <v>163</v>
      </c>
      <c r="AT255" s="18" t="s">
        <v>159</v>
      </c>
      <c r="AU255" s="18" t="s">
        <v>86</v>
      </c>
      <c r="AY255" s="18" t="s">
        <v>157</v>
      </c>
      <c r="BE255" s="184">
        <f>IF(N255="základní",J255,0)</f>
        <v>0</v>
      </c>
      <c r="BF255" s="184">
        <f>IF(N255="snížená",J255,0)</f>
        <v>0</v>
      </c>
      <c r="BG255" s="184">
        <f>IF(N255="zákl. přenesená",J255,0)</f>
        <v>0</v>
      </c>
      <c r="BH255" s="184">
        <f>IF(N255="sníž. přenesená",J255,0)</f>
        <v>0</v>
      </c>
      <c r="BI255" s="184">
        <f>IF(N255="nulová",J255,0)</f>
        <v>0</v>
      </c>
      <c r="BJ255" s="18" t="s">
        <v>22</v>
      </c>
      <c r="BK255" s="184">
        <f>ROUND(I255*H255,2)</f>
        <v>0</v>
      </c>
      <c r="BL255" s="18" t="s">
        <v>163</v>
      </c>
      <c r="BM255" s="18" t="s">
        <v>438</v>
      </c>
    </row>
    <row r="256" spans="2:47" s="1" customFormat="1" ht="27">
      <c r="B256" s="35"/>
      <c r="D256" s="185" t="s">
        <v>165</v>
      </c>
      <c r="F256" s="186" t="s">
        <v>437</v>
      </c>
      <c r="I256" s="146"/>
      <c r="L256" s="35"/>
      <c r="M256" s="64"/>
      <c r="N256" s="36"/>
      <c r="O256" s="36"/>
      <c r="P256" s="36"/>
      <c r="Q256" s="36"/>
      <c r="R256" s="36"/>
      <c r="S256" s="36"/>
      <c r="T256" s="65"/>
      <c r="AT256" s="18" t="s">
        <v>165</v>
      </c>
      <c r="AU256" s="18" t="s">
        <v>86</v>
      </c>
    </row>
    <row r="257" spans="2:51" s="13" customFormat="1" ht="13.5">
      <c r="B257" s="195"/>
      <c r="D257" s="185" t="s">
        <v>167</v>
      </c>
      <c r="E257" s="196" t="s">
        <v>20</v>
      </c>
      <c r="F257" s="197" t="s">
        <v>325</v>
      </c>
      <c r="H257" s="198">
        <v>1</v>
      </c>
      <c r="I257" s="199"/>
      <c r="L257" s="195"/>
      <c r="M257" s="200"/>
      <c r="N257" s="201"/>
      <c r="O257" s="201"/>
      <c r="P257" s="201"/>
      <c r="Q257" s="201"/>
      <c r="R257" s="201"/>
      <c r="S257" s="201"/>
      <c r="T257" s="202"/>
      <c r="AT257" s="196" t="s">
        <v>167</v>
      </c>
      <c r="AU257" s="196" t="s">
        <v>86</v>
      </c>
      <c r="AV257" s="13" t="s">
        <v>86</v>
      </c>
      <c r="AW257" s="13" t="s">
        <v>41</v>
      </c>
      <c r="AX257" s="13" t="s">
        <v>78</v>
      </c>
      <c r="AY257" s="196" t="s">
        <v>157</v>
      </c>
    </row>
    <row r="258" spans="2:51" s="14" customFormat="1" ht="13.5">
      <c r="B258" s="203"/>
      <c r="D258" s="204" t="s">
        <v>167</v>
      </c>
      <c r="E258" s="205" t="s">
        <v>20</v>
      </c>
      <c r="F258" s="206" t="s">
        <v>170</v>
      </c>
      <c r="H258" s="207">
        <v>1</v>
      </c>
      <c r="I258" s="208"/>
      <c r="L258" s="203"/>
      <c r="M258" s="209"/>
      <c r="N258" s="210"/>
      <c r="O258" s="210"/>
      <c r="P258" s="210"/>
      <c r="Q258" s="210"/>
      <c r="R258" s="210"/>
      <c r="S258" s="210"/>
      <c r="T258" s="211"/>
      <c r="AT258" s="212" t="s">
        <v>167</v>
      </c>
      <c r="AU258" s="212" t="s">
        <v>86</v>
      </c>
      <c r="AV258" s="14" t="s">
        <v>163</v>
      </c>
      <c r="AW258" s="14" t="s">
        <v>41</v>
      </c>
      <c r="AX258" s="14" t="s">
        <v>22</v>
      </c>
      <c r="AY258" s="212" t="s">
        <v>157</v>
      </c>
    </row>
    <row r="259" spans="2:65" s="1" customFormat="1" ht="44.25" customHeight="1">
      <c r="B259" s="172"/>
      <c r="C259" s="213" t="s">
        <v>439</v>
      </c>
      <c r="D259" s="213" t="s">
        <v>176</v>
      </c>
      <c r="E259" s="214" t="s">
        <v>440</v>
      </c>
      <c r="F259" s="215" t="s">
        <v>441</v>
      </c>
      <c r="G259" s="216" t="s">
        <v>117</v>
      </c>
      <c r="H259" s="217">
        <v>1</v>
      </c>
      <c r="I259" s="218"/>
      <c r="J259" s="219">
        <f>ROUND(I259*H259,2)</f>
        <v>0</v>
      </c>
      <c r="K259" s="215" t="s">
        <v>20</v>
      </c>
      <c r="L259" s="220"/>
      <c r="M259" s="221" t="s">
        <v>20</v>
      </c>
      <c r="N259" s="222" t="s">
        <v>49</v>
      </c>
      <c r="O259" s="36"/>
      <c r="P259" s="182">
        <f>O259*H259</f>
        <v>0</v>
      </c>
      <c r="Q259" s="182">
        <v>0</v>
      </c>
      <c r="R259" s="182">
        <f>Q259*H259</f>
        <v>0</v>
      </c>
      <c r="S259" s="182">
        <v>0</v>
      </c>
      <c r="T259" s="183">
        <f>S259*H259</f>
        <v>0</v>
      </c>
      <c r="AR259" s="18" t="s">
        <v>180</v>
      </c>
      <c r="AT259" s="18" t="s">
        <v>176</v>
      </c>
      <c r="AU259" s="18" t="s">
        <v>86</v>
      </c>
      <c r="AY259" s="18" t="s">
        <v>157</v>
      </c>
      <c r="BE259" s="184">
        <f>IF(N259="základní",J259,0)</f>
        <v>0</v>
      </c>
      <c r="BF259" s="184">
        <f>IF(N259="snížená",J259,0)</f>
        <v>0</v>
      </c>
      <c r="BG259" s="184">
        <f>IF(N259="zákl. přenesená",J259,0)</f>
        <v>0</v>
      </c>
      <c r="BH259" s="184">
        <f>IF(N259="sníž. přenesená",J259,0)</f>
        <v>0</v>
      </c>
      <c r="BI259" s="184">
        <f>IF(N259="nulová",J259,0)</f>
        <v>0</v>
      </c>
      <c r="BJ259" s="18" t="s">
        <v>22</v>
      </c>
      <c r="BK259" s="184">
        <f>ROUND(I259*H259,2)</f>
        <v>0</v>
      </c>
      <c r="BL259" s="18" t="s">
        <v>163</v>
      </c>
      <c r="BM259" s="18" t="s">
        <v>442</v>
      </c>
    </row>
    <row r="260" spans="2:47" s="1" customFormat="1" ht="40.5">
      <c r="B260" s="35"/>
      <c r="D260" s="185" t="s">
        <v>165</v>
      </c>
      <c r="F260" s="186" t="s">
        <v>441</v>
      </c>
      <c r="I260" s="146"/>
      <c r="L260" s="35"/>
      <c r="M260" s="64"/>
      <c r="N260" s="36"/>
      <c r="O260" s="36"/>
      <c r="P260" s="36"/>
      <c r="Q260" s="36"/>
      <c r="R260" s="36"/>
      <c r="S260" s="36"/>
      <c r="T260" s="65"/>
      <c r="AT260" s="18" t="s">
        <v>165</v>
      </c>
      <c r="AU260" s="18" t="s">
        <v>86</v>
      </c>
    </row>
    <row r="261" spans="2:51" s="12" customFormat="1" ht="13.5">
      <c r="B261" s="187"/>
      <c r="D261" s="185" t="s">
        <v>167</v>
      </c>
      <c r="E261" s="188" t="s">
        <v>20</v>
      </c>
      <c r="F261" s="189" t="s">
        <v>239</v>
      </c>
      <c r="H261" s="190" t="s">
        <v>20</v>
      </c>
      <c r="I261" s="191"/>
      <c r="L261" s="187"/>
      <c r="M261" s="192"/>
      <c r="N261" s="193"/>
      <c r="O261" s="193"/>
      <c r="P261" s="193"/>
      <c r="Q261" s="193"/>
      <c r="R261" s="193"/>
      <c r="S261" s="193"/>
      <c r="T261" s="194"/>
      <c r="AT261" s="190" t="s">
        <v>167</v>
      </c>
      <c r="AU261" s="190" t="s">
        <v>86</v>
      </c>
      <c r="AV261" s="12" t="s">
        <v>22</v>
      </c>
      <c r="AW261" s="12" t="s">
        <v>41</v>
      </c>
      <c r="AX261" s="12" t="s">
        <v>78</v>
      </c>
      <c r="AY261" s="190" t="s">
        <v>157</v>
      </c>
    </row>
    <row r="262" spans="2:51" s="13" customFormat="1" ht="13.5">
      <c r="B262" s="195"/>
      <c r="D262" s="185" t="s">
        <v>167</v>
      </c>
      <c r="E262" s="196" t="s">
        <v>325</v>
      </c>
      <c r="F262" s="197" t="s">
        <v>22</v>
      </c>
      <c r="H262" s="198">
        <v>1</v>
      </c>
      <c r="I262" s="199"/>
      <c r="L262" s="195"/>
      <c r="M262" s="200"/>
      <c r="N262" s="201"/>
      <c r="O262" s="201"/>
      <c r="P262" s="201"/>
      <c r="Q262" s="201"/>
      <c r="R262" s="201"/>
      <c r="S262" s="201"/>
      <c r="T262" s="202"/>
      <c r="AT262" s="196" t="s">
        <v>167</v>
      </c>
      <c r="AU262" s="196" t="s">
        <v>86</v>
      </c>
      <c r="AV262" s="13" t="s">
        <v>86</v>
      </c>
      <c r="AW262" s="13" t="s">
        <v>41</v>
      </c>
      <c r="AX262" s="13" t="s">
        <v>78</v>
      </c>
      <c r="AY262" s="196" t="s">
        <v>157</v>
      </c>
    </row>
    <row r="263" spans="2:51" s="14" customFormat="1" ht="13.5">
      <c r="B263" s="203"/>
      <c r="D263" s="185" t="s">
        <v>167</v>
      </c>
      <c r="E263" s="224" t="s">
        <v>20</v>
      </c>
      <c r="F263" s="225" t="s">
        <v>170</v>
      </c>
      <c r="H263" s="226">
        <v>1</v>
      </c>
      <c r="I263" s="208"/>
      <c r="L263" s="203"/>
      <c r="M263" s="209"/>
      <c r="N263" s="210"/>
      <c r="O263" s="210"/>
      <c r="P263" s="210"/>
      <c r="Q263" s="210"/>
      <c r="R263" s="210"/>
      <c r="S263" s="210"/>
      <c r="T263" s="211"/>
      <c r="AT263" s="212" t="s">
        <v>167</v>
      </c>
      <c r="AU263" s="212" t="s">
        <v>86</v>
      </c>
      <c r="AV263" s="14" t="s">
        <v>163</v>
      </c>
      <c r="AW263" s="14" t="s">
        <v>41</v>
      </c>
      <c r="AX263" s="14" t="s">
        <v>22</v>
      </c>
      <c r="AY263" s="212" t="s">
        <v>157</v>
      </c>
    </row>
    <row r="264" spans="2:63" s="11" customFormat="1" ht="29.25" customHeight="1">
      <c r="B264" s="158"/>
      <c r="D264" s="169" t="s">
        <v>77</v>
      </c>
      <c r="E264" s="170" t="s">
        <v>264</v>
      </c>
      <c r="F264" s="170" t="s">
        <v>265</v>
      </c>
      <c r="I264" s="161"/>
      <c r="J264" s="171">
        <f>BK264</f>
        <v>0</v>
      </c>
      <c r="L264" s="158"/>
      <c r="M264" s="163"/>
      <c r="N264" s="164"/>
      <c r="O264" s="164"/>
      <c r="P264" s="165">
        <f>SUM(P265:P275)</f>
        <v>0</v>
      </c>
      <c r="Q264" s="164"/>
      <c r="R264" s="165">
        <f>SUM(R265:R275)</f>
        <v>0</v>
      </c>
      <c r="S264" s="164"/>
      <c r="T264" s="166">
        <f>SUM(T265:T275)</f>
        <v>0</v>
      </c>
      <c r="AR264" s="159" t="s">
        <v>22</v>
      </c>
      <c r="AT264" s="167" t="s">
        <v>77</v>
      </c>
      <c r="AU264" s="167" t="s">
        <v>22</v>
      </c>
      <c r="AY264" s="159" t="s">
        <v>157</v>
      </c>
      <c r="BK264" s="168">
        <f>SUM(BK265:BK275)</f>
        <v>0</v>
      </c>
    </row>
    <row r="265" spans="2:65" s="1" customFormat="1" ht="22.5" customHeight="1">
      <c r="B265" s="172"/>
      <c r="C265" s="173" t="s">
        <v>443</v>
      </c>
      <c r="D265" s="173" t="s">
        <v>159</v>
      </c>
      <c r="E265" s="174" t="s">
        <v>267</v>
      </c>
      <c r="F265" s="175" t="s">
        <v>268</v>
      </c>
      <c r="G265" s="176" t="s">
        <v>179</v>
      </c>
      <c r="H265" s="177">
        <v>32.224</v>
      </c>
      <c r="I265" s="178"/>
      <c r="J265" s="179">
        <f>ROUND(I265*H265,2)</f>
        <v>0</v>
      </c>
      <c r="K265" s="175" t="s">
        <v>162</v>
      </c>
      <c r="L265" s="35"/>
      <c r="M265" s="180" t="s">
        <v>20</v>
      </c>
      <c r="N265" s="181" t="s">
        <v>49</v>
      </c>
      <c r="O265" s="36"/>
      <c r="P265" s="182">
        <f>O265*H265</f>
        <v>0</v>
      </c>
      <c r="Q265" s="182">
        <v>0</v>
      </c>
      <c r="R265" s="182">
        <f>Q265*H265</f>
        <v>0</v>
      </c>
      <c r="S265" s="182">
        <v>0</v>
      </c>
      <c r="T265" s="183">
        <f>S265*H265</f>
        <v>0</v>
      </c>
      <c r="AR265" s="18" t="s">
        <v>163</v>
      </c>
      <c r="AT265" s="18" t="s">
        <v>159</v>
      </c>
      <c r="AU265" s="18" t="s">
        <v>86</v>
      </c>
      <c r="AY265" s="18" t="s">
        <v>157</v>
      </c>
      <c r="BE265" s="184">
        <f>IF(N265="základní",J265,0)</f>
        <v>0</v>
      </c>
      <c r="BF265" s="184">
        <f>IF(N265="snížená",J265,0)</f>
        <v>0</v>
      </c>
      <c r="BG265" s="184">
        <f>IF(N265="zákl. přenesená",J265,0)</f>
        <v>0</v>
      </c>
      <c r="BH265" s="184">
        <f>IF(N265="sníž. přenesená",J265,0)</f>
        <v>0</v>
      </c>
      <c r="BI265" s="184">
        <f>IF(N265="nulová",J265,0)</f>
        <v>0</v>
      </c>
      <c r="BJ265" s="18" t="s">
        <v>22</v>
      </c>
      <c r="BK265" s="184">
        <f>ROUND(I265*H265,2)</f>
        <v>0</v>
      </c>
      <c r="BL265" s="18" t="s">
        <v>163</v>
      </c>
      <c r="BM265" s="18" t="s">
        <v>444</v>
      </c>
    </row>
    <row r="266" spans="2:47" s="1" customFormat="1" ht="27">
      <c r="B266" s="35"/>
      <c r="D266" s="204" t="s">
        <v>165</v>
      </c>
      <c r="F266" s="227" t="s">
        <v>270</v>
      </c>
      <c r="I266" s="146"/>
      <c r="L266" s="35"/>
      <c r="M266" s="64"/>
      <c r="N266" s="36"/>
      <c r="O266" s="36"/>
      <c r="P266" s="36"/>
      <c r="Q266" s="36"/>
      <c r="R266" s="36"/>
      <c r="S266" s="36"/>
      <c r="T266" s="65"/>
      <c r="AT266" s="18" t="s">
        <v>165</v>
      </c>
      <c r="AU266" s="18" t="s">
        <v>86</v>
      </c>
    </row>
    <row r="267" spans="2:65" s="1" customFormat="1" ht="22.5" customHeight="1">
      <c r="B267" s="172"/>
      <c r="C267" s="173" t="s">
        <v>445</v>
      </c>
      <c r="D267" s="173" t="s">
        <v>159</v>
      </c>
      <c r="E267" s="174" t="s">
        <v>272</v>
      </c>
      <c r="F267" s="175" t="s">
        <v>273</v>
      </c>
      <c r="G267" s="176" t="s">
        <v>179</v>
      </c>
      <c r="H267" s="177">
        <v>257.792</v>
      </c>
      <c r="I267" s="178"/>
      <c r="J267" s="179">
        <f>ROUND(I267*H267,2)</f>
        <v>0</v>
      </c>
      <c r="K267" s="175" t="s">
        <v>162</v>
      </c>
      <c r="L267" s="35"/>
      <c r="M267" s="180" t="s">
        <v>20</v>
      </c>
      <c r="N267" s="181" t="s">
        <v>49</v>
      </c>
      <c r="O267" s="36"/>
      <c r="P267" s="182">
        <f>O267*H267</f>
        <v>0</v>
      </c>
      <c r="Q267" s="182">
        <v>0</v>
      </c>
      <c r="R267" s="182">
        <f>Q267*H267</f>
        <v>0</v>
      </c>
      <c r="S267" s="182">
        <v>0</v>
      </c>
      <c r="T267" s="183">
        <f>S267*H267</f>
        <v>0</v>
      </c>
      <c r="AR267" s="18" t="s">
        <v>163</v>
      </c>
      <c r="AT267" s="18" t="s">
        <v>159</v>
      </c>
      <c r="AU267" s="18" t="s">
        <v>86</v>
      </c>
      <c r="AY267" s="18" t="s">
        <v>157</v>
      </c>
      <c r="BE267" s="184">
        <f>IF(N267="základní",J267,0)</f>
        <v>0</v>
      </c>
      <c r="BF267" s="184">
        <f>IF(N267="snížená",J267,0)</f>
        <v>0</v>
      </c>
      <c r="BG267" s="184">
        <f>IF(N267="zákl. přenesená",J267,0)</f>
        <v>0</v>
      </c>
      <c r="BH267" s="184">
        <f>IF(N267="sníž. přenesená",J267,0)</f>
        <v>0</v>
      </c>
      <c r="BI267" s="184">
        <f>IF(N267="nulová",J267,0)</f>
        <v>0</v>
      </c>
      <c r="BJ267" s="18" t="s">
        <v>22</v>
      </c>
      <c r="BK267" s="184">
        <f>ROUND(I267*H267,2)</f>
        <v>0</v>
      </c>
      <c r="BL267" s="18" t="s">
        <v>163</v>
      </c>
      <c r="BM267" s="18" t="s">
        <v>446</v>
      </c>
    </row>
    <row r="268" spans="2:47" s="1" customFormat="1" ht="27">
      <c r="B268" s="35"/>
      <c r="D268" s="185" t="s">
        <v>165</v>
      </c>
      <c r="F268" s="186" t="s">
        <v>275</v>
      </c>
      <c r="I268" s="146"/>
      <c r="L268" s="35"/>
      <c r="M268" s="64"/>
      <c r="N268" s="36"/>
      <c r="O268" s="36"/>
      <c r="P268" s="36"/>
      <c r="Q268" s="36"/>
      <c r="R268" s="36"/>
      <c r="S268" s="36"/>
      <c r="T268" s="65"/>
      <c r="AT268" s="18" t="s">
        <v>165</v>
      </c>
      <c r="AU268" s="18" t="s">
        <v>86</v>
      </c>
    </row>
    <row r="269" spans="2:51" s="13" customFormat="1" ht="13.5">
      <c r="B269" s="195"/>
      <c r="D269" s="204" t="s">
        <v>167</v>
      </c>
      <c r="F269" s="228" t="s">
        <v>447</v>
      </c>
      <c r="H269" s="229">
        <v>257.792</v>
      </c>
      <c r="I269" s="199"/>
      <c r="L269" s="195"/>
      <c r="M269" s="200"/>
      <c r="N269" s="201"/>
      <c r="O269" s="201"/>
      <c r="P269" s="201"/>
      <c r="Q269" s="201"/>
      <c r="R269" s="201"/>
      <c r="S269" s="201"/>
      <c r="T269" s="202"/>
      <c r="AT269" s="196" t="s">
        <v>167</v>
      </c>
      <c r="AU269" s="196" t="s">
        <v>86</v>
      </c>
      <c r="AV269" s="13" t="s">
        <v>86</v>
      </c>
      <c r="AW269" s="13" t="s">
        <v>4</v>
      </c>
      <c r="AX269" s="13" t="s">
        <v>22</v>
      </c>
      <c r="AY269" s="196" t="s">
        <v>157</v>
      </c>
    </row>
    <row r="270" spans="2:65" s="1" customFormat="1" ht="22.5" customHeight="1">
      <c r="B270" s="172"/>
      <c r="C270" s="173" t="s">
        <v>448</v>
      </c>
      <c r="D270" s="173" t="s">
        <v>159</v>
      </c>
      <c r="E270" s="174" t="s">
        <v>277</v>
      </c>
      <c r="F270" s="175" t="s">
        <v>278</v>
      </c>
      <c r="G270" s="176" t="s">
        <v>179</v>
      </c>
      <c r="H270" s="177">
        <v>32.12</v>
      </c>
      <c r="I270" s="178"/>
      <c r="J270" s="179">
        <f>ROUND(I270*H270,2)</f>
        <v>0</v>
      </c>
      <c r="K270" s="175" t="s">
        <v>162</v>
      </c>
      <c r="L270" s="35"/>
      <c r="M270" s="180" t="s">
        <v>20</v>
      </c>
      <c r="N270" s="181" t="s">
        <v>49</v>
      </c>
      <c r="O270" s="36"/>
      <c r="P270" s="182">
        <f>O270*H270</f>
        <v>0</v>
      </c>
      <c r="Q270" s="182">
        <v>0</v>
      </c>
      <c r="R270" s="182">
        <f>Q270*H270</f>
        <v>0</v>
      </c>
      <c r="S270" s="182">
        <v>0</v>
      </c>
      <c r="T270" s="183">
        <f>S270*H270</f>
        <v>0</v>
      </c>
      <c r="AR270" s="18" t="s">
        <v>163</v>
      </c>
      <c r="AT270" s="18" t="s">
        <v>159</v>
      </c>
      <c r="AU270" s="18" t="s">
        <v>86</v>
      </c>
      <c r="AY270" s="18" t="s">
        <v>157</v>
      </c>
      <c r="BE270" s="184">
        <f>IF(N270="základní",J270,0)</f>
        <v>0</v>
      </c>
      <c r="BF270" s="184">
        <f>IF(N270="snížená",J270,0)</f>
        <v>0</v>
      </c>
      <c r="BG270" s="184">
        <f>IF(N270="zákl. přenesená",J270,0)</f>
        <v>0</v>
      </c>
      <c r="BH270" s="184">
        <f>IF(N270="sníž. přenesená",J270,0)</f>
        <v>0</v>
      </c>
      <c r="BI270" s="184">
        <f>IF(N270="nulová",J270,0)</f>
        <v>0</v>
      </c>
      <c r="BJ270" s="18" t="s">
        <v>22</v>
      </c>
      <c r="BK270" s="184">
        <f>ROUND(I270*H270,2)</f>
        <v>0</v>
      </c>
      <c r="BL270" s="18" t="s">
        <v>163</v>
      </c>
      <c r="BM270" s="18" t="s">
        <v>449</v>
      </c>
    </row>
    <row r="271" spans="2:47" s="1" customFormat="1" ht="13.5">
      <c r="B271" s="35"/>
      <c r="D271" s="204" t="s">
        <v>165</v>
      </c>
      <c r="F271" s="227" t="s">
        <v>280</v>
      </c>
      <c r="I271" s="146"/>
      <c r="L271" s="35"/>
      <c r="M271" s="64"/>
      <c r="N271" s="36"/>
      <c r="O271" s="36"/>
      <c r="P271" s="36"/>
      <c r="Q271" s="36"/>
      <c r="R271" s="36"/>
      <c r="S271" s="36"/>
      <c r="T271" s="65"/>
      <c r="AT271" s="18" t="s">
        <v>165</v>
      </c>
      <c r="AU271" s="18" t="s">
        <v>86</v>
      </c>
    </row>
    <row r="272" spans="2:65" s="1" customFormat="1" ht="22.5" customHeight="1">
      <c r="B272" s="172"/>
      <c r="C272" s="173" t="s">
        <v>450</v>
      </c>
      <c r="D272" s="173" t="s">
        <v>159</v>
      </c>
      <c r="E272" s="174" t="s">
        <v>451</v>
      </c>
      <c r="F272" s="175" t="s">
        <v>452</v>
      </c>
      <c r="G272" s="176" t="s">
        <v>179</v>
      </c>
      <c r="H272" s="177">
        <v>0.045</v>
      </c>
      <c r="I272" s="178"/>
      <c r="J272" s="179">
        <f>ROUND(I272*H272,2)</f>
        <v>0</v>
      </c>
      <c r="K272" s="175" t="s">
        <v>162</v>
      </c>
      <c r="L272" s="35"/>
      <c r="M272" s="180" t="s">
        <v>20</v>
      </c>
      <c r="N272" s="181" t="s">
        <v>49</v>
      </c>
      <c r="O272" s="36"/>
      <c r="P272" s="182">
        <f>O272*H272</f>
        <v>0</v>
      </c>
      <c r="Q272" s="182">
        <v>0</v>
      </c>
      <c r="R272" s="182">
        <f>Q272*H272</f>
        <v>0</v>
      </c>
      <c r="S272" s="182">
        <v>0</v>
      </c>
      <c r="T272" s="183">
        <f>S272*H272</f>
        <v>0</v>
      </c>
      <c r="AR272" s="18" t="s">
        <v>163</v>
      </c>
      <c r="AT272" s="18" t="s">
        <v>159</v>
      </c>
      <c r="AU272" s="18" t="s">
        <v>86</v>
      </c>
      <c r="AY272" s="18" t="s">
        <v>157</v>
      </c>
      <c r="BE272" s="184">
        <f>IF(N272="základní",J272,0)</f>
        <v>0</v>
      </c>
      <c r="BF272" s="184">
        <f>IF(N272="snížená",J272,0)</f>
        <v>0</v>
      </c>
      <c r="BG272" s="184">
        <f>IF(N272="zákl. přenesená",J272,0)</f>
        <v>0</v>
      </c>
      <c r="BH272" s="184">
        <f>IF(N272="sníž. přenesená",J272,0)</f>
        <v>0</v>
      </c>
      <c r="BI272" s="184">
        <f>IF(N272="nulová",J272,0)</f>
        <v>0</v>
      </c>
      <c r="BJ272" s="18" t="s">
        <v>22</v>
      </c>
      <c r="BK272" s="184">
        <f>ROUND(I272*H272,2)</f>
        <v>0</v>
      </c>
      <c r="BL272" s="18" t="s">
        <v>163</v>
      </c>
      <c r="BM272" s="18" t="s">
        <v>453</v>
      </c>
    </row>
    <row r="273" spans="2:47" s="1" customFormat="1" ht="13.5">
      <c r="B273" s="35"/>
      <c r="D273" s="204" t="s">
        <v>165</v>
      </c>
      <c r="F273" s="227" t="s">
        <v>454</v>
      </c>
      <c r="I273" s="146"/>
      <c r="L273" s="35"/>
      <c r="M273" s="64"/>
      <c r="N273" s="36"/>
      <c r="O273" s="36"/>
      <c r="P273" s="36"/>
      <c r="Q273" s="36"/>
      <c r="R273" s="36"/>
      <c r="S273" s="36"/>
      <c r="T273" s="65"/>
      <c r="AT273" s="18" t="s">
        <v>165</v>
      </c>
      <c r="AU273" s="18" t="s">
        <v>86</v>
      </c>
    </row>
    <row r="274" spans="2:65" s="1" customFormat="1" ht="22.5" customHeight="1">
      <c r="B274" s="172"/>
      <c r="C274" s="173" t="s">
        <v>455</v>
      </c>
      <c r="D274" s="173" t="s">
        <v>159</v>
      </c>
      <c r="E274" s="174" t="s">
        <v>456</v>
      </c>
      <c r="F274" s="175" t="s">
        <v>457</v>
      </c>
      <c r="G274" s="176" t="s">
        <v>179</v>
      </c>
      <c r="H274" s="177">
        <v>0.059</v>
      </c>
      <c r="I274" s="178"/>
      <c r="J274" s="179">
        <f>ROUND(I274*H274,2)</f>
        <v>0</v>
      </c>
      <c r="K274" s="175" t="s">
        <v>162</v>
      </c>
      <c r="L274" s="35"/>
      <c r="M274" s="180" t="s">
        <v>20</v>
      </c>
      <c r="N274" s="181" t="s">
        <v>49</v>
      </c>
      <c r="O274" s="36"/>
      <c r="P274" s="182">
        <f>O274*H274</f>
        <v>0</v>
      </c>
      <c r="Q274" s="182">
        <v>0</v>
      </c>
      <c r="R274" s="182">
        <f>Q274*H274</f>
        <v>0</v>
      </c>
      <c r="S274" s="182">
        <v>0</v>
      </c>
      <c r="T274" s="183">
        <f>S274*H274</f>
        <v>0</v>
      </c>
      <c r="AR274" s="18" t="s">
        <v>163</v>
      </c>
      <c r="AT274" s="18" t="s">
        <v>159</v>
      </c>
      <c r="AU274" s="18" t="s">
        <v>86</v>
      </c>
      <c r="AY274" s="18" t="s">
        <v>157</v>
      </c>
      <c r="BE274" s="184">
        <f>IF(N274="základní",J274,0)</f>
        <v>0</v>
      </c>
      <c r="BF274" s="184">
        <f>IF(N274="snížená",J274,0)</f>
        <v>0</v>
      </c>
      <c r="BG274" s="184">
        <f>IF(N274="zákl. přenesená",J274,0)</f>
        <v>0</v>
      </c>
      <c r="BH274" s="184">
        <f>IF(N274="sníž. přenesená",J274,0)</f>
        <v>0</v>
      </c>
      <c r="BI274" s="184">
        <f>IF(N274="nulová",J274,0)</f>
        <v>0</v>
      </c>
      <c r="BJ274" s="18" t="s">
        <v>22</v>
      </c>
      <c r="BK274" s="184">
        <f>ROUND(I274*H274,2)</f>
        <v>0</v>
      </c>
      <c r="BL274" s="18" t="s">
        <v>163</v>
      </c>
      <c r="BM274" s="18" t="s">
        <v>458</v>
      </c>
    </row>
    <row r="275" spans="2:47" s="1" customFormat="1" ht="13.5">
      <c r="B275" s="35"/>
      <c r="D275" s="185" t="s">
        <v>165</v>
      </c>
      <c r="F275" s="186" t="s">
        <v>459</v>
      </c>
      <c r="I275" s="146"/>
      <c r="L275" s="35"/>
      <c r="M275" s="64"/>
      <c r="N275" s="36"/>
      <c r="O275" s="36"/>
      <c r="P275" s="36"/>
      <c r="Q275" s="36"/>
      <c r="R275" s="36"/>
      <c r="S275" s="36"/>
      <c r="T275" s="65"/>
      <c r="AT275" s="18" t="s">
        <v>165</v>
      </c>
      <c r="AU275" s="18" t="s">
        <v>86</v>
      </c>
    </row>
    <row r="276" spans="2:63" s="11" customFormat="1" ht="29.25" customHeight="1">
      <c r="B276" s="158"/>
      <c r="D276" s="169" t="s">
        <v>77</v>
      </c>
      <c r="E276" s="170" t="s">
        <v>281</v>
      </c>
      <c r="F276" s="170" t="s">
        <v>282</v>
      </c>
      <c r="I276" s="161"/>
      <c r="J276" s="171">
        <f>BK276</f>
        <v>0</v>
      </c>
      <c r="L276" s="158"/>
      <c r="M276" s="163"/>
      <c r="N276" s="164"/>
      <c r="O276" s="164"/>
      <c r="P276" s="165">
        <f>SUM(P277:P278)</f>
        <v>0</v>
      </c>
      <c r="Q276" s="164"/>
      <c r="R276" s="165">
        <f>SUM(R277:R278)</f>
        <v>0</v>
      </c>
      <c r="S276" s="164"/>
      <c r="T276" s="166">
        <f>SUM(T277:T278)</f>
        <v>0</v>
      </c>
      <c r="AR276" s="159" t="s">
        <v>22</v>
      </c>
      <c r="AT276" s="167" t="s">
        <v>77</v>
      </c>
      <c r="AU276" s="167" t="s">
        <v>22</v>
      </c>
      <c r="AY276" s="159" t="s">
        <v>157</v>
      </c>
      <c r="BK276" s="168">
        <f>SUM(BK277:BK278)</f>
        <v>0</v>
      </c>
    </row>
    <row r="277" spans="2:65" s="1" customFormat="1" ht="22.5" customHeight="1">
      <c r="B277" s="172"/>
      <c r="C277" s="173" t="s">
        <v>396</v>
      </c>
      <c r="D277" s="173" t="s">
        <v>159</v>
      </c>
      <c r="E277" s="174" t="s">
        <v>284</v>
      </c>
      <c r="F277" s="175" t="s">
        <v>285</v>
      </c>
      <c r="G277" s="176" t="s">
        <v>286</v>
      </c>
      <c r="H277" s="177">
        <v>1</v>
      </c>
      <c r="I277" s="178"/>
      <c r="J277" s="179">
        <f>ROUND(I277*H277,2)</f>
        <v>0</v>
      </c>
      <c r="K277" s="175" t="s">
        <v>20</v>
      </c>
      <c r="L277" s="35"/>
      <c r="M277" s="180" t="s">
        <v>20</v>
      </c>
      <c r="N277" s="181" t="s">
        <v>49</v>
      </c>
      <c r="O277" s="36"/>
      <c r="P277" s="182">
        <f>O277*H277</f>
        <v>0</v>
      </c>
      <c r="Q277" s="182">
        <v>0</v>
      </c>
      <c r="R277" s="182">
        <f>Q277*H277</f>
        <v>0</v>
      </c>
      <c r="S277" s="182">
        <v>0</v>
      </c>
      <c r="T277" s="183">
        <f>S277*H277</f>
        <v>0</v>
      </c>
      <c r="AR277" s="18" t="s">
        <v>163</v>
      </c>
      <c r="AT277" s="18" t="s">
        <v>159</v>
      </c>
      <c r="AU277" s="18" t="s">
        <v>86</v>
      </c>
      <c r="AY277" s="18" t="s">
        <v>157</v>
      </c>
      <c r="BE277" s="184">
        <f>IF(N277="základní",J277,0)</f>
        <v>0</v>
      </c>
      <c r="BF277" s="184">
        <f>IF(N277="snížená",J277,0)</f>
        <v>0</v>
      </c>
      <c r="BG277" s="184">
        <f>IF(N277="zákl. přenesená",J277,0)</f>
        <v>0</v>
      </c>
      <c r="BH277" s="184">
        <f>IF(N277="sníž. přenesená",J277,0)</f>
        <v>0</v>
      </c>
      <c r="BI277" s="184">
        <f>IF(N277="nulová",J277,0)</f>
        <v>0</v>
      </c>
      <c r="BJ277" s="18" t="s">
        <v>22</v>
      </c>
      <c r="BK277" s="184">
        <f>ROUND(I277*H277,2)</f>
        <v>0</v>
      </c>
      <c r="BL277" s="18" t="s">
        <v>163</v>
      </c>
      <c r="BM277" s="18" t="s">
        <v>460</v>
      </c>
    </row>
    <row r="278" spans="2:47" s="1" customFormat="1" ht="13.5">
      <c r="B278" s="35"/>
      <c r="D278" s="185" t="s">
        <v>165</v>
      </c>
      <c r="F278" s="186" t="s">
        <v>285</v>
      </c>
      <c r="I278" s="146"/>
      <c r="L278" s="35"/>
      <c r="M278" s="64"/>
      <c r="N278" s="36"/>
      <c r="O278" s="36"/>
      <c r="P278" s="36"/>
      <c r="Q278" s="36"/>
      <c r="R278" s="36"/>
      <c r="S278" s="36"/>
      <c r="T278" s="65"/>
      <c r="AT278" s="18" t="s">
        <v>165</v>
      </c>
      <c r="AU278" s="18" t="s">
        <v>86</v>
      </c>
    </row>
    <row r="279" spans="2:63" s="11" customFormat="1" ht="36.75" customHeight="1">
      <c r="B279" s="158"/>
      <c r="D279" s="159" t="s">
        <v>77</v>
      </c>
      <c r="E279" s="160" t="s">
        <v>288</v>
      </c>
      <c r="F279" s="160" t="s">
        <v>289</v>
      </c>
      <c r="I279" s="161"/>
      <c r="J279" s="162">
        <f>BK279</f>
        <v>0</v>
      </c>
      <c r="L279" s="158"/>
      <c r="M279" s="163"/>
      <c r="N279" s="164"/>
      <c r="O279" s="164"/>
      <c r="P279" s="165">
        <f>P280</f>
        <v>0</v>
      </c>
      <c r="Q279" s="164"/>
      <c r="R279" s="165">
        <f>R280</f>
        <v>0</v>
      </c>
      <c r="S279" s="164"/>
      <c r="T279" s="166">
        <f>T280</f>
        <v>0</v>
      </c>
      <c r="AR279" s="159" t="s">
        <v>189</v>
      </c>
      <c r="AT279" s="167" t="s">
        <v>77</v>
      </c>
      <c r="AU279" s="167" t="s">
        <v>78</v>
      </c>
      <c r="AY279" s="159" t="s">
        <v>157</v>
      </c>
      <c r="BK279" s="168">
        <f>BK280</f>
        <v>0</v>
      </c>
    </row>
    <row r="280" spans="2:63" s="11" customFormat="1" ht="19.5" customHeight="1">
      <c r="B280" s="158"/>
      <c r="D280" s="169" t="s">
        <v>77</v>
      </c>
      <c r="E280" s="170" t="s">
        <v>290</v>
      </c>
      <c r="F280" s="170" t="s">
        <v>291</v>
      </c>
      <c r="I280" s="161"/>
      <c r="J280" s="171">
        <f>BK280</f>
        <v>0</v>
      </c>
      <c r="L280" s="158"/>
      <c r="M280" s="163"/>
      <c r="N280" s="164"/>
      <c r="O280" s="164"/>
      <c r="P280" s="165">
        <f>SUM(P281:P288)</f>
        <v>0</v>
      </c>
      <c r="Q280" s="164"/>
      <c r="R280" s="165">
        <f>SUM(R281:R288)</f>
        <v>0</v>
      </c>
      <c r="S280" s="164"/>
      <c r="T280" s="166">
        <f>SUM(T281:T288)</f>
        <v>0</v>
      </c>
      <c r="AR280" s="159" t="s">
        <v>189</v>
      </c>
      <c r="AT280" s="167" t="s">
        <v>77</v>
      </c>
      <c r="AU280" s="167" t="s">
        <v>22</v>
      </c>
      <c r="AY280" s="159" t="s">
        <v>157</v>
      </c>
      <c r="BK280" s="168">
        <f>SUM(BK281:BK288)</f>
        <v>0</v>
      </c>
    </row>
    <row r="281" spans="2:65" s="1" customFormat="1" ht="22.5" customHeight="1">
      <c r="B281" s="172"/>
      <c r="C281" s="173" t="s">
        <v>461</v>
      </c>
      <c r="D281" s="173" t="s">
        <v>159</v>
      </c>
      <c r="E281" s="174" t="s">
        <v>292</v>
      </c>
      <c r="F281" s="175" t="s">
        <v>293</v>
      </c>
      <c r="G281" s="176" t="s">
        <v>294</v>
      </c>
      <c r="H281" s="177">
        <v>1</v>
      </c>
      <c r="I281" s="178"/>
      <c r="J281" s="179">
        <f>ROUND(I281*H281,2)</f>
        <v>0</v>
      </c>
      <c r="K281" s="175" t="s">
        <v>162</v>
      </c>
      <c r="L281" s="35"/>
      <c r="M281" s="180" t="s">
        <v>20</v>
      </c>
      <c r="N281" s="181" t="s">
        <v>49</v>
      </c>
      <c r="O281" s="36"/>
      <c r="P281" s="182">
        <f>O281*H281</f>
        <v>0</v>
      </c>
      <c r="Q281" s="182">
        <v>0</v>
      </c>
      <c r="R281" s="182">
        <f>Q281*H281</f>
        <v>0</v>
      </c>
      <c r="S281" s="182">
        <v>0</v>
      </c>
      <c r="T281" s="183">
        <f>S281*H281</f>
        <v>0</v>
      </c>
      <c r="AR281" s="18" t="s">
        <v>295</v>
      </c>
      <c r="AT281" s="18" t="s">
        <v>159</v>
      </c>
      <c r="AU281" s="18" t="s">
        <v>86</v>
      </c>
      <c r="AY281" s="18" t="s">
        <v>157</v>
      </c>
      <c r="BE281" s="184">
        <f>IF(N281="základní",J281,0)</f>
        <v>0</v>
      </c>
      <c r="BF281" s="184">
        <f>IF(N281="snížená",J281,0)</f>
        <v>0</v>
      </c>
      <c r="BG281" s="184">
        <f>IF(N281="zákl. přenesená",J281,0)</f>
        <v>0</v>
      </c>
      <c r="BH281" s="184">
        <f>IF(N281="sníž. přenesená",J281,0)</f>
        <v>0</v>
      </c>
      <c r="BI281" s="184">
        <f>IF(N281="nulová",J281,0)</f>
        <v>0</v>
      </c>
      <c r="BJ281" s="18" t="s">
        <v>22</v>
      </c>
      <c r="BK281" s="184">
        <f>ROUND(I281*H281,2)</f>
        <v>0</v>
      </c>
      <c r="BL281" s="18" t="s">
        <v>295</v>
      </c>
      <c r="BM281" s="18" t="s">
        <v>462</v>
      </c>
    </row>
    <row r="282" spans="2:47" s="1" customFormat="1" ht="13.5">
      <c r="B282" s="35"/>
      <c r="D282" s="185" t="s">
        <v>165</v>
      </c>
      <c r="F282" s="186" t="s">
        <v>297</v>
      </c>
      <c r="I282" s="146"/>
      <c r="L282" s="35"/>
      <c r="M282" s="64"/>
      <c r="N282" s="36"/>
      <c r="O282" s="36"/>
      <c r="P282" s="36"/>
      <c r="Q282" s="36"/>
      <c r="R282" s="36"/>
      <c r="S282" s="36"/>
      <c r="T282" s="65"/>
      <c r="AT282" s="18" t="s">
        <v>165</v>
      </c>
      <c r="AU282" s="18" t="s">
        <v>86</v>
      </c>
    </row>
    <row r="283" spans="2:47" s="1" customFormat="1" ht="40.5">
      <c r="B283" s="35"/>
      <c r="D283" s="204" t="s">
        <v>200</v>
      </c>
      <c r="F283" s="230" t="s">
        <v>298</v>
      </c>
      <c r="I283" s="146"/>
      <c r="L283" s="35"/>
      <c r="M283" s="64"/>
      <c r="N283" s="36"/>
      <c r="O283" s="36"/>
      <c r="P283" s="36"/>
      <c r="Q283" s="36"/>
      <c r="R283" s="36"/>
      <c r="S283" s="36"/>
      <c r="T283" s="65"/>
      <c r="AT283" s="18" t="s">
        <v>200</v>
      </c>
      <c r="AU283" s="18" t="s">
        <v>86</v>
      </c>
    </row>
    <row r="284" spans="2:65" s="1" customFormat="1" ht="22.5" customHeight="1">
      <c r="B284" s="172"/>
      <c r="C284" s="173" t="s">
        <v>463</v>
      </c>
      <c r="D284" s="173" t="s">
        <v>159</v>
      </c>
      <c r="E284" s="174" t="s">
        <v>299</v>
      </c>
      <c r="F284" s="175" t="s">
        <v>300</v>
      </c>
      <c r="G284" s="176" t="s">
        <v>294</v>
      </c>
      <c r="H284" s="177">
        <v>1</v>
      </c>
      <c r="I284" s="178"/>
      <c r="J284" s="179">
        <f>ROUND(I284*H284,2)</f>
        <v>0</v>
      </c>
      <c r="K284" s="175" t="s">
        <v>162</v>
      </c>
      <c r="L284" s="35"/>
      <c r="M284" s="180" t="s">
        <v>20</v>
      </c>
      <c r="N284" s="181" t="s">
        <v>49</v>
      </c>
      <c r="O284" s="36"/>
      <c r="P284" s="182">
        <f>O284*H284</f>
        <v>0</v>
      </c>
      <c r="Q284" s="182">
        <v>0</v>
      </c>
      <c r="R284" s="182">
        <f>Q284*H284</f>
        <v>0</v>
      </c>
      <c r="S284" s="182">
        <v>0</v>
      </c>
      <c r="T284" s="183">
        <f>S284*H284</f>
        <v>0</v>
      </c>
      <c r="AR284" s="18" t="s">
        <v>295</v>
      </c>
      <c r="AT284" s="18" t="s">
        <v>159</v>
      </c>
      <c r="AU284" s="18" t="s">
        <v>86</v>
      </c>
      <c r="AY284" s="18" t="s">
        <v>157</v>
      </c>
      <c r="BE284" s="184">
        <f>IF(N284="základní",J284,0)</f>
        <v>0</v>
      </c>
      <c r="BF284" s="184">
        <f>IF(N284="snížená",J284,0)</f>
        <v>0</v>
      </c>
      <c r="BG284" s="184">
        <f>IF(N284="zákl. přenesená",J284,0)</f>
        <v>0</v>
      </c>
      <c r="BH284" s="184">
        <f>IF(N284="sníž. přenesená",J284,0)</f>
        <v>0</v>
      </c>
      <c r="BI284" s="184">
        <f>IF(N284="nulová",J284,0)</f>
        <v>0</v>
      </c>
      <c r="BJ284" s="18" t="s">
        <v>22</v>
      </c>
      <c r="BK284" s="184">
        <f>ROUND(I284*H284,2)</f>
        <v>0</v>
      </c>
      <c r="BL284" s="18" t="s">
        <v>295</v>
      </c>
      <c r="BM284" s="18" t="s">
        <v>464</v>
      </c>
    </row>
    <row r="285" spans="2:47" s="1" customFormat="1" ht="13.5">
      <c r="B285" s="35"/>
      <c r="D285" s="185" t="s">
        <v>165</v>
      </c>
      <c r="F285" s="186" t="s">
        <v>302</v>
      </c>
      <c r="I285" s="146"/>
      <c r="L285" s="35"/>
      <c r="M285" s="64"/>
      <c r="N285" s="36"/>
      <c r="O285" s="36"/>
      <c r="P285" s="36"/>
      <c r="Q285" s="36"/>
      <c r="R285" s="36"/>
      <c r="S285" s="36"/>
      <c r="T285" s="65"/>
      <c r="AT285" s="18" t="s">
        <v>165</v>
      </c>
      <c r="AU285" s="18" t="s">
        <v>86</v>
      </c>
    </row>
    <row r="286" spans="2:47" s="1" customFormat="1" ht="54">
      <c r="B286" s="35"/>
      <c r="D286" s="204" t="s">
        <v>200</v>
      </c>
      <c r="F286" s="230" t="s">
        <v>303</v>
      </c>
      <c r="I286" s="146"/>
      <c r="L286" s="35"/>
      <c r="M286" s="64"/>
      <c r="N286" s="36"/>
      <c r="O286" s="36"/>
      <c r="P286" s="36"/>
      <c r="Q286" s="36"/>
      <c r="R286" s="36"/>
      <c r="S286" s="36"/>
      <c r="T286" s="65"/>
      <c r="AT286" s="18" t="s">
        <v>200</v>
      </c>
      <c r="AU286" s="18" t="s">
        <v>86</v>
      </c>
    </row>
    <row r="287" spans="2:65" s="1" customFormat="1" ht="22.5" customHeight="1">
      <c r="B287" s="172"/>
      <c r="C287" s="173" t="s">
        <v>465</v>
      </c>
      <c r="D287" s="173" t="s">
        <v>159</v>
      </c>
      <c r="E287" s="174" t="s">
        <v>305</v>
      </c>
      <c r="F287" s="175" t="s">
        <v>306</v>
      </c>
      <c r="G287" s="176" t="s">
        <v>294</v>
      </c>
      <c r="H287" s="177">
        <v>1</v>
      </c>
      <c r="I287" s="178"/>
      <c r="J287" s="179">
        <f>ROUND(I287*H287,2)</f>
        <v>0</v>
      </c>
      <c r="K287" s="175" t="s">
        <v>162</v>
      </c>
      <c r="L287" s="35"/>
      <c r="M287" s="180" t="s">
        <v>20</v>
      </c>
      <c r="N287" s="181" t="s">
        <v>49</v>
      </c>
      <c r="O287" s="36"/>
      <c r="P287" s="182">
        <f>O287*H287</f>
        <v>0</v>
      </c>
      <c r="Q287" s="182">
        <v>0</v>
      </c>
      <c r="R287" s="182">
        <f>Q287*H287</f>
        <v>0</v>
      </c>
      <c r="S287" s="182">
        <v>0</v>
      </c>
      <c r="T287" s="183">
        <f>S287*H287</f>
        <v>0</v>
      </c>
      <c r="AR287" s="18" t="s">
        <v>295</v>
      </c>
      <c r="AT287" s="18" t="s">
        <v>159</v>
      </c>
      <c r="AU287" s="18" t="s">
        <v>86</v>
      </c>
      <c r="AY287" s="18" t="s">
        <v>157</v>
      </c>
      <c r="BE287" s="184">
        <f>IF(N287="základní",J287,0)</f>
        <v>0</v>
      </c>
      <c r="BF287" s="184">
        <f>IF(N287="snížená",J287,0)</f>
        <v>0</v>
      </c>
      <c r="BG287" s="184">
        <f>IF(N287="zákl. přenesená",J287,0)</f>
        <v>0</v>
      </c>
      <c r="BH287" s="184">
        <f>IF(N287="sníž. přenesená",J287,0)</f>
        <v>0</v>
      </c>
      <c r="BI287" s="184">
        <f>IF(N287="nulová",J287,0)</f>
        <v>0</v>
      </c>
      <c r="BJ287" s="18" t="s">
        <v>22</v>
      </c>
      <c r="BK287" s="184">
        <f>ROUND(I287*H287,2)</f>
        <v>0</v>
      </c>
      <c r="BL287" s="18" t="s">
        <v>295</v>
      </c>
      <c r="BM287" s="18" t="s">
        <v>466</v>
      </c>
    </row>
    <row r="288" spans="2:47" s="1" customFormat="1" ht="27">
      <c r="B288" s="35"/>
      <c r="D288" s="185" t="s">
        <v>165</v>
      </c>
      <c r="F288" s="186" t="s">
        <v>308</v>
      </c>
      <c r="I288" s="146"/>
      <c r="L288" s="35"/>
      <c r="M288" s="231"/>
      <c r="N288" s="232"/>
      <c r="O288" s="232"/>
      <c r="P288" s="232"/>
      <c r="Q288" s="232"/>
      <c r="R288" s="232"/>
      <c r="S288" s="232"/>
      <c r="T288" s="233"/>
      <c r="AT288" s="18" t="s">
        <v>165</v>
      </c>
      <c r="AU288" s="18" t="s">
        <v>86</v>
      </c>
    </row>
    <row r="289" spans="2:12" s="1" customFormat="1" ht="6.75" customHeight="1">
      <c r="B289" s="50"/>
      <c r="C289" s="51"/>
      <c r="D289" s="51"/>
      <c r="E289" s="51"/>
      <c r="F289" s="51"/>
      <c r="G289" s="51"/>
      <c r="H289" s="51"/>
      <c r="I289" s="124"/>
      <c r="J289" s="51"/>
      <c r="K289" s="51"/>
      <c r="L289" s="35"/>
    </row>
    <row r="290" ht="13.5">
      <c r="AT290" s="234"/>
    </row>
  </sheetData>
  <sheetProtection password="CC35" sheet="1" objects="1" scenarios="1" formatColumns="0" formatRows="0" sort="0" autoFilter="0"/>
  <autoFilter ref="C90:K90"/>
  <mergeCells count="12">
    <mergeCell ref="E51:H51"/>
    <mergeCell ref="E79:H79"/>
    <mergeCell ref="E81:H81"/>
    <mergeCell ref="E83:H83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9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6"/>
      <c r="B1" s="282"/>
      <c r="C1" s="282"/>
      <c r="D1" s="281" t="s">
        <v>1</v>
      </c>
      <c r="E1" s="282"/>
      <c r="F1" s="283" t="s">
        <v>506</v>
      </c>
      <c r="G1" s="288" t="s">
        <v>507</v>
      </c>
      <c r="H1" s="288"/>
      <c r="I1" s="289"/>
      <c r="J1" s="283" t="s">
        <v>508</v>
      </c>
      <c r="K1" s="281" t="s">
        <v>103</v>
      </c>
      <c r="L1" s="283" t="s">
        <v>509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</row>
    <row r="2" spans="3:56" ht="36.75" customHeight="1"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AT2" s="18" t="s">
        <v>102</v>
      </c>
      <c r="AZ2" s="18" t="s">
        <v>104</v>
      </c>
      <c r="BA2" s="18" t="s">
        <v>105</v>
      </c>
      <c r="BB2" s="18" t="s">
        <v>106</v>
      </c>
      <c r="BC2" s="18" t="s">
        <v>467</v>
      </c>
      <c r="BD2" s="18" t="s">
        <v>86</v>
      </c>
    </row>
    <row r="3" spans="2:56" ht="6.75" customHeight="1">
      <c r="B3" s="19"/>
      <c r="C3" s="20"/>
      <c r="D3" s="20"/>
      <c r="E3" s="20"/>
      <c r="F3" s="20"/>
      <c r="G3" s="20"/>
      <c r="H3" s="20"/>
      <c r="I3" s="101"/>
      <c r="J3" s="20"/>
      <c r="K3" s="21"/>
      <c r="AT3" s="18" t="s">
        <v>86</v>
      </c>
      <c r="AZ3" s="18" t="s">
        <v>108</v>
      </c>
      <c r="BA3" s="18" t="s">
        <v>109</v>
      </c>
      <c r="BB3" s="18" t="s">
        <v>106</v>
      </c>
      <c r="BC3" s="18" t="s">
        <v>468</v>
      </c>
      <c r="BD3" s="18" t="s">
        <v>86</v>
      </c>
    </row>
    <row r="4" spans="2:56" ht="36.75" customHeight="1">
      <c r="B4" s="22"/>
      <c r="C4" s="23"/>
      <c r="D4" s="24" t="s">
        <v>111</v>
      </c>
      <c r="E4" s="23"/>
      <c r="F4" s="23"/>
      <c r="G4" s="23"/>
      <c r="H4" s="23"/>
      <c r="I4" s="102"/>
      <c r="J4" s="23"/>
      <c r="K4" s="25"/>
      <c r="M4" s="26" t="s">
        <v>10</v>
      </c>
      <c r="AT4" s="18" t="s">
        <v>4</v>
      </c>
      <c r="AZ4" s="18" t="s">
        <v>112</v>
      </c>
      <c r="BA4" s="18" t="s">
        <v>105</v>
      </c>
      <c r="BB4" s="18" t="s">
        <v>113</v>
      </c>
      <c r="BC4" s="18" t="s">
        <v>469</v>
      </c>
      <c r="BD4" s="18" t="s">
        <v>86</v>
      </c>
    </row>
    <row r="5" spans="2:56" ht="6.75" customHeight="1">
      <c r="B5" s="22"/>
      <c r="C5" s="23"/>
      <c r="D5" s="23"/>
      <c r="E5" s="23"/>
      <c r="F5" s="23"/>
      <c r="G5" s="23"/>
      <c r="H5" s="23"/>
      <c r="I5" s="102"/>
      <c r="J5" s="23"/>
      <c r="K5" s="25"/>
      <c r="AZ5" s="18" t="s">
        <v>115</v>
      </c>
      <c r="BA5" s="18" t="s">
        <v>116</v>
      </c>
      <c r="BB5" s="18" t="s">
        <v>117</v>
      </c>
      <c r="BC5" s="18" t="s">
        <v>283</v>
      </c>
      <c r="BD5" s="18" t="s">
        <v>86</v>
      </c>
    </row>
    <row r="6" spans="2:56" ht="15">
      <c r="B6" s="22"/>
      <c r="C6" s="23"/>
      <c r="D6" s="31" t="s">
        <v>16</v>
      </c>
      <c r="E6" s="23"/>
      <c r="F6" s="23"/>
      <c r="G6" s="23"/>
      <c r="H6" s="23"/>
      <c r="I6" s="102"/>
      <c r="J6" s="23"/>
      <c r="K6" s="25"/>
      <c r="AZ6" s="18" t="s">
        <v>119</v>
      </c>
      <c r="BA6" s="18" t="s">
        <v>116</v>
      </c>
      <c r="BB6" s="18" t="s">
        <v>117</v>
      </c>
      <c r="BC6" s="18" t="s">
        <v>283</v>
      </c>
      <c r="BD6" s="18" t="s">
        <v>86</v>
      </c>
    </row>
    <row r="7" spans="2:56" ht="22.5" customHeight="1">
      <c r="B7" s="22"/>
      <c r="C7" s="23"/>
      <c r="D7" s="23"/>
      <c r="E7" s="275" t="str">
        <f>'Rekapitulace stavby'!K6</f>
        <v>Oprava plotů a bran areálu 5. MŠ v ul. Marie Majerové, Sokolov</v>
      </c>
      <c r="F7" s="240"/>
      <c r="G7" s="240"/>
      <c r="H7" s="240"/>
      <c r="I7" s="102"/>
      <c r="J7" s="23"/>
      <c r="K7" s="25"/>
      <c r="AZ7" s="18" t="s">
        <v>120</v>
      </c>
      <c r="BA7" s="18" t="s">
        <v>121</v>
      </c>
      <c r="BB7" s="18" t="s">
        <v>117</v>
      </c>
      <c r="BC7" s="18" t="s">
        <v>463</v>
      </c>
      <c r="BD7" s="18" t="s">
        <v>86</v>
      </c>
    </row>
    <row r="8" spans="2:56" ht="15">
      <c r="B8" s="22"/>
      <c r="C8" s="23"/>
      <c r="D8" s="31" t="s">
        <v>123</v>
      </c>
      <c r="E8" s="23"/>
      <c r="F8" s="23"/>
      <c r="G8" s="23"/>
      <c r="H8" s="23"/>
      <c r="I8" s="102"/>
      <c r="J8" s="23"/>
      <c r="K8" s="25"/>
      <c r="AZ8" s="18" t="s">
        <v>124</v>
      </c>
      <c r="BA8" s="18" t="s">
        <v>125</v>
      </c>
      <c r="BB8" s="18" t="s">
        <v>117</v>
      </c>
      <c r="BC8" s="18" t="s">
        <v>463</v>
      </c>
      <c r="BD8" s="18" t="s">
        <v>86</v>
      </c>
    </row>
    <row r="9" spans="2:11" s="1" customFormat="1" ht="22.5" customHeight="1">
      <c r="B9" s="35"/>
      <c r="C9" s="36"/>
      <c r="D9" s="36"/>
      <c r="E9" s="275" t="s">
        <v>470</v>
      </c>
      <c r="F9" s="247"/>
      <c r="G9" s="247"/>
      <c r="H9" s="247"/>
      <c r="I9" s="103"/>
      <c r="J9" s="36"/>
      <c r="K9" s="39"/>
    </row>
    <row r="10" spans="2:11" s="1" customFormat="1" ht="15">
      <c r="B10" s="35"/>
      <c r="C10" s="36"/>
      <c r="D10" s="31" t="s">
        <v>127</v>
      </c>
      <c r="E10" s="36"/>
      <c r="F10" s="36"/>
      <c r="G10" s="36"/>
      <c r="H10" s="36"/>
      <c r="I10" s="103"/>
      <c r="J10" s="36"/>
      <c r="K10" s="39"/>
    </row>
    <row r="11" spans="2:11" s="1" customFormat="1" ht="36.75" customHeight="1">
      <c r="B11" s="35"/>
      <c r="C11" s="36"/>
      <c r="D11" s="36"/>
      <c r="E11" s="276" t="s">
        <v>471</v>
      </c>
      <c r="F11" s="247"/>
      <c r="G11" s="247"/>
      <c r="H11" s="247"/>
      <c r="I11" s="103"/>
      <c r="J11" s="36"/>
      <c r="K11" s="39"/>
    </row>
    <row r="12" spans="2:11" s="1" customFormat="1" ht="13.5">
      <c r="B12" s="35"/>
      <c r="C12" s="36"/>
      <c r="D12" s="36"/>
      <c r="E12" s="36"/>
      <c r="F12" s="36"/>
      <c r="G12" s="36"/>
      <c r="H12" s="36"/>
      <c r="I12" s="103"/>
      <c r="J12" s="36"/>
      <c r="K12" s="39"/>
    </row>
    <row r="13" spans="2:11" s="1" customFormat="1" ht="14.25" customHeight="1">
      <c r="B13" s="35"/>
      <c r="C13" s="36"/>
      <c r="D13" s="31" t="s">
        <v>19</v>
      </c>
      <c r="E13" s="36"/>
      <c r="F13" s="29" t="s">
        <v>20</v>
      </c>
      <c r="G13" s="36"/>
      <c r="H13" s="36"/>
      <c r="I13" s="104" t="s">
        <v>21</v>
      </c>
      <c r="J13" s="29" t="s">
        <v>20</v>
      </c>
      <c r="K13" s="39"/>
    </row>
    <row r="14" spans="2:11" s="1" customFormat="1" ht="14.25" customHeight="1">
      <c r="B14" s="35"/>
      <c r="C14" s="36"/>
      <c r="D14" s="31" t="s">
        <v>23</v>
      </c>
      <c r="E14" s="36"/>
      <c r="F14" s="29" t="s">
        <v>24</v>
      </c>
      <c r="G14" s="36"/>
      <c r="H14" s="36"/>
      <c r="I14" s="104" t="s">
        <v>25</v>
      </c>
      <c r="J14" s="105" t="str">
        <f>'Rekapitulace stavby'!AN8</f>
        <v>10.6.2016</v>
      </c>
      <c r="K14" s="39"/>
    </row>
    <row r="15" spans="2:11" s="1" customFormat="1" ht="10.5" customHeight="1">
      <c r="B15" s="35"/>
      <c r="C15" s="36"/>
      <c r="D15" s="36"/>
      <c r="E15" s="36"/>
      <c r="F15" s="36"/>
      <c r="G15" s="36"/>
      <c r="H15" s="36"/>
      <c r="I15" s="103"/>
      <c r="J15" s="36"/>
      <c r="K15" s="39"/>
    </row>
    <row r="16" spans="2:11" s="1" customFormat="1" ht="14.25" customHeight="1">
      <c r="B16" s="35"/>
      <c r="C16" s="36"/>
      <c r="D16" s="31" t="s">
        <v>29</v>
      </c>
      <c r="E16" s="36"/>
      <c r="F16" s="36"/>
      <c r="G16" s="36"/>
      <c r="H16" s="36"/>
      <c r="I16" s="104" t="s">
        <v>30</v>
      </c>
      <c r="J16" s="29" t="s">
        <v>31</v>
      </c>
      <c r="K16" s="39"/>
    </row>
    <row r="17" spans="2:11" s="1" customFormat="1" ht="18" customHeight="1">
      <c r="B17" s="35"/>
      <c r="C17" s="36"/>
      <c r="D17" s="36"/>
      <c r="E17" s="29" t="s">
        <v>32</v>
      </c>
      <c r="F17" s="36"/>
      <c r="G17" s="36"/>
      <c r="H17" s="36"/>
      <c r="I17" s="104" t="s">
        <v>33</v>
      </c>
      <c r="J17" s="29" t="s">
        <v>34</v>
      </c>
      <c r="K17" s="39"/>
    </row>
    <row r="18" spans="2:11" s="1" customFormat="1" ht="6.75" customHeight="1">
      <c r="B18" s="35"/>
      <c r="C18" s="36"/>
      <c r="D18" s="36"/>
      <c r="E18" s="36"/>
      <c r="F18" s="36"/>
      <c r="G18" s="36"/>
      <c r="H18" s="36"/>
      <c r="I18" s="103"/>
      <c r="J18" s="36"/>
      <c r="K18" s="39"/>
    </row>
    <row r="19" spans="2:11" s="1" customFormat="1" ht="14.25" customHeight="1">
      <c r="B19" s="35"/>
      <c r="C19" s="36"/>
      <c r="D19" s="31" t="s">
        <v>35</v>
      </c>
      <c r="E19" s="36"/>
      <c r="F19" s="36"/>
      <c r="G19" s="36"/>
      <c r="H19" s="36"/>
      <c r="I19" s="104" t="s">
        <v>30</v>
      </c>
      <c r="J19" s="29">
        <f>IF('Rekapitulace stavby'!AN13="Vyplň údaj","",IF('Rekapitulace stavby'!AN13="","",'Rekapitulace stavby'!AN13))</f>
      </c>
      <c r="K19" s="39"/>
    </row>
    <row r="20" spans="2:11" s="1" customFormat="1" ht="18" customHeight="1">
      <c r="B20" s="35"/>
      <c r="C20" s="36"/>
      <c r="D20" s="36"/>
      <c r="E20" s="29">
        <f>IF('Rekapitulace stavby'!E14="Vyplň údaj","",IF('Rekapitulace stavby'!E14="","",'Rekapitulace stavby'!E14))</f>
      </c>
      <c r="F20" s="36"/>
      <c r="G20" s="36"/>
      <c r="H20" s="36"/>
      <c r="I20" s="104" t="s">
        <v>33</v>
      </c>
      <c r="J20" s="29">
        <f>IF('Rekapitulace stavby'!AN14="Vyplň údaj","",IF('Rekapitulace stavby'!AN14="","",'Rekapitulace stavby'!AN14))</f>
      </c>
      <c r="K20" s="39"/>
    </row>
    <row r="21" spans="2:11" s="1" customFormat="1" ht="6.75" customHeight="1">
      <c r="B21" s="35"/>
      <c r="C21" s="36"/>
      <c r="D21" s="36"/>
      <c r="E21" s="36"/>
      <c r="F21" s="36"/>
      <c r="G21" s="36"/>
      <c r="H21" s="36"/>
      <c r="I21" s="103"/>
      <c r="J21" s="36"/>
      <c r="K21" s="39"/>
    </row>
    <row r="22" spans="2:11" s="1" customFormat="1" ht="14.25" customHeight="1">
      <c r="B22" s="35"/>
      <c r="C22" s="36"/>
      <c r="D22" s="31" t="s">
        <v>37</v>
      </c>
      <c r="E22" s="36"/>
      <c r="F22" s="36"/>
      <c r="G22" s="36"/>
      <c r="H22" s="36"/>
      <c r="I22" s="104" t="s">
        <v>30</v>
      </c>
      <c r="J22" s="29" t="s">
        <v>38</v>
      </c>
      <c r="K22" s="39"/>
    </row>
    <row r="23" spans="2:11" s="1" customFormat="1" ht="18" customHeight="1">
      <c r="B23" s="35"/>
      <c r="C23" s="36"/>
      <c r="D23" s="36"/>
      <c r="E23" s="29" t="s">
        <v>39</v>
      </c>
      <c r="F23" s="36"/>
      <c r="G23" s="36"/>
      <c r="H23" s="36"/>
      <c r="I23" s="104" t="s">
        <v>33</v>
      </c>
      <c r="J23" s="29" t="s">
        <v>40</v>
      </c>
      <c r="K23" s="39"/>
    </row>
    <row r="24" spans="2:11" s="1" customFormat="1" ht="6.75" customHeight="1">
      <c r="B24" s="35"/>
      <c r="C24" s="36"/>
      <c r="D24" s="36"/>
      <c r="E24" s="36"/>
      <c r="F24" s="36"/>
      <c r="G24" s="36"/>
      <c r="H24" s="36"/>
      <c r="I24" s="103"/>
      <c r="J24" s="36"/>
      <c r="K24" s="39"/>
    </row>
    <row r="25" spans="2:11" s="1" customFormat="1" ht="14.25" customHeight="1">
      <c r="B25" s="35"/>
      <c r="C25" s="36"/>
      <c r="D25" s="31" t="s">
        <v>42</v>
      </c>
      <c r="E25" s="36"/>
      <c r="F25" s="36"/>
      <c r="G25" s="36"/>
      <c r="H25" s="36"/>
      <c r="I25" s="103"/>
      <c r="J25" s="36"/>
      <c r="K25" s="39"/>
    </row>
    <row r="26" spans="2:11" s="7" customFormat="1" ht="22.5" customHeight="1">
      <c r="B26" s="106"/>
      <c r="C26" s="107"/>
      <c r="D26" s="107"/>
      <c r="E26" s="243" t="s">
        <v>20</v>
      </c>
      <c r="F26" s="277"/>
      <c r="G26" s="277"/>
      <c r="H26" s="277"/>
      <c r="I26" s="108"/>
      <c r="J26" s="107"/>
      <c r="K26" s="109"/>
    </row>
    <row r="27" spans="2:11" s="1" customFormat="1" ht="6.75" customHeight="1">
      <c r="B27" s="35"/>
      <c r="C27" s="36"/>
      <c r="D27" s="36"/>
      <c r="E27" s="36"/>
      <c r="F27" s="36"/>
      <c r="G27" s="36"/>
      <c r="H27" s="36"/>
      <c r="I27" s="103"/>
      <c r="J27" s="36"/>
      <c r="K27" s="39"/>
    </row>
    <row r="28" spans="2:11" s="1" customFormat="1" ht="6.75" customHeight="1">
      <c r="B28" s="35"/>
      <c r="C28" s="36"/>
      <c r="D28" s="62"/>
      <c r="E28" s="62"/>
      <c r="F28" s="62"/>
      <c r="G28" s="62"/>
      <c r="H28" s="62"/>
      <c r="I28" s="110"/>
      <c r="J28" s="62"/>
      <c r="K28" s="111"/>
    </row>
    <row r="29" spans="2:11" s="1" customFormat="1" ht="24.75" customHeight="1">
      <c r="B29" s="35"/>
      <c r="C29" s="36"/>
      <c r="D29" s="112" t="s">
        <v>44</v>
      </c>
      <c r="E29" s="36"/>
      <c r="F29" s="36"/>
      <c r="G29" s="36"/>
      <c r="H29" s="36"/>
      <c r="I29" s="103"/>
      <c r="J29" s="113">
        <f>ROUND(J89,2)</f>
        <v>0</v>
      </c>
      <c r="K29" s="39"/>
    </row>
    <row r="30" spans="2:11" s="1" customFormat="1" ht="6.75" customHeight="1">
      <c r="B30" s="35"/>
      <c r="C30" s="36"/>
      <c r="D30" s="62"/>
      <c r="E30" s="62"/>
      <c r="F30" s="62"/>
      <c r="G30" s="62"/>
      <c r="H30" s="62"/>
      <c r="I30" s="110"/>
      <c r="J30" s="62"/>
      <c r="K30" s="111"/>
    </row>
    <row r="31" spans="2:11" s="1" customFormat="1" ht="14.25" customHeight="1">
      <c r="B31" s="35"/>
      <c r="C31" s="36"/>
      <c r="D31" s="36"/>
      <c r="E31" s="36"/>
      <c r="F31" s="40" t="s">
        <v>46</v>
      </c>
      <c r="G31" s="36"/>
      <c r="H31" s="36"/>
      <c r="I31" s="114" t="s">
        <v>45</v>
      </c>
      <c r="J31" s="40" t="s">
        <v>47</v>
      </c>
      <c r="K31" s="39"/>
    </row>
    <row r="32" spans="2:11" s="1" customFormat="1" ht="14.25" customHeight="1">
      <c r="B32" s="35"/>
      <c r="C32" s="36"/>
      <c r="D32" s="43" t="s">
        <v>48</v>
      </c>
      <c r="E32" s="43" t="s">
        <v>49</v>
      </c>
      <c r="F32" s="115">
        <f>ROUND(SUM(BE89:BE194),2)</f>
        <v>0</v>
      </c>
      <c r="G32" s="36"/>
      <c r="H32" s="36"/>
      <c r="I32" s="116">
        <v>0.21</v>
      </c>
      <c r="J32" s="115">
        <f>ROUND(ROUND((SUM(BE89:BE194)),2)*I32,2)</f>
        <v>0</v>
      </c>
      <c r="K32" s="39"/>
    </row>
    <row r="33" spans="2:11" s="1" customFormat="1" ht="14.25" customHeight="1">
      <c r="B33" s="35"/>
      <c r="C33" s="36"/>
      <c r="D33" s="36"/>
      <c r="E33" s="43" t="s">
        <v>50</v>
      </c>
      <c r="F33" s="115">
        <f>ROUND(SUM(BF89:BF194),2)</f>
        <v>0</v>
      </c>
      <c r="G33" s="36"/>
      <c r="H33" s="36"/>
      <c r="I33" s="116">
        <v>0.15</v>
      </c>
      <c r="J33" s="115">
        <f>ROUND(ROUND((SUM(BF89:BF194)),2)*I33,2)</f>
        <v>0</v>
      </c>
      <c r="K33" s="39"/>
    </row>
    <row r="34" spans="2:11" s="1" customFormat="1" ht="14.25" customHeight="1" hidden="1">
      <c r="B34" s="35"/>
      <c r="C34" s="36"/>
      <c r="D34" s="36"/>
      <c r="E34" s="43" t="s">
        <v>51</v>
      </c>
      <c r="F34" s="115">
        <f>ROUND(SUM(BG89:BG194),2)</f>
        <v>0</v>
      </c>
      <c r="G34" s="36"/>
      <c r="H34" s="36"/>
      <c r="I34" s="116">
        <v>0.21</v>
      </c>
      <c r="J34" s="115">
        <v>0</v>
      </c>
      <c r="K34" s="39"/>
    </row>
    <row r="35" spans="2:11" s="1" customFormat="1" ht="14.25" customHeight="1" hidden="1">
      <c r="B35" s="35"/>
      <c r="C35" s="36"/>
      <c r="D35" s="36"/>
      <c r="E35" s="43" t="s">
        <v>52</v>
      </c>
      <c r="F35" s="115">
        <f>ROUND(SUM(BH89:BH194),2)</f>
        <v>0</v>
      </c>
      <c r="G35" s="36"/>
      <c r="H35" s="36"/>
      <c r="I35" s="116">
        <v>0.15</v>
      </c>
      <c r="J35" s="115">
        <v>0</v>
      </c>
      <c r="K35" s="39"/>
    </row>
    <row r="36" spans="2:11" s="1" customFormat="1" ht="14.25" customHeight="1" hidden="1">
      <c r="B36" s="35"/>
      <c r="C36" s="36"/>
      <c r="D36" s="36"/>
      <c r="E36" s="43" t="s">
        <v>53</v>
      </c>
      <c r="F36" s="115">
        <f>ROUND(SUM(BI89:BI194),2)</f>
        <v>0</v>
      </c>
      <c r="G36" s="36"/>
      <c r="H36" s="36"/>
      <c r="I36" s="116">
        <v>0</v>
      </c>
      <c r="J36" s="115">
        <v>0</v>
      </c>
      <c r="K36" s="39"/>
    </row>
    <row r="37" spans="2:11" s="1" customFormat="1" ht="6.75" customHeight="1">
      <c r="B37" s="35"/>
      <c r="C37" s="36"/>
      <c r="D37" s="36"/>
      <c r="E37" s="36"/>
      <c r="F37" s="36"/>
      <c r="G37" s="36"/>
      <c r="H37" s="36"/>
      <c r="I37" s="103"/>
      <c r="J37" s="36"/>
      <c r="K37" s="39"/>
    </row>
    <row r="38" spans="2:11" s="1" customFormat="1" ht="24.75" customHeight="1">
      <c r="B38" s="35"/>
      <c r="C38" s="117"/>
      <c r="D38" s="118" t="s">
        <v>54</v>
      </c>
      <c r="E38" s="66"/>
      <c r="F38" s="66"/>
      <c r="G38" s="119" t="s">
        <v>55</v>
      </c>
      <c r="H38" s="120" t="s">
        <v>56</v>
      </c>
      <c r="I38" s="121"/>
      <c r="J38" s="122">
        <f>SUM(J29:J36)</f>
        <v>0</v>
      </c>
      <c r="K38" s="123"/>
    </row>
    <row r="39" spans="2:11" s="1" customFormat="1" ht="14.25" customHeight="1">
      <c r="B39" s="50"/>
      <c r="C39" s="51"/>
      <c r="D39" s="51"/>
      <c r="E39" s="51"/>
      <c r="F39" s="51"/>
      <c r="G39" s="51"/>
      <c r="H39" s="51"/>
      <c r="I39" s="124"/>
      <c r="J39" s="51"/>
      <c r="K39" s="52"/>
    </row>
    <row r="43" spans="2:11" s="1" customFormat="1" ht="6.75" customHeight="1">
      <c r="B43" s="53"/>
      <c r="C43" s="54"/>
      <c r="D43" s="54"/>
      <c r="E43" s="54"/>
      <c r="F43" s="54"/>
      <c r="G43" s="54"/>
      <c r="H43" s="54"/>
      <c r="I43" s="125"/>
      <c r="J43" s="54"/>
      <c r="K43" s="126"/>
    </row>
    <row r="44" spans="2:11" s="1" customFormat="1" ht="36.75" customHeight="1">
      <c r="B44" s="35"/>
      <c r="C44" s="24" t="s">
        <v>129</v>
      </c>
      <c r="D44" s="36"/>
      <c r="E44" s="36"/>
      <c r="F44" s="36"/>
      <c r="G44" s="36"/>
      <c r="H44" s="36"/>
      <c r="I44" s="103"/>
      <c r="J44" s="36"/>
      <c r="K44" s="39"/>
    </row>
    <row r="45" spans="2:11" s="1" customFormat="1" ht="6.75" customHeight="1">
      <c r="B45" s="35"/>
      <c r="C45" s="36"/>
      <c r="D45" s="36"/>
      <c r="E45" s="36"/>
      <c r="F45" s="36"/>
      <c r="G45" s="36"/>
      <c r="H45" s="36"/>
      <c r="I45" s="103"/>
      <c r="J45" s="36"/>
      <c r="K45" s="39"/>
    </row>
    <row r="46" spans="2:11" s="1" customFormat="1" ht="14.25" customHeight="1">
      <c r="B46" s="35"/>
      <c r="C46" s="31" t="s">
        <v>16</v>
      </c>
      <c r="D46" s="36"/>
      <c r="E46" s="36"/>
      <c r="F46" s="36"/>
      <c r="G46" s="36"/>
      <c r="H46" s="36"/>
      <c r="I46" s="103"/>
      <c r="J46" s="36"/>
      <c r="K46" s="39"/>
    </row>
    <row r="47" spans="2:11" s="1" customFormat="1" ht="22.5" customHeight="1">
      <c r="B47" s="35"/>
      <c r="C47" s="36"/>
      <c r="D47" s="36"/>
      <c r="E47" s="275" t="str">
        <f>E7</f>
        <v>Oprava plotů a bran areálu 5. MŠ v ul. Marie Majerové, Sokolov</v>
      </c>
      <c r="F47" s="247"/>
      <c r="G47" s="247"/>
      <c r="H47" s="247"/>
      <c r="I47" s="103"/>
      <c r="J47" s="36"/>
      <c r="K47" s="39"/>
    </row>
    <row r="48" spans="2:11" ht="15">
      <c r="B48" s="22"/>
      <c r="C48" s="31" t="s">
        <v>123</v>
      </c>
      <c r="D48" s="23"/>
      <c r="E48" s="23"/>
      <c r="F48" s="23"/>
      <c r="G48" s="23"/>
      <c r="H48" s="23"/>
      <c r="I48" s="102"/>
      <c r="J48" s="23"/>
      <c r="K48" s="25"/>
    </row>
    <row r="49" spans="2:11" s="1" customFormat="1" ht="22.5" customHeight="1">
      <c r="B49" s="35"/>
      <c r="C49" s="36"/>
      <c r="D49" s="36"/>
      <c r="E49" s="275" t="s">
        <v>470</v>
      </c>
      <c r="F49" s="247"/>
      <c r="G49" s="247"/>
      <c r="H49" s="247"/>
      <c r="I49" s="103"/>
      <c r="J49" s="36"/>
      <c r="K49" s="39"/>
    </row>
    <row r="50" spans="2:11" s="1" customFormat="1" ht="14.25" customHeight="1">
      <c r="B50" s="35"/>
      <c r="C50" s="31" t="s">
        <v>127</v>
      </c>
      <c r="D50" s="36"/>
      <c r="E50" s="36"/>
      <c r="F50" s="36"/>
      <c r="G50" s="36"/>
      <c r="H50" s="36"/>
      <c r="I50" s="103"/>
      <c r="J50" s="36"/>
      <c r="K50" s="39"/>
    </row>
    <row r="51" spans="2:11" s="1" customFormat="1" ht="23.25" customHeight="1">
      <c r="B51" s="35"/>
      <c r="C51" s="36"/>
      <c r="D51" s="36"/>
      <c r="E51" s="276" t="str">
        <f>E11</f>
        <v>2016-26-3-SP - Soupis prací - Oplocení - III. etapa</v>
      </c>
      <c r="F51" s="247"/>
      <c r="G51" s="247"/>
      <c r="H51" s="247"/>
      <c r="I51" s="103"/>
      <c r="J51" s="36"/>
      <c r="K51" s="39"/>
    </row>
    <row r="52" spans="2:11" s="1" customFormat="1" ht="6.75" customHeight="1">
      <c r="B52" s="35"/>
      <c r="C52" s="36"/>
      <c r="D52" s="36"/>
      <c r="E52" s="36"/>
      <c r="F52" s="36"/>
      <c r="G52" s="36"/>
      <c r="H52" s="36"/>
      <c r="I52" s="103"/>
      <c r="J52" s="36"/>
      <c r="K52" s="39"/>
    </row>
    <row r="53" spans="2:11" s="1" customFormat="1" ht="18" customHeight="1">
      <c r="B53" s="35"/>
      <c r="C53" s="31" t="s">
        <v>23</v>
      </c>
      <c r="D53" s="36"/>
      <c r="E53" s="36"/>
      <c r="F53" s="29" t="str">
        <f>F14</f>
        <v>areál 5. MŠ Sokolov</v>
      </c>
      <c r="G53" s="36"/>
      <c r="H53" s="36"/>
      <c r="I53" s="104" t="s">
        <v>25</v>
      </c>
      <c r="J53" s="105" t="str">
        <f>IF(J14="","",J14)</f>
        <v>10.6.2016</v>
      </c>
      <c r="K53" s="39"/>
    </row>
    <row r="54" spans="2:11" s="1" customFormat="1" ht="6.75" customHeight="1">
      <c r="B54" s="35"/>
      <c r="C54" s="36"/>
      <c r="D54" s="36"/>
      <c r="E54" s="36"/>
      <c r="F54" s="36"/>
      <c r="G54" s="36"/>
      <c r="H54" s="36"/>
      <c r="I54" s="103"/>
      <c r="J54" s="36"/>
      <c r="K54" s="39"/>
    </row>
    <row r="55" spans="2:11" s="1" customFormat="1" ht="15">
      <c r="B55" s="35"/>
      <c r="C55" s="31" t="s">
        <v>29</v>
      </c>
      <c r="D55" s="36"/>
      <c r="E55" s="36"/>
      <c r="F55" s="29" t="str">
        <f>E17</f>
        <v>Město Sokolov</v>
      </c>
      <c r="G55" s="36"/>
      <c r="H55" s="36"/>
      <c r="I55" s="104" t="s">
        <v>37</v>
      </c>
      <c r="J55" s="29" t="str">
        <f>E23</f>
        <v>Ing. Martin Haueisen</v>
      </c>
      <c r="K55" s="39"/>
    </row>
    <row r="56" spans="2:11" s="1" customFormat="1" ht="14.25" customHeight="1">
      <c r="B56" s="35"/>
      <c r="C56" s="31" t="s">
        <v>35</v>
      </c>
      <c r="D56" s="36"/>
      <c r="E56" s="36"/>
      <c r="F56" s="29">
        <f>IF(E20="","",E20)</f>
      </c>
      <c r="G56" s="36"/>
      <c r="H56" s="36"/>
      <c r="I56" s="103"/>
      <c r="J56" s="36"/>
      <c r="K56" s="39"/>
    </row>
    <row r="57" spans="2:11" s="1" customFormat="1" ht="9.75" customHeight="1">
      <c r="B57" s="35"/>
      <c r="C57" s="36"/>
      <c r="D57" s="36"/>
      <c r="E57" s="36"/>
      <c r="F57" s="36"/>
      <c r="G57" s="36"/>
      <c r="H57" s="36"/>
      <c r="I57" s="103"/>
      <c r="J57" s="36"/>
      <c r="K57" s="39"/>
    </row>
    <row r="58" spans="2:11" s="1" customFormat="1" ht="29.25" customHeight="1">
      <c r="B58" s="35"/>
      <c r="C58" s="127" t="s">
        <v>130</v>
      </c>
      <c r="D58" s="117"/>
      <c r="E58" s="117"/>
      <c r="F58" s="117"/>
      <c r="G58" s="117"/>
      <c r="H58" s="117"/>
      <c r="I58" s="128"/>
      <c r="J58" s="129" t="s">
        <v>131</v>
      </c>
      <c r="K58" s="130"/>
    </row>
    <row r="59" spans="2:11" s="1" customFormat="1" ht="9.75" customHeight="1">
      <c r="B59" s="35"/>
      <c r="C59" s="36"/>
      <c r="D59" s="36"/>
      <c r="E59" s="36"/>
      <c r="F59" s="36"/>
      <c r="G59" s="36"/>
      <c r="H59" s="36"/>
      <c r="I59" s="103"/>
      <c r="J59" s="36"/>
      <c r="K59" s="39"/>
    </row>
    <row r="60" spans="2:47" s="1" customFormat="1" ht="29.25" customHeight="1">
      <c r="B60" s="35"/>
      <c r="C60" s="131" t="s">
        <v>132</v>
      </c>
      <c r="D60" s="36"/>
      <c r="E60" s="36"/>
      <c r="F60" s="36"/>
      <c r="G60" s="36"/>
      <c r="H60" s="36"/>
      <c r="I60" s="103"/>
      <c r="J60" s="113">
        <f>J89</f>
        <v>0</v>
      </c>
      <c r="K60" s="39"/>
      <c r="AU60" s="18" t="s">
        <v>133</v>
      </c>
    </row>
    <row r="61" spans="2:11" s="8" customFormat="1" ht="24.75" customHeight="1">
      <c r="B61" s="132"/>
      <c r="C61" s="133"/>
      <c r="D61" s="134" t="s">
        <v>134</v>
      </c>
      <c r="E61" s="135"/>
      <c r="F61" s="135"/>
      <c r="G61" s="135"/>
      <c r="H61" s="135"/>
      <c r="I61" s="136"/>
      <c r="J61" s="137">
        <f>J90</f>
        <v>0</v>
      </c>
      <c r="K61" s="138"/>
    </row>
    <row r="62" spans="2:11" s="9" customFormat="1" ht="19.5" customHeight="1">
      <c r="B62" s="139"/>
      <c r="C62" s="140"/>
      <c r="D62" s="141" t="s">
        <v>135</v>
      </c>
      <c r="E62" s="142"/>
      <c r="F62" s="142"/>
      <c r="G62" s="142"/>
      <c r="H62" s="142"/>
      <c r="I62" s="143"/>
      <c r="J62" s="144">
        <f>J91</f>
        <v>0</v>
      </c>
      <c r="K62" s="145"/>
    </row>
    <row r="63" spans="2:11" s="9" customFormat="1" ht="19.5" customHeight="1">
      <c r="B63" s="139"/>
      <c r="C63" s="140"/>
      <c r="D63" s="141" t="s">
        <v>136</v>
      </c>
      <c r="E63" s="142"/>
      <c r="F63" s="142"/>
      <c r="G63" s="142"/>
      <c r="H63" s="142"/>
      <c r="I63" s="143"/>
      <c r="J63" s="144">
        <f>J124</f>
        <v>0</v>
      </c>
      <c r="K63" s="145"/>
    </row>
    <row r="64" spans="2:11" s="9" customFormat="1" ht="19.5" customHeight="1">
      <c r="B64" s="139"/>
      <c r="C64" s="140"/>
      <c r="D64" s="141" t="s">
        <v>137</v>
      </c>
      <c r="E64" s="142"/>
      <c r="F64" s="142"/>
      <c r="G64" s="142"/>
      <c r="H64" s="142"/>
      <c r="I64" s="143"/>
      <c r="J64" s="144">
        <f>J174</f>
        <v>0</v>
      </c>
      <c r="K64" s="145"/>
    </row>
    <row r="65" spans="2:11" s="9" customFormat="1" ht="19.5" customHeight="1">
      <c r="B65" s="139"/>
      <c r="C65" s="140"/>
      <c r="D65" s="141" t="s">
        <v>138</v>
      </c>
      <c r="E65" s="142"/>
      <c r="F65" s="142"/>
      <c r="G65" s="142"/>
      <c r="H65" s="142"/>
      <c r="I65" s="143"/>
      <c r="J65" s="144">
        <f>J182</f>
        <v>0</v>
      </c>
      <c r="K65" s="145"/>
    </row>
    <row r="66" spans="2:11" s="8" customFormat="1" ht="24.75" customHeight="1">
      <c r="B66" s="132"/>
      <c r="C66" s="133"/>
      <c r="D66" s="134" t="s">
        <v>139</v>
      </c>
      <c r="E66" s="135"/>
      <c r="F66" s="135"/>
      <c r="G66" s="135"/>
      <c r="H66" s="135"/>
      <c r="I66" s="136"/>
      <c r="J66" s="137">
        <f>J185</f>
        <v>0</v>
      </c>
      <c r="K66" s="138"/>
    </row>
    <row r="67" spans="2:11" s="9" customFormat="1" ht="19.5" customHeight="1">
      <c r="B67" s="139"/>
      <c r="C67" s="140"/>
      <c r="D67" s="141" t="s">
        <v>140</v>
      </c>
      <c r="E67" s="142"/>
      <c r="F67" s="142"/>
      <c r="G67" s="142"/>
      <c r="H67" s="142"/>
      <c r="I67" s="143"/>
      <c r="J67" s="144">
        <f>J186</f>
        <v>0</v>
      </c>
      <c r="K67" s="145"/>
    </row>
    <row r="68" spans="2:11" s="1" customFormat="1" ht="21.75" customHeight="1">
      <c r="B68" s="35"/>
      <c r="C68" s="36"/>
      <c r="D68" s="36"/>
      <c r="E68" s="36"/>
      <c r="F68" s="36"/>
      <c r="G68" s="36"/>
      <c r="H68" s="36"/>
      <c r="I68" s="103"/>
      <c r="J68" s="36"/>
      <c r="K68" s="39"/>
    </row>
    <row r="69" spans="2:11" s="1" customFormat="1" ht="6.75" customHeight="1">
      <c r="B69" s="50"/>
      <c r="C69" s="51"/>
      <c r="D69" s="51"/>
      <c r="E69" s="51"/>
      <c r="F69" s="51"/>
      <c r="G69" s="51"/>
      <c r="H69" s="51"/>
      <c r="I69" s="124"/>
      <c r="J69" s="51"/>
      <c r="K69" s="52"/>
    </row>
    <row r="73" spans="2:12" s="1" customFormat="1" ht="6.75" customHeight="1">
      <c r="B73" s="53"/>
      <c r="C73" s="54"/>
      <c r="D73" s="54"/>
      <c r="E73" s="54"/>
      <c r="F73" s="54"/>
      <c r="G73" s="54"/>
      <c r="H73" s="54"/>
      <c r="I73" s="125"/>
      <c r="J73" s="54"/>
      <c r="K73" s="54"/>
      <c r="L73" s="35"/>
    </row>
    <row r="74" spans="2:12" s="1" customFormat="1" ht="36.75" customHeight="1">
      <c r="B74" s="35"/>
      <c r="C74" s="55" t="s">
        <v>141</v>
      </c>
      <c r="I74" s="146"/>
      <c r="L74" s="35"/>
    </row>
    <row r="75" spans="2:12" s="1" customFormat="1" ht="6.75" customHeight="1">
      <c r="B75" s="35"/>
      <c r="I75" s="146"/>
      <c r="L75" s="35"/>
    </row>
    <row r="76" spans="2:12" s="1" customFormat="1" ht="14.25" customHeight="1">
      <c r="B76" s="35"/>
      <c r="C76" s="57" t="s">
        <v>16</v>
      </c>
      <c r="I76" s="146"/>
      <c r="L76" s="35"/>
    </row>
    <row r="77" spans="2:12" s="1" customFormat="1" ht="22.5" customHeight="1">
      <c r="B77" s="35"/>
      <c r="E77" s="278" t="str">
        <f>E7</f>
        <v>Oprava plotů a bran areálu 5. MŠ v ul. Marie Majerové, Sokolov</v>
      </c>
      <c r="F77" s="237"/>
      <c r="G77" s="237"/>
      <c r="H77" s="237"/>
      <c r="I77" s="146"/>
      <c r="L77" s="35"/>
    </row>
    <row r="78" spans="2:12" ht="15">
      <c r="B78" s="22"/>
      <c r="C78" s="57" t="s">
        <v>123</v>
      </c>
      <c r="L78" s="22"/>
    </row>
    <row r="79" spans="2:12" s="1" customFormat="1" ht="22.5" customHeight="1">
      <c r="B79" s="35"/>
      <c r="E79" s="278" t="s">
        <v>470</v>
      </c>
      <c r="F79" s="237"/>
      <c r="G79" s="237"/>
      <c r="H79" s="237"/>
      <c r="I79" s="146"/>
      <c r="L79" s="35"/>
    </row>
    <row r="80" spans="2:12" s="1" customFormat="1" ht="14.25" customHeight="1">
      <c r="B80" s="35"/>
      <c r="C80" s="57" t="s">
        <v>127</v>
      </c>
      <c r="I80" s="146"/>
      <c r="L80" s="35"/>
    </row>
    <row r="81" spans="2:12" s="1" customFormat="1" ht="23.25" customHeight="1">
      <c r="B81" s="35"/>
      <c r="E81" s="255" t="str">
        <f>E11</f>
        <v>2016-26-3-SP - Soupis prací - Oplocení - III. etapa</v>
      </c>
      <c r="F81" s="237"/>
      <c r="G81" s="237"/>
      <c r="H81" s="237"/>
      <c r="I81" s="146"/>
      <c r="L81" s="35"/>
    </row>
    <row r="82" spans="2:12" s="1" customFormat="1" ht="6.75" customHeight="1">
      <c r="B82" s="35"/>
      <c r="I82" s="146"/>
      <c r="L82" s="35"/>
    </row>
    <row r="83" spans="2:12" s="1" customFormat="1" ht="18" customHeight="1">
      <c r="B83" s="35"/>
      <c r="C83" s="57" t="s">
        <v>23</v>
      </c>
      <c r="F83" s="147" t="str">
        <f>F14</f>
        <v>areál 5. MŠ Sokolov</v>
      </c>
      <c r="I83" s="148" t="s">
        <v>25</v>
      </c>
      <c r="J83" s="61" t="str">
        <f>IF(J14="","",J14)</f>
        <v>10.6.2016</v>
      </c>
      <c r="L83" s="35"/>
    </row>
    <row r="84" spans="2:12" s="1" customFormat="1" ht="6.75" customHeight="1">
      <c r="B84" s="35"/>
      <c r="I84" s="146"/>
      <c r="L84" s="35"/>
    </row>
    <row r="85" spans="2:12" s="1" customFormat="1" ht="15">
      <c r="B85" s="35"/>
      <c r="C85" s="57" t="s">
        <v>29</v>
      </c>
      <c r="F85" s="147" t="str">
        <f>E17</f>
        <v>Město Sokolov</v>
      </c>
      <c r="I85" s="148" t="s">
        <v>37</v>
      </c>
      <c r="J85" s="147" t="str">
        <f>E23</f>
        <v>Ing. Martin Haueisen</v>
      </c>
      <c r="L85" s="35"/>
    </row>
    <row r="86" spans="2:12" s="1" customFormat="1" ht="14.25" customHeight="1">
      <c r="B86" s="35"/>
      <c r="C86" s="57" t="s">
        <v>35</v>
      </c>
      <c r="F86" s="147">
        <f>IF(E20="","",E20)</f>
      </c>
      <c r="I86" s="146"/>
      <c r="L86" s="35"/>
    </row>
    <row r="87" spans="2:12" s="1" customFormat="1" ht="9.75" customHeight="1">
      <c r="B87" s="35"/>
      <c r="I87" s="146"/>
      <c r="L87" s="35"/>
    </row>
    <row r="88" spans="2:20" s="10" customFormat="1" ht="29.25" customHeight="1">
      <c r="B88" s="149"/>
      <c r="C88" s="150" t="s">
        <v>142</v>
      </c>
      <c r="D88" s="151" t="s">
        <v>63</v>
      </c>
      <c r="E88" s="151" t="s">
        <v>59</v>
      </c>
      <c r="F88" s="151" t="s">
        <v>143</v>
      </c>
      <c r="G88" s="151" t="s">
        <v>144</v>
      </c>
      <c r="H88" s="151" t="s">
        <v>145</v>
      </c>
      <c r="I88" s="152" t="s">
        <v>146</v>
      </c>
      <c r="J88" s="151" t="s">
        <v>131</v>
      </c>
      <c r="K88" s="153" t="s">
        <v>147</v>
      </c>
      <c r="L88" s="149"/>
      <c r="M88" s="68" t="s">
        <v>148</v>
      </c>
      <c r="N88" s="69" t="s">
        <v>48</v>
      </c>
      <c r="O88" s="69" t="s">
        <v>149</v>
      </c>
      <c r="P88" s="69" t="s">
        <v>150</v>
      </c>
      <c r="Q88" s="69" t="s">
        <v>151</v>
      </c>
      <c r="R88" s="69" t="s">
        <v>152</v>
      </c>
      <c r="S88" s="69" t="s">
        <v>153</v>
      </c>
      <c r="T88" s="70" t="s">
        <v>154</v>
      </c>
    </row>
    <row r="89" spans="2:63" s="1" customFormat="1" ht="29.25" customHeight="1">
      <c r="B89" s="35"/>
      <c r="C89" s="72" t="s">
        <v>132</v>
      </c>
      <c r="I89" s="146"/>
      <c r="J89" s="154">
        <f>BK89</f>
        <v>0</v>
      </c>
      <c r="L89" s="35"/>
      <c r="M89" s="71"/>
      <c r="N89" s="62"/>
      <c r="O89" s="62"/>
      <c r="P89" s="155">
        <f>P90+P185</f>
        <v>0</v>
      </c>
      <c r="Q89" s="62"/>
      <c r="R89" s="155">
        <f>R90+R185</f>
        <v>0.000817</v>
      </c>
      <c r="S89" s="62"/>
      <c r="T89" s="156">
        <f>T90+T185</f>
        <v>43.576</v>
      </c>
      <c r="AT89" s="18" t="s">
        <v>77</v>
      </c>
      <c r="AU89" s="18" t="s">
        <v>133</v>
      </c>
      <c r="BK89" s="157">
        <f>BK90+BK185</f>
        <v>0</v>
      </c>
    </row>
    <row r="90" spans="2:63" s="11" customFormat="1" ht="36.75" customHeight="1">
      <c r="B90" s="158"/>
      <c r="D90" s="159" t="s">
        <v>77</v>
      </c>
      <c r="E90" s="160" t="s">
        <v>155</v>
      </c>
      <c r="F90" s="160" t="s">
        <v>156</v>
      </c>
      <c r="I90" s="161"/>
      <c r="J90" s="162">
        <f>BK90</f>
        <v>0</v>
      </c>
      <c r="L90" s="158"/>
      <c r="M90" s="163"/>
      <c r="N90" s="164"/>
      <c r="O90" s="164"/>
      <c r="P90" s="165">
        <f>P91+P124+P174+P182</f>
        <v>0</v>
      </c>
      <c r="Q90" s="164"/>
      <c r="R90" s="165">
        <f>R91+R124+R174+R182</f>
        <v>0.000817</v>
      </c>
      <c r="S90" s="164"/>
      <c r="T90" s="166">
        <f>T91+T124+T174+T182</f>
        <v>43.576</v>
      </c>
      <c r="AR90" s="159" t="s">
        <v>22</v>
      </c>
      <c r="AT90" s="167" t="s">
        <v>77</v>
      </c>
      <c r="AU90" s="167" t="s">
        <v>78</v>
      </c>
      <c r="AY90" s="159" t="s">
        <v>157</v>
      </c>
      <c r="BK90" s="168">
        <f>BK91+BK124+BK174+BK182</f>
        <v>0</v>
      </c>
    </row>
    <row r="91" spans="2:63" s="11" customFormat="1" ht="19.5" customHeight="1">
      <c r="B91" s="158"/>
      <c r="D91" s="169" t="s">
        <v>77</v>
      </c>
      <c r="E91" s="170" t="s">
        <v>22</v>
      </c>
      <c r="F91" s="170" t="s">
        <v>158</v>
      </c>
      <c r="I91" s="161"/>
      <c r="J91" s="171">
        <f>BK91</f>
        <v>0</v>
      </c>
      <c r="L91" s="158"/>
      <c r="M91" s="163"/>
      <c r="N91" s="164"/>
      <c r="O91" s="164"/>
      <c r="P91" s="165">
        <f>SUM(P92:P123)</f>
        <v>0</v>
      </c>
      <c r="Q91" s="164"/>
      <c r="R91" s="165">
        <f>SUM(R92:R123)</f>
        <v>0.000817</v>
      </c>
      <c r="S91" s="164"/>
      <c r="T91" s="166">
        <f>SUM(T92:T123)</f>
        <v>0</v>
      </c>
      <c r="AR91" s="159" t="s">
        <v>22</v>
      </c>
      <c r="AT91" s="167" t="s">
        <v>77</v>
      </c>
      <c r="AU91" s="167" t="s">
        <v>22</v>
      </c>
      <c r="AY91" s="159" t="s">
        <v>157</v>
      </c>
      <c r="BK91" s="168">
        <f>SUM(BK92:BK123)</f>
        <v>0</v>
      </c>
    </row>
    <row r="92" spans="2:65" s="1" customFormat="1" ht="22.5" customHeight="1">
      <c r="B92" s="172"/>
      <c r="C92" s="173" t="s">
        <v>22</v>
      </c>
      <c r="D92" s="173" t="s">
        <v>159</v>
      </c>
      <c r="E92" s="174" t="s">
        <v>160</v>
      </c>
      <c r="F92" s="175" t="s">
        <v>161</v>
      </c>
      <c r="G92" s="176" t="s">
        <v>106</v>
      </c>
      <c r="H92" s="177">
        <v>5.447</v>
      </c>
      <c r="I92" s="178"/>
      <c r="J92" s="179">
        <f>ROUND(I92*H92,2)</f>
        <v>0</v>
      </c>
      <c r="K92" s="175" t="s">
        <v>162</v>
      </c>
      <c r="L92" s="35"/>
      <c r="M92" s="180" t="s">
        <v>20</v>
      </c>
      <c r="N92" s="181" t="s">
        <v>49</v>
      </c>
      <c r="O92" s="36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AR92" s="18" t="s">
        <v>163</v>
      </c>
      <c r="AT92" s="18" t="s">
        <v>159</v>
      </c>
      <c r="AU92" s="18" t="s">
        <v>86</v>
      </c>
      <c r="AY92" s="18" t="s">
        <v>157</v>
      </c>
      <c r="BE92" s="184">
        <f>IF(N92="základní",J92,0)</f>
        <v>0</v>
      </c>
      <c r="BF92" s="184">
        <f>IF(N92="snížená",J92,0)</f>
        <v>0</v>
      </c>
      <c r="BG92" s="184">
        <f>IF(N92="zákl. přenesená",J92,0)</f>
        <v>0</v>
      </c>
      <c r="BH92" s="184">
        <f>IF(N92="sníž. přenesená",J92,0)</f>
        <v>0</v>
      </c>
      <c r="BI92" s="184">
        <f>IF(N92="nulová",J92,0)</f>
        <v>0</v>
      </c>
      <c r="BJ92" s="18" t="s">
        <v>22</v>
      </c>
      <c r="BK92" s="184">
        <f>ROUND(I92*H92,2)</f>
        <v>0</v>
      </c>
      <c r="BL92" s="18" t="s">
        <v>163</v>
      </c>
      <c r="BM92" s="18" t="s">
        <v>472</v>
      </c>
    </row>
    <row r="93" spans="2:47" s="1" customFormat="1" ht="27">
      <c r="B93" s="35"/>
      <c r="D93" s="185" t="s">
        <v>165</v>
      </c>
      <c r="F93" s="186" t="s">
        <v>166</v>
      </c>
      <c r="I93" s="146"/>
      <c r="L93" s="35"/>
      <c r="M93" s="64"/>
      <c r="N93" s="36"/>
      <c r="O93" s="36"/>
      <c r="P93" s="36"/>
      <c r="Q93" s="36"/>
      <c r="R93" s="36"/>
      <c r="S93" s="36"/>
      <c r="T93" s="65"/>
      <c r="AT93" s="18" t="s">
        <v>165</v>
      </c>
      <c r="AU93" s="18" t="s">
        <v>86</v>
      </c>
    </row>
    <row r="94" spans="2:51" s="12" customFormat="1" ht="13.5">
      <c r="B94" s="187"/>
      <c r="D94" s="185" t="s">
        <v>167</v>
      </c>
      <c r="E94" s="188" t="s">
        <v>20</v>
      </c>
      <c r="F94" s="189" t="s">
        <v>168</v>
      </c>
      <c r="H94" s="190" t="s">
        <v>20</v>
      </c>
      <c r="I94" s="191"/>
      <c r="L94" s="187"/>
      <c r="M94" s="192"/>
      <c r="N94" s="193"/>
      <c r="O94" s="193"/>
      <c r="P94" s="193"/>
      <c r="Q94" s="193"/>
      <c r="R94" s="193"/>
      <c r="S94" s="193"/>
      <c r="T94" s="194"/>
      <c r="AT94" s="190" t="s">
        <v>167</v>
      </c>
      <c r="AU94" s="190" t="s">
        <v>86</v>
      </c>
      <c r="AV94" s="12" t="s">
        <v>22</v>
      </c>
      <c r="AW94" s="12" t="s">
        <v>41</v>
      </c>
      <c r="AX94" s="12" t="s">
        <v>78</v>
      </c>
      <c r="AY94" s="190" t="s">
        <v>157</v>
      </c>
    </row>
    <row r="95" spans="2:51" s="13" customFormat="1" ht="13.5">
      <c r="B95" s="195"/>
      <c r="D95" s="185" t="s">
        <v>167</v>
      </c>
      <c r="E95" s="196" t="s">
        <v>104</v>
      </c>
      <c r="F95" s="197" t="s">
        <v>473</v>
      </c>
      <c r="H95" s="198">
        <v>5.447</v>
      </c>
      <c r="I95" s="199"/>
      <c r="L95" s="195"/>
      <c r="M95" s="200"/>
      <c r="N95" s="201"/>
      <c r="O95" s="201"/>
      <c r="P95" s="201"/>
      <c r="Q95" s="201"/>
      <c r="R95" s="201"/>
      <c r="S95" s="201"/>
      <c r="T95" s="202"/>
      <c r="AT95" s="196" t="s">
        <v>167</v>
      </c>
      <c r="AU95" s="196" t="s">
        <v>86</v>
      </c>
      <c r="AV95" s="13" t="s">
        <v>86</v>
      </c>
      <c r="AW95" s="13" t="s">
        <v>41</v>
      </c>
      <c r="AX95" s="13" t="s">
        <v>78</v>
      </c>
      <c r="AY95" s="196" t="s">
        <v>157</v>
      </c>
    </row>
    <row r="96" spans="2:51" s="14" customFormat="1" ht="13.5">
      <c r="B96" s="203"/>
      <c r="D96" s="204" t="s">
        <v>167</v>
      </c>
      <c r="E96" s="205" t="s">
        <v>20</v>
      </c>
      <c r="F96" s="206" t="s">
        <v>170</v>
      </c>
      <c r="H96" s="207">
        <v>5.447</v>
      </c>
      <c r="I96" s="208"/>
      <c r="L96" s="203"/>
      <c r="M96" s="209"/>
      <c r="N96" s="210"/>
      <c r="O96" s="210"/>
      <c r="P96" s="210"/>
      <c r="Q96" s="210"/>
      <c r="R96" s="210"/>
      <c r="S96" s="210"/>
      <c r="T96" s="211"/>
      <c r="AT96" s="212" t="s">
        <v>167</v>
      </c>
      <c r="AU96" s="212" t="s">
        <v>86</v>
      </c>
      <c r="AV96" s="14" t="s">
        <v>163</v>
      </c>
      <c r="AW96" s="14" t="s">
        <v>41</v>
      </c>
      <c r="AX96" s="14" t="s">
        <v>22</v>
      </c>
      <c r="AY96" s="212" t="s">
        <v>157</v>
      </c>
    </row>
    <row r="97" spans="2:65" s="1" customFormat="1" ht="22.5" customHeight="1">
      <c r="B97" s="172"/>
      <c r="C97" s="173" t="s">
        <v>86</v>
      </c>
      <c r="D97" s="173" t="s">
        <v>159</v>
      </c>
      <c r="E97" s="174" t="s">
        <v>171</v>
      </c>
      <c r="F97" s="175" t="s">
        <v>172</v>
      </c>
      <c r="G97" s="176" t="s">
        <v>106</v>
      </c>
      <c r="H97" s="177">
        <v>15.252</v>
      </c>
      <c r="I97" s="178"/>
      <c r="J97" s="179">
        <f>ROUND(I97*H97,2)</f>
        <v>0</v>
      </c>
      <c r="K97" s="175" t="s">
        <v>162</v>
      </c>
      <c r="L97" s="35"/>
      <c r="M97" s="180" t="s">
        <v>20</v>
      </c>
      <c r="N97" s="181" t="s">
        <v>49</v>
      </c>
      <c r="O97" s="36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AR97" s="18" t="s">
        <v>163</v>
      </c>
      <c r="AT97" s="18" t="s">
        <v>159</v>
      </c>
      <c r="AU97" s="18" t="s">
        <v>86</v>
      </c>
      <c r="AY97" s="18" t="s">
        <v>157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8" t="s">
        <v>22</v>
      </c>
      <c r="BK97" s="184">
        <f>ROUND(I97*H97,2)</f>
        <v>0</v>
      </c>
      <c r="BL97" s="18" t="s">
        <v>163</v>
      </c>
      <c r="BM97" s="18" t="s">
        <v>474</v>
      </c>
    </row>
    <row r="98" spans="2:47" s="1" customFormat="1" ht="40.5">
      <c r="B98" s="35"/>
      <c r="D98" s="185" t="s">
        <v>165</v>
      </c>
      <c r="F98" s="186" t="s">
        <v>174</v>
      </c>
      <c r="I98" s="146"/>
      <c r="L98" s="35"/>
      <c r="M98" s="64"/>
      <c r="N98" s="36"/>
      <c r="O98" s="36"/>
      <c r="P98" s="36"/>
      <c r="Q98" s="36"/>
      <c r="R98" s="36"/>
      <c r="S98" s="36"/>
      <c r="T98" s="65"/>
      <c r="AT98" s="18" t="s">
        <v>165</v>
      </c>
      <c r="AU98" s="18" t="s">
        <v>86</v>
      </c>
    </row>
    <row r="99" spans="2:51" s="13" customFormat="1" ht="13.5">
      <c r="B99" s="195"/>
      <c r="D99" s="185" t="s">
        <v>167</v>
      </c>
      <c r="E99" s="196" t="s">
        <v>20</v>
      </c>
      <c r="F99" s="197" t="s">
        <v>108</v>
      </c>
      <c r="H99" s="198">
        <v>15.252</v>
      </c>
      <c r="I99" s="199"/>
      <c r="L99" s="195"/>
      <c r="M99" s="200"/>
      <c r="N99" s="201"/>
      <c r="O99" s="201"/>
      <c r="P99" s="201"/>
      <c r="Q99" s="201"/>
      <c r="R99" s="201"/>
      <c r="S99" s="201"/>
      <c r="T99" s="202"/>
      <c r="AT99" s="196" t="s">
        <v>167</v>
      </c>
      <c r="AU99" s="196" t="s">
        <v>86</v>
      </c>
      <c r="AV99" s="13" t="s">
        <v>86</v>
      </c>
      <c r="AW99" s="13" t="s">
        <v>41</v>
      </c>
      <c r="AX99" s="13" t="s">
        <v>78</v>
      </c>
      <c r="AY99" s="196" t="s">
        <v>157</v>
      </c>
    </row>
    <row r="100" spans="2:51" s="14" customFormat="1" ht="13.5">
      <c r="B100" s="203"/>
      <c r="D100" s="204" t="s">
        <v>167</v>
      </c>
      <c r="E100" s="205" t="s">
        <v>20</v>
      </c>
      <c r="F100" s="206" t="s">
        <v>170</v>
      </c>
      <c r="H100" s="207">
        <v>15.252</v>
      </c>
      <c r="I100" s="208"/>
      <c r="L100" s="203"/>
      <c r="M100" s="209"/>
      <c r="N100" s="210"/>
      <c r="O100" s="210"/>
      <c r="P100" s="210"/>
      <c r="Q100" s="210"/>
      <c r="R100" s="210"/>
      <c r="S100" s="210"/>
      <c r="T100" s="211"/>
      <c r="AT100" s="212" t="s">
        <v>167</v>
      </c>
      <c r="AU100" s="212" t="s">
        <v>86</v>
      </c>
      <c r="AV100" s="14" t="s">
        <v>163</v>
      </c>
      <c r="AW100" s="14" t="s">
        <v>41</v>
      </c>
      <c r="AX100" s="14" t="s">
        <v>22</v>
      </c>
      <c r="AY100" s="212" t="s">
        <v>157</v>
      </c>
    </row>
    <row r="101" spans="2:65" s="1" customFormat="1" ht="22.5" customHeight="1">
      <c r="B101" s="172"/>
      <c r="C101" s="213" t="s">
        <v>175</v>
      </c>
      <c r="D101" s="213" t="s">
        <v>176</v>
      </c>
      <c r="E101" s="214" t="s">
        <v>177</v>
      </c>
      <c r="F101" s="215" t="s">
        <v>178</v>
      </c>
      <c r="G101" s="216" t="s">
        <v>179</v>
      </c>
      <c r="H101" s="217">
        <v>27.454</v>
      </c>
      <c r="I101" s="218"/>
      <c r="J101" s="219">
        <f>ROUND(I101*H101,2)</f>
        <v>0</v>
      </c>
      <c r="K101" s="215" t="s">
        <v>20</v>
      </c>
      <c r="L101" s="220"/>
      <c r="M101" s="221" t="s">
        <v>20</v>
      </c>
      <c r="N101" s="222" t="s">
        <v>49</v>
      </c>
      <c r="O101" s="36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AR101" s="18" t="s">
        <v>180</v>
      </c>
      <c r="AT101" s="18" t="s">
        <v>176</v>
      </c>
      <c r="AU101" s="18" t="s">
        <v>86</v>
      </c>
      <c r="AY101" s="18" t="s">
        <v>157</v>
      </c>
      <c r="BE101" s="184">
        <f>IF(N101="základní",J101,0)</f>
        <v>0</v>
      </c>
      <c r="BF101" s="184">
        <f>IF(N101="snížená",J101,0)</f>
        <v>0</v>
      </c>
      <c r="BG101" s="184">
        <f>IF(N101="zákl. přenesená",J101,0)</f>
        <v>0</v>
      </c>
      <c r="BH101" s="184">
        <f>IF(N101="sníž. přenesená",J101,0)</f>
        <v>0</v>
      </c>
      <c r="BI101" s="184">
        <f>IF(N101="nulová",J101,0)</f>
        <v>0</v>
      </c>
      <c r="BJ101" s="18" t="s">
        <v>22</v>
      </c>
      <c r="BK101" s="184">
        <f>ROUND(I101*H101,2)</f>
        <v>0</v>
      </c>
      <c r="BL101" s="18" t="s">
        <v>163</v>
      </c>
      <c r="BM101" s="18" t="s">
        <v>475</v>
      </c>
    </row>
    <row r="102" spans="2:47" s="1" customFormat="1" ht="13.5">
      <c r="B102" s="35"/>
      <c r="D102" s="185" t="s">
        <v>165</v>
      </c>
      <c r="F102" s="186" t="s">
        <v>178</v>
      </c>
      <c r="I102" s="146"/>
      <c r="L102" s="35"/>
      <c r="M102" s="64"/>
      <c r="N102" s="36"/>
      <c r="O102" s="36"/>
      <c r="P102" s="36"/>
      <c r="Q102" s="36"/>
      <c r="R102" s="36"/>
      <c r="S102" s="36"/>
      <c r="T102" s="65"/>
      <c r="AT102" s="18" t="s">
        <v>165</v>
      </c>
      <c r="AU102" s="18" t="s">
        <v>86</v>
      </c>
    </row>
    <row r="103" spans="2:51" s="13" customFormat="1" ht="13.5">
      <c r="B103" s="195"/>
      <c r="D103" s="185" t="s">
        <v>167</v>
      </c>
      <c r="E103" s="196" t="s">
        <v>20</v>
      </c>
      <c r="F103" s="197" t="s">
        <v>182</v>
      </c>
      <c r="H103" s="198">
        <v>27.454</v>
      </c>
      <c r="I103" s="199"/>
      <c r="L103" s="195"/>
      <c r="M103" s="200"/>
      <c r="N103" s="201"/>
      <c r="O103" s="201"/>
      <c r="P103" s="201"/>
      <c r="Q103" s="201"/>
      <c r="R103" s="201"/>
      <c r="S103" s="201"/>
      <c r="T103" s="202"/>
      <c r="AT103" s="196" t="s">
        <v>167</v>
      </c>
      <c r="AU103" s="196" t="s">
        <v>86</v>
      </c>
      <c r="AV103" s="13" t="s">
        <v>86</v>
      </c>
      <c r="AW103" s="13" t="s">
        <v>41</v>
      </c>
      <c r="AX103" s="13" t="s">
        <v>78</v>
      </c>
      <c r="AY103" s="196" t="s">
        <v>157</v>
      </c>
    </row>
    <row r="104" spans="2:51" s="14" customFormat="1" ht="13.5">
      <c r="B104" s="203"/>
      <c r="D104" s="204" t="s">
        <v>167</v>
      </c>
      <c r="E104" s="205" t="s">
        <v>20</v>
      </c>
      <c r="F104" s="206" t="s">
        <v>170</v>
      </c>
      <c r="H104" s="207">
        <v>27.454</v>
      </c>
      <c r="I104" s="208"/>
      <c r="L104" s="203"/>
      <c r="M104" s="209"/>
      <c r="N104" s="210"/>
      <c r="O104" s="210"/>
      <c r="P104" s="210"/>
      <c r="Q104" s="210"/>
      <c r="R104" s="210"/>
      <c r="S104" s="210"/>
      <c r="T104" s="211"/>
      <c r="AT104" s="212" t="s">
        <v>167</v>
      </c>
      <c r="AU104" s="212" t="s">
        <v>86</v>
      </c>
      <c r="AV104" s="14" t="s">
        <v>163</v>
      </c>
      <c r="AW104" s="14" t="s">
        <v>41</v>
      </c>
      <c r="AX104" s="14" t="s">
        <v>22</v>
      </c>
      <c r="AY104" s="212" t="s">
        <v>157</v>
      </c>
    </row>
    <row r="105" spans="2:65" s="1" customFormat="1" ht="22.5" customHeight="1">
      <c r="B105" s="172"/>
      <c r="C105" s="173" t="s">
        <v>163</v>
      </c>
      <c r="D105" s="173" t="s">
        <v>159</v>
      </c>
      <c r="E105" s="174" t="s">
        <v>183</v>
      </c>
      <c r="F105" s="175" t="s">
        <v>184</v>
      </c>
      <c r="G105" s="176" t="s">
        <v>106</v>
      </c>
      <c r="H105" s="177">
        <v>15.252</v>
      </c>
      <c r="I105" s="178"/>
      <c r="J105" s="179">
        <f>ROUND(I105*H105,2)</f>
        <v>0</v>
      </c>
      <c r="K105" s="175" t="s">
        <v>162</v>
      </c>
      <c r="L105" s="35"/>
      <c r="M105" s="180" t="s">
        <v>20</v>
      </c>
      <c r="N105" s="181" t="s">
        <v>49</v>
      </c>
      <c r="O105" s="36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AR105" s="18" t="s">
        <v>163</v>
      </c>
      <c r="AT105" s="18" t="s">
        <v>159</v>
      </c>
      <c r="AU105" s="18" t="s">
        <v>86</v>
      </c>
      <c r="AY105" s="18" t="s">
        <v>157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8" t="s">
        <v>22</v>
      </c>
      <c r="BK105" s="184">
        <f>ROUND(I105*H105,2)</f>
        <v>0</v>
      </c>
      <c r="BL105" s="18" t="s">
        <v>163</v>
      </c>
      <c r="BM105" s="18" t="s">
        <v>476</v>
      </c>
    </row>
    <row r="106" spans="2:47" s="1" customFormat="1" ht="27">
      <c r="B106" s="35"/>
      <c r="D106" s="185" t="s">
        <v>165</v>
      </c>
      <c r="F106" s="186" t="s">
        <v>186</v>
      </c>
      <c r="I106" s="146"/>
      <c r="L106" s="35"/>
      <c r="M106" s="64"/>
      <c r="N106" s="36"/>
      <c r="O106" s="36"/>
      <c r="P106" s="36"/>
      <c r="Q106" s="36"/>
      <c r="R106" s="36"/>
      <c r="S106" s="36"/>
      <c r="T106" s="65"/>
      <c r="AT106" s="18" t="s">
        <v>165</v>
      </c>
      <c r="AU106" s="18" t="s">
        <v>86</v>
      </c>
    </row>
    <row r="107" spans="2:51" s="12" customFormat="1" ht="13.5">
      <c r="B107" s="187"/>
      <c r="D107" s="185" t="s">
        <v>167</v>
      </c>
      <c r="E107" s="188" t="s">
        <v>20</v>
      </c>
      <c r="F107" s="189" t="s">
        <v>187</v>
      </c>
      <c r="H107" s="190" t="s">
        <v>20</v>
      </c>
      <c r="I107" s="191"/>
      <c r="L107" s="187"/>
      <c r="M107" s="192"/>
      <c r="N107" s="193"/>
      <c r="O107" s="193"/>
      <c r="P107" s="193"/>
      <c r="Q107" s="193"/>
      <c r="R107" s="193"/>
      <c r="S107" s="193"/>
      <c r="T107" s="194"/>
      <c r="AT107" s="190" t="s">
        <v>167</v>
      </c>
      <c r="AU107" s="190" t="s">
        <v>86</v>
      </c>
      <c r="AV107" s="12" t="s">
        <v>22</v>
      </c>
      <c r="AW107" s="12" t="s">
        <v>41</v>
      </c>
      <c r="AX107" s="12" t="s">
        <v>78</v>
      </c>
      <c r="AY107" s="190" t="s">
        <v>157</v>
      </c>
    </row>
    <row r="108" spans="2:51" s="13" customFormat="1" ht="13.5">
      <c r="B108" s="195"/>
      <c r="D108" s="185" t="s">
        <v>167</v>
      </c>
      <c r="E108" s="196" t="s">
        <v>20</v>
      </c>
      <c r="F108" s="197" t="s">
        <v>477</v>
      </c>
      <c r="H108" s="198">
        <v>15.252</v>
      </c>
      <c r="I108" s="199"/>
      <c r="L108" s="195"/>
      <c r="M108" s="200"/>
      <c r="N108" s="201"/>
      <c r="O108" s="201"/>
      <c r="P108" s="201"/>
      <c r="Q108" s="201"/>
      <c r="R108" s="201"/>
      <c r="S108" s="201"/>
      <c r="T108" s="202"/>
      <c r="AT108" s="196" t="s">
        <v>167</v>
      </c>
      <c r="AU108" s="196" t="s">
        <v>86</v>
      </c>
      <c r="AV108" s="13" t="s">
        <v>86</v>
      </c>
      <c r="AW108" s="13" t="s">
        <v>41</v>
      </c>
      <c r="AX108" s="13" t="s">
        <v>78</v>
      </c>
      <c r="AY108" s="196" t="s">
        <v>157</v>
      </c>
    </row>
    <row r="109" spans="2:51" s="14" customFormat="1" ht="13.5">
      <c r="B109" s="203"/>
      <c r="D109" s="204" t="s">
        <v>167</v>
      </c>
      <c r="E109" s="205" t="s">
        <v>108</v>
      </c>
      <c r="F109" s="206" t="s">
        <v>170</v>
      </c>
      <c r="H109" s="207">
        <v>15.252</v>
      </c>
      <c r="I109" s="208"/>
      <c r="L109" s="203"/>
      <c r="M109" s="209"/>
      <c r="N109" s="210"/>
      <c r="O109" s="210"/>
      <c r="P109" s="210"/>
      <c r="Q109" s="210"/>
      <c r="R109" s="210"/>
      <c r="S109" s="210"/>
      <c r="T109" s="211"/>
      <c r="AT109" s="212" t="s">
        <v>167</v>
      </c>
      <c r="AU109" s="212" t="s">
        <v>86</v>
      </c>
      <c r="AV109" s="14" t="s">
        <v>163</v>
      </c>
      <c r="AW109" s="14" t="s">
        <v>41</v>
      </c>
      <c r="AX109" s="14" t="s">
        <v>22</v>
      </c>
      <c r="AY109" s="212" t="s">
        <v>157</v>
      </c>
    </row>
    <row r="110" spans="2:65" s="1" customFormat="1" ht="22.5" customHeight="1">
      <c r="B110" s="172"/>
      <c r="C110" s="173" t="s">
        <v>189</v>
      </c>
      <c r="D110" s="173" t="s">
        <v>159</v>
      </c>
      <c r="E110" s="174" t="s">
        <v>190</v>
      </c>
      <c r="F110" s="175" t="s">
        <v>191</v>
      </c>
      <c r="G110" s="176" t="s">
        <v>113</v>
      </c>
      <c r="H110" s="177">
        <v>54.47</v>
      </c>
      <c r="I110" s="178"/>
      <c r="J110" s="179">
        <f>ROUND(I110*H110,2)</f>
        <v>0</v>
      </c>
      <c r="K110" s="175" t="s">
        <v>162</v>
      </c>
      <c r="L110" s="35"/>
      <c r="M110" s="180" t="s">
        <v>20</v>
      </c>
      <c r="N110" s="181" t="s">
        <v>49</v>
      </c>
      <c r="O110" s="36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AR110" s="18" t="s">
        <v>163</v>
      </c>
      <c r="AT110" s="18" t="s">
        <v>159</v>
      </c>
      <c r="AU110" s="18" t="s">
        <v>86</v>
      </c>
      <c r="AY110" s="18" t="s">
        <v>157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8" t="s">
        <v>22</v>
      </c>
      <c r="BK110" s="184">
        <f>ROUND(I110*H110,2)</f>
        <v>0</v>
      </c>
      <c r="BL110" s="18" t="s">
        <v>163</v>
      </c>
      <c r="BM110" s="18" t="s">
        <v>478</v>
      </c>
    </row>
    <row r="111" spans="2:47" s="1" customFormat="1" ht="27">
      <c r="B111" s="35"/>
      <c r="D111" s="185" t="s">
        <v>165</v>
      </c>
      <c r="F111" s="186" t="s">
        <v>193</v>
      </c>
      <c r="I111" s="146"/>
      <c r="L111" s="35"/>
      <c r="M111" s="64"/>
      <c r="N111" s="36"/>
      <c r="O111" s="36"/>
      <c r="P111" s="36"/>
      <c r="Q111" s="36"/>
      <c r="R111" s="36"/>
      <c r="S111" s="36"/>
      <c r="T111" s="65"/>
      <c r="AT111" s="18" t="s">
        <v>165</v>
      </c>
      <c r="AU111" s="18" t="s">
        <v>86</v>
      </c>
    </row>
    <row r="112" spans="2:51" s="13" customFormat="1" ht="13.5">
      <c r="B112" s="195"/>
      <c r="D112" s="185" t="s">
        <v>167</v>
      </c>
      <c r="E112" s="196" t="s">
        <v>112</v>
      </c>
      <c r="F112" s="197" t="s">
        <v>194</v>
      </c>
      <c r="H112" s="198">
        <v>54.47</v>
      </c>
      <c r="I112" s="199"/>
      <c r="L112" s="195"/>
      <c r="M112" s="200"/>
      <c r="N112" s="201"/>
      <c r="O112" s="201"/>
      <c r="P112" s="201"/>
      <c r="Q112" s="201"/>
      <c r="R112" s="201"/>
      <c r="S112" s="201"/>
      <c r="T112" s="202"/>
      <c r="AT112" s="196" t="s">
        <v>167</v>
      </c>
      <c r="AU112" s="196" t="s">
        <v>86</v>
      </c>
      <c r="AV112" s="13" t="s">
        <v>86</v>
      </c>
      <c r="AW112" s="13" t="s">
        <v>41</v>
      </c>
      <c r="AX112" s="13" t="s">
        <v>78</v>
      </c>
      <c r="AY112" s="196" t="s">
        <v>157</v>
      </c>
    </row>
    <row r="113" spans="2:51" s="14" customFormat="1" ht="13.5">
      <c r="B113" s="203"/>
      <c r="D113" s="204" t="s">
        <v>167</v>
      </c>
      <c r="E113" s="205" t="s">
        <v>20</v>
      </c>
      <c r="F113" s="206" t="s">
        <v>170</v>
      </c>
      <c r="H113" s="207">
        <v>54.47</v>
      </c>
      <c r="I113" s="208"/>
      <c r="L113" s="203"/>
      <c r="M113" s="209"/>
      <c r="N113" s="210"/>
      <c r="O113" s="210"/>
      <c r="P113" s="210"/>
      <c r="Q113" s="210"/>
      <c r="R113" s="210"/>
      <c r="S113" s="210"/>
      <c r="T113" s="211"/>
      <c r="AT113" s="212" t="s">
        <v>167</v>
      </c>
      <c r="AU113" s="212" t="s">
        <v>86</v>
      </c>
      <c r="AV113" s="14" t="s">
        <v>163</v>
      </c>
      <c r="AW113" s="14" t="s">
        <v>41</v>
      </c>
      <c r="AX113" s="14" t="s">
        <v>22</v>
      </c>
      <c r="AY113" s="212" t="s">
        <v>157</v>
      </c>
    </row>
    <row r="114" spans="2:65" s="1" customFormat="1" ht="22.5" customHeight="1">
      <c r="B114" s="172"/>
      <c r="C114" s="173" t="s">
        <v>195</v>
      </c>
      <c r="D114" s="173" t="s">
        <v>159</v>
      </c>
      <c r="E114" s="174" t="s">
        <v>196</v>
      </c>
      <c r="F114" s="175" t="s">
        <v>197</v>
      </c>
      <c r="G114" s="176" t="s">
        <v>113</v>
      </c>
      <c r="H114" s="177">
        <v>54.47</v>
      </c>
      <c r="I114" s="178"/>
      <c r="J114" s="179">
        <f>ROUND(I114*H114,2)</f>
        <v>0</v>
      </c>
      <c r="K114" s="175" t="s">
        <v>162</v>
      </c>
      <c r="L114" s="35"/>
      <c r="M114" s="180" t="s">
        <v>20</v>
      </c>
      <c r="N114" s="181" t="s">
        <v>49</v>
      </c>
      <c r="O114" s="36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AR114" s="18" t="s">
        <v>163</v>
      </c>
      <c r="AT114" s="18" t="s">
        <v>159</v>
      </c>
      <c r="AU114" s="18" t="s">
        <v>86</v>
      </c>
      <c r="AY114" s="18" t="s">
        <v>157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8" t="s">
        <v>22</v>
      </c>
      <c r="BK114" s="184">
        <f>ROUND(I114*H114,2)</f>
        <v>0</v>
      </c>
      <c r="BL114" s="18" t="s">
        <v>163</v>
      </c>
      <c r="BM114" s="18" t="s">
        <v>479</v>
      </c>
    </row>
    <row r="115" spans="2:47" s="1" customFormat="1" ht="27">
      <c r="B115" s="35"/>
      <c r="D115" s="185" t="s">
        <v>165</v>
      </c>
      <c r="F115" s="186" t="s">
        <v>199</v>
      </c>
      <c r="I115" s="146"/>
      <c r="L115" s="35"/>
      <c r="M115" s="64"/>
      <c r="N115" s="36"/>
      <c r="O115" s="36"/>
      <c r="P115" s="36"/>
      <c r="Q115" s="36"/>
      <c r="R115" s="36"/>
      <c r="S115" s="36"/>
      <c r="T115" s="65"/>
      <c r="AT115" s="18" t="s">
        <v>165</v>
      </c>
      <c r="AU115" s="18" t="s">
        <v>86</v>
      </c>
    </row>
    <row r="116" spans="2:47" s="1" customFormat="1" ht="27">
      <c r="B116" s="35"/>
      <c r="D116" s="185" t="s">
        <v>200</v>
      </c>
      <c r="F116" s="223" t="s">
        <v>201</v>
      </c>
      <c r="I116" s="146"/>
      <c r="L116" s="35"/>
      <c r="M116" s="64"/>
      <c r="N116" s="36"/>
      <c r="O116" s="36"/>
      <c r="P116" s="36"/>
      <c r="Q116" s="36"/>
      <c r="R116" s="36"/>
      <c r="S116" s="36"/>
      <c r="T116" s="65"/>
      <c r="AT116" s="18" t="s">
        <v>200</v>
      </c>
      <c r="AU116" s="18" t="s">
        <v>86</v>
      </c>
    </row>
    <row r="117" spans="2:51" s="13" customFormat="1" ht="13.5">
      <c r="B117" s="195"/>
      <c r="D117" s="185" t="s">
        <v>167</v>
      </c>
      <c r="E117" s="196" t="s">
        <v>20</v>
      </c>
      <c r="F117" s="197" t="s">
        <v>112</v>
      </c>
      <c r="H117" s="198">
        <v>54.47</v>
      </c>
      <c r="I117" s="199"/>
      <c r="L117" s="195"/>
      <c r="M117" s="200"/>
      <c r="N117" s="201"/>
      <c r="O117" s="201"/>
      <c r="P117" s="201"/>
      <c r="Q117" s="201"/>
      <c r="R117" s="201"/>
      <c r="S117" s="201"/>
      <c r="T117" s="202"/>
      <c r="AT117" s="196" t="s">
        <v>167</v>
      </c>
      <c r="AU117" s="196" t="s">
        <v>86</v>
      </c>
      <c r="AV117" s="13" t="s">
        <v>86</v>
      </c>
      <c r="AW117" s="13" t="s">
        <v>41</v>
      </c>
      <c r="AX117" s="13" t="s">
        <v>78</v>
      </c>
      <c r="AY117" s="196" t="s">
        <v>157</v>
      </c>
    </row>
    <row r="118" spans="2:51" s="14" customFormat="1" ht="13.5">
      <c r="B118" s="203"/>
      <c r="D118" s="204" t="s">
        <v>167</v>
      </c>
      <c r="E118" s="205" t="s">
        <v>20</v>
      </c>
      <c r="F118" s="206" t="s">
        <v>170</v>
      </c>
      <c r="H118" s="207">
        <v>54.47</v>
      </c>
      <c r="I118" s="208"/>
      <c r="L118" s="203"/>
      <c r="M118" s="209"/>
      <c r="N118" s="210"/>
      <c r="O118" s="210"/>
      <c r="P118" s="210"/>
      <c r="Q118" s="210"/>
      <c r="R118" s="210"/>
      <c r="S118" s="210"/>
      <c r="T118" s="211"/>
      <c r="AT118" s="212" t="s">
        <v>167</v>
      </c>
      <c r="AU118" s="212" t="s">
        <v>86</v>
      </c>
      <c r="AV118" s="14" t="s">
        <v>163</v>
      </c>
      <c r="AW118" s="14" t="s">
        <v>41</v>
      </c>
      <c r="AX118" s="14" t="s">
        <v>22</v>
      </c>
      <c r="AY118" s="212" t="s">
        <v>157</v>
      </c>
    </row>
    <row r="119" spans="2:65" s="1" customFormat="1" ht="22.5" customHeight="1">
      <c r="B119" s="172"/>
      <c r="C119" s="213" t="s">
        <v>202</v>
      </c>
      <c r="D119" s="213" t="s">
        <v>176</v>
      </c>
      <c r="E119" s="214" t="s">
        <v>203</v>
      </c>
      <c r="F119" s="215" t="s">
        <v>204</v>
      </c>
      <c r="G119" s="216" t="s">
        <v>205</v>
      </c>
      <c r="H119" s="217">
        <v>0.817</v>
      </c>
      <c r="I119" s="218"/>
      <c r="J119" s="219">
        <f>ROUND(I119*H119,2)</f>
        <v>0</v>
      </c>
      <c r="K119" s="215" t="s">
        <v>162</v>
      </c>
      <c r="L119" s="220"/>
      <c r="M119" s="221" t="s">
        <v>20</v>
      </c>
      <c r="N119" s="222" t="s">
        <v>49</v>
      </c>
      <c r="O119" s="36"/>
      <c r="P119" s="182">
        <f>O119*H119</f>
        <v>0</v>
      </c>
      <c r="Q119" s="182">
        <v>0.001</v>
      </c>
      <c r="R119" s="182">
        <f>Q119*H119</f>
        <v>0.000817</v>
      </c>
      <c r="S119" s="182">
        <v>0</v>
      </c>
      <c r="T119" s="183">
        <f>S119*H119</f>
        <v>0</v>
      </c>
      <c r="AR119" s="18" t="s">
        <v>180</v>
      </c>
      <c r="AT119" s="18" t="s">
        <v>176</v>
      </c>
      <c r="AU119" s="18" t="s">
        <v>86</v>
      </c>
      <c r="AY119" s="18" t="s">
        <v>157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8" t="s">
        <v>22</v>
      </c>
      <c r="BK119" s="184">
        <f>ROUND(I119*H119,2)</f>
        <v>0</v>
      </c>
      <c r="BL119" s="18" t="s">
        <v>163</v>
      </c>
      <c r="BM119" s="18" t="s">
        <v>480</v>
      </c>
    </row>
    <row r="120" spans="2:47" s="1" customFormat="1" ht="13.5">
      <c r="B120" s="35"/>
      <c r="D120" s="185" t="s">
        <v>165</v>
      </c>
      <c r="F120" s="186" t="s">
        <v>359</v>
      </c>
      <c r="I120" s="146"/>
      <c r="L120" s="35"/>
      <c r="M120" s="64"/>
      <c r="N120" s="36"/>
      <c r="O120" s="36"/>
      <c r="P120" s="36"/>
      <c r="Q120" s="36"/>
      <c r="R120" s="36"/>
      <c r="S120" s="36"/>
      <c r="T120" s="65"/>
      <c r="AT120" s="18" t="s">
        <v>165</v>
      </c>
      <c r="AU120" s="18" t="s">
        <v>86</v>
      </c>
    </row>
    <row r="121" spans="2:51" s="13" customFormat="1" ht="13.5">
      <c r="B121" s="195"/>
      <c r="D121" s="185" t="s">
        <v>167</v>
      </c>
      <c r="E121" s="196" t="s">
        <v>20</v>
      </c>
      <c r="F121" s="197" t="s">
        <v>112</v>
      </c>
      <c r="H121" s="198">
        <v>54.47</v>
      </c>
      <c r="I121" s="199"/>
      <c r="L121" s="195"/>
      <c r="M121" s="200"/>
      <c r="N121" s="201"/>
      <c r="O121" s="201"/>
      <c r="P121" s="201"/>
      <c r="Q121" s="201"/>
      <c r="R121" s="201"/>
      <c r="S121" s="201"/>
      <c r="T121" s="202"/>
      <c r="AT121" s="196" t="s">
        <v>167</v>
      </c>
      <c r="AU121" s="196" t="s">
        <v>86</v>
      </c>
      <c r="AV121" s="13" t="s">
        <v>86</v>
      </c>
      <c r="AW121" s="13" t="s">
        <v>41</v>
      </c>
      <c r="AX121" s="13" t="s">
        <v>78</v>
      </c>
      <c r="AY121" s="196" t="s">
        <v>157</v>
      </c>
    </row>
    <row r="122" spans="2:51" s="14" customFormat="1" ht="13.5">
      <c r="B122" s="203"/>
      <c r="D122" s="185" t="s">
        <v>167</v>
      </c>
      <c r="E122" s="224" t="s">
        <v>20</v>
      </c>
      <c r="F122" s="225" t="s">
        <v>170</v>
      </c>
      <c r="H122" s="226">
        <v>54.47</v>
      </c>
      <c r="I122" s="208"/>
      <c r="L122" s="203"/>
      <c r="M122" s="209"/>
      <c r="N122" s="210"/>
      <c r="O122" s="210"/>
      <c r="P122" s="210"/>
      <c r="Q122" s="210"/>
      <c r="R122" s="210"/>
      <c r="S122" s="210"/>
      <c r="T122" s="211"/>
      <c r="AT122" s="212" t="s">
        <v>167</v>
      </c>
      <c r="AU122" s="212" t="s">
        <v>86</v>
      </c>
      <c r="AV122" s="14" t="s">
        <v>163</v>
      </c>
      <c r="AW122" s="14" t="s">
        <v>41</v>
      </c>
      <c r="AX122" s="14" t="s">
        <v>22</v>
      </c>
      <c r="AY122" s="212" t="s">
        <v>157</v>
      </c>
    </row>
    <row r="123" spans="2:51" s="13" customFormat="1" ht="13.5">
      <c r="B123" s="195"/>
      <c r="D123" s="185" t="s">
        <v>167</v>
      </c>
      <c r="F123" s="197" t="s">
        <v>481</v>
      </c>
      <c r="H123" s="198">
        <v>0.817</v>
      </c>
      <c r="I123" s="199"/>
      <c r="L123" s="195"/>
      <c r="M123" s="200"/>
      <c r="N123" s="201"/>
      <c r="O123" s="201"/>
      <c r="P123" s="201"/>
      <c r="Q123" s="201"/>
      <c r="R123" s="201"/>
      <c r="S123" s="201"/>
      <c r="T123" s="202"/>
      <c r="AT123" s="196" t="s">
        <v>167</v>
      </c>
      <c r="AU123" s="196" t="s">
        <v>86</v>
      </c>
      <c r="AV123" s="13" t="s">
        <v>86</v>
      </c>
      <c r="AW123" s="13" t="s">
        <v>4</v>
      </c>
      <c r="AX123" s="13" t="s">
        <v>22</v>
      </c>
      <c r="AY123" s="196" t="s">
        <v>157</v>
      </c>
    </row>
    <row r="124" spans="2:63" s="11" customFormat="1" ht="29.25" customHeight="1">
      <c r="B124" s="158"/>
      <c r="D124" s="169" t="s">
        <v>77</v>
      </c>
      <c r="E124" s="170" t="s">
        <v>118</v>
      </c>
      <c r="F124" s="170" t="s">
        <v>209</v>
      </c>
      <c r="I124" s="161"/>
      <c r="J124" s="171">
        <f>BK124</f>
        <v>0</v>
      </c>
      <c r="L124" s="158"/>
      <c r="M124" s="163"/>
      <c r="N124" s="164"/>
      <c r="O124" s="164"/>
      <c r="P124" s="165">
        <f>SUM(P125:P173)</f>
        <v>0</v>
      </c>
      <c r="Q124" s="164"/>
      <c r="R124" s="165">
        <f>SUM(R125:R173)</f>
        <v>0</v>
      </c>
      <c r="S124" s="164"/>
      <c r="T124" s="166">
        <f>SUM(T125:T173)</f>
        <v>43.576</v>
      </c>
      <c r="AR124" s="159" t="s">
        <v>22</v>
      </c>
      <c r="AT124" s="167" t="s">
        <v>77</v>
      </c>
      <c r="AU124" s="167" t="s">
        <v>22</v>
      </c>
      <c r="AY124" s="159" t="s">
        <v>157</v>
      </c>
      <c r="BK124" s="168">
        <f>SUM(BK125:BK173)</f>
        <v>0</v>
      </c>
    </row>
    <row r="125" spans="2:65" s="1" customFormat="1" ht="22.5" customHeight="1">
      <c r="B125" s="172"/>
      <c r="C125" s="173" t="s">
        <v>180</v>
      </c>
      <c r="D125" s="173" t="s">
        <v>159</v>
      </c>
      <c r="E125" s="174" t="s">
        <v>210</v>
      </c>
      <c r="F125" s="175" t="s">
        <v>211</v>
      </c>
      <c r="G125" s="176" t="s">
        <v>106</v>
      </c>
      <c r="H125" s="177">
        <v>21.788</v>
      </c>
      <c r="I125" s="178"/>
      <c r="J125" s="179">
        <f>ROUND(I125*H125,2)</f>
        <v>0</v>
      </c>
      <c r="K125" s="175" t="s">
        <v>162</v>
      </c>
      <c r="L125" s="35"/>
      <c r="M125" s="180" t="s">
        <v>20</v>
      </c>
      <c r="N125" s="181" t="s">
        <v>49</v>
      </c>
      <c r="O125" s="36"/>
      <c r="P125" s="182">
        <f>O125*H125</f>
        <v>0</v>
      </c>
      <c r="Q125" s="182">
        <v>0</v>
      </c>
      <c r="R125" s="182">
        <f>Q125*H125</f>
        <v>0</v>
      </c>
      <c r="S125" s="182">
        <v>2</v>
      </c>
      <c r="T125" s="183">
        <f>S125*H125</f>
        <v>43.576</v>
      </c>
      <c r="AR125" s="18" t="s">
        <v>163</v>
      </c>
      <c r="AT125" s="18" t="s">
        <v>159</v>
      </c>
      <c r="AU125" s="18" t="s">
        <v>86</v>
      </c>
      <c r="AY125" s="18" t="s">
        <v>157</v>
      </c>
      <c r="BE125" s="184">
        <f>IF(N125="základní",J125,0)</f>
        <v>0</v>
      </c>
      <c r="BF125" s="184">
        <f>IF(N125="snížená",J125,0)</f>
        <v>0</v>
      </c>
      <c r="BG125" s="184">
        <f>IF(N125="zákl. přenesená",J125,0)</f>
        <v>0</v>
      </c>
      <c r="BH125" s="184">
        <f>IF(N125="sníž. přenesená",J125,0)</f>
        <v>0</v>
      </c>
      <c r="BI125" s="184">
        <f>IF(N125="nulová",J125,0)</f>
        <v>0</v>
      </c>
      <c r="BJ125" s="18" t="s">
        <v>22</v>
      </c>
      <c r="BK125" s="184">
        <f>ROUND(I125*H125,2)</f>
        <v>0</v>
      </c>
      <c r="BL125" s="18" t="s">
        <v>163</v>
      </c>
      <c r="BM125" s="18" t="s">
        <v>482</v>
      </c>
    </row>
    <row r="126" spans="2:47" s="1" customFormat="1" ht="13.5">
      <c r="B126" s="35"/>
      <c r="D126" s="185" t="s">
        <v>165</v>
      </c>
      <c r="F126" s="186" t="s">
        <v>213</v>
      </c>
      <c r="I126" s="146"/>
      <c r="L126" s="35"/>
      <c r="M126" s="64"/>
      <c r="N126" s="36"/>
      <c r="O126" s="36"/>
      <c r="P126" s="36"/>
      <c r="Q126" s="36"/>
      <c r="R126" s="36"/>
      <c r="S126" s="36"/>
      <c r="T126" s="65"/>
      <c r="AT126" s="18" t="s">
        <v>165</v>
      </c>
      <c r="AU126" s="18" t="s">
        <v>86</v>
      </c>
    </row>
    <row r="127" spans="2:51" s="12" customFormat="1" ht="27">
      <c r="B127" s="187"/>
      <c r="D127" s="185" t="s">
        <v>167</v>
      </c>
      <c r="E127" s="188" t="s">
        <v>20</v>
      </c>
      <c r="F127" s="189" t="s">
        <v>214</v>
      </c>
      <c r="H127" s="190" t="s">
        <v>20</v>
      </c>
      <c r="I127" s="191"/>
      <c r="L127" s="187"/>
      <c r="M127" s="192"/>
      <c r="N127" s="193"/>
      <c r="O127" s="193"/>
      <c r="P127" s="193"/>
      <c r="Q127" s="193"/>
      <c r="R127" s="193"/>
      <c r="S127" s="193"/>
      <c r="T127" s="194"/>
      <c r="AT127" s="190" t="s">
        <v>167</v>
      </c>
      <c r="AU127" s="190" t="s">
        <v>86</v>
      </c>
      <c r="AV127" s="12" t="s">
        <v>22</v>
      </c>
      <c r="AW127" s="12" t="s">
        <v>41</v>
      </c>
      <c r="AX127" s="12" t="s">
        <v>78</v>
      </c>
      <c r="AY127" s="190" t="s">
        <v>157</v>
      </c>
    </row>
    <row r="128" spans="2:51" s="13" customFormat="1" ht="13.5">
      <c r="B128" s="195"/>
      <c r="D128" s="185" t="s">
        <v>167</v>
      </c>
      <c r="E128" s="196" t="s">
        <v>20</v>
      </c>
      <c r="F128" s="197" t="s">
        <v>483</v>
      </c>
      <c r="H128" s="198">
        <v>21.788</v>
      </c>
      <c r="I128" s="199"/>
      <c r="L128" s="195"/>
      <c r="M128" s="200"/>
      <c r="N128" s="201"/>
      <c r="O128" s="201"/>
      <c r="P128" s="201"/>
      <c r="Q128" s="201"/>
      <c r="R128" s="201"/>
      <c r="S128" s="201"/>
      <c r="T128" s="202"/>
      <c r="AT128" s="196" t="s">
        <v>167</v>
      </c>
      <c r="AU128" s="196" t="s">
        <v>86</v>
      </c>
      <c r="AV128" s="13" t="s">
        <v>86</v>
      </c>
      <c r="AW128" s="13" t="s">
        <v>41</v>
      </c>
      <c r="AX128" s="13" t="s">
        <v>78</v>
      </c>
      <c r="AY128" s="196" t="s">
        <v>157</v>
      </c>
    </row>
    <row r="129" spans="2:51" s="14" customFormat="1" ht="13.5">
      <c r="B129" s="203"/>
      <c r="D129" s="204" t="s">
        <v>167</v>
      </c>
      <c r="E129" s="205" t="s">
        <v>20</v>
      </c>
      <c r="F129" s="206" t="s">
        <v>170</v>
      </c>
      <c r="H129" s="207">
        <v>21.788</v>
      </c>
      <c r="I129" s="208"/>
      <c r="L129" s="203"/>
      <c r="M129" s="209"/>
      <c r="N129" s="210"/>
      <c r="O129" s="210"/>
      <c r="P129" s="210"/>
      <c r="Q129" s="210"/>
      <c r="R129" s="210"/>
      <c r="S129" s="210"/>
      <c r="T129" s="211"/>
      <c r="AT129" s="212" t="s">
        <v>167</v>
      </c>
      <c r="AU129" s="212" t="s">
        <v>86</v>
      </c>
      <c r="AV129" s="14" t="s">
        <v>163</v>
      </c>
      <c r="AW129" s="14" t="s">
        <v>41</v>
      </c>
      <c r="AX129" s="14" t="s">
        <v>22</v>
      </c>
      <c r="AY129" s="212" t="s">
        <v>157</v>
      </c>
    </row>
    <row r="130" spans="2:65" s="1" customFormat="1" ht="22.5" customHeight="1">
      <c r="B130" s="172"/>
      <c r="C130" s="173" t="s">
        <v>118</v>
      </c>
      <c r="D130" s="173" t="s">
        <v>159</v>
      </c>
      <c r="E130" s="174" t="s">
        <v>216</v>
      </c>
      <c r="F130" s="175" t="s">
        <v>217</v>
      </c>
      <c r="G130" s="176" t="s">
        <v>117</v>
      </c>
      <c r="H130" s="177">
        <v>55</v>
      </c>
      <c r="I130" s="178"/>
      <c r="J130" s="179">
        <f>ROUND(I130*H130,2)</f>
        <v>0</v>
      </c>
      <c r="K130" s="175" t="s">
        <v>162</v>
      </c>
      <c r="L130" s="35"/>
      <c r="M130" s="180" t="s">
        <v>20</v>
      </c>
      <c r="N130" s="181" t="s">
        <v>49</v>
      </c>
      <c r="O130" s="36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AR130" s="18" t="s">
        <v>163</v>
      </c>
      <c r="AT130" s="18" t="s">
        <v>159</v>
      </c>
      <c r="AU130" s="18" t="s">
        <v>86</v>
      </c>
      <c r="AY130" s="18" t="s">
        <v>157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8" t="s">
        <v>22</v>
      </c>
      <c r="BK130" s="184">
        <f>ROUND(I130*H130,2)</f>
        <v>0</v>
      </c>
      <c r="BL130" s="18" t="s">
        <v>163</v>
      </c>
      <c r="BM130" s="18" t="s">
        <v>484</v>
      </c>
    </row>
    <row r="131" spans="2:47" s="1" customFormat="1" ht="27">
      <c r="B131" s="35"/>
      <c r="D131" s="185" t="s">
        <v>165</v>
      </c>
      <c r="F131" s="186" t="s">
        <v>219</v>
      </c>
      <c r="I131" s="146"/>
      <c r="L131" s="35"/>
      <c r="M131" s="64"/>
      <c r="N131" s="36"/>
      <c r="O131" s="36"/>
      <c r="P131" s="36"/>
      <c r="Q131" s="36"/>
      <c r="R131" s="36"/>
      <c r="S131" s="36"/>
      <c r="T131" s="65"/>
      <c r="AT131" s="18" t="s">
        <v>165</v>
      </c>
      <c r="AU131" s="18" t="s">
        <v>86</v>
      </c>
    </row>
    <row r="132" spans="2:47" s="1" customFormat="1" ht="27">
      <c r="B132" s="35"/>
      <c r="D132" s="185" t="s">
        <v>200</v>
      </c>
      <c r="F132" s="223" t="s">
        <v>220</v>
      </c>
      <c r="I132" s="146"/>
      <c r="L132" s="35"/>
      <c r="M132" s="64"/>
      <c r="N132" s="36"/>
      <c r="O132" s="36"/>
      <c r="P132" s="36"/>
      <c r="Q132" s="36"/>
      <c r="R132" s="36"/>
      <c r="S132" s="36"/>
      <c r="T132" s="65"/>
      <c r="AT132" s="18" t="s">
        <v>200</v>
      </c>
      <c r="AU132" s="18" t="s">
        <v>86</v>
      </c>
    </row>
    <row r="133" spans="2:51" s="12" customFormat="1" ht="13.5">
      <c r="B133" s="187"/>
      <c r="D133" s="185" t="s">
        <v>167</v>
      </c>
      <c r="E133" s="188" t="s">
        <v>20</v>
      </c>
      <c r="F133" s="189" t="s">
        <v>221</v>
      </c>
      <c r="H133" s="190" t="s">
        <v>20</v>
      </c>
      <c r="I133" s="191"/>
      <c r="L133" s="187"/>
      <c r="M133" s="192"/>
      <c r="N133" s="193"/>
      <c r="O133" s="193"/>
      <c r="P133" s="193"/>
      <c r="Q133" s="193"/>
      <c r="R133" s="193"/>
      <c r="S133" s="193"/>
      <c r="T133" s="194"/>
      <c r="AT133" s="190" t="s">
        <v>167</v>
      </c>
      <c r="AU133" s="190" t="s">
        <v>86</v>
      </c>
      <c r="AV133" s="12" t="s">
        <v>22</v>
      </c>
      <c r="AW133" s="12" t="s">
        <v>41</v>
      </c>
      <c r="AX133" s="12" t="s">
        <v>78</v>
      </c>
      <c r="AY133" s="190" t="s">
        <v>157</v>
      </c>
    </row>
    <row r="134" spans="2:51" s="13" customFormat="1" ht="13.5">
      <c r="B134" s="195"/>
      <c r="D134" s="185" t="s">
        <v>167</v>
      </c>
      <c r="E134" s="196" t="s">
        <v>20</v>
      </c>
      <c r="F134" s="197" t="s">
        <v>485</v>
      </c>
      <c r="H134" s="198">
        <v>55</v>
      </c>
      <c r="I134" s="199"/>
      <c r="L134" s="195"/>
      <c r="M134" s="200"/>
      <c r="N134" s="201"/>
      <c r="O134" s="201"/>
      <c r="P134" s="201"/>
      <c r="Q134" s="201"/>
      <c r="R134" s="201"/>
      <c r="S134" s="201"/>
      <c r="T134" s="202"/>
      <c r="AT134" s="196" t="s">
        <v>167</v>
      </c>
      <c r="AU134" s="196" t="s">
        <v>86</v>
      </c>
      <c r="AV134" s="13" t="s">
        <v>86</v>
      </c>
      <c r="AW134" s="13" t="s">
        <v>41</v>
      </c>
      <c r="AX134" s="13" t="s">
        <v>78</v>
      </c>
      <c r="AY134" s="196" t="s">
        <v>157</v>
      </c>
    </row>
    <row r="135" spans="2:51" s="14" customFormat="1" ht="13.5">
      <c r="B135" s="203"/>
      <c r="D135" s="204" t="s">
        <v>167</v>
      </c>
      <c r="E135" s="205" t="s">
        <v>20</v>
      </c>
      <c r="F135" s="206" t="s">
        <v>170</v>
      </c>
      <c r="H135" s="207">
        <v>55</v>
      </c>
      <c r="I135" s="208"/>
      <c r="L135" s="203"/>
      <c r="M135" s="209"/>
      <c r="N135" s="210"/>
      <c r="O135" s="210"/>
      <c r="P135" s="210"/>
      <c r="Q135" s="210"/>
      <c r="R135" s="210"/>
      <c r="S135" s="210"/>
      <c r="T135" s="211"/>
      <c r="AT135" s="212" t="s">
        <v>167</v>
      </c>
      <c r="AU135" s="212" t="s">
        <v>86</v>
      </c>
      <c r="AV135" s="14" t="s">
        <v>163</v>
      </c>
      <c r="AW135" s="14" t="s">
        <v>41</v>
      </c>
      <c r="AX135" s="14" t="s">
        <v>22</v>
      </c>
      <c r="AY135" s="212" t="s">
        <v>157</v>
      </c>
    </row>
    <row r="136" spans="2:65" s="1" customFormat="1" ht="22.5" customHeight="1">
      <c r="B136" s="172"/>
      <c r="C136" s="173" t="s">
        <v>27</v>
      </c>
      <c r="D136" s="173" t="s">
        <v>159</v>
      </c>
      <c r="E136" s="174" t="s">
        <v>223</v>
      </c>
      <c r="F136" s="175" t="s">
        <v>224</v>
      </c>
      <c r="G136" s="176" t="s">
        <v>225</v>
      </c>
      <c r="H136" s="177">
        <v>108.94</v>
      </c>
      <c r="I136" s="178"/>
      <c r="J136" s="179">
        <f>ROUND(I136*H136,2)</f>
        <v>0</v>
      </c>
      <c r="K136" s="175" t="s">
        <v>162</v>
      </c>
      <c r="L136" s="35"/>
      <c r="M136" s="180" t="s">
        <v>20</v>
      </c>
      <c r="N136" s="181" t="s">
        <v>49</v>
      </c>
      <c r="O136" s="36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AR136" s="18" t="s">
        <v>163</v>
      </c>
      <c r="AT136" s="18" t="s">
        <v>159</v>
      </c>
      <c r="AU136" s="18" t="s">
        <v>86</v>
      </c>
      <c r="AY136" s="18" t="s">
        <v>157</v>
      </c>
      <c r="BE136" s="184">
        <f>IF(N136="základní",J136,0)</f>
        <v>0</v>
      </c>
      <c r="BF136" s="184">
        <f>IF(N136="snížená",J136,0)</f>
        <v>0</v>
      </c>
      <c r="BG136" s="184">
        <f>IF(N136="zákl. přenesená",J136,0)</f>
        <v>0</v>
      </c>
      <c r="BH136" s="184">
        <f>IF(N136="sníž. přenesená",J136,0)</f>
        <v>0</v>
      </c>
      <c r="BI136" s="184">
        <f>IF(N136="nulová",J136,0)</f>
        <v>0</v>
      </c>
      <c r="BJ136" s="18" t="s">
        <v>22</v>
      </c>
      <c r="BK136" s="184">
        <f>ROUND(I136*H136,2)</f>
        <v>0</v>
      </c>
      <c r="BL136" s="18" t="s">
        <v>163</v>
      </c>
      <c r="BM136" s="18" t="s">
        <v>486</v>
      </c>
    </row>
    <row r="137" spans="2:47" s="1" customFormat="1" ht="13.5">
      <c r="B137" s="35"/>
      <c r="D137" s="185" t="s">
        <v>165</v>
      </c>
      <c r="F137" s="186" t="s">
        <v>227</v>
      </c>
      <c r="I137" s="146"/>
      <c r="L137" s="35"/>
      <c r="M137" s="64"/>
      <c r="N137" s="36"/>
      <c r="O137" s="36"/>
      <c r="P137" s="36"/>
      <c r="Q137" s="36"/>
      <c r="R137" s="36"/>
      <c r="S137" s="36"/>
      <c r="T137" s="65"/>
      <c r="AT137" s="18" t="s">
        <v>165</v>
      </c>
      <c r="AU137" s="18" t="s">
        <v>86</v>
      </c>
    </row>
    <row r="138" spans="2:47" s="1" customFormat="1" ht="27">
      <c r="B138" s="35"/>
      <c r="D138" s="185" t="s">
        <v>200</v>
      </c>
      <c r="F138" s="223" t="s">
        <v>220</v>
      </c>
      <c r="I138" s="146"/>
      <c r="L138" s="35"/>
      <c r="M138" s="64"/>
      <c r="N138" s="36"/>
      <c r="O138" s="36"/>
      <c r="P138" s="36"/>
      <c r="Q138" s="36"/>
      <c r="R138" s="36"/>
      <c r="S138" s="36"/>
      <c r="T138" s="65"/>
      <c r="AT138" s="18" t="s">
        <v>200</v>
      </c>
      <c r="AU138" s="18" t="s">
        <v>86</v>
      </c>
    </row>
    <row r="139" spans="2:51" s="12" customFormat="1" ht="13.5">
      <c r="B139" s="187"/>
      <c r="D139" s="185" t="s">
        <v>167</v>
      </c>
      <c r="E139" s="188" t="s">
        <v>20</v>
      </c>
      <c r="F139" s="189" t="s">
        <v>228</v>
      </c>
      <c r="H139" s="190" t="s">
        <v>20</v>
      </c>
      <c r="I139" s="191"/>
      <c r="L139" s="187"/>
      <c r="M139" s="192"/>
      <c r="N139" s="193"/>
      <c r="O139" s="193"/>
      <c r="P139" s="193"/>
      <c r="Q139" s="193"/>
      <c r="R139" s="193"/>
      <c r="S139" s="193"/>
      <c r="T139" s="194"/>
      <c r="AT139" s="190" t="s">
        <v>167</v>
      </c>
      <c r="AU139" s="190" t="s">
        <v>86</v>
      </c>
      <c r="AV139" s="12" t="s">
        <v>22</v>
      </c>
      <c r="AW139" s="12" t="s">
        <v>41</v>
      </c>
      <c r="AX139" s="12" t="s">
        <v>78</v>
      </c>
      <c r="AY139" s="190" t="s">
        <v>157</v>
      </c>
    </row>
    <row r="140" spans="2:51" s="13" customFormat="1" ht="13.5">
      <c r="B140" s="195"/>
      <c r="D140" s="185" t="s">
        <v>167</v>
      </c>
      <c r="E140" s="196" t="s">
        <v>20</v>
      </c>
      <c r="F140" s="197" t="s">
        <v>487</v>
      </c>
      <c r="H140" s="198">
        <v>108.94</v>
      </c>
      <c r="I140" s="199"/>
      <c r="L140" s="195"/>
      <c r="M140" s="200"/>
      <c r="N140" s="201"/>
      <c r="O140" s="201"/>
      <c r="P140" s="201"/>
      <c r="Q140" s="201"/>
      <c r="R140" s="201"/>
      <c r="S140" s="201"/>
      <c r="T140" s="202"/>
      <c r="AT140" s="196" t="s">
        <v>167</v>
      </c>
      <c r="AU140" s="196" t="s">
        <v>86</v>
      </c>
      <c r="AV140" s="13" t="s">
        <v>86</v>
      </c>
      <c r="AW140" s="13" t="s">
        <v>41</v>
      </c>
      <c r="AX140" s="13" t="s">
        <v>78</v>
      </c>
      <c r="AY140" s="196" t="s">
        <v>157</v>
      </c>
    </row>
    <row r="141" spans="2:51" s="14" customFormat="1" ht="13.5">
      <c r="B141" s="203"/>
      <c r="D141" s="204" t="s">
        <v>167</v>
      </c>
      <c r="E141" s="205" t="s">
        <v>20</v>
      </c>
      <c r="F141" s="206" t="s">
        <v>170</v>
      </c>
      <c r="H141" s="207">
        <v>108.94</v>
      </c>
      <c r="I141" s="208"/>
      <c r="L141" s="203"/>
      <c r="M141" s="209"/>
      <c r="N141" s="210"/>
      <c r="O141" s="210"/>
      <c r="P141" s="210"/>
      <c r="Q141" s="210"/>
      <c r="R141" s="210"/>
      <c r="S141" s="210"/>
      <c r="T141" s="211"/>
      <c r="AT141" s="212" t="s">
        <v>167</v>
      </c>
      <c r="AU141" s="212" t="s">
        <v>86</v>
      </c>
      <c r="AV141" s="14" t="s">
        <v>163</v>
      </c>
      <c r="AW141" s="14" t="s">
        <v>41</v>
      </c>
      <c r="AX141" s="14" t="s">
        <v>22</v>
      </c>
      <c r="AY141" s="212" t="s">
        <v>157</v>
      </c>
    </row>
    <row r="142" spans="2:65" s="1" customFormat="1" ht="44.25" customHeight="1">
      <c r="B142" s="172"/>
      <c r="C142" s="173" t="s">
        <v>230</v>
      </c>
      <c r="D142" s="173" t="s">
        <v>159</v>
      </c>
      <c r="E142" s="174" t="s">
        <v>231</v>
      </c>
      <c r="F142" s="175" t="s">
        <v>232</v>
      </c>
      <c r="G142" s="176" t="s">
        <v>117</v>
      </c>
      <c r="H142" s="177">
        <v>44</v>
      </c>
      <c r="I142" s="178"/>
      <c r="J142" s="179">
        <f>ROUND(I142*H142,2)</f>
        <v>0</v>
      </c>
      <c r="K142" s="175" t="s">
        <v>20</v>
      </c>
      <c r="L142" s="35"/>
      <c r="M142" s="180" t="s">
        <v>20</v>
      </c>
      <c r="N142" s="181" t="s">
        <v>49</v>
      </c>
      <c r="O142" s="36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AR142" s="18" t="s">
        <v>163</v>
      </c>
      <c r="AT142" s="18" t="s">
        <v>159</v>
      </c>
      <c r="AU142" s="18" t="s">
        <v>86</v>
      </c>
      <c r="AY142" s="18" t="s">
        <v>157</v>
      </c>
      <c r="BE142" s="184">
        <f>IF(N142="základní",J142,0)</f>
        <v>0</v>
      </c>
      <c r="BF142" s="184">
        <f>IF(N142="snížená",J142,0)</f>
        <v>0</v>
      </c>
      <c r="BG142" s="184">
        <f>IF(N142="zákl. přenesená",J142,0)</f>
        <v>0</v>
      </c>
      <c r="BH142" s="184">
        <f>IF(N142="sníž. přenesená",J142,0)</f>
        <v>0</v>
      </c>
      <c r="BI142" s="184">
        <f>IF(N142="nulová",J142,0)</f>
        <v>0</v>
      </c>
      <c r="BJ142" s="18" t="s">
        <v>22</v>
      </c>
      <c r="BK142" s="184">
        <f>ROUND(I142*H142,2)</f>
        <v>0</v>
      </c>
      <c r="BL142" s="18" t="s">
        <v>163</v>
      </c>
      <c r="BM142" s="18" t="s">
        <v>488</v>
      </c>
    </row>
    <row r="143" spans="2:47" s="1" customFormat="1" ht="40.5">
      <c r="B143" s="35"/>
      <c r="D143" s="185" t="s">
        <v>165</v>
      </c>
      <c r="F143" s="186" t="s">
        <v>232</v>
      </c>
      <c r="I143" s="146"/>
      <c r="L143" s="35"/>
      <c r="M143" s="64"/>
      <c r="N143" s="36"/>
      <c r="O143" s="36"/>
      <c r="P143" s="36"/>
      <c r="Q143" s="36"/>
      <c r="R143" s="36"/>
      <c r="S143" s="36"/>
      <c r="T143" s="65"/>
      <c r="AT143" s="18" t="s">
        <v>165</v>
      </c>
      <c r="AU143" s="18" t="s">
        <v>86</v>
      </c>
    </row>
    <row r="144" spans="2:51" s="13" customFormat="1" ht="13.5">
      <c r="B144" s="195"/>
      <c r="D144" s="185" t="s">
        <v>167</v>
      </c>
      <c r="E144" s="196" t="s">
        <v>20</v>
      </c>
      <c r="F144" s="197" t="s">
        <v>234</v>
      </c>
      <c r="H144" s="198">
        <v>44</v>
      </c>
      <c r="I144" s="199"/>
      <c r="L144" s="195"/>
      <c r="M144" s="200"/>
      <c r="N144" s="201"/>
      <c r="O144" s="201"/>
      <c r="P144" s="201"/>
      <c r="Q144" s="201"/>
      <c r="R144" s="201"/>
      <c r="S144" s="201"/>
      <c r="T144" s="202"/>
      <c r="AT144" s="196" t="s">
        <v>167</v>
      </c>
      <c r="AU144" s="196" t="s">
        <v>86</v>
      </c>
      <c r="AV144" s="13" t="s">
        <v>86</v>
      </c>
      <c r="AW144" s="13" t="s">
        <v>41</v>
      </c>
      <c r="AX144" s="13" t="s">
        <v>78</v>
      </c>
      <c r="AY144" s="196" t="s">
        <v>157</v>
      </c>
    </row>
    <row r="145" spans="2:51" s="14" customFormat="1" ht="13.5">
      <c r="B145" s="203"/>
      <c r="D145" s="204" t="s">
        <v>167</v>
      </c>
      <c r="E145" s="205" t="s">
        <v>20</v>
      </c>
      <c r="F145" s="206" t="s">
        <v>170</v>
      </c>
      <c r="H145" s="207">
        <v>44</v>
      </c>
      <c r="I145" s="208"/>
      <c r="L145" s="203"/>
      <c r="M145" s="209"/>
      <c r="N145" s="210"/>
      <c r="O145" s="210"/>
      <c r="P145" s="210"/>
      <c r="Q145" s="210"/>
      <c r="R145" s="210"/>
      <c r="S145" s="210"/>
      <c r="T145" s="211"/>
      <c r="AT145" s="212" t="s">
        <v>167</v>
      </c>
      <c r="AU145" s="212" t="s">
        <v>86</v>
      </c>
      <c r="AV145" s="14" t="s">
        <v>163</v>
      </c>
      <c r="AW145" s="14" t="s">
        <v>41</v>
      </c>
      <c r="AX145" s="14" t="s">
        <v>22</v>
      </c>
      <c r="AY145" s="212" t="s">
        <v>157</v>
      </c>
    </row>
    <row r="146" spans="2:65" s="1" customFormat="1" ht="31.5" customHeight="1">
      <c r="B146" s="172"/>
      <c r="C146" s="213" t="s">
        <v>235</v>
      </c>
      <c r="D146" s="213" t="s">
        <v>176</v>
      </c>
      <c r="E146" s="214" t="s">
        <v>236</v>
      </c>
      <c r="F146" s="215" t="s">
        <v>237</v>
      </c>
      <c r="G146" s="216" t="s">
        <v>117</v>
      </c>
      <c r="H146" s="217">
        <v>22</v>
      </c>
      <c r="I146" s="218"/>
      <c r="J146" s="219">
        <f>ROUND(I146*H146,2)</f>
        <v>0</v>
      </c>
      <c r="K146" s="215" t="s">
        <v>20</v>
      </c>
      <c r="L146" s="220"/>
      <c r="M146" s="221" t="s">
        <v>20</v>
      </c>
      <c r="N146" s="222" t="s">
        <v>49</v>
      </c>
      <c r="O146" s="36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AR146" s="18" t="s">
        <v>180</v>
      </c>
      <c r="AT146" s="18" t="s">
        <v>176</v>
      </c>
      <c r="AU146" s="18" t="s">
        <v>86</v>
      </c>
      <c r="AY146" s="18" t="s">
        <v>157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8" t="s">
        <v>22</v>
      </c>
      <c r="BK146" s="184">
        <f>ROUND(I146*H146,2)</f>
        <v>0</v>
      </c>
      <c r="BL146" s="18" t="s">
        <v>163</v>
      </c>
      <c r="BM146" s="18" t="s">
        <v>489</v>
      </c>
    </row>
    <row r="147" spans="2:47" s="1" customFormat="1" ht="13.5">
      <c r="B147" s="35"/>
      <c r="D147" s="185" t="s">
        <v>165</v>
      </c>
      <c r="F147" s="186" t="s">
        <v>237</v>
      </c>
      <c r="I147" s="146"/>
      <c r="L147" s="35"/>
      <c r="M147" s="64"/>
      <c r="N147" s="36"/>
      <c r="O147" s="36"/>
      <c r="P147" s="36"/>
      <c r="Q147" s="36"/>
      <c r="R147" s="36"/>
      <c r="S147" s="36"/>
      <c r="T147" s="65"/>
      <c r="AT147" s="18" t="s">
        <v>165</v>
      </c>
      <c r="AU147" s="18" t="s">
        <v>86</v>
      </c>
    </row>
    <row r="148" spans="2:51" s="12" customFormat="1" ht="13.5">
      <c r="B148" s="187"/>
      <c r="D148" s="185" t="s">
        <v>167</v>
      </c>
      <c r="E148" s="188" t="s">
        <v>20</v>
      </c>
      <c r="F148" s="189" t="s">
        <v>239</v>
      </c>
      <c r="H148" s="190" t="s">
        <v>20</v>
      </c>
      <c r="I148" s="191"/>
      <c r="L148" s="187"/>
      <c r="M148" s="192"/>
      <c r="N148" s="193"/>
      <c r="O148" s="193"/>
      <c r="P148" s="193"/>
      <c r="Q148" s="193"/>
      <c r="R148" s="193"/>
      <c r="S148" s="193"/>
      <c r="T148" s="194"/>
      <c r="AT148" s="190" t="s">
        <v>167</v>
      </c>
      <c r="AU148" s="190" t="s">
        <v>86</v>
      </c>
      <c r="AV148" s="12" t="s">
        <v>22</v>
      </c>
      <c r="AW148" s="12" t="s">
        <v>41</v>
      </c>
      <c r="AX148" s="12" t="s">
        <v>78</v>
      </c>
      <c r="AY148" s="190" t="s">
        <v>157</v>
      </c>
    </row>
    <row r="149" spans="2:51" s="13" customFormat="1" ht="13.5">
      <c r="B149" s="195"/>
      <c r="D149" s="185" t="s">
        <v>167</v>
      </c>
      <c r="E149" s="196" t="s">
        <v>115</v>
      </c>
      <c r="F149" s="197" t="s">
        <v>283</v>
      </c>
      <c r="H149" s="198">
        <v>22</v>
      </c>
      <c r="I149" s="199"/>
      <c r="L149" s="195"/>
      <c r="M149" s="200"/>
      <c r="N149" s="201"/>
      <c r="O149" s="201"/>
      <c r="P149" s="201"/>
      <c r="Q149" s="201"/>
      <c r="R149" s="201"/>
      <c r="S149" s="201"/>
      <c r="T149" s="202"/>
      <c r="AT149" s="196" t="s">
        <v>167</v>
      </c>
      <c r="AU149" s="196" t="s">
        <v>86</v>
      </c>
      <c r="AV149" s="13" t="s">
        <v>86</v>
      </c>
      <c r="AW149" s="13" t="s">
        <v>41</v>
      </c>
      <c r="AX149" s="13" t="s">
        <v>78</v>
      </c>
      <c r="AY149" s="196" t="s">
        <v>157</v>
      </c>
    </row>
    <row r="150" spans="2:51" s="14" customFormat="1" ht="13.5">
      <c r="B150" s="203"/>
      <c r="D150" s="204" t="s">
        <v>167</v>
      </c>
      <c r="E150" s="205" t="s">
        <v>20</v>
      </c>
      <c r="F150" s="206" t="s">
        <v>170</v>
      </c>
      <c r="H150" s="207">
        <v>22</v>
      </c>
      <c r="I150" s="208"/>
      <c r="L150" s="203"/>
      <c r="M150" s="209"/>
      <c r="N150" s="210"/>
      <c r="O150" s="210"/>
      <c r="P150" s="210"/>
      <c r="Q150" s="210"/>
      <c r="R150" s="210"/>
      <c r="S150" s="210"/>
      <c r="T150" s="211"/>
      <c r="AT150" s="212" t="s">
        <v>167</v>
      </c>
      <c r="AU150" s="212" t="s">
        <v>86</v>
      </c>
      <c r="AV150" s="14" t="s">
        <v>163</v>
      </c>
      <c r="AW150" s="14" t="s">
        <v>41</v>
      </c>
      <c r="AX150" s="14" t="s">
        <v>22</v>
      </c>
      <c r="AY150" s="212" t="s">
        <v>157</v>
      </c>
    </row>
    <row r="151" spans="2:65" s="1" customFormat="1" ht="31.5" customHeight="1">
      <c r="B151" s="172"/>
      <c r="C151" s="213" t="s">
        <v>240</v>
      </c>
      <c r="D151" s="213" t="s">
        <v>176</v>
      </c>
      <c r="E151" s="214" t="s">
        <v>241</v>
      </c>
      <c r="F151" s="215" t="s">
        <v>242</v>
      </c>
      <c r="G151" s="216" t="s">
        <v>117</v>
      </c>
      <c r="H151" s="217">
        <v>22</v>
      </c>
      <c r="I151" s="218"/>
      <c r="J151" s="219">
        <f>ROUND(I151*H151,2)</f>
        <v>0</v>
      </c>
      <c r="K151" s="215" t="s">
        <v>20</v>
      </c>
      <c r="L151" s="220"/>
      <c r="M151" s="221" t="s">
        <v>20</v>
      </c>
      <c r="N151" s="222" t="s">
        <v>49</v>
      </c>
      <c r="O151" s="36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AR151" s="18" t="s">
        <v>180</v>
      </c>
      <c r="AT151" s="18" t="s">
        <v>176</v>
      </c>
      <c r="AU151" s="18" t="s">
        <v>86</v>
      </c>
      <c r="AY151" s="18" t="s">
        <v>157</v>
      </c>
      <c r="BE151" s="184">
        <f>IF(N151="základní",J151,0)</f>
        <v>0</v>
      </c>
      <c r="BF151" s="184">
        <f>IF(N151="snížená",J151,0)</f>
        <v>0</v>
      </c>
      <c r="BG151" s="184">
        <f>IF(N151="zákl. přenesená",J151,0)</f>
        <v>0</v>
      </c>
      <c r="BH151" s="184">
        <f>IF(N151="sníž. přenesená",J151,0)</f>
        <v>0</v>
      </c>
      <c r="BI151" s="184">
        <f>IF(N151="nulová",J151,0)</f>
        <v>0</v>
      </c>
      <c r="BJ151" s="18" t="s">
        <v>22</v>
      </c>
      <c r="BK151" s="184">
        <f>ROUND(I151*H151,2)</f>
        <v>0</v>
      </c>
      <c r="BL151" s="18" t="s">
        <v>163</v>
      </c>
      <c r="BM151" s="18" t="s">
        <v>490</v>
      </c>
    </row>
    <row r="152" spans="2:47" s="1" customFormat="1" ht="13.5">
      <c r="B152" s="35"/>
      <c r="D152" s="185" t="s">
        <v>165</v>
      </c>
      <c r="F152" s="186" t="s">
        <v>242</v>
      </c>
      <c r="I152" s="146"/>
      <c r="L152" s="35"/>
      <c r="M152" s="64"/>
      <c r="N152" s="36"/>
      <c r="O152" s="36"/>
      <c r="P152" s="36"/>
      <c r="Q152" s="36"/>
      <c r="R152" s="36"/>
      <c r="S152" s="36"/>
      <c r="T152" s="65"/>
      <c r="AT152" s="18" t="s">
        <v>165</v>
      </c>
      <c r="AU152" s="18" t="s">
        <v>86</v>
      </c>
    </row>
    <row r="153" spans="2:51" s="12" customFormat="1" ht="13.5">
      <c r="B153" s="187"/>
      <c r="D153" s="185" t="s">
        <v>167</v>
      </c>
      <c r="E153" s="188" t="s">
        <v>20</v>
      </c>
      <c r="F153" s="189" t="s">
        <v>239</v>
      </c>
      <c r="H153" s="190" t="s">
        <v>20</v>
      </c>
      <c r="I153" s="191"/>
      <c r="L153" s="187"/>
      <c r="M153" s="192"/>
      <c r="N153" s="193"/>
      <c r="O153" s="193"/>
      <c r="P153" s="193"/>
      <c r="Q153" s="193"/>
      <c r="R153" s="193"/>
      <c r="S153" s="193"/>
      <c r="T153" s="194"/>
      <c r="AT153" s="190" t="s">
        <v>167</v>
      </c>
      <c r="AU153" s="190" t="s">
        <v>86</v>
      </c>
      <c r="AV153" s="12" t="s">
        <v>22</v>
      </c>
      <c r="AW153" s="12" t="s">
        <v>41</v>
      </c>
      <c r="AX153" s="12" t="s">
        <v>78</v>
      </c>
      <c r="AY153" s="190" t="s">
        <v>157</v>
      </c>
    </row>
    <row r="154" spans="2:51" s="13" customFormat="1" ht="13.5">
      <c r="B154" s="195"/>
      <c r="D154" s="185" t="s">
        <v>167</v>
      </c>
      <c r="E154" s="196" t="s">
        <v>119</v>
      </c>
      <c r="F154" s="197" t="s">
        <v>283</v>
      </c>
      <c r="H154" s="198">
        <v>22</v>
      </c>
      <c r="I154" s="199"/>
      <c r="L154" s="195"/>
      <c r="M154" s="200"/>
      <c r="N154" s="201"/>
      <c r="O154" s="201"/>
      <c r="P154" s="201"/>
      <c r="Q154" s="201"/>
      <c r="R154" s="201"/>
      <c r="S154" s="201"/>
      <c r="T154" s="202"/>
      <c r="AT154" s="196" t="s">
        <v>167</v>
      </c>
      <c r="AU154" s="196" t="s">
        <v>86</v>
      </c>
      <c r="AV154" s="13" t="s">
        <v>86</v>
      </c>
      <c r="AW154" s="13" t="s">
        <v>41</v>
      </c>
      <c r="AX154" s="13" t="s">
        <v>78</v>
      </c>
      <c r="AY154" s="196" t="s">
        <v>157</v>
      </c>
    </row>
    <row r="155" spans="2:51" s="14" customFormat="1" ht="13.5">
      <c r="B155" s="203"/>
      <c r="D155" s="204" t="s">
        <v>167</v>
      </c>
      <c r="E155" s="205" t="s">
        <v>20</v>
      </c>
      <c r="F155" s="206" t="s">
        <v>170</v>
      </c>
      <c r="H155" s="207">
        <v>22</v>
      </c>
      <c r="I155" s="208"/>
      <c r="L155" s="203"/>
      <c r="M155" s="209"/>
      <c r="N155" s="210"/>
      <c r="O155" s="210"/>
      <c r="P155" s="210"/>
      <c r="Q155" s="210"/>
      <c r="R155" s="210"/>
      <c r="S155" s="210"/>
      <c r="T155" s="211"/>
      <c r="AT155" s="212" t="s">
        <v>167</v>
      </c>
      <c r="AU155" s="212" t="s">
        <v>86</v>
      </c>
      <c r="AV155" s="14" t="s">
        <v>163</v>
      </c>
      <c r="AW155" s="14" t="s">
        <v>41</v>
      </c>
      <c r="AX155" s="14" t="s">
        <v>22</v>
      </c>
      <c r="AY155" s="212" t="s">
        <v>157</v>
      </c>
    </row>
    <row r="156" spans="2:65" s="1" customFormat="1" ht="44.25" customHeight="1">
      <c r="B156" s="172"/>
      <c r="C156" s="173" t="s">
        <v>244</v>
      </c>
      <c r="D156" s="173" t="s">
        <v>159</v>
      </c>
      <c r="E156" s="174" t="s">
        <v>245</v>
      </c>
      <c r="F156" s="175" t="s">
        <v>246</v>
      </c>
      <c r="G156" s="176" t="s">
        <v>117</v>
      </c>
      <c r="H156" s="177">
        <v>44</v>
      </c>
      <c r="I156" s="178"/>
      <c r="J156" s="179">
        <f>ROUND(I156*H156,2)</f>
        <v>0</v>
      </c>
      <c r="K156" s="175" t="s">
        <v>20</v>
      </c>
      <c r="L156" s="35"/>
      <c r="M156" s="180" t="s">
        <v>20</v>
      </c>
      <c r="N156" s="181" t="s">
        <v>49</v>
      </c>
      <c r="O156" s="36"/>
      <c r="P156" s="182">
        <f>O156*H156</f>
        <v>0</v>
      </c>
      <c r="Q156" s="182">
        <v>0</v>
      </c>
      <c r="R156" s="182">
        <f>Q156*H156</f>
        <v>0</v>
      </c>
      <c r="S156" s="182">
        <v>0</v>
      </c>
      <c r="T156" s="183">
        <f>S156*H156</f>
        <v>0</v>
      </c>
      <c r="AR156" s="18" t="s">
        <v>163</v>
      </c>
      <c r="AT156" s="18" t="s">
        <v>159</v>
      </c>
      <c r="AU156" s="18" t="s">
        <v>86</v>
      </c>
      <c r="AY156" s="18" t="s">
        <v>157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8" t="s">
        <v>22</v>
      </c>
      <c r="BK156" s="184">
        <f>ROUND(I156*H156,2)</f>
        <v>0</v>
      </c>
      <c r="BL156" s="18" t="s">
        <v>163</v>
      </c>
      <c r="BM156" s="18" t="s">
        <v>491</v>
      </c>
    </row>
    <row r="157" spans="2:47" s="1" customFormat="1" ht="27">
      <c r="B157" s="35"/>
      <c r="D157" s="185" t="s">
        <v>165</v>
      </c>
      <c r="F157" s="186" t="s">
        <v>246</v>
      </c>
      <c r="I157" s="146"/>
      <c r="L157" s="35"/>
      <c r="M157" s="64"/>
      <c r="N157" s="36"/>
      <c r="O157" s="36"/>
      <c r="P157" s="36"/>
      <c r="Q157" s="36"/>
      <c r="R157" s="36"/>
      <c r="S157" s="36"/>
      <c r="T157" s="65"/>
      <c r="AT157" s="18" t="s">
        <v>165</v>
      </c>
      <c r="AU157" s="18" t="s">
        <v>86</v>
      </c>
    </row>
    <row r="158" spans="2:51" s="13" customFormat="1" ht="13.5">
      <c r="B158" s="195"/>
      <c r="D158" s="185" t="s">
        <v>167</v>
      </c>
      <c r="E158" s="196" t="s">
        <v>20</v>
      </c>
      <c r="F158" s="197" t="s">
        <v>120</v>
      </c>
      <c r="H158" s="198">
        <v>44</v>
      </c>
      <c r="I158" s="199"/>
      <c r="L158" s="195"/>
      <c r="M158" s="200"/>
      <c r="N158" s="201"/>
      <c r="O158" s="201"/>
      <c r="P158" s="201"/>
      <c r="Q158" s="201"/>
      <c r="R158" s="201"/>
      <c r="S158" s="201"/>
      <c r="T158" s="202"/>
      <c r="AT158" s="196" t="s">
        <v>167</v>
      </c>
      <c r="AU158" s="196" t="s">
        <v>86</v>
      </c>
      <c r="AV158" s="13" t="s">
        <v>86</v>
      </c>
      <c r="AW158" s="13" t="s">
        <v>41</v>
      </c>
      <c r="AX158" s="13" t="s">
        <v>78</v>
      </c>
      <c r="AY158" s="196" t="s">
        <v>157</v>
      </c>
    </row>
    <row r="159" spans="2:51" s="14" customFormat="1" ht="13.5">
      <c r="B159" s="203"/>
      <c r="D159" s="204" t="s">
        <v>167</v>
      </c>
      <c r="E159" s="205" t="s">
        <v>20</v>
      </c>
      <c r="F159" s="206" t="s">
        <v>170</v>
      </c>
      <c r="H159" s="207">
        <v>44</v>
      </c>
      <c r="I159" s="208"/>
      <c r="L159" s="203"/>
      <c r="M159" s="209"/>
      <c r="N159" s="210"/>
      <c r="O159" s="210"/>
      <c r="P159" s="210"/>
      <c r="Q159" s="210"/>
      <c r="R159" s="210"/>
      <c r="S159" s="210"/>
      <c r="T159" s="211"/>
      <c r="AT159" s="212" t="s">
        <v>167</v>
      </c>
      <c r="AU159" s="212" t="s">
        <v>86</v>
      </c>
      <c r="AV159" s="14" t="s">
        <v>163</v>
      </c>
      <c r="AW159" s="14" t="s">
        <v>41</v>
      </c>
      <c r="AX159" s="14" t="s">
        <v>22</v>
      </c>
      <c r="AY159" s="212" t="s">
        <v>157</v>
      </c>
    </row>
    <row r="160" spans="2:65" s="1" customFormat="1" ht="31.5" customHeight="1">
      <c r="B160" s="172"/>
      <c r="C160" s="213" t="s">
        <v>8</v>
      </c>
      <c r="D160" s="213" t="s">
        <v>176</v>
      </c>
      <c r="E160" s="214" t="s">
        <v>248</v>
      </c>
      <c r="F160" s="215" t="s">
        <v>249</v>
      </c>
      <c r="G160" s="216" t="s">
        <v>117</v>
      </c>
      <c r="H160" s="217">
        <v>44</v>
      </c>
      <c r="I160" s="218"/>
      <c r="J160" s="219">
        <f>ROUND(I160*H160,2)</f>
        <v>0</v>
      </c>
      <c r="K160" s="215" t="s">
        <v>20</v>
      </c>
      <c r="L160" s="220"/>
      <c r="M160" s="221" t="s">
        <v>20</v>
      </c>
      <c r="N160" s="222" t="s">
        <v>49</v>
      </c>
      <c r="O160" s="36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AR160" s="18" t="s">
        <v>180</v>
      </c>
      <c r="AT160" s="18" t="s">
        <v>176</v>
      </c>
      <c r="AU160" s="18" t="s">
        <v>86</v>
      </c>
      <c r="AY160" s="18" t="s">
        <v>157</v>
      </c>
      <c r="BE160" s="184">
        <f>IF(N160="základní",J160,0)</f>
        <v>0</v>
      </c>
      <c r="BF160" s="184">
        <f>IF(N160="snížená",J160,0)</f>
        <v>0</v>
      </c>
      <c r="BG160" s="184">
        <f>IF(N160="zákl. přenesená",J160,0)</f>
        <v>0</v>
      </c>
      <c r="BH160" s="184">
        <f>IF(N160="sníž. přenesená",J160,0)</f>
        <v>0</v>
      </c>
      <c r="BI160" s="184">
        <f>IF(N160="nulová",J160,0)</f>
        <v>0</v>
      </c>
      <c r="BJ160" s="18" t="s">
        <v>22</v>
      </c>
      <c r="BK160" s="184">
        <f>ROUND(I160*H160,2)</f>
        <v>0</v>
      </c>
      <c r="BL160" s="18" t="s">
        <v>163</v>
      </c>
      <c r="BM160" s="18" t="s">
        <v>492</v>
      </c>
    </row>
    <row r="161" spans="2:47" s="1" customFormat="1" ht="27">
      <c r="B161" s="35"/>
      <c r="D161" s="185" t="s">
        <v>165</v>
      </c>
      <c r="F161" s="186" t="s">
        <v>249</v>
      </c>
      <c r="I161" s="146"/>
      <c r="L161" s="35"/>
      <c r="M161" s="64"/>
      <c r="N161" s="36"/>
      <c r="O161" s="36"/>
      <c r="P161" s="36"/>
      <c r="Q161" s="36"/>
      <c r="R161" s="36"/>
      <c r="S161" s="36"/>
      <c r="T161" s="65"/>
      <c r="AT161" s="18" t="s">
        <v>165</v>
      </c>
      <c r="AU161" s="18" t="s">
        <v>86</v>
      </c>
    </row>
    <row r="162" spans="2:51" s="12" customFormat="1" ht="13.5">
      <c r="B162" s="187"/>
      <c r="D162" s="185" t="s">
        <v>167</v>
      </c>
      <c r="E162" s="188" t="s">
        <v>20</v>
      </c>
      <c r="F162" s="189" t="s">
        <v>239</v>
      </c>
      <c r="H162" s="190" t="s">
        <v>20</v>
      </c>
      <c r="I162" s="191"/>
      <c r="L162" s="187"/>
      <c r="M162" s="192"/>
      <c r="N162" s="193"/>
      <c r="O162" s="193"/>
      <c r="P162" s="193"/>
      <c r="Q162" s="193"/>
      <c r="R162" s="193"/>
      <c r="S162" s="193"/>
      <c r="T162" s="194"/>
      <c r="AT162" s="190" t="s">
        <v>167</v>
      </c>
      <c r="AU162" s="190" t="s">
        <v>86</v>
      </c>
      <c r="AV162" s="12" t="s">
        <v>22</v>
      </c>
      <c r="AW162" s="12" t="s">
        <v>41</v>
      </c>
      <c r="AX162" s="12" t="s">
        <v>78</v>
      </c>
      <c r="AY162" s="190" t="s">
        <v>157</v>
      </c>
    </row>
    <row r="163" spans="2:51" s="13" customFormat="1" ht="13.5">
      <c r="B163" s="195"/>
      <c r="D163" s="185" t="s">
        <v>167</v>
      </c>
      <c r="E163" s="196" t="s">
        <v>120</v>
      </c>
      <c r="F163" s="197" t="s">
        <v>463</v>
      </c>
      <c r="H163" s="198">
        <v>44</v>
      </c>
      <c r="I163" s="199"/>
      <c r="L163" s="195"/>
      <c r="M163" s="200"/>
      <c r="N163" s="201"/>
      <c r="O163" s="201"/>
      <c r="P163" s="201"/>
      <c r="Q163" s="201"/>
      <c r="R163" s="201"/>
      <c r="S163" s="201"/>
      <c r="T163" s="202"/>
      <c r="AT163" s="196" t="s">
        <v>167</v>
      </c>
      <c r="AU163" s="196" t="s">
        <v>86</v>
      </c>
      <c r="AV163" s="13" t="s">
        <v>86</v>
      </c>
      <c r="AW163" s="13" t="s">
        <v>41</v>
      </c>
      <c r="AX163" s="13" t="s">
        <v>78</v>
      </c>
      <c r="AY163" s="196" t="s">
        <v>157</v>
      </c>
    </row>
    <row r="164" spans="2:51" s="14" customFormat="1" ht="13.5">
      <c r="B164" s="203"/>
      <c r="D164" s="204" t="s">
        <v>167</v>
      </c>
      <c r="E164" s="205" t="s">
        <v>20</v>
      </c>
      <c r="F164" s="206" t="s">
        <v>170</v>
      </c>
      <c r="H164" s="207">
        <v>44</v>
      </c>
      <c r="I164" s="208"/>
      <c r="L164" s="203"/>
      <c r="M164" s="209"/>
      <c r="N164" s="210"/>
      <c r="O164" s="210"/>
      <c r="P164" s="210"/>
      <c r="Q164" s="210"/>
      <c r="R164" s="210"/>
      <c r="S164" s="210"/>
      <c r="T164" s="211"/>
      <c r="AT164" s="212" t="s">
        <v>167</v>
      </c>
      <c r="AU164" s="212" t="s">
        <v>86</v>
      </c>
      <c r="AV164" s="14" t="s">
        <v>163</v>
      </c>
      <c r="AW164" s="14" t="s">
        <v>41</v>
      </c>
      <c r="AX164" s="14" t="s">
        <v>22</v>
      </c>
      <c r="AY164" s="212" t="s">
        <v>157</v>
      </c>
    </row>
    <row r="165" spans="2:65" s="1" customFormat="1" ht="22.5" customHeight="1">
      <c r="B165" s="172"/>
      <c r="C165" s="173" t="s">
        <v>251</v>
      </c>
      <c r="D165" s="173" t="s">
        <v>159</v>
      </c>
      <c r="E165" s="174" t="s">
        <v>252</v>
      </c>
      <c r="F165" s="175" t="s">
        <v>253</v>
      </c>
      <c r="G165" s="176" t="s">
        <v>117</v>
      </c>
      <c r="H165" s="177">
        <v>44</v>
      </c>
      <c r="I165" s="178"/>
      <c r="J165" s="179">
        <f>ROUND(I165*H165,2)</f>
        <v>0</v>
      </c>
      <c r="K165" s="175" t="s">
        <v>20</v>
      </c>
      <c r="L165" s="35"/>
      <c r="M165" s="180" t="s">
        <v>20</v>
      </c>
      <c r="N165" s="181" t="s">
        <v>49</v>
      </c>
      <c r="O165" s="36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AR165" s="18" t="s">
        <v>163</v>
      </c>
      <c r="AT165" s="18" t="s">
        <v>159</v>
      </c>
      <c r="AU165" s="18" t="s">
        <v>86</v>
      </c>
      <c r="AY165" s="18" t="s">
        <v>157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8" t="s">
        <v>22</v>
      </c>
      <c r="BK165" s="184">
        <f>ROUND(I165*H165,2)</f>
        <v>0</v>
      </c>
      <c r="BL165" s="18" t="s">
        <v>163</v>
      </c>
      <c r="BM165" s="18" t="s">
        <v>493</v>
      </c>
    </row>
    <row r="166" spans="2:47" s="1" customFormat="1" ht="13.5">
      <c r="B166" s="35"/>
      <c r="D166" s="185" t="s">
        <v>165</v>
      </c>
      <c r="F166" s="186" t="s">
        <v>253</v>
      </c>
      <c r="I166" s="146"/>
      <c r="L166" s="35"/>
      <c r="M166" s="64"/>
      <c r="N166" s="36"/>
      <c r="O166" s="36"/>
      <c r="P166" s="36"/>
      <c r="Q166" s="36"/>
      <c r="R166" s="36"/>
      <c r="S166" s="36"/>
      <c r="T166" s="65"/>
      <c r="AT166" s="18" t="s">
        <v>165</v>
      </c>
      <c r="AU166" s="18" t="s">
        <v>86</v>
      </c>
    </row>
    <row r="167" spans="2:51" s="13" customFormat="1" ht="13.5">
      <c r="B167" s="195"/>
      <c r="D167" s="185" t="s">
        <v>167</v>
      </c>
      <c r="E167" s="196" t="s">
        <v>20</v>
      </c>
      <c r="F167" s="197" t="s">
        <v>124</v>
      </c>
      <c r="H167" s="198">
        <v>44</v>
      </c>
      <c r="I167" s="199"/>
      <c r="L167" s="195"/>
      <c r="M167" s="200"/>
      <c r="N167" s="201"/>
      <c r="O167" s="201"/>
      <c r="P167" s="201"/>
      <c r="Q167" s="201"/>
      <c r="R167" s="201"/>
      <c r="S167" s="201"/>
      <c r="T167" s="202"/>
      <c r="AT167" s="196" t="s">
        <v>167</v>
      </c>
      <c r="AU167" s="196" t="s">
        <v>86</v>
      </c>
      <c r="AV167" s="13" t="s">
        <v>86</v>
      </c>
      <c r="AW167" s="13" t="s">
        <v>41</v>
      </c>
      <c r="AX167" s="13" t="s">
        <v>78</v>
      </c>
      <c r="AY167" s="196" t="s">
        <v>157</v>
      </c>
    </row>
    <row r="168" spans="2:51" s="14" customFormat="1" ht="13.5">
      <c r="B168" s="203"/>
      <c r="D168" s="204" t="s">
        <v>167</v>
      </c>
      <c r="E168" s="205" t="s">
        <v>20</v>
      </c>
      <c r="F168" s="206" t="s">
        <v>170</v>
      </c>
      <c r="H168" s="207">
        <v>44</v>
      </c>
      <c r="I168" s="208"/>
      <c r="L168" s="203"/>
      <c r="M168" s="209"/>
      <c r="N168" s="210"/>
      <c r="O168" s="210"/>
      <c r="P168" s="210"/>
      <c r="Q168" s="210"/>
      <c r="R168" s="210"/>
      <c r="S168" s="210"/>
      <c r="T168" s="211"/>
      <c r="AT168" s="212" t="s">
        <v>167</v>
      </c>
      <c r="AU168" s="212" t="s">
        <v>86</v>
      </c>
      <c r="AV168" s="14" t="s">
        <v>163</v>
      </c>
      <c r="AW168" s="14" t="s">
        <v>41</v>
      </c>
      <c r="AX168" s="14" t="s">
        <v>22</v>
      </c>
      <c r="AY168" s="212" t="s">
        <v>157</v>
      </c>
    </row>
    <row r="169" spans="2:65" s="1" customFormat="1" ht="31.5" customHeight="1">
      <c r="B169" s="172"/>
      <c r="C169" s="213" t="s">
        <v>255</v>
      </c>
      <c r="D169" s="213" t="s">
        <v>176</v>
      </c>
      <c r="E169" s="214" t="s">
        <v>256</v>
      </c>
      <c r="F169" s="215" t="s">
        <v>257</v>
      </c>
      <c r="G169" s="216" t="s">
        <v>117</v>
      </c>
      <c r="H169" s="217">
        <v>44</v>
      </c>
      <c r="I169" s="218"/>
      <c r="J169" s="219">
        <f>ROUND(I169*H169,2)</f>
        <v>0</v>
      </c>
      <c r="K169" s="215" t="s">
        <v>20</v>
      </c>
      <c r="L169" s="220"/>
      <c r="M169" s="221" t="s">
        <v>20</v>
      </c>
      <c r="N169" s="222" t="s">
        <v>49</v>
      </c>
      <c r="O169" s="36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AR169" s="18" t="s">
        <v>180</v>
      </c>
      <c r="AT169" s="18" t="s">
        <v>176</v>
      </c>
      <c r="AU169" s="18" t="s">
        <v>86</v>
      </c>
      <c r="AY169" s="18" t="s">
        <v>157</v>
      </c>
      <c r="BE169" s="184">
        <f>IF(N169="základní",J169,0)</f>
        <v>0</v>
      </c>
      <c r="BF169" s="184">
        <f>IF(N169="snížená",J169,0)</f>
        <v>0</v>
      </c>
      <c r="BG169" s="184">
        <f>IF(N169="zákl. přenesená",J169,0)</f>
        <v>0</v>
      </c>
      <c r="BH169" s="184">
        <f>IF(N169="sníž. přenesená",J169,0)</f>
        <v>0</v>
      </c>
      <c r="BI169" s="184">
        <f>IF(N169="nulová",J169,0)</f>
        <v>0</v>
      </c>
      <c r="BJ169" s="18" t="s">
        <v>22</v>
      </c>
      <c r="BK169" s="184">
        <f>ROUND(I169*H169,2)</f>
        <v>0</v>
      </c>
      <c r="BL169" s="18" t="s">
        <v>163</v>
      </c>
      <c r="BM169" s="18" t="s">
        <v>494</v>
      </c>
    </row>
    <row r="170" spans="2:47" s="1" customFormat="1" ht="27">
      <c r="B170" s="35"/>
      <c r="D170" s="185" t="s">
        <v>165</v>
      </c>
      <c r="F170" s="186" t="s">
        <v>257</v>
      </c>
      <c r="I170" s="146"/>
      <c r="L170" s="35"/>
      <c r="M170" s="64"/>
      <c r="N170" s="36"/>
      <c r="O170" s="36"/>
      <c r="P170" s="36"/>
      <c r="Q170" s="36"/>
      <c r="R170" s="36"/>
      <c r="S170" s="36"/>
      <c r="T170" s="65"/>
      <c r="AT170" s="18" t="s">
        <v>165</v>
      </c>
      <c r="AU170" s="18" t="s">
        <v>86</v>
      </c>
    </row>
    <row r="171" spans="2:51" s="12" customFormat="1" ht="13.5">
      <c r="B171" s="187"/>
      <c r="D171" s="185" t="s">
        <v>167</v>
      </c>
      <c r="E171" s="188" t="s">
        <v>20</v>
      </c>
      <c r="F171" s="189" t="s">
        <v>239</v>
      </c>
      <c r="H171" s="190" t="s">
        <v>20</v>
      </c>
      <c r="I171" s="191"/>
      <c r="L171" s="187"/>
      <c r="M171" s="192"/>
      <c r="N171" s="193"/>
      <c r="O171" s="193"/>
      <c r="P171" s="193"/>
      <c r="Q171" s="193"/>
      <c r="R171" s="193"/>
      <c r="S171" s="193"/>
      <c r="T171" s="194"/>
      <c r="AT171" s="190" t="s">
        <v>167</v>
      </c>
      <c r="AU171" s="190" t="s">
        <v>86</v>
      </c>
      <c r="AV171" s="12" t="s">
        <v>22</v>
      </c>
      <c r="AW171" s="12" t="s">
        <v>41</v>
      </c>
      <c r="AX171" s="12" t="s">
        <v>78</v>
      </c>
      <c r="AY171" s="190" t="s">
        <v>157</v>
      </c>
    </row>
    <row r="172" spans="2:51" s="13" customFormat="1" ht="13.5">
      <c r="B172" s="195"/>
      <c r="D172" s="185" t="s">
        <v>167</v>
      </c>
      <c r="E172" s="196" t="s">
        <v>124</v>
      </c>
      <c r="F172" s="197" t="s">
        <v>463</v>
      </c>
      <c r="H172" s="198">
        <v>44</v>
      </c>
      <c r="I172" s="199"/>
      <c r="L172" s="195"/>
      <c r="M172" s="200"/>
      <c r="N172" s="201"/>
      <c r="O172" s="201"/>
      <c r="P172" s="201"/>
      <c r="Q172" s="201"/>
      <c r="R172" s="201"/>
      <c r="S172" s="201"/>
      <c r="T172" s="202"/>
      <c r="AT172" s="196" t="s">
        <v>167</v>
      </c>
      <c r="AU172" s="196" t="s">
        <v>86</v>
      </c>
      <c r="AV172" s="13" t="s">
        <v>86</v>
      </c>
      <c r="AW172" s="13" t="s">
        <v>41</v>
      </c>
      <c r="AX172" s="13" t="s">
        <v>78</v>
      </c>
      <c r="AY172" s="196" t="s">
        <v>157</v>
      </c>
    </row>
    <row r="173" spans="2:51" s="14" customFormat="1" ht="13.5">
      <c r="B173" s="203"/>
      <c r="D173" s="185" t="s">
        <v>167</v>
      </c>
      <c r="E173" s="224" t="s">
        <v>20</v>
      </c>
      <c r="F173" s="225" t="s">
        <v>170</v>
      </c>
      <c r="H173" s="226">
        <v>44</v>
      </c>
      <c r="I173" s="208"/>
      <c r="L173" s="203"/>
      <c r="M173" s="209"/>
      <c r="N173" s="210"/>
      <c r="O173" s="210"/>
      <c r="P173" s="210"/>
      <c r="Q173" s="210"/>
      <c r="R173" s="210"/>
      <c r="S173" s="210"/>
      <c r="T173" s="211"/>
      <c r="AT173" s="212" t="s">
        <v>167</v>
      </c>
      <c r="AU173" s="212" t="s">
        <v>86</v>
      </c>
      <c r="AV173" s="14" t="s">
        <v>163</v>
      </c>
      <c r="AW173" s="14" t="s">
        <v>41</v>
      </c>
      <c r="AX173" s="14" t="s">
        <v>22</v>
      </c>
      <c r="AY173" s="212" t="s">
        <v>157</v>
      </c>
    </row>
    <row r="174" spans="2:63" s="11" customFormat="1" ht="29.25" customHeight="1">
      <c r="B174" s="158"/>
      <c r="D174" s="169" t="s">
        <v>77</v>
      </c>
      <c r="E174" s="170" t="s">
        <v>264</v>
      </c>
      <c r="F174" s="170" t="s">
        <v>265</v>
      </c>
      <c r="I174" s="161"/>
      <c r="J174" s="171">
        <f>BK174</f>
        <v>0</v>
      </c>
      <c r="L174" s="158"/>
      <c r="M174" s="163"/>
      <c r="N174" s="164"/>
      <c r="O174" s="164"/>
      <c r="P174" s="165">
        <f>SUM(P175:P181)</f>
        <v>0</v>
      </c>
      <c r="Q174" s="164"/>
      <c r="R174" s="165">
        <f>SUM(R175:R181)</f>
        <v>0</v>
      </c>
      <c r="S174" s="164"/>
      <c r="T174" s="166">
        <f>SUM(T175:T181)</f>
        <v>0</v>
      </c>
      <c r="AR174" s="159" t="s">
        <v>22</v>
      </c>
      <c r="AT174" s="167" t="s">
        <v>77</v>
      </c>
      <c r="AU174" s="167" t="s">
        <v>22</v>
      </c>
      <c r="AY174" s="159" t="s">
        <v>157</v>
      </c>
      <c r="BK174" s="168">
        <f>SUM(BK175:BK181)</f>
        <v>0</v>
      </c>
    </row>
    <row r="175" spans="2:65" s="1" customFormat="1" ht="22.5" customHeight="1">
      <c r="B175" s="172"/>
      <c r="C175" s="173" t="s">
        <v>259</v>
      </c>
      <c r="D175" s="173" t="s">
        <v>159</v>
      </c>
      <c r="E175" s="174" t="s">
        <v>267</v>
      </c>
      <c r="F175" s="175" t="s">
        <v>268</v>
      </c>
      <c r="G175" s="176" t="s">
        <v>179</v>
      </c>
      <c r="H175" s="177">
        <v>43.576</v>
      </c>
      <c r="I175" s="178"/>
      <c r="J175" s="179">
        <f>ROUND(I175*H175,2)</f>
        <v>0</v>
      </c>
      <c r="K175" s="175" t="s">
        <v>162</v>
      </c>
      <c r="L175" s="35"/>
      <c r="M175" s="180" t="s">
        <v>20</v>
      </c>
      <c r="N175" s="181" t="s">
        <v>49</v>
      </c>
      <c r="O175" s="36"/>
      <c r="P175" s="182">
        <f>O175*H175</f>
        <v>0</v>
      </c>
      <c r="Q175" s="182">
        <v>0</v>
      </c>
      <c r="R175" s="182">
        <f>Q175*H175</f>
        <v>0</v>
      </c>
      <c r="S175" s="182">
        <v>0</v>
      </c>
      <c r="T175" s="183">
        <f>S175*H175</f>
        <v>0</v>
      </c>
      <c r="AR175" s="18" t="s">
        <v>163</v>
      </c>
      <c r="AT175" s="18" t="s">
        <v>159</v>
      </c>
      <c r="AU175" s="18" t="s">
        <v>86</v>
      </c>
      <c r="AY175" s="18" t="s">
        <v>157</v>
      </c>
      <c r="BE175" s="184">
        <f>IF(N175="základní",J175,0)</f>
        <v>0</v>
      </c>
      <c r="BF175" s="184">
        <f>IF(N175="snížená",J175,0)</f>
        <v>0</v>
      </c>
      <c r="BG175" s="184">
        <f>IF(N175="zákl. přenesená",J175,0)</f>
        <v>0</v>
      </c>
      <c r="BH175" s="184">
        <f>IF(N175="sníž. přenesená",J175,0)</f>
        <v>0</v>
      </c>
      <c r="BI175" s="184">
        <f>IF(N175="nulová",J175,0)</f>
        <v>0</v>
      </c>
      <c r="BJ175" s="18" t="s">
        <v>22</v>
      </c>
      <c r="BK175" s="184">
        <f>ROUND(I175*H175,2)</f>
        <v>0</v>
      </c>
      <c r="BL175" s="18" t="s">
        <v>163</v>
      </c>
      <c r="BM175" s="18" t="s">
        <v>495</v>
      </c>
    </row>
    <row r="176" spans="2:47" s="1" customFormat="1" ht="27">
      <c r="B176" s="35"/>
      <c r="D176" s="204" t="s">
        <v>165</v>
      </c>
      <c r="F176" s="227" t="s">
        <v>270</v>
      </c>
      <c r="I176" s="146"/>
      <c r="L176" s="35"/>
      <c r="M176" s="64"/>
      <c r="N176" s="36"/>
      <c r="O176" s="36"/>
      <c r="P176" s="36"/>
      <c r="Q176" s="36"/>
      <c r="R176" s="36"/>
      <c r="S176" s="36"/>
      <c r="T176" s="65"/>
      <c r="AT176" s="18" t="s">
        <v>165</v>
      </c>
      <c r="AU176" s="18" t="s">
        <v>86</v>
      </c>
    </row>
    <row r="177" spans="2:65" s="1" customFormat="1" ht="22.5" customHeight="1">
      <c r="B177" s="172"/>
      <c r="C177" s="173" t="s">
        <v>266</v>
      </c>
      <c r="D177" s="173" t="s">
        <v>159</v>
      </c>
      <c r="E177" s="174" t="s">
        <v>272</v>
      </c>
      <c r="F177" s="175" t="s">
        <v>273</v>
      </c>
      <c r="G177" s="176" t="s">
        <v>179</v>
      </c>
      <c r="H177" s="177">
        <v>348.608</v>
      </c>
      <c r="I177" s="178"/>
      <c r="J177" s="179">
        <f>ROUND(I177*H177,2)</f>
        <v>0</v>
      </c>
      <c r="K177" s="175" t="s">
        <v>162</v>
      </c>
      <c r="L177" s="35"/>
      <c r="M177" s="180" t="s">
        <v>20</v>
      </c>
      <c r="N177" s="181" t="s">
        <v>49</v>
      </c>
      <c r="O177" s="36"/>
      <c r="P177" s="182">
        <f>O177*H177</f>
        <v>0</v>
      </c>
      <c r="Q177" s="182">
        <v>0</v>
      </c>
      <c r="R177" s="182">
        <f>Q177*H177</f>
        <v>0</v>
      </c>
      <c r="S177" s="182">
        <v>0</v>
      </c>
      <c r="T177" s="183">
        <f>S177*H177</f>
        <v>0</v>
      </c>
      <c r="AR177" s="18" t="s">
        <v>163</v>
      </c>
      <c r="AT177" s="18" t="s">
        <v>159</v>
      </c>
      <c r="AU177" s="18" t="s">
        <v>86</v>
      </c>
      <c r="AY177" s="18" t="s">
        <v>157</v>
      </c>
      <c r="BE177" s="184">
        <f>IF(N177="základní",J177,0)</f>
        <v>0</v>
      </c>
      <c r="BF177" s="184">
        <f>IF(N177="snížená",J177,0)</f>
        <v>0</v>
      </c>
      <c r="BG177" s="184">
        <f>IF(N177="zákl. přenesená",J177,0)</f>
        <v>0</v>
      </c>
      <c r="BH177" s="184">
        <f>IF(N177="sníž. přenesená",J177,0)</f>
        <v>0</v>
      </c>
      <c r="BI177" s="184">
        <f>IF(N177="nulová",J177,0)</f>
        <v>0</v>
      </c>
      <c r="BJ177" s="18" t="s">
        <v>22</v>
      </c>
      <c r="BK177" s="184">
        <f>ROUND(I177*H177,2)</f>
        <v>0</v>
      </c>
      <c r="BL177" s="18" t="s">
        <v>163</v>
      </c>
      <c r="BM177" s="18" t="s">
        <v>496</v>
      </c>
    </row>
    <row r="178" spans="2:47" s="1" customFormat="1" ht="27">
      <c r="B178" s="35"/>
      <c r="D178" s="185" t="s">
        <v>165</v>
      </c>
      <c r="F178" s="186" t="s">
        <v>275</v>
      </c>
      <c r="I178" s="146"/>
      <c r="L178" s="35"/>
      <c r="M178" s="64"/>
      <c r="N178" s="36"/>
      <c r="O178" s="36"/>
      <c r="P178" s="36"/>
      <c r="Q178" s="36"/>
      <c r="R178" s="36"/>
      <c r="S178" s="36"/>
      <c r="T178" s="65"/>
      <c r="AT178" s="18" t="s">
        <v>165</v>
      </c>
      <c r="AU178" s="18" t="s">
        <v>86</v>
      </c>
    </row>
    <row r="179" spans="2:51" s="13" customFormat="1" ht="13.5">
      <c r="B179" s="195"/>
      <c r="D179" s="204" t="s">
        <v>167</v>
      </c>
      <c r="F179" s="228" t="s">
        <v>497</v>
      </c>
      <c r="H179" s="229">
        <v>348.608</v>
      </c>
      <c r="I179" s="199"/>
      <c r="L179" s="195"/>
      <c r="M179" s="200"/>
      <c r="N179" s="201"/>
      <c r="O179" s="201"/>
      <c r="P179" s="201"/>
      <c r="Q179" s="201"/>
      <c r="R179" s="201"/>
      <c r="S179" s="201"/>
      <c r="T179" s="202"/>
      <c r="AT179" s="196" t="s">
        <v>167</v>
      </c>
      <c r="AU179" s="196" t="s">
        <v>86</v>
      </c>
      <c r="AV179" s="13" t="s">
        <v>86</v>
      </c>
      <c r="AW179" s="13" t="s">
        <v>4</v>
      </c>
      <c r="AX179" s="13" t="s">
        <v>22</v>
      </c>
      <c r="AY179" s="196" t="s">
        <v>157</v>
      </c>
    </row>
    <row r="180" spans="2:65" s="1" customFormat="1" ht="22.5" customHeight="1">
      <c r="B180" s="172"/>
      <c r="C180" s="173" t="s">
        <v>271</v>
      </c>
      <c r="D180" s="173" t="s">
        <v>159</v>
      </c>
      <c r="E180" s="174" t="s">
        <v>277</v>
      </c>
      <c r="F180" s="175" t="s">
        <v>278</v>
      </c>
      <c r="G180" s="176" t="s">
        <v>179</v>
      </c>
      <c r="H180" s="177">
        <v>43.576</v>
      </c>
      <c r="I180" s="178"/>
      <c r="J180" s="179">
        <f>ROUND(I180*H180,2)</f>
        <v>0</v>
      </c>
      <c r="K180" s="175" t="s">
        <v>162</v>
      </c>
      <c r="L180" s="35"/>
      <c r="M180" s="180" t="s">
        <v>20</v>
      </c>
      <c r="N180" s="181" t="s">
        <v>49</v>
      </c>
      <c r="O180" s="36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AR180" s="18" t="s">
        <v>163</v>
      </c>
      <c r="AT180" s="18" t="s">
        <v>159</v>
      </c>
      <c r="AU180" s="18" t="s">
        <v>86</v>
      </c>
      <c r="AY180" s="18" t="s">
        <v>157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8" t="s">
        <v>22</v>
      </c>
      <c r="BK180" s="184">
        <f>ROUND(I180*H180,2)</f>
        <v>0</v>
      </c>
      <c r="BL180" s="18" t="s">
        <v>163</v>
      </c>
      <c r="BM180" s="18" t="s">
        <v>498</v>
      </c>
    </row>
    <row r="181" spans="2:47" s="1" customFormat="1" ht="13.5">
      <c r="B181" s="35"/>
      <c r="D181" s="185" t="s">
        <v>165</v>
      </c>
      <c r="F181" s="186" t="s">
        <v>280</v>
      </c>
      <c r="I181" s="146"/>
      <c r="L181" s="35"/>
      <c r="M181" s="64"/>
      <c r="N181" s="36"/>
      <c r="O181" s="36"/>
      <c r="P181" s="36"/>
      <c r="Q181" s="36"/>
      <c r="R181" s="36"/>
      <c r="S181" s="36"/>
      <c r="T181" s="65"/>
      <c r="AT181" s="18" t="s">
        <v>165</v>
      </c>
      <c r="AU181" s="18" t="s">
        <v>86</v>
      </c>
    </row>
    <row r="182" spans="2:63" s="11" customFormat="1" ht="29.25" customHeight="1">
      <c r="B182" s="158"/>
      <c r="D182" s="169" t="s">
        <v>77</v>
      </c>
      <c r="E182" s="170" t="s">
        <v>281</v>
      </c>
      <c r="F182" s="170" t="s">
        <v>282</v>
      </c>
      <c r="I182" s="161"/>
      <c r="J182" s="171">
        <f>BK182</f>
        <v>0</v>
      </c>
      <c r="L182" s="158"/>
      <c r="M182" s="163"/>
      <c r="N182" s="164"/>
      <c r="O182" s="164"/>
      <c r="P182" s="165">
        <f>SUM(P183:P184)</f>
        <v>0</v>
      </c>
      <c r="Q182" s="164"/>
      <c r="R182" s="165">
        <f>SUM(R183:R184)</f>
        <v>0</v>
      </c>
      <c r="S182" s="164"/>
      <c r="T182" s="166">
        <f>SUM(T183:T184)</f>
        <v>0</v>
      </c>
      <c r="AR182" s="159" t="s">
        <v>22</v>
      </c>
      <c r="AT182" s="167" t="s">
        <v>77</v>
      </c>
      <c r="AU182" s="167" t="s">
        <v>22</v>
      </c>
      <c r="AY182" s="159" t="s">
        <v>157</v>
      </c>
      <c r="BK182" s="168">
        <f>SUM(BK183:BK184)</f>
        <v>0</v>
      </c>
    </row>
    <row r="183" spans="2:65" s="1" customFormat="1" ht="22.5" customHeight="1">
      <c r="B183" s="172"/>
      <c r="C183" s="173" t="s">
        <v>7</v>
      </c>
      <c r="D183" s="173" t="s">
        <v>159</v>
      </c>
      <c r="E183" s="174" t="s">
        <v>284</v>
      </c>
      <c r="F183" s="175" t="s">
        <v>285</v>
      </c>
      <c r="G183" s="176" t="s">
        <v>286</v>
      </c>
      <c r="H183" s="177">
        <v>1</v>
      </c>
      <c r="I183" s="178"/>
      <c r="J183" s="179">
        <f>ROUND(I183*H183,2)</f>
        <v>0</v>
      </c>
      <c r="K183" s="175" t="s">
        <v>20</v>
      </c>
      <c r="L183" s="35"/>
      <c r="M183" s="180" t="s">
        <v>20</v>
      </c>
      <c r="N183" s="181" t="s">
        <v>49</v>
      </c>
      <c r="O183" s="36"/>
      <c r="P183" s="182">
        <f>O183*H183</f>
        <v>0</v>
      </c>
      <c r="Q183" s="182">
        <v>0</v>
      </c>
      <c r="R183" s="182">
        <f>Q183*H183</f>
        <v>0</v>
      </c>
      <c r="S183" s="182">
        <v>0</v>
      </c>
      <c r="T183" s="183">
        <f>S183*H183</f>
        <v>0</v>
      </c>
      <c r="AR183" s="18" t="s">
        <v>163</v>
      </c>
      <c r="AT183" s="18" t="s">
        <v>159</v>
      </c>
      <c r="AU183" s="18" t="s">
        <v>86</v>
      </c>
      <c r="AY183" s="18" t="s">
        <v>157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8" t="s">
        <v>22</v>
      </c>
      <c r="BK183" s="184">
        <f>ROUND(I183*H183,2)</f>
        <v>0</v>
      </c>
      <c r="BL183" s="18" t="s">
        <v>163</v>
      </c>
      <c r="BM183" s="18" t="s">
        <v>499</v>
      </c>
    </row>
    <row r="184" spans="2:47" s="1" customFormat="1" ht="13.5">
      <c r="B184" s="35"/>
      <c r="D184" s="185" t="s">
        <v>165</v>
      </c>
      <c r="F184" s="186" t="s">
        <v>285</v>
      </c>
      <c r="I184" s="146"/>
      <c r="L184" s="35"/>
      <c r="M184" s="64"/>
      <c r="N184" s="36"/>
      <c r="O184" s="36"/>
      <c r="P184" s="36"/>
      <c r="Q184" s="36"/>
      <c r="R184" s="36"/>
      <c r="S184" s="36"/>
      <c r="T184" s="65"/>
      <c r="AT184" s="18" t="s">
        <v>165</v>
      </c>
      <c r="AU184" s="18" t="s">
        <v>86</v>
      </c>
    </row>
    <row r="185" spans="2:63" s="11" customFormat="1" ht="36.75" customHeight="1">
      <c r="B185" s="158"/>
      <c r="D185" s="159" t="s">
        <v>77</v>
      </c>
      <c r="E185" s="160" t="s">
        <v>288</v>
      </c>
      <c r="F185" s="160" t="s">
        <v>289</v>
      </c>
      <c r="I185" s="161"/>
      <c r="J185" s="162">
        <f>BK185</f>
        <v>0</v>
      </c>
      <c r="L185" s="158"/>
      <c r="M185" s="163"/>
      <c r="N185" s="164"/>
      <c r="O185" s="164"/>
      <c r="P185" s="165">
        <f>P186</f>
        <v>0</v>
      </c>
      <c r="Q185" s="164"/>
      <c r="R185" s="165">
        <f>R186</f>
        <v>0</v>
      </c>
      <c r="S185" s="164"/>
      <c r="T185" s="166">
        <f>T186</f>
        <v>0</v>
      </c>
      <c r="AR185" s="159" t="s">
        <v>189</v>
      </c>
      <c r="AT185" s="167" t="s">
        <v>77</v>
      </c>
      <c r="AU185" s="167" t="s">
        <v>78</v>
      </c>
      <c r="AY185" s="159" t="s">
        <v>157</v>
      </c>
      <c r="BK185" s="168">
        <f>BK186</f>
        <v>0</v>
      </c>
    </row>
    <row r="186" spans="2:63" s="11" customFormat="1" ht="19.5" customHeight="1">
      <c r="B186" s="158"/>
      <c r="D186" s="169" t="s">
        <v>77</v>
      </c>
      <c r="E186" s="170" t="s">
        <v>290</v>
      </c>
      <c r="F186" s="170" t="s">
        <v>291</v>
      </c>
      <c r="I186" s="161"/>
      <c r="J186" s="171">
        <f>BK186</f>
        <v>0</v>
      </c>
      <c r="L186" s="158"/>
      <c r="M186" s="163"/>
      <c r="N186" s="164"/>
      <c r="O186" s="164"/>
      <c r="P186" s="165">
        <f>SUM(P187:P194)</f>
        <v>0</v>
      </c>
      <c r="Q186" s="164"/>
      <c r="R186" s="165">
        <f>SUM(R187:R194)</f>
        <v>0</v>
      </c>
      <c r="S186" s="164"/>
      <c r="T186" s="166">
        <f>SUM(T187:T194)</f>
        <v>0</v>
      </c>
      <c r="AR186" s="159" t="s">
        <v>189</v>
      </c>
      <c r="AT186" s="167" t="s">
        <v>77</v>
      </c>
      <c r="AU186" s="167" t="s">
        <v>22</v>
      </c>
      <c r="AY186" s="159" t="s">
        <v>157</v>
      </c>
      <c r="BK186" s="168">
        <f>SUM(BK187:BK194)</f>
        <v>0</v>
      </c>
    </row>
    <row r="187" spans="2:65" s="1" customFormat="1" ht="22.5" customHeight="1">
      <c r="B187" s="172"/>
      <c r="C187" s="173" t="s">
        <v>283</v>
      </c>
      <c r="D187" s="173" t="s">
        <v>159</v>
      </c>
      <c r="E187" s="174" t="s">
        <v>292</v>
      </c>
      <c r="F187" s="175" t="s">
        <v>293</v>
      </c>
      <c r="G187" s="176" t="s">
        <v>294</v>
      </c>
      <c r="H187" s="177">
        <v>1</v>
      </c>
      <c r="I187" s="178"/>
      <c r="J187" s="179">
        <f>ROUND(I187*H187,2)</f>
        <v>0</v>
      </c>
      <c r="K187" s="175" t="s">
        <v>162</v>
      </c>
      <c r="L187" s="35"/>
      <c r="M187" s="180" t="s">
        <v>20</v>
      </c>
      <c r="N187" s="181" t="s">
        <v>49</v>
      </c>
      <c r="O187" s="36"/>
      <c r="P187" s="182">
        <f>O187*H187</f>
        <v>0</v>
      </c>
      <c r="Q187" s="182">
        <v>0</v>
      </c>
      <c r="R187" s="182">
        <f>Q187*H187</f>
        <v>0</v>
      </c>
      <c r="S187" s="182">
        <v>0</v>
      </c>
      <c r="T187" s="183">
        <f>S187*H187</f>
        <v>0</v>
      </c>
      <c r="AR187" s="18" t="s">
        <v>295</v>
      </c>
      <c r="AT187" s="18" t="s">
        <v>159</v>
      </c>
      <c r="AU187" s="18" t="s">
        <v>86</v>
      </c>
      <c r="AY187" s="18" t="s">
        <v>157</v>
      </c>
      <c r="BE187" s="184">
        <f>IF(N187="základní",J187,0)</f>
        <v>0</v>
      </c>
      <c r="BF187" s="184">
        <f>IF(N187="snížená",J187,0)</f>
        <v>0</v>
      </c>
      <c r="BG187" s="184">
        <f>IF(N187="zákl. přenesená",J187,0)</f>
        <v>0</v>
      </c>
      <c r="BH187" s="184">
        <f>IF(N187="sníž. přenesená",J187,0)</f>
        <v>0</v>
      </c>
      <c r="BI187" s="184">
        <f>IF(N187="nulová",J187,0)</f>
        <v>0</v>
      </c>
      <c r="BJ187" s="18" t="s">
        <v>22</v>
      </c>
      <c r="BK187" s="184">
        <f>ROUND(I187*H187,2)</f>
        <v>0</v>
      </c>
      <c r="BL187" s="18" t="s">
        <v>295</v>
      </c>
      <c r="BM187" s="18" t="s">
        <v>500</v>
      </c>
    </row>
    <row r="188" spans="2:47" s="1" customFormat="1" ht="13.5">
      <c r="B188" s="35"/>
      <c r="D188" s="185" t="s">
        <v>165</v>
      </c>
      <c r="F188" s="186" t="s">
        <v>297</v>
      </c>
      <c r="I188" s="146"/>
      <c r="L188" s="35"/>
      <c r="M188" s="64"/>
      <c r="N188" s="36"/>
      <c r="O188" s="36"/>
      <c r="P188" s="36"/>
      <c r="Q188" s="36"/>
      <c r="R188" s="36"/>
      <c r="S188" s="36"/>
      <c r="T188" s="65"/>
      <c r="AT188" s="18" t="s">
        <v>165</v>
      </c>
      <c r="AU188" s="18" t="s">
        <v>86</v>
      </c>
    </row>
    <row r="189" spans="2:47" s="1" customFormat="1" ht="40.5">
      <c r="B189" s="35"/>
      <c r="D189" s="204" t="s">
        <v>200</v>
      </c>
      <c r="F189" s="230" t="s">
        <v>298</v>
      </c>
      <c r="I189" s="146"/>
      <c r="L189" s="35"/>
      <c r="M189" s="64"/>
      <c r="N189" s="36"/>
      <c r="O189" s="36"/>
      <c r="P189" s="36"/>
      <c r="Q189" s="36"/>
      <c r="R189" s="36"/>
      <c r="S189" s="36"/>
      <c r="T189" s="65"/>
      <c r="AT189" s="18" t="s">
        <v>200</v>
      </c>
      <c r="AU189" s="18" t="s">
        <v>86</v>
      </c>
    </row>
    <row r="190" spans="2:65" s="1" customFormat="1" ht="22.5" customHeight="1">
      <c r="B190" s="172"/>
      <c r="C190" s="173" t="s">
        <v>122</v>
      </c>
      <c r="D190" s="173" t="s">
        <v>159</v>
      </c>
      <c r="E190" s="174" t="s">
        <v>299</v>
      </c>
      <c r="F190" s="175" t="s">
        <v>300</v>
      </c>
      <c r="G190" s="176" t="s">
        <v>294</v>
      </c>
      <c r="H190" s="177">
        <v>1</v>
      </c>
      <c r="I190" s="178"/>
      <c r="J190" s="179">
        <f>ROUND(I190*H190,2)</f>
        <v>0</v>
      </c>
      <c r="K190" s="175" t="s">
        <v>162</v>
      </c>
      <c r="L190" s="35"/>
      <c r="M190" s="180" t="s">
        <v>20</v>
      </c>
      <c r="N190" s="181" t="s">
        <v>49</v>
      </c>
      <c r="O190" s="36"/>
      <c r="P190" s="182">
        <f>O190*H190</f>
        <v>0</v>
      </c>
      <c r="Q190" s="182">
        <v>0</v>
      </c>
      <c r="R190" s="182">
        <f>Q190*H190</f>
        <v>0</v>
      </c>
      <c r="S190" s="182">
        <v>0</v>
      </c>
      <c r="T190" s="183">
        <f>S190*H190</f>
        <v>0</v>
      </c>
      <c r="AR190" s="18" t="s">
        <v>295</v>
      </c>
      <c r="AT190" s="18" t="s">
        <v>159</v>
      </c>
      <c r="AU190" s="18" t="s">
        <v>86</v>
      </c>
      <c r="AY190" s="18" t="s">
        <v>157</v>
      </c>
      <c r="BE190" s="184">
        <f>IF(N190="základní",J190,0)</f>
        <v>0</v>
      </c>
      <c r="BF190" s="184">
        <f>IF(N190="snížená",J190,0)</f>
        <v>0</v>
      </c>
      <c r="BG190" s="184">
        <f>IF(N190="zákl. přenesená",J190,0)</f>
        <v>0</v>
      </c>
      <c r="BH190" s="184">
        <f>IF(N190="sníž. přenesená",J190,0)</f>
        <v>0</v>
      </c>
      <c r="BI190" s="184">
        <f>IF(N190="nulová",J190,0)</f>
        <v>0</v>
      </c>
      <c r="BJ190" s="18" t="s">
        <v>22</v>
      </c>
      <c r="BK190" s="184">
        <f>ROUND(I190*H190,2)</f>
        <v>0</v>
      </c>
      <c r="BL190" s="18" t="s">
        <v>295</v>
      </c>
      <c r="BM190" s="18" t="s">
        <v>501</v>
      </c>
    </row>
    <row r="191" spans="2:47" s="1" customFormat="1" ht="13.5">
      <c r="B191" s="35"/>
      <c r="D191" s="185" t="s">
        <v>165</v>
      </c>
      <c r="F191" s="186" t="s">
        <v>302</v>
      </c>
      <c r="I191" s="146"/>
      <c r="L191" s="35"/>
      <c r="M191" s="64"/>
      <c r="N191" s="36"/>
      <c r="O191" s="36"/>
      <c r="P191" s="36"/>
      <c r="Q191" s="36"/>
      <c r="R191" s="36"/>
      <c r="S191" s="36"/>
      <c r="T191" s="65"/>
      <c r="AT191" s="18" t="s">
        <v>165</v>
      </c>
      <c r="AU191" s="18" t="s">
        <v>86</v>
      </c>
    </row>
    <row r="192" spans="2:47" s="1" customFormat="1" ht="54">
      <c r="B192" s="35"/>
      <c r="D192" s="204" t="s">
        <v>200</v>
      </c>
      <c r="F192" s="230" t="s">
        <v>303</v>
      </c>
      <c r="I192" s="146"/>
      <c r="L192" s="35"/>
      <c r="M192" s="64"/>
      <c r="N192" s="36"/>
      <c r="O192" s="36"/>
      <c r="P192" s="36"/>
      <c r="Q192" s="36"/>
      <c r="R192" s="36"/>
      <c r="S192" s="36"/>
      <c r="T192" s="65"/>
      <c r="AT192" s="18" t="s">
        <v>200</v>
      </c>
      <c r="AU192" s="18" t="s">
        <v>86</v>
      </c>
    </row>
    <row r="193" spans="2:65" s="1" customFormat="1" ht="22.5" customHeight="1">
      <c r="B193" s="172"/>
      <c r="C193" s="173" t="s">
        <v>222</v>
      </c>
      <c r="D193" s="173" t="s">
        <v>159</v>
      </c>
      <c r="E193" s="174" t="s">
        <v>305</v>
      </c>
      <c r="F193" s="175" t="s">
        <v>306</v>
      </c>
      <c r="G193" s="176" t="s">
        <v>294</v>
      </c>
      <c r="H193" s="177">
        <v>1</v>
      </c>
      <c r="I193" s="178"/>
      <c r="J193" s="179">
        <f>ROUND(I193*H193,2)</f>
        <v>0</v>
      </c>
      <c r="K193" s="175" t="s">
        <v>162</v>
      </c>
      <c r="L193" s="35"/>
      <c r="M193" s="180" t="s">
        <v>20</v>
      </c>
      <c r="N193" s="181" t="s">
        <v>49</v>
      </c>
      <c r="O193" s="36"/>
      <c r="P193" s="182">
        <f>O193*H193</f>
        <v>0</v>
      </c>
      <c r="Q193" s="182">
        <v>0</v>
      </c>
      <c r="R193" s="182">
        <f>Q193*H193</f>
        <v>0</v>
      </c>
      <c r="S193" s="182">
        <v>0</v>
      </c>
      <c r="T193" s="183">
        <f>S193*H193</f>
        <v>0</v>
      </c>
      <c r="AR193" s="18" t="s">
        <v>295</v>
      </c>
      <c r="AT193" s="18" t="s">
        <v>159</v>
      </c>
      <c r="AU193" s="18" t="s">
        <v>86</v>
      </c>
      <c r="AY193" s="18" t="s">
        <v>157</v>
      </c>
      <c r="BE193" s="184">
        <f>IF(N193="základní",J193,0)</f>
        <v>0</v>
      </c>
      <c r="BF193" s="184">
        <f>IF(N193="snížená",J193,0)</f>
        <v>0</v>
      </c>
      <c r="BG193" s="184">
        <f>IF(N193="zákl. přenesená",J193,0)</f>
        <v>0</v>
      </c>
      <c r="BH193" s="184">
        <f>IF(N193="sníž. přenesená",J193,0)</f>
        <v>0</v>
      </c>
      <c r="BI193" s="184">
        <f>IF(N193="nulová",J193,0)</f>
        <v>0</v>
      </c>
      <c r="BJ193" s="18" t="s">
        <v>22</v>
      </c>
      <c r="BK193" s="184">
        <f>ROUND(I193*H193,2)</f>
        <v>0</v>
      </c>
      <c r="BL193" s="18" t="s">
        <v>295</v>
      </c>
      <c r="BM193" s="18" t="s">
        <v>502</v>
      </c>
    </row>
    <row r="194" spans="2:47" s="1" customFormat="1" ht="27">
      <c r="B194" s="35"/>
      <c r="D194" s="185" t="s">
        <v>165</v>
      </c>
      <c r="F194" s="186" t="s">
        <v>308</v>
      </c>
      <c r="I194" s="146"/>
      <c r="L194" s="35"/>
      <c r="M194" s="231"/>
      <c r="N194" s="232"/>
      <c r="O194" s="232"/>
      <c r="P194" s="232"/>
      <c r="Q194" s="232"/>
      <c r="R194" s="232"/>
      <c r="S194" s="232"/>
      <c r="T194" s="233"/>
      <c r="AT194" s="18" t="s">
        <v>165</v>
      </c>
      <c r="AU194" s="18" t="s">
        <v>86</v>
      </c>
    </row>
    <row r="195" spans="2:12" s="1" customFormat="1" ht="6.75" customHeight="1">
      <c r="B195" s="50"/>
      <c r="C195" s="51"/>
      <c r="D195" s="51"/>
      <c r="E195" s="51"/>
      <c r="F195" s="51"/>
      <c r="G195" s="51"/>
      <c r="H195" s="51"/>
      <c r="I195" s="124"/>
      <c r="J195" s="51"/>
      <c r="K195" s="51"/>
      <c r="L195" s="35"/>
    </row>
    <row r="290" ht="13.5">
      <c r="AT290" s="234"/>
    </row>
  </sheetData>
  <sheetProtection password="CC35" sheet="1" objects="1" scenarios="1" formatColumns="0" formatRows="0" sort="0" autoFilter="0"/>
  <autoFilter ref="C88:K88"/>
  <mergeCells count="12">
    <mergeCell ref="E51:H51"/>
    <mergeCell ref="E77:H77"/>
    <mergeCell ref="E79:H79"/>
    <mergeCell ref="E81:H81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290" customWidth="1"/>
    <col min="2" max="2" width="1.66796875" style="290" customWidth="1"/>
    <col min="3" max="4" width="5" style="290" customWidth="1"/>
    <col min="5" max="5" width="11.66015625" style="290" customWidth="1"/>
    <col min="6" max="6" width="9.16015625" style="290" customWidth="1"/>
    <col min="7" max="7" width="5" style="290" customWidth="1"/>
    <col min="8" max="8" width="77.83203125" style="290" customWidth="1"/>
    <col min="9" max="10" width="20" style="290" customWidth="1"/>
    <col min="11" max="11" width="1.66796875" style="290" customWidth="1"/>
    <col min="12" max="16384" width="9.33203125" style="290" customWidth="1"/>
  </cols>
  <sheetData>
    <row r="1" ht="37.5" customHeight="1"/>
    <row r="2" spans="2:1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297" customFormat="1" ht="45" customHeight="1">
      <c r="B3" s="294"/>
      <c r="C3" s="295" t="s">
        <v>510</v>
      </c>
      <c r="D3" s="295"/>
      <c r="E3" s="295"/>
      <c r="F3" s="295"/>
      <c r="G3" s="295"/>
      <c r="H3" s="295"/>
      <c r="I3" s="295"/>
      <c r="J3" s="295"/>
      <c r="K3" s="296"/>
    </row>
    <row r="4" spans="2:11" ht="25.5" customHeight="1">
      <c r="B4" s="298"/>
      <c r="C4" s="299" t="s">
        <v>511</v>
      </c>
      <c r="D4" s="299"/>
      <c r="E4" s="299"/>
      <c r="F4" s="299"/>
      <c r="G4" s="299"/>
      <c r="H4" s="299"/>
      <c r="I4" s="299"/>
      <c r="J4" s="299"/>
      <c r="K4" s="300"/>
    </row>
    <row r="5" spans="2:1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ht="15" customHeight="1">
      <c r="B6" s="298"/>
      <c r="C6" s="302" t="s">
        <v>512</v>
      </c>
      <c r="D6" s="302"/>
      <c r="E6" s="302"/>
      <c r="F6" s="302"/>
      <c r="G6" s="302"/>
      <c r="H6" s="302"/>
      <c r="I6" s="302"/>
      <c r="J6" s="302"/>
      <c r="K6" s="300"/>
    </row>
    <row r="7" spans="2:11" ht="15" customHeight="1">
      <c r="B7" s="303"/>
      <c r="C7" s="302" t="s">
        <v>513</v>
      </c>
      <c r="D7" s="302"/>
      <c r="E7" s="302"/>
      <c r="F7" s="302"/>
      <c r="G7" s="302"/>
      <c r="H7" s="302"/>
      <c r="I7" s="302"/>
      <c r="J7" s="302"/>
      <c r="K7" s="300"/>
    </row>
    <row r="8" spans="2:11" ht="12.75" customHeight="1">
      <c r="B8" s="303"/>
      <c r="C8" s="304"/>
      <c r="D8" s="304"/>
      <c r="E8" s="304"/>
      <c r="F8" s="304"/>
      <c r="G8" s="304"/>
      <c r="H8" s="304"/>
      <c r="I8" s="304"/>
      <c r="J8" s="304"/>
      <c r="K8" s="300"/>
    </row>
    <row r="9" spans="2:11" ht="15" customHeight="1">
      <c r="B9" s="303"/>
      <c r="C9" s="302" t="s">
        <v>514</v>
      </c>
      <c r="D9" s="302"/>
      <c r="E9" s="302"/>
      <c r="F9" s="302"/>
      <c r="G9" s="302"/>
      <c r="H9" s="302"/>
      <c r="I9" s="302"/>
      <c r="J9" s="302"/>
      <c r="K9" s="300"/>
    </row>
    <row r="10" spans="2:11" ht="15" customHeight="1">
      <c r="B10" s="303"/>
      <c r="C10" s="304"/>
      <c r="D10" s="302" t="s">
        <v>515</v>
      </c>
      <c r="E10" s="302"/>
      <c r="F10" s="302"/>
      <c r="G10" s="302"/>
      <c r="H10" s="302"/>
      <c r="I10" s="302"/>
      <c r="J10" s="302"/>
      <c r="K10" s="300"/>
    </row>
    <row r="11" spans="2:11" ht="15" customHeight="1">
      <c r="B11" s="303"/>
      <c r="C11" s="305"/>
      <c r="D11" s="302" t="s">
        <v>516</v>
      </c>
      <c r="E11" s="302"/>
      <c r="F11" s="302"/>
      <c r="G11" s="302"/>
      <c r="H11" s="302"/>
      <c r="I11" s="302"/>
      <c r="J11" s="302"/>
      <c r="K11" s="300"/>
    </row>
    <row r="12" spans="2:11" ht="12.75" customHeight="1">
      <c r="B12" s="303"/>
      <c r="C12" s="305"/>
      <c r="D12" s="305"/>
      <c r="E12" s="305"/>
      <c r="F12" s="305"/>
      <c r="G12" s="305"/>
      <c r="H12" s="305"/>
      <c r="I12" s="305"/>
      <c r="J12" s="305"/>
      <c r="K12" s="300"/>
    </row>
    <row r="13" spans="2:11" ht="15" customHeight="1">
      <c r="B13" s="303"/>
      <c r="C13" s="305"/>
      <c r="D13" s="302" t="s">
        <v>517</v>
      </c>
      <c r="E13" s="302"/>
      <c r="F13" s="302"/>
      <c r="G13" s="302"/>
      <c r="H13" s="302"/>
      <c r="I13" s="302"/>
      <c r="J13" s="302"/>
      <c r="K13" s="300"/>
    </row>
    <row r="14" spans="2:11" ht="15" customHeight="1">
      <c r="B14" s="303"/>
      <c r="C14" s="305"/>
      <c r="D14" s="302" t="s">
        <v>518</v>
      </c>
      <c r="E14" s="302"/>
      <c r="F14" s="302"/>
      <c r="G14" s="302"/>
      <c r="H14" s="302"/>
      <c r="I14" s="302"/>
      <c r="J14" s="302"/>
      <c r="K14" s="300"/>
    </row>
    <row r="15" spans="2:11" ht="15" customHeight="1">
      <c r="B15" s="303"/>
      <c r="C15" s="305"/>
      <c r="D15" s="302" t="s">
        <v>519</v>
      </c>
      <c r="E15" s="302"/>
      <c r="F15" s="302"/>
      <c r="G15" s="302"/>
      <c r="H15" s="302"/>
      <c r="I15" s="302"/>
      <c r="J15" s="302"/>
      <c r="K15" s="300"/>
    </row>
    <row r="16" spans="2:11" ht="15" customHeight="1">
      <c r="B16" s="303"/>
      <c r="C16" s="305"/>
      <c r="D16" s="305"/>
      <c r="E16" s="306" t="s">
        <v>84</v>
      </c>
      <c r="F16" s="302" t="s">
        <v>520</v>
      </c>
      <c r="G16" s="302"/>
      <c r="H16" s="302"/>
      <c r="I16" s="302"/>
      <c r="J16" s="302"/>
      <c r="K16" s="300"/>
    </row>
    <row r="17" spans="2:11" ht="15" customHeight="1">
      <c r="B17" s="303"/>
      <c r="C17" s="305"/>
      <c r="D17" s="305"/>
      <c r="E17" s="306" t="s">
        <v>521</v>
      </c>
      <c r="F17" s="302" t="s">
        <v>522</v>
      </c>
      <c r="G17" s="302"/>
      <c r="H17" s="302"/>
      <c r="I17" s="302"/>
      <c r="J17" s="302"/>
      <c r="K17" s="300"/>
    </row>
    <row r="18" spans="2:11" ht="15" customHeight="1">
      <c r="B18" s="303"/>
      <c r="C18" s="305"/>
      <c r="D18" s="305"/>
      <c r="E18" s="306" t="s">
        <v>523</v>
      </c>
      <c r="F18" s="302" t="s">
        <v>524</v>
      </c>
      <c r="G18" s="302"/>
      <c r="H18" s="302"/>
      <c r="I18" s="302"/>
      <c r="J18" s="302"/>
      <c r="K18" s="300"/>
    </row>
    <row r="19" spans="2:11" ht="15" customHeight="1">
      <c r="B19" s="303"/>
      <c r="C19" s="305"/>
      <c r="D19" s="305"/>
      <c r="E19" s="306" t="s">
        <v>525</v>
      </c>
      <c r="F19" s="302" t="s">
        <v>526</v>
      </c>
      <c r="G19" s="302"/>
      <c r="H19" s="302"/>
      <c r="I19" s="302"/>
      <c r="J19" s="302"/>
      <c r="K19" s="300"/>
    </row>
    <row r="20" spans="2:11" ht="15" customHeight="1">
      <c r="B20" s="303"/>
      <c r="C20" s="305"/>
      <c r="D20" s="305"/>
      <c r="E20" s="306" t="s">
        <v>527</v>
      </c>
      <c r="F20" s="302" t="s">
        <v>528</v>
      </c>
      <c r="G20" s="302"/>
      <c r="H20" s="302"/>
      <c r="I20" s="302"/>
      <c r="J20" s="302"/>
      <c r="K20" s="300"/>
    </row>
    <row r="21" spans="2:11" ht="15" customHeight="1">
      <c r="B21" s="303"/>
      <c r="C21" s="305"/>
      <c r="D21" s="305"/>
      <c r="E21" s="306" t="s">
        <v>89</v>
      </c>
      <c r="F21" s="302" t="s">
        <v>529</v>
      </c>
      <c r="G21" s="302"/>
      <c r="H21" s="302"/>
      <c r="I21" s="302"/>
      <c r="J21" s="302"/>
      <c r="K21" s="300"/>
    </row>
    <row r="22" spans="2:11" ht="12.75" customHeight="1">
      <c r="B22" s="303"/>
      <c r="C22" s="305"/>
      <c r="D22" s="305"/>
      <c r="E22" s="305"/>
      <c r="F22" s="305"/>
      <c r="G22" s="305"/>
      <c r="H22" s="305"/>
      <c r="I22" s="305"/>
      <c r="J22" s="305"/>
      <c r="K22" s="300"/>
    </row>
    <row r="23" spans="2:11" ht="15" customHeight="1">
      <c r="B23" s="303"/>
      <c r="C23" s="302" t="s">
        <v>530</v>
      </c>
      <c r="D23" s="302"/>
      <c r="E23" s="302"/>
      <c r="F23" s="302"/>
      <c r="G23" s="302"/>
      <c r="H23" s="302"/>
      <c r="I23" s="302"/>
      <c r="J23" s="302"/>
      <c r="K23" s="300"/>
    </row>
    <row r="24" spans="2:11" ht="15" customHeight="1">
      <c r="B24" s="303"/>
      <c r="C24" s="302" t="s">
        <v>531</v>
      </c>
      <c r="D24" s="302"/>
      <c r="E24" s="302"/>
      <c r="F24" s="302"/>
      <c r="G24" s="302"/>
      <c r="H24" s="302"/>
      <c r="I24" s="302"/>
      <c r="J24" s="302"/>
      <c r="K24" s="300"/>
    </row>
    <row r="25" spans="2:11" ht="15" customHeight="1">
      <c r="B25" s="303"/>
      <c r="C25" s="304"/>
      <c r="D25" s="302" t="s">
        <v>532</v>
      </c>
      <c r="E25" s="302"/>
      <c r="F25" s="302"/>
      <c r="G25" s="302"/>
      <c r="H25" s="302"/>
      <c r="I25" s="302"/>
      <c r="J25" s="302"/>
      <c r="K25" s="300"/>
    </row>
    <row r="26" spans="2:11" ht="15" customHeight="1">
      <c r="B26" s="303"/>
      <c r="C26" s="305"/>
      <c r="D26" s="302" t="s">
        <v>533</v>
      </c>
      <c r="E26" s="302"/>
      <c r="F26" s="302"/>
      <c r="G26" s="302"/>
      <c r="H26" s="302"/>
      <c r="I26" s="302"/>
      <c r="J26" s="302"/>
      <c r="K26" s="300"/>
    </row>
    <row r="27" spans="2:11" ht="12.75" customHeight="1">
      <c r="B27" s="303"/>
      <c r="C27" s="305"/>
      <c r="D27" s="305"/>
      <c r="E27" s="305"/>
      <c r="F27" s="305"/>
      <c r="G27" s="305"/>
      <c r="H27" s="305"/>
      <c r="I27" s="305"/>
      <c r="J27" s="305"/>
      <c r="K27" s="300"/>
    </row>
    <row r="28" spans="2:11" ht="15" customHeight="1">
      <c r="B28" s="303"/>
      <c r="C28" s="305"/>
      <c r="D28" s="302" t="s">
        <v>534</v>
      </c>
      <c r="E28" s="302"/>
      <c r="F28" s="302"/>
      <c r="G28" s="302"/>
      <c r="H28" s="302"/>
      <c r="I28" s="302"/>
      <c r="J28" s="302"/>
      <c r="K28" s="300"/>
    </row>
    <row r="29" spans="2:11" ht="15" customHeight="1">
      <c r="B29" s="303"/>
      <c r="C29" s="305"/>
      <c r="D29" s="302" t="s">
        <v>535</v>
      </c>
      <c r="E29" s="302"/>
      <c r="F29" s="302"/>
      <c r="G29" s="302"/>
      <c r="H29" s="302"/>
      <c r="I29" s="302"/>
      <c r="J29" s="302"/>
      <c r="K29" s="300"/>
    </row>
    <row r="30" spans="2:11" ht="12.75" customHeight="1">
      <c r="B30" s="303"/>
      <c r="C30" s="305"/>
      <c r="D30" s="305"/>
      <c r="E30" s="305"/>
      <c r="F30" s="305"/>
      <c r="G30" s="305"/>
      <c r="H30" s="305"/>
      <c r="I30" s="305"/>
      <c r="J30" s="305"/>
      <c r="K30" s="300"/>
    </row>
    <row r="31" spans="2:11" ht="15" customHeight="1">
      <c r="B31" s="303"/>
      <c r="C31" s="305"/>
      <c r="D31" s="302" t="s">
        <v>536</v>
      </c>
      <c r="E31" s="302"/>
      <c r="F31" s="302"/>
      <c r="G31" s="302"/>
      <c r="H31" s="302"/>
      <c r="I31" s="302"/>
      <c r="J31" s="302"/>
      <c r="K31" s="300"/>
    </row>
    <row r="32" spans="2:11" ht="15" customHeight="1">
      <c r="B32" s="303"/>
      <c r="C32" s="305"/>
      <c r="D32" s="302" t="s">
        <v>537</v>
      </c>
      <c r="E32" s="302"/>
      <c r="F32" s="302"/>
      <c r="G32" s="302"/>
      <c r="H32" s="302"/>
      <c r="I32" s="302"/>
      <c r="J32" s="302"/>
      <c r="K32" s="300"/>
    </row>
    <row r="33" spans="2:11" ht="15" customHeight="1">
      <c r="B33" s="303"/>
      <c r="C33" s="305"/>
      <c r="D33" s="302" t="s">
        <v>538</v>
      </c>
      <c r="E33" s="302"/>
      <c r="F33" s="302"/>
      <c r="G33" s="302"/>
      <c r="H33" s="302"/>
      <c r="I33" s="302"/>
      <c r="J33" s="302"/>
      <c r="K33" s="300"/>
    </row>
    <row r="34" spans="2:11" ht="15" customHeight="1">
      <c r="B34" s="303"/>
      <c r="C34" s="305"/>
      <c r="D34" s="304"/>
      <c r="E34" s="307" t="s">
        <v>142</v>
      </c>
      <c r="F34" s="304"/>
      <c r="G34" s="302" t="s">
        <v>539</v>
      </c>
      <c r="H34" s="302"/>
      <c r="I34" s="302"/>
      <c r="J34" s="302"/>
      <c r="K34" s="300"/>
    </row>
    <row r="35" spans="2:11" ht="30.75" customHeight="1">
      <c r="B35" s="303"/>
      <c r="C35" s="305"/>
      <c r="D35" s="304"/>
      <c r="E35" s="307" t="s">
        <v>540</v>
      </c>
      <c r="F35" s="304"/>
      <c r="G35" s="302" t="s">
        <v>541</v>
      </c>
      <c r="H35" s="302"/>
      <c r="I35" s="302"/>
      <c r="J35" s="302"/>
      <c r="K35" s="300"/>
    </row>
    <row r="36" spans="2:11" ht="15" customHeight="1">
      <c r="B36" s="303"/>
      <c r="C36" s="305"/>
      <c r="D36" s="304"/>
      <c r="E36" s="307" t="s">
        <v>59</v>
      </c>
      <c r="F36" s="304"/>
      <c r="G36" s="302" t="s">
        <v>542</v>
      </c>
      <c r="H36" s="302"/>
      <c r="I36" s="302"/>
      <c r="J36" s="302"/>
      <c r="K36" s="300"/>
    </row>
    <row r="37" spans="2:11" ht="15" customHeight="1">
      <c r="B37" s="303"/>
      <c r="C37" s="305"/>
      <c r="D37" s="304"/>
      <c r="E37" s="307" t="s">
        <v>143</v>
      </c>
      <c r="F37" s="304"/>
      <c r="G37" s="302" t="s">
        <v>543</v>
      </c>
      <c r="H37" s="302"/>
      <c r="I37" s="302"/>
      <c r="J37" s="302"/>
      <c r="K37" s="300"/>
    </row>
    <row r="38" spans="2:11" ht="15" customHeight="1">
      <c r="B38" s="303"/>
      <c r="C38" s="305"/>
      <c r="D38" s="304"/>
      <c r="E38" s="307" t="s">
        <v>144</v>
      </c>
      <c r="F38" s="304"/>
      <c r="G38" s="302" t="s">
        <v>544</v>
      </c>
      <c r="H38" s="302"/>
      <c r="I38" s="302"/>
      <c r="J38" s="302"/>
      <c r="K38" s="300"/>
    </row>
    <row r="39" spans="2:11" ht="15" customHeight="1">
      <c r="B39" s="303"/>
      <c r="C39" s="305"/>
      <c r="D39" s="304"/>
      <c r="E39" s="307" t="s">
        <v>145</v>
      </c>
      <c r="F39" s="304"/>
      <c r="G39" s="302" t="s">
        <v>545</v>
      </c>
      <c r="H39" s="302"/>
      <c r="I39" s="302"/>
      <c r="J39" s="302"/>
      <c r="K39" s="300"/>
    </row>
    <row r="40" spans="2:11" ht="15" customHeight="1">
      <c r="B40" s="303"/>
      <c r="C40" s="305"/>
      <c r="D40" s="304"/>
      <c r="E40" s="307" t="s">
        <v>546</v>
      </c>
      <c r="F40" s="304"/>
      <c r="G40" s="302" t="s">
        <v>547</v>
      </c>
      <c r="H40" s="302"/>
      <c r="I40" s="302"/>
      <c r="J40" s="302"/>
      <c r="K40" s="300"/>
    </row>
    <row r="41" spans="2:11" ht="15" customHeight="1">
      <c r="B41" s="303"/>
      <c r="C41" s="305"/>
      <c r="D41" s="304"/>
      <c r="E41" s="307"/>
      <c r="F41" s="304"/>
      <c r="G41" s="302" t="s">
        <v>548</v>
      </c>
      <c r="H41" s="302"/>
      <c r="I41" s="302"/>
      <c r="J41" s="302"/>
      <c r="K41" s="300"/>
    </row>
    <row r="42" spans="2:11" ht="15" customHeight="1">
      <c r="B42" s="303"/>
      <c r="C42" s="305"/>
      <c r="D42" s="304"/>
      <c r="E42" s="307" t="s">
        <v>549</v>
      </c>
      <c r="F42" s="304"/>
      <c r="G42" s="302" t="s">
        <v>550</v>
      </c>
      <c r="H42" s="302"/>
      <c r="I42" s="302"/>
      <c r="J42" s="302"/>
      <c r="K42" s="300"/>
    </row>
    <row r="43" spans="2:11" ht="15" customHeight="1">
      <c r="B43" s="303"/>
      <c r="C43" s="305"/>
      <c r="D43" s="304"/>
      <c r="E43" s="307" t="s">
        <v>147</v>
      </c>
      <c r="F43" s="304"/>
      <c r="G43" s="302" t="s">
        <v>551</v>
      </c>
      <c r="H43" s="302"/>
      <c r="I43" s="302"/>
      <c r="J43" s="302"/>
      <c r="K43" s="300"/>
    </row>
    <row r="44" spans="2:11" ht="12.75" customHeight="1">
      <c r="B44" s="303"/>
      <c r="C44" s="305"/>
      <c r="D44" s="304"/>
      <c r="E44" s="304"/>
      <c r="F44" s="304"/>
      <c r="G44" s="304"/>
      <c r="H44" s="304"/>
      <c r="I44" s="304"/>
      <c r="J44" s="304"/>
      <c r="K44" s="300"/>
    </row>
    <row r="45" spans="2:11" ht="15" customHeight="1">
      <c r="B45" s="303"/>
      <c r="C45" s="305"/>
      <c r="D45" s="302" t="s">
        <v>552</v>
      </c>
      <c r="E45" s="302"/>
      <c r="F45" s="302"/>
      <c r="G45" s="302"/>
      <c r="H45" s="302"/>
      <c r="I45" s="302"/>
      <c r="J45" s="302"/>
      <c r="K45" s="300"/>
    </row>
    <row r="46" spans="2:11" ht="15" customHeight="1">
      <c r="B46" s="303"/>
      <c r="C46" s="305"/>
      <c r="D46" s="305"/>
      <c r="E46" s="302" t="s">
        <v>553</v>
      </c>
      <c r="F46" s="302"/>
      <c r="G46" s="302"/>
      <c r="H46" s="302"/>
      <c r="I46" s="302"/>
      <c r="J46" s="302"/>
      <c r="K46" s="300"/>
    </row>
    <row r="47" spans="2:11" ht="15" customHeight="1">
      <c r="B47" s="303"/>
      <c r="C47" s="305"/>
      <c r="D47" s="305"/>
      <c r="E47" s="302" t="s">
        <v>554</v>
      </c>
      <c r="F47" s="302"/>
      <c r="G47" s="302"/>
      <c r="H47" s="302"/>
      <c r="I47" s="302"/>
      <c r="J47" s="302"/>
      <c r="K47" s="300"/>
    </row>
    <row r="48" spans="2:11" ht="15" customHeight="1">
      <c r="B48" s="303"/>
      <c r="C48" s="305"/>
      <c r="D48" s="305"/>
      <c r="E48" s="302" t="s">
        <v>555</v>
      </c>
      <c r="F48" s="302"/>
      <c r="G48" s="302"/>
      <c r="H48" s="302"/>
      <c r="I48" s="302"/>
      <c r="J48" s="302"/>
      <c r="K48" s="300"/>
    </row>
    <row r="49" spans="2:11" ht="15" customHeight="1">
      <c r="B49" s="303"/>
      <c r="C49" s="305"/>
      <c r="D49" s="302" t="s">
        <v>556</v>
      </c>
      <c r="E49" s="302"/>
      <c r="F49" s="302"/>
      <c r="G49" s="302"/>
      <c r="H49" s="302"/>
      <c r="I49" s="302"/>
      <c r="J49" s="302"/>
      <c r="K49" s="300"/>
    </row>
    <row r="50" spans="2:11" ht="25.5" customHeight="1">
      <c r="B50" s="298"/>
      <c r="C50" s="299" t="s">
        <v>557</v>
      </c>
      <c r="D50" s="299"/>
      <c r="E50" s="299"/>
      <c r="F50" s="299"/>
      <c r="G50" s="299"/>
      <c r="H50" s="299"/>
      <c r="I50" s="299"/>
      <c r="J50" s="299"/>
      <c r="K50" s="300"/>
    </row>
    <row r="51" spans="2:11" ht="5.25" customHeight="1">
      <c r="B51" s="298"/>
      <c r="C51" s="301"/>
      <c r="D51" s="301"/>
      <c r="E51" s="301"/>
      <c r="F51" s="301"/>
      <c r="G51" s="301"/>
      <c r="H51" s="301"/>
      <c r="I51" s="301"/>
      <c r="J51" s="301"/>
      <c r="K51" s="300"/>
    </row>
    <row r="52" spans="2:11" ht="15" customHeight="1">
      <c r="B52" s="298"/>
      <c r="C52" s="302" t="s">
        <v>558</v>
      </c>
      <c r="D52" s="302"/>
      <c r="E52" s="302"/>
      <c r="F52" s="302"/>
      <c r="G52" s="302"/>
      <c r="H52" s="302"/>
      <c r="I52" s="302"/>
      <c r="J52" s="302"/>
      <c r="K52" s="300"/>
    </row>
    <row r="53" spans="2:11" ht="15" customHeight="1">
      <c r="B53" s="298"/>
      <c r="C53" s="302" t="s">
        <v>559</v>
      </c>
      <c r="D53" s="302"/>
      <c r="E53" s="302"/>
      <c r="F53" s="302"/>
      <c r="G53" s="302"/>
      <c r="H53" s="302"/>
      <c r="I53" s="302"/>
      <c r="J53" s="302"/>
      <c r="K53" s="300"/>
    </row>
    <row r="54" spans="2:11" ht="12.75" customHeight="1">
      <c r="B54" s="298"/>
      <c r="C54" s="304"/>
      <c r="D54" s="304"/>
      <c r="E54" s="304"/>
      <c r="F54" s="304"/>
      <c r="G54" s="304"/>
      <c r="H54" s="304"/>
      <c r="I54" s="304"/>
      <c r="J54" s="304"/>
      <c r="K54" s="300"/>
    </row>
    <row r="55" spans="2:11" ht="15" customHeight="1">
      <c r="B55" s="298"/>
      <c r="C55" s="302" t="s">
        <v>560</v>
      </c>
      <c r="D55" s="302"/>
      <c r="E55" s="302"/>
      <c r="F55" s="302"/>
      <c r="G55" s="302"/>
      <c r="H55" s="302"/>
      <c r="I55" s="302"/>
      <c r="J55" s="302"/>
      <c r="K55" s="300"/>
    </row>
    <row r="56" spans="2:11" ht="15" customHeight="1">
      <c r="B56" s="298"/>
      <c r="C56" s="305"/>
      <c r="D56" s="302" t="s">
        <v>561</v>
      </c>
      <c r="E56" s="302"/>
      <c r="F56" s="302"/>
      <c r="G56" s="302"/>
      <c r="H56" s="302"/>
      <c r="I56" s="302"/>
      <c r="J56" s="302"/>
      <c r="K56" s="300"/>
    </row>
    <row r="57" spans="2:11" ht="15" customHeight="1">
      <c r="B57" s="298"/>
      <c r="C57" s="305"/>
      <c r="D57" s="302" t="s">
        <v>562</v>
      </c>
      <c r="E57" s="302"/>
      <c r="F57" s="302"/>
      <c r="G57" s="302"/>
      <c r="H57" s="302"/>
      <c r="I57" s="302"/>
      <c r="J57" s="302"/>
      <c r="K57" s="300"/>
    </row>
    <row r="58" spans="2:11" ht="15" customHeight="1">
      <c r="B58" s="298"/>
      <c r="C58" s="305"/>
      <c r="D58" s="302" t="s">
        <v>563</v>
      </c>
      <c r="E58" s="302"/>
      <c r="F58" s="302"/>
      <c r="G58" s="302"/>
      <c r="H58" s="302"/>
      <c r="I58" s="302"/>
      <c r="J58" s="302"/>
      <c r="K58" s="300"/>
    </row>
    <row r="59" spans="2:11" ht="15" customHeight="1">
      <c r="B59" s="298"/>
      <c r="C59" s="305"/>
      <c r="D59" s="302" t="s">
        <v>564</v>
      </c>
      <c r="E59" s="302"/>
      <c r="F59" s="302"/>
      <c r="G59" s="302"/>
      <c r="H59" s="302"/>
      <c r="I59" s="302"/>
      <c r="J59" s="302"/>
      <c r="K59" s="300"/>
    </row>
    <row r="60" spans="2:11" ht="15" customHeight="1">
      <c r="B60" s="298"/>
      <c r="C60" s="305"/>
      <c r="D60" s="308" t="s">
        <v>565</v>
      </c>
      <c r="E60" s="308"/>
      <c r="F60" s="308"/>
      <c r="G60" s="308"/>
      <c r="H60" s="308"/>
      <c r="I60" s="308"/>
      <c r="J60" s="308"/>
      <c r="K60" s="300"/>
    </row>
    <row r="61" spans="2:11" ht="15" customHeight="1">
      <c r="B61" s="298"/>
      <c r="C61" s="305"/>
      <c r="D61" s="302" t="s">
        <v>566</v>
      </c>
      <c r="E61" s="302"/>
      <c r="F61" s="302"/>
      <c r="G61" s="302"/>
      <c r="H61" s="302"/>
      <c r="I61" s="302"/>
      <c r="J61" s="302"/>
      <c r="K61" s="300"/>
    </row>
    <row r="62" spans="2:11" ht="12.75" customHeight="1">
      <c r="B62" s="298"/>
      <c r="C62" s="305"/>
      <c r="D62" s="305"/>
      <c r="E62" s="309"/>
      <c r="F62" s="305"/>
      <c r="G62" s="305"/>
      <c r="H62" s="305"/>
      <c r="I62" s="305"/>
      <c r="J62" s="305"/>
      <c r="K62" s="300"/>
    </row>
    <row r="63" spans="2:11" ht="15" customHeight="1">
      <c r="B63" s="298"/>
      <c r="C63" s="305"/>
      <c r="D63" s="302" t="s">
        <v>567</v>
      </c>
      <c r="E63" s="302"/>
      <c r="F63" s="302"/>
      <c r="G63" s="302"/>
      <c r="H63" s="302"/>
      <c r="I63" s="302"/>
      <c r="J63" s="302"/>
      <c r="K63" s="300"/>
    </row>
    <row r="64" spans="2:11" ht="15" customHeight="1">
      <c r="B64" s="298"/>
      <c r="C64" s="305"/>
      <c r="D64" s="308" t="s">
        <v>568</v>
      </c>
      <c r="E64" s="308"/>
      <c r="F64" s="308"/>
      <c r="G64" s="308"/>
      <c r="H64" s="308"/>
      <c r="I64" s="308"/>
      <c r="J64" s="308"/>
      <c r="K64" s="300"/>
    </row>
    <row r="65" spans="2:11" ht="15" customHeight="1">
      <c r="B65" s="298"/>
      <c r="C65" s="305"/>
      <c r="D65" s="302" t="s">
        <v>569</v>
      </c>
      <c r="E65" s="302"/>
      <c r="F65" s="302"/>
      <c r="G65" s="302"/>
      <c r="H65" s="302"/>
      <c r="I65" s="302"/>
      <c r="J65" s="302"/>
      <c r="K65" s="300"/>
    </row>
    <row r="66" spans="2:11" ht="15" customHeight="1">
      <c r="B66" s="298"/>
      <c r="C66" s="305"/>
      <c r="D66" s="302" t="s">
        <v>570</v>
      </c>
      <c r="E66" s="302"/>
      <c r="F66" s="302"/>
      <c r="G66" s="302"/>
      <c r="H66" s="302"/>
      <c r="I66" s="302"/>
      <c r="J66" s="302"/>
      <c r="K66" s="300"/>
    </row>
    <row r="67" spans="2:11" ht="15" customHeight="1">
      <c r="B67" s="298"/>
      <c r="C67" s="305"/>
      <c r="D67" s="302" t="s">
        <v>571</v>
      </c>
      <c r="E67" s="302"/>
      <c r="F67" s="302"/>
      <c r="G67" s="302"/>
      <c r="H67" s="302"/>
      <c r="I67" s="302"/>
      <c r="J67" s="302"/>
      <c r="K67" s="300"/>
    </row>
    <row r="68" spans="2:11" ht="15" customHeight="1">
      <c r="B68" s="298"/>
      <c r="C68" s="305"/>
      <c r="D68" s="302" t="s">
        <v>572</v>
      </c>
      <c r="E68" s="302"/>
      <c r="F68" s="302"/>
      <c r="G68" s="302"/>
      <c r="H68" s="302"/>
      <c r="I68" s="302"/>
      <c r="J68" s="302"/>
      <c r="K68" s="300"/>
    </row>
    <row r="69" spans="2:11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spans="2:11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spans="2:1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2:11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ht="45" customHeight="1">
      <c r="B73" s="318"/>
      <c r="C73" s="319" t="s">
        <v>509</v>
      </c>
      <c r="D73" s="319"/>
      <c r="E73" s="319"/>
      <c r="F73" s="319"/>
      <c r="G73" s="319"/>
      <c r="H73" s="319"/>
      <c r="I73" s="319"/>
      <c r="J73" s="319"/>
      <c r="K73" s="320"/>
    </row>
    <row r="74" spans="2:11" ht="17.25" customHeight="1">
      <c r="B74" s="318"/>
      <c r="C74" s="321" t="s">
        <v>573</v>
      </c>
      <c r="D74" s="321"/>
      <c r="E74" s="321"/>
      <c r="F74" s="321" t="s">
        <v>574</v>
      </c>
      <c r="G74" s="322"/>
      <c r="H74" s="321" t="s">
        <v>143</v>
      </c>
      <c r="I74" s="321" t="s">
        <v>63</v>
      </c>
      <c r="J74" s="321" t="s">
        <v>575</v>
      </c>
      <c r="K74" s="320"/>
    </row>
    <row r="75" spans="2:11" ht="17.25" customHeight="1">
      <c r="B75" s="318"/>
      <c r="C75" s="323" t="s">
        <v>576</v>
      </c>
      <c r="D75" s="323"/>
      <c r="E75" s="323"/>
      <c r="F75" s="324" t="s">
        <v>577</v>
      </c>
      <c r="G75" s="325"/>
      <c r="H75" s="323"/>
      <c r="I75" s="323"/>
      <c r="J75" s="323" t="s">
        <v>578</v>
      </c>
      <c r="K75" s="320"/>
    </row>
    <row r="76" spans="2:11" ht="5.25" customHeight="1">
      <c r="B76" s="318"/>
      <c r="C76" s="326"/>
      <c r="D76" s="326"/>
      <c r="E76" s="326"/>
      <c r="F76" s="326"/>
      <c r="G76" s="327"/>
      <c r="H76" s="326"/>
      <c r="I76" s="326"/>
      <c r="J76" s="326"/>
      <c r="K76" s="320"/>
    </row>
    <row r="77" spans="2:11" ht="15" customHeight="1">
      <c r="B77" s="318"/>
      <c r="C77" s="307" t="s">
        <v>59</v>
      </c>
      <c r="D77" s="326"/>
      <c r="E77" s="326"/>
      <c r="F77" s="328" t="s">
        <v>579</v>
      </c>
      <c r="G77" s="327"/>
      <c r="H77" s="307" t="s">
        <v>580</v>
      </c>
      <c r="I77" s="307" t="s">
        <v>581</v>
      </c>
      <c r="J77" s="307">
        <v>20</v>
      </c>
      <c r="K77" s="320"/>
    </row>
    <row r="78" spans="2:11" ht="15" customHeight="1">
      <c r="B78" s="318"/>
      <c r="C78" s="307" t="s">
        <v>582</v>
      </c>
      <c r="D78" s="307"/>
      <c r="E78" s="307"/>
      <c r="F78" s="328" t="s">
        <v>579</v>
      </c>
      <c r="G78" s="327"/>
      <c r="H78" s="307" t="s">
        <v>583</v>
      </c>
      <c r="I78" s="307" t="s">
        <v>581</v>
      </c>
      <c r="J78" s="307">
        <v>120</v>
      </c>
      <c r="K78" s="320"/>
    </row>
    <row r="79" spans="2:11" ht="15" customHeight="1">
      <c r="B79" s="329"/>
      <c r="C79" s="307" t="s">
        <v>584</v>
      </c>
      <c r="D79" s="307"/>
      <c r="E79" s="307"/>
      <c r="F79" s="328" t="s">
        <v>585</v>
      </c>
      <c r="G79" s="327"/>
      <c r="H79" s="307" t="s">
        <v>586</v>
      </c>
      <c r="I79" s="307" t="s">
        <v>581</v>
      </c>
      <c r="J79" s="307">
        <v>50</v>
      </c>
      <c r="K79" s="320"/>
    </row>
    <row r="80" spans="2:11" ht="15" customHeight="1">
      <c r="B80" s="329"/>
      <c r="C80" s="307" t="s">
        <v>587</v>
      </c>
      <c r="D80" s="307"/>
      <c r="E80" s="307"/>
      <c r="F80" s="328" t="s">
        <v>579</v>
      </c>
      <c r="G80" s="327"/>
      <c r="H80" s="307" t="s">
        <v>588</v>
      </c>
      <c r="I80" s="307" t="s">
        <v>589</v>
      </c>
      <c r="J80" s="307"/>
      <c r="K80" s="320"/>
    </row>
    <row r="81" spans="2:11" ht="15" customHeight="1">
      <c r="B81" s="329"/>
      <c r="C81" s="330" t="s">
        <v>590</v>
      </c>
      <c r="D81" s="330"/>
      <c r="E81" s="330"/>
      <c r="F81" s="331" t="s">
        <v>585</v>
      </c>
      <c r="G81" s="330"/>
      <c r="H81" s="330" t="s">
        <v>591</v>
      </c>
      <c r="I81" s="330" t="s">
        <v>581</v>
      </c>
      <c r="J81" s="330">
        <v>15</v>
      </c>
      <c r="K81" s="320"/>
    </row>
    <row r="82" spans="2:11" ht="15" customHeight="1">
      <c r="B82" s="329"/>
      <c r="C82" s="330" t="s">
        <v>592</v>
      </c>
      <c r="D82" s="330"/>
      <c r="E82" s="330"/>
      <c r="F82" s="331" t="s">
        <v>585</v>
      </c>
      <c r="G82" s="330"/>
      <c r="H82" s="330" t="s">
        <v>593</v>
      </c>
      <c r="I82" s="330" t="s">
        <v>581</v>
      </c>
      <c r="J82" s="330">
        <v>15</v>
      </c>
      <c r="K82" s="320"/>
    </row>
    <row r="83" spans="2:11" ht="15" customHeight="1">
      <c r="B83" s="329"/>
      <c r="C83" s="330" t="s">
        <v>594</v>
      </c>
      <c r="D83" s="330"/>
      <c r="E83" s="330"/>
      <c r="F83" s="331" t="s">
        <v>585</v>
      </c>
      <c r="G83" s="330"/>
      <c r="H83" s="330" t="s">
        <v>595</v>
      </c>
      <c r="I83" s="330" t="s">
        <v>581</v>
      </c>
      <c r="J83" s="330">
        <v>20</v>
      </c>
      <c r="K83" s="320"/>
    </row>
    <row r="84" spans="2:11" ht="15" customHeight="1">
      <c r="B84" s="329"/>
      <c r="C84" s="330" t="s">
        <v>596</v>
      </c>
      <c r="D84" s="330"/>
      <c r="E84" s="330"/>
      <c r="F84" s="331" t="s">
        <v>585</v>
      </c>
      <c r="G84" s="330"/>
      <c r="H84" s="330" t="s">
        <v>597</v>
      </c>
      <c r="I84" s="330" t="s">
        <v>581</v>
      </c>
      <c r="J84" s="330">
        <v>20</v>
      </c>
      <c r="K84" s="320"/>
    </row>
    <row r="85" spans="2:11" ht="15" customHeight="1">
      <c r="B85" s="329"/>
      <c r="C85" s="307" t="s">
        <v>598</v>
      </c>
      <c r="D85" s="307"/>
      <c r="E85" s="307"/>
      <c r="F85" s="328" t="s">
        <v>585</v>
      </c>
      <c r="G85" s="327"/>
      <c r="H85" s="307" t="s">
        <v>599</v>
      </c>
      <c r="I85" s="307" t="s">
        <v>581</v>
      </c>
      <c r="J85" s="307">
        <v>50</v>
      </c>
      <c r="K85" s="320"/>
    </row>
    <row r="86" spans="2:11" ht="15" customHeight="1">
      <c r="B86" s="329"/>
      <c r="C86" s="307" t="s">
        <v>600</v>
      </c>
      <c r="D86" s="307"/>
      <c r="E86" s="307"/>
      <c r="F86" s="328" t="s">
        <v>585</v>
      </c>
      <c r="G86" s="327"/>
      <c r="H86" s="307" t="s">
        <v>601</v>
      </c>
      <c r="I86" s="307" t="s">
        <v>581</v>
      </c>
      <c r="J86" s="307">
        <v>20</v>
      </c>
      <c r="K86" s="320"/>
    </row>
    <row r="87" spans="2:11" ht="15" customHeight="1">
      <c r="B87" s="329"/>
      <c r="C87" s="307" t="s">
        <v>602</v>
      </c>
      <c r="D87" s="307"/>
      <c r="E87" s="307"/>
      <c r="F87" s="328" t="s">
        <v>585</v>
      </c>
      <c r="G87" s="327"/>
      <c r="H87" s="307" t="s">
        <v>603</v>
      </c>
      <c r="I87" s="307" t="s">
        <v>581</v>
      </c>
      <c r="J87" s="307">
        <v>20</v>
      </c>
      <c r="K87" s="320"/>
    </row>
    <row r="88" spans="2:11" ht="15" customHeight="1">
      <c r="B88" s="329"/>
      <c r="C88" s="307" t="s">
        <v>604</v>
      </c>
      <c r="D88" s="307"/>
      <c r="E88" s="307"/>
      <c r="F88" s="328" t="s">
        <v>585</v>
      </c>
      <c r="G88" s="327"/>
      <c r="H88" s="307" t="s">
        <v>605</v>
      </c>
      <c r="I88" s="307" t="s">
        <v>581</v>
      </c>
      <c r="J88" s="307">
        <v>50</v>
      </c>
      <c r="K88" s="320"/>
    </row>
    <row r="89" spans="2:11" ht="15" customHeight="1">
      <c r="B89" s="329"/>
      <c r="C89" s="307" t="s">
        <v>606</v>
      </c>
      <c r="D89" s="307"/>
      <c r="E89" s="307"/>
      <c r="F89" s="328" t="s">
        <v>585</v>
      </c>
      <c r="G89" s="327"/>
      <c r="H89" s="307" t="s">
        <v>606</v>
      </c>
      <c r="I89" s="307" t="s">
        <v>581</v>
      </c>
      <c r="J89" s="307">
        <v>50</v>
      </c>
      <c r="K89" s="320"/>
    </row>
    <row r="90" spans="2:11" ht="15" customHeight="1">
      <c r="B90" s="329"/>
      <c r="C90" s="307" t="s">
        <v>148</v>
      </c>
      <c r="D90" s="307"/>
      <c r="E90" s="307"/>
      <c r="F90" s="328" t="s">
        <v>585</v>
      </c>
      <c r="G90" s="327"/>
      <c r="H90" s="307" t="s">
        <v>607</v>
      </c>
      <c r="I90" s="307" t="s">
        <v>581</v>
      </c>
      <c r="J90" s="307">
        <v>255</v>
      </c>
      <c r="K90" s="320"/>
    </row>
    <row r="91" spans="2:11" ht="15" customHeight="1">
      <c r="B91" s="329"/>
      <c r="C91" s="307" t="s">
        <v>608</v>
      </c>
      <c r="D91" s="307"/>
      <c r="E91" s="307"/>
      <c r="F91" s="328" t="s">
        <v>579</v>
      </c>
      <c r="G91" s="327"/>
      <c r="H91" s="307" t="s">
        <v>609</v>
      </c>
      <c r="I91" s="307" t="s">
        <v>610</v>
      </c>
      <c r="J91" s="307"/>
      <c r="K91" s="320"/>
    </row>
    <row r="92" spans="2:11" ht="15" customHeight="1">
      <c r="B92" s="329"/>
      <c r="C92" s="307" t="s">
        <v>611</v>
      </c>
      <c r="D92" s="307"/>
      <c r="E92" s="307"/>
      <c r="F92" s="328" t="s">
        <v>579</v>
      </c>
      <c r="G92" s="327"/>
      <c r="H92" s="307" t="s">
        <v>612</v>
      </c>
      <c r="I92" s="307" t="s">
        <v>613</v>
      </c>
      <c r="J92" s="307"/>
      <c r="K92" s="320"/>
    </row>
    <row r="93" spans="2:11" ht="15" customHeight="1">
      <c r="B93" s="329"/>
      <c r="C93" s="307" t="s">
        <v>614</v>
      </c>
      <c r="D93" s="307"/>
      <c r="E93" s="307"/>
      <c r="F93" s="328" t="s">
        <v>579</v>
      </c>
      <c r="G93" s="327"/>
      <c r="H93" s="307" t="s">
        <v>614</v>
      </c>
      <c r="I93" s="307" t="s">
        <v>613</v>
      </c>
      <c r="J93" s="307"/>
      <c r="K93" s="320"/>
    </row>
    <row r="94" spans="2:11" ht="15" customHeight="1">
      <c r="B94" s="329"/>
      <c r="C94" s="307" t="s">
        <v>44</v>
      </c>
      <c r="D94" s="307"/>
      <c r="E94" s="307"/>
      <c r="F94" s="328" t="s">
        <v>579</v>
      </c>
      <c r="G94" s="327"/>
      <c r="H94" s="307" t="s">
        <v>615</v>
      </c>
      <c r="I94" s="307" t="s">
        <v>613</v>
      </c>
      <c r="J94" s="307"/>
      <c r="K94" s="320"/>
    </row>
    <row r="95" spans="2:11" ht="15" customHeight="1">
      <c r="B95" s="329"/>
      <c r="C95" s="307" t="s">
        <v>54</v>
      </c>
      <c r="D95" s="307"/>
      <c r="E95" s="307"/>
      <c r="F95" s="328" t="s">
        <v>579</v>
      </c>
      <c r="G95" s="327"/>
      <c r="H95" s="307" t="s">
        <v>616</v>
      </c>
      <c r="I95" s="307" t="s">
        <v>613</v>
      </c>
      <c r="J95" s="307"/>
      <c r="K95" s="320"/>
    </row>
    <row r="96" spans="2:11" ht="15" customHeight="1">
      <c r="B96" s="332"/>
      <c r="C96" s="333"/>
      <c r="D96" s="333"/>
      <c r="E96" s="333"/>
      <c r="F96" s="333"/>
      <c r="G96" s="333"/>
      <c r="H96" s="333"/>
      <c r="I96" s="333"/>
      <c r="J96" s="333"/>
      <c r="K96" s="334"/>
    </row>
    <row r="97" spans="2:11" ht="18.75" customHeight="1">
      <c r="B97" s="335"/>
      <c r="C97" s="336"/>
      <c r="D97" s="336"/>
      <c r="E97" s="336"/>
      <c r="F97" s="336"/>
      <c r="G97" s="336"/>
      <c r="H97" s="336"/>
      <c r="I97" s="336"/>
      <c r="J97" s="336"/>
      <c r="K97" s="335"/>
    </row>
    <row r="98" spans="2:11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spans="2:11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spans="2:11" ht="45" customHeight="1">
      <c r="B100" s="318"/>
      <c r="C100" s="319" t="s">
        <v>617</v>
      </c>
      <c r="D100" s="319"/>
      <c r="E100" s="319"/>
      <c r="F100" s="319"/>
      <c r="G100" s="319"/>
      <c r="H100" s="319"/>
      <c r="I100" s="319"/>
      <c r="J100" s="319"/>
      <c r="K100" s="320"/>
    </row>
    <row r="101" spans="2:11" ht="17.25" customHeight="1">
      <c r="B101" s="318"/>
      <c r="C101" s="321" t="s">
        <v>573</v>
      </c>
      <c r="D101" s="321"/>
      <c r="E101" s="321"/>
      <c r="F101" s="321" t="s">
        <v>574</v>
      </c>
      <c r="G101" s="322"/>
      <c r="H101" s="321" t="s">
        <v>143</v>
      </c>
      <c r="I101" s="321" t="s">
        <v>63</v>
      </c>
      <c r="J101" s="321" t="s">
        <v>575</v>
      </c>
      <c r="K101" s="320"/>
    </row>
    <row r="102" spans="2:11" ht="17.25" customHeight="1">
      <c r="B102" s="318"/>
      <c r="C102" s="323" t="s">
        <v>576</v>
      </c>
      <c r="D102" s="323"/>
      <c r="E102" s="323"/>
      <c r="F102" s="324" t="s">
        <v>577</v>
      </c>
      <c r="G102" s="325"/>
      <c r="H102" s="323"/>
      <c r="I102" s="323"/>
      <c r="J102" s="323" t="s">
        <v>578</v>
      </c>
      <c r="K102" s="320"/>
    </row>
    <row r="103" spans="2:11" ht="5.25" customHeight="1">
      <c r="B103" s="318"/>
      <c r="C103" s="321"/>
      <c r="D103" s="321"/>
      <c r="E103" s="321"/>
      <c r="F103" s="321"/>
      <c r="G103" s="337"/>
      <c r="H103" s="321"/>
      <c r="I103" s="321"/>
      <c r="J103" s="321"/>
      <c r="K103" s="320"/>
    </row>
    <row r="104" spans="2:11" ht="15" customHeight="1">
      <c r="B104" s="318"/>
      <c r="C104" s="307" t="s">
        <v>59</v>
      </c>
      <c r="D104" s="326"/>
      <c r="E104" s="326"/>
      <c r="F104" s="328" t="s">
        <v>579</v>
      </c>
      <c r="G104" s="337"/>
      <c r="H104" s="307" t="s">
        <v>618</v>
      </c>
      <c r="I104" s="307" t="s">
        <v>581</v>
      </c>
      <c r="J104" s="307">
        <v>20</v>
      </c>
      <c r="K104" s="320"/>
    </row>
    <row r="105" spans="2:11" ht="15" customHeight="1">
      <c r="B105" s="318"/>
      <c r="C105" s="307" t="s">
        <v>582</v>
      </c>
      <c r="D105" s="307"/>
      <c r="E105" s="307"/>
      <c r="F105" s="328" t="s">
        <v>579</v>
      </c>
      <c r="G105" s="307"/>
      <c r="H105" s="307" t="s">
        <v>618</v>
      </c>
      <c r="I105" s="307" t="s">
        <v>581</v>
      </c>
      <c r="J105" s="307">
        <v>120</v>
      </c>
      <c r="K105" s="320"/>
    </row>
    <row r="106" spans="2:11" ht="15" customHeight="1">
      <c r="B106" s="329"/>
      <c r="C106" s="307" t="s">
        <v>584</v>
      </c>
      <c r="D106" s="307"/>
      <c r="E106" s="307"/>
      <c r="F106" s="328" t="s">
        <v>585</v>
      </c>
      <c r="G106" s="307"/>
      <c r="H106" s="307" t="s">
        <v>618</v>
      </c>
      <c r="I106" s="307" t="s">
        <v>581</v>
      </c>
      <c r="J106" s="307">
        <v>50</v>
      </c>
      <c r="K106" s="320"/>
    </row>
    <row r="107" spans="2:11" ht="15" customHeight="1">
      <c r="B107" s="329"/>
      <c r="C107" s="307" t="s">
        <v>587</v>
      </c>
      <c r="D107" s="307"/>
      <c r="E107" s="307"/>
      <c r="F107" s="328" t="s">
        <v>579</v>
      </c>
      <c r="G107" s="307"/>
      <c r="H107" s="307" t="s">
        <v>618</v>
      </c>
      <c r="I107" s="307" t="s">
        <v>589</v>
      </c>
      <c r="J107" s="307"/>
      <c r="K107" s="320"/>
    </row>
    <row r="108" spans="2:11" ht="15" customHeight="1">
      <c r="B108" s="329"/>
      <c r="C108" s="307" t="s">
        <v>598</v>
      </c>
      <c r="D108" s="307"/>
      <c r="E108" s="307"/>
      <c r="F108" s="328" t="s">
        <v>585</v>
      </c>
      <c r="G108" s="307"/>
      <c r="H108" s="307" t="s">
        <v>618</v>
      </c>
      <c r="I108" s="307" t="s">
        <v>581</v>
      </c>
      <c r="J108" s="307">
        <v>50</v>
      </c>
      <c r="K108" s="320"/>
    </row>
    <row r="109" spans="2:11" ht="15" customHeight="1">
      <c r="B109" s="329"/>
      <c r="C109" s="307" t="s">
        <v>606</v>
      </c>
      <c r="D109" s="307"/>
      <c r="E109" s="307"/>
      <c r="F109" s="328" t="s">
        <v>585</v>
      </c>
      <c r="G109" s="307"/>
      <c r="H109" s="307" t="s">
        <v>618</v>
      </c>
      <c r="I109" s="307" t="s">
        <v>581</v>
      </c>
      <c r="J109" s="307">
        <v>50</v>
      </c>
      <c r="K109" s="320"/>
    </row>
    <row r="110" spans="2:11" ht="15" customHeight="1">
      <c r="B110" s="329"/>
      <c r="C110" s="307" t="s">
        <v>604</v>
      </c>
      <c r="D110" s="307"/>
      <c r="E110" s="307"/>
      <c r="F110" s="328" t="s">
        <v>585</v>
      </c>
      <c r="G110" s="307"/>
      <c r="H110" s="307" t="s">
        <v>618</v>
      </c>
      <c r="I110" s="307" t="s">
        <v>581</v>
      </c>
      <c r="J110" s="307">
        <v>50</v>
      </c>
      <c r="K110" s="320"/>
    </row>
    <row r="111" spans="2:11" ht="15" customHeight="1">
      <c r="B111" s="329"/>
      <c r="C111" s="307" t="s">
        <v>59</v>
      </c>
      <c r="D111" s="307"/>
      <c r="E111" s="307"/>
      <c r="F111" s="328" t="s">
        <v>579</v>
      </c>
      <c r="G111" s="307"/>
      <c r="H111" s="307" t="s">
        <v>619</v>
      </c>
      <c r="I111" s="307" t="s">
        <v>581</v>
      </c>
      <c r="J111" s="307">
        <v>20</v>
      </c>
      <c r="K111" s="320"/>
    </row>
    <row r="112" spans="2:11" ht="15" customHeight="1">
      <c r="B112" s="329"/>
      <c r="C112" s="307" t="s">
        <v>620</v>
      </c>
      <c r="D112" s="307"/>
      <c r="E112" s="307"/>
      <c r="F112" s="328" t="s">
        <v>579</v>
      </c>
      <c r="G112" s="307"/>
      <c r="H112" s="307" t="s">
        <v>621</v>
      </c>
      <c r="I112" s="307" t="s">
        <v>581</v>
      </c>
      <c r="J112" s="307">
        <v>120</v>
      </c>
      <c r="K112" s="320"/>
    </row>
    <row r="113" spans="2:11" ht="15" customHeight="1">
      <c r="B113" s="329"/>
      <c r="C113" s="307" t="s">
        <v>44</v>
      </c>
      <c r="D113" s="307"/>
      <c r="E113" s="307"/>
      <c r="F113" s="328" t="s">
        <v>579</v>
      </c>
      <c r="G113" s="307"/>
      <c r="H113" s="307" t="s">
        <v>622</v>
      </c>
      <c r="I113" s="307" t="s">
        <v>613</v>
      </c>
      <c r="J113" s="307"/>
      <c r="K113" s="320"/>
    </row>
    <row r="114" spans="2:11" ht="15" customHeight="1">
      <c r="B114" s="329"/>
      <c r="C114" s="307" t="s">
        <v>54</v>
      </c>
      <c r="D114" s="307"/>
      <c r="E114" s="307"/>
      <c r="F114" s="328" t="s">
        <v>579</v>
      </c>
      <c r="G114" s="307"/>
      <c r="H114" s="307" t="s">
        <v>623</v>
      </c>
      <c r="I114" s="307" t="s">
        <v>613</v>
      </c>
      <c r="J114" s="307"/>
      <c r="K114" s="320"/>
    </row>
    <row r="115" spans="2:11" ht="15" customHeight="1">
      <c r="B115" s="329"/>
      <c r="C115" s="307" t="s">
        <v>63</v>
      </c>
      <c r="D115" s="307"/>
      <c r="E115" s="307"/>
      <c r="F115" s="328" t="s">
        <v>579</v>
      </c>
      <c r="G115" s="307"/>
      <c r="H115" s="307" t="s">
        <v>624</v>
      </c>
      <c r="I115" s="307" t="s">
        <v>625</v>
      </c>
      <c r="J115" s="307"/>
      <c r="K115" s="320"/>
    </row>
    <row r="116" spans="2:11" ht="15" customHeight="1">
      <c r="B116" s="332"/>
      <c r="C116" s="338"/>
      <c r="D116" s="338"/>
      <c r="E116" s="338"/>
      <c r="F116" s="338"/>
      <c r="G116" s="338"/>
      <c r="H116" s="338"/>
      <c r="I116" s="338"/>
      <c r="J116" s="338"/>
      <c r="K116" s="334"/>
    </row>
    <row r="117" spans="2:11" ht="18.75" customHeight="1">
      <c r="B117" s="339"/>
      <c r="C117" s="304"/>
      <c r="D117" s="304"/>
      <c r="E117" s="304"/>
      <c r="F117" s="340"/>
      <c r="G117" s="304"/>
      <c r="H117" s="304"/>
      <c r="I117" s="304"/>
      <c r="J117" s="304"/>
      <c r="K117" s="339"/>
    </row>
    <row r="118" spans="2:11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2:11" ht="7.5" customHeight="1">
      <c r="B119" s="341"/>
      <c r="C119" s="342"/>
      <c r="D119" s="342"/>
      <c r="E119" s="342"/>
      <c r="F119" s="342"/>
      <c r="G119" s="342"/>
      <c r="H119" s="342"/>
      <c r="I119" s="342"/>
      <c r="J119" s="342"/>
      <c r="K119" s="343"/>
    </row>
    <row r="120" spans="2:11" ht="45" customHeight="1">
      <c r="B120" s="344"/>
      <c r="C120" s="295" t="s">
        <v>626</v>
      </c>
      <c r="D120" s="295"/>
      <c r="E120" s="295"/>
      <c r="F120" s="295"/>
      <c r="G120" s="295"/>
      <c r="H120" s="295"/>
      <c r="I120" s="295"/>
      <c r="J120" s="295"/>
      <c r="K120" s="345"/>
    </row>
    <row r="121" spans="2:11" ht="17.25" customHeight="1">
      <c r="B121" s="346"/>
      <c r="C121" s="321" t="s">
        <v>573</v>
      </c>
      <c r="D121" s="321"/>
      <c r="E121" s="321"/>
      <c r="F121" s="321" t="s">
        <v>574</v>
      </c>
      <c r="G121" s="322"/>
      <c r="H121" s="321" t="s">
        <v>143</v>
      </c>
      <c r="I121" s="321" t="s">
        <v>63</v>
      </c>
      <c r="J121" s="321" t="s">
        <v>575</v>
      </c>
      <c r="K121" s="347"/>
    </row>
    <row r="122" spans="2:11" ht="17.25" customHeight="1">
      <c r="B122" s="346"/>
      <c r="C122" s="323" t="s">
        <v>576</v>
      </c>
      <c r="D122" s="323"/>
      <c r="E122" s="323"/>
      <c r="F122" s="324" t="s">
        <v>577</v>
      </c>
      <c r="G122" s="325"/>
      <c r="H122" s="323"/>
      <c r="I122" s="323"/>
      <c r="J122" s="323" t="s">
        <v>578</v>
      </c>
      <c r="K122" s="347"/>
    </row>
    <row r="123" spans="2:11" ht="5.25" customHeight="1">
      <c r="B123" s="348"/>
      <c r="C123" s="326"/>
      <c r="D123" s="326"/>
      <c r="E123" s="326"/>
      <c r="F123" s="326"/>
      <c r="G123" s="307"/>
      <c r="H123" s="326"/>
      <c r="I123" s="326"/>
      <c r="J123" s="326"/>
      <c r="K123" s="349"/>
    </row>
    <row r="124" spans="2:11" ht="15" customHeight="1">
      <c r="B124" s="348"/>
      <c r="C124" s="307" t="s">
        <v>582</v>
      </c>
      <c r="D124" s="326"/>
      <c r="E124" s="326"/>
      <c r="F124" s="328" t="s">
        <v>579</v>
      </c>
      <c r="G124" s="307"/>
      <c r="H124" s="307" t="s">
        <v>618</v>
      </c>
      <c r="I124" s="307" t="s">
        <v>581</v>
      </c>
      <c r="J124" s="307">
        <v>120</v>
      </c>
      <c r="K124" s="350"/>
    </row>
    <row r="125" spans="2:11" ht="15" customHeight="1">
      <c r="B125" s="348"/>
      <c r="C125" s="307" t="s">
        <v>627</v>
      </c>
      <c r="D125" s="307"/>
      <c r="E125" s="307"/>
      <c r="F125" s="328" t="s">
        <v>579</v>
      </c>
      <c r="G125" s="307"/>
      <c r="H125" s="307" t="s">
        <v>628</v>
      </c>
      <c r="I125" s="307" t="s">
        <v>581</v>
      </c>
      <c r="J125" s="307" t="s">
        <v>629</v>
      </c>
      <c r="K125" s="350"/>
    </row>
    <row r="126" spans="2:11" ht="15" customHeight="1">
      <c r="B126" s="348"/>
      <c r="C126" s="307" t="s">
        <v>89</v>
      </c>
      <c r="D126" s="307"/>
      <c r="E126" s="307"/>
      <c r="F126" s="328" t="s">
        <v>579</v>
      </c>
      <c r="G126" s="307"/>
      <c r="H126" s="307" t="s">
        <v>630</v>
      </c>
      <c r="I126" s="307" t="s">
        <v>581</v>
      </c>
      <c r="J126" s="307" t="s">
        <v>629</v>
      </c>
      <c r="K126" s="350"/>
    </row>
    <row r="127" spans="2:11" ht="15" customHeight="1">
      <c r="B127" s="348"/>
      <c r="C127" s="307" t="s">
        <v>590</v>
      </c>
      <c r="D127" s="307"/>
      <c r="E127" s="307"/>
      <c r="F127" s="328" t="s">
        <v>585</v>
      </c>
      <c r="G127" s="307"/>
      <c r="H127" s="307" t="s">
        <v>591</v>
      </c>
      <c r="I127" s="307" t="s">
        <v>581</v>
      </c>
      <c r="J127" s="307">
        <v>15</v>
      </c>
      <c r="K127" s="350"/>
    </row>
    <row r="128" spans="2:11" ht="15" customHeight="1">
      <c r="B128" s="348"/>
      <c r="C128" s="330" t="s">
        <v>592</v>
      </c>
      <c r="D128" s="330"/>
      <c r="E128" s="330"/>
      <c r="F128" s="331" t="s">
        <v>585</v>
      </c>
      <c r="G128" s="330"/>
      <c r="H128" s="330" t="s">
        <v>593</v>
      </c>
      <c r="I128" s="330" t="s">
        <v>581</v>
      </c>
      <c r="J128" s="330">
        <v>15</v>
      </c>
      <c r="K128" s="350"/>
    </row>
    <row r="129" spans="2:11" ht="15" customHeight="1">
      <c r="B129" s="348"/>
      <c r="C129" s="330" t="s">
        <v>594</v>
      </c>
      <c r="D129" s="330"/>
      <c r="E129" s="330"/>
      <c r="F129" s="331" t="s">
        <v>585</v>
      </c>
      <c r="G129" s="330"/>
      <c r="H129" s="330" t="s">
        <v>595</v>
      </c>
      <c r="I129" s="330" t="s">
        <v>581</v>
      </c>
      <c r="J129" s="330">
        <v>20</v>
      </c>
      <c r="K129" s="350"/>
    </row>
    <row r="130" spans="2:11" ht="15" customHeight="1">
      <c r="B130" s="348"/>
      <c r="C130" s="330" t="s">
        <v>596</v>
      </c>
      <c r="D130" s="330"/>
      <c r="E130" s="330"/>
      <c r="F130" s="331" t="s">
        <v>585</v>
      </c>
      <c r="G130" s="330"/>
      <c r="H130" s="330" t="s">
        <v>597</v>
      </c>
      <c r="I130" s="330" t="s">
        <v>581</v>
      </c>
      <c r="J130" s="330">
        <v>20</v>
      </c>
      <c r="K130" s="350"/>
    </row>
    <row r="131" spans="2:11" ht="15" customHeight="1">
      <c r="B131" s="348"/>
      <c r="C131" s="307" t="s">
        <v>584</v>
      </c>
      <c r="D131" s="307"/>
      <c r="E131" s="307"/>
      <c r="F131" s="328" t="s">
        <v>585</v>
      </c>
      <c r="G131" s="307"/>
      <c r="H131" s="307" t="s">
        <v>618</v>
      </c>
      <c r="I131" s="307" t="s">
        <v>581</v>
      </c>
      <c r="J131" s="307">
        <v>50</v>
      </c>
      <c r="K131" s="350"/>
    </row>
    <row r="132" spans="2:11" ht="15" customHeight="1">
      <c r="B132" s="348"/>
      <c r="C132" s="307" t="s">
        <v>598</v>
      </c>
      <c r="D132" s="307"/>
      <c r="E132" s="307"/>
      <c r="F132" s="328" t="s">
        <v>585</v>
      </c>
      <c r="G132" s="307"/>
      <c r="H132" s="307" t="s">
        <v>618</v>
      </c>
      <c r="I132" s="307" t="s">
        <v>581</v>
      </c>
      <c r="J132" s="307">
        <v>50</v>
      </c>
      <c r="K132" s="350"/>
    </row>
    <row r="133" spans="2:11" ht="15" customHeight="1">
      <c r="B133" s="348"/>
      <c r="C133" s="307" t="s">
        <v>604</v>
      </c>
      <c r="D133" s="307"/>
      <c r="E133" s="307"/>
      <c r="F133" s="328" t="s">
        <v>585</v>
      </c>
      <c r="G133" s="307"/>
      <c r="H133" s="307" t="s">
        <v>618</v>
      </c>
      <c r="I133" s="307" t="s">
        <v>581</v>
      </c>
      <c r="J133" s="307">
        <v>50</v>
      </c>
      <c r="K133" s="350"/>
    </row>
    <row r="134" spans="2:11" ht="15" customHeight="1">
      <c r="B134" s="348"/>
      <c r="C134" s="307" t="s">
        <v>606</v>
      </c>
      <c r="D134" s="307"/>
      <c r="E134" s="307"/>
      <c r="F134" s="328" t="s">
        <v>585</v>
      </c>
      <c r="G134" s="307"/>
      <c r="H134" s="307" t="s">
        <v>618</v>
      </c>
      <c r="I134" s="307" t="s">
        <v>581</v>
      </c>
      <c r="J134" s="307">
        <v>50</v>
      </c>
      <c r="K134" s="350"/>
    </row>
    <row r="135" spans="2:11" ht="15" customHeight="1">
      <c r="B135" s="348"/>
      <c r="C135" s="307" t="s">
        <v>148</v>
      </c>
      <c r="D135" s="307"/>
      <c r="E135" s="307"/>
      <c r="F135" s="328" t="s">
        <v>585</v>
      </c>
      <c r="G135" s="307"/>
      <c r="H135" s="307" t="s">
        <v>631</v>
      </c>
      <c r="I135" s="307" t="s">
        <v>581</v>
      </c>
      <c r="J135" s="307">
        <v>255</v>
      </c>
      <c r="K135" s="350"/>
    </row>
    <row r="136" spans="2:11" ht="15" customHeight="1">
      <c r="B136" s="348"/>
      <c r="C136" s="307" t="s">
        <v>608</v>
      </c>
      <c r="D136" s="307"/>
      <c r="E136" s="307"/>
      <c r="F136" s="328" t="s">
        <v>579</v>
      </c>
      <c r="G136" s="307"/>
      <c r="H136" s="307" t="s">
        <v>632</v>
      </c>
      <c r="I136" s="307" t="s">
        <v>610</v>
      </c>
      <c r="J136" s="307"/>
      <c r="K136" s="350"/>
    </row>
    <row r="137" spans="2:11" ht="15" customHeight="1">
      <c r="B137" s="348"/>
      <c r="C137" s="307" t="s">
        <v>611</v>
      </c>
      <c r="D137" s="307"/>
      <c r="E137" s="307"/>
      <c r="F137" s="328" t="s">
        <v>579</v>
      </c>
      <c r="G137" s="307"/>
      <c r="H137" s="307" t="s">
        <v>633</v>
      </c>
      <c r="I137" s="307" t="s">
        <v>613</v>
      </c>
      <c r="J137" s="307"/>
      <c r="K137" s="350"/>
    </row>
    <row r="138" spans="2:11" ht="15" customHeight="1">
      <c r="B138" s="348"/>
      <c r="C138" s="307" t="s">
        <v>614</v>
      </c>
      <c r="D138" s="307"/>
      <c r="E138" s="307"/>
      <c r="F138" s="328" t="s">
        <v>579</v>
      </c>
      <c r="G138" s="307"/>
      <c r="H138" s="307" t="s">
        <v>614</v>
      </c>
      <c r="I138" s="307" t="s">
        <v>613</v>
      </c>
      <c r="J138" s="307"/>
      <c r="K138" s="350"/>
    </row>
    <row r="139" spans="2:11" ht="15" customHeight="1">
      <c r="B139" s="348"/>
      <c r="C139" s="307" t="s">
        <v>44</v>
      </c>
      <c r="D139" s="307"/>
      <c r="E139" s="307"/>
      <c r="F139" s="328" t="s">
        <v>579</v>
      </c>
      <c r="G139" s="307"/>
      <c r="H139" s="307" t="s">
        <v>634</v>
      </c>
      <c r="I139" s="307" t="s">
        <v>613</v>
      </c>
      <c r="J139" s="307"/>
      <c r="K139" s="350"/>
    </row>
    <row r="140" spans="2:11" ht="15" customHeight="1">
      <c r="B140" s="348"/>
      <c r="C140" s="307" t="s">
        <v>635</v>
      </c>
      <c r="D140" s="307"/>
      <c r="E140" s="307"/>
      <c r="F140" s="328" t="s">
        <v>579</v>
      </c>
      <c r="G140" s="307"/>
      <c r="H140" s="307" t="s">
        <v>636</v>
      </c>
      <c r="I140" s="307" t="s">
        <v>613</v>
      </c>
      <c r="J140" s="307"/>
      <c r="K140" s="350"/>
    </row>
    <row r="141" spans="2:11" ht="15" customHeight="1">
      <c r="B141" s="351"/>
      <c r="C141" s="352"/>
      <c r="D141" s="352"/>
      <c r="E141" s="352"/>
      <c r="F141" s="352"/>
      <c r="G141" s="352"/>
      <c r="H141" s="352"/>
      <c r="I141" s="352"/>
      <c r="J141" s="352"/>
      <c r="K141" s="353"/>
    </row>
    <row r="142" spans="2:11" ht="18.75" customHeight="1">
      <c r="B142" s="304"/>
      <c r="C142" s="304"/>
      <c r="D142" s="304"/>
      <c r="E142" s="304"/>
      <c r="F142" s="340"/>
      <c r="G142" s="304"/>
      <c r="H142" s="304"/>
      <c r="I142" s="304"/>
      <c r="J142" s="304"/>
      <c r="K142" s="304"/>
    </row>
    <row r="143" spans="2:11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2:11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spans="2:11" ht="45" customHeight="1">
      <c r="B145" s="318"/>
      <c r="C145" s="319" t="s">
        <v>637</v>
      </c>
      <c r="D145" s="319"/>
      <c r="E145" s="319"/>
      <c r="F145" s="319"/>
      <c r="G145" s="319"/>
      <c r="H145" s="319"/>
      <c r="I145" s="319"/>
      <c r="J145" s="319"/>
      <c r="K145" s="320"/>
    </row>
    <row r="146" spans="2:11" ht="17.25" customHeight="1">
      <c r="B146" s="318"/>
      <c r="C146" s="321" t="s">
        <v>573</v>
      </c>
      <c r="D146" s="321"/>
      <c r="E146" s="321"/>
      <c r="F146" s="321" t="s">
        <v>574</v>
      </c>
      <c r="G146" s="322"/>
      <c r="H146" s="321" t="s">
        <v>143</v>
      </c>
      <c r="I146" s="321" t="s">
        <v>63</v>
      </c>
      <c r="J146" s="321" t="s">
        <v>575</v>
      </c>
      <c r="K146" s="320"/>
    </row>
    <row r="147" spans="2:11" ht="17.25" customHeight="1">
      <c r="B147" s="318"/>
      <c r="C147" s="323" t="s">
        <v>576</v>
      </c>
      <c r="D147" s="323"/>
      <c r="E147" s="323"/>
      <c r="F147" s="324" t="s">
        <v>577</v>
      </c>
      <c r="G147" s="325"/>
      <c r="H147" s="323"/>
      <c r="I147" s="323"/>
      <c r="J147" s="323" t="s">
        <v>578</v>
      </c>
      <c r="K147" s="320"/>
    </row>
    <row r="148" spans="2:11" ht="5.25" customHeight="1">
      <c r="B148" s="329"/>
      <c r="C148" s="326"/>
      <c r="D148" s="326"/>
      <c r="E148" s="326"/>
      <c r="F148" s="326"/>
      <c r="G148" s="327"/>
      <c r="H148" s="326"/>
      <c r="I148" s="326"/>
      <c r="J148" s="326"/>
      <c r="K148" s="350"/>
    </row>
    <row r="149" spans="2:11" ht="15" customHeight="1">
      <c r="B149" s="329"/>
      <c r="C149" s="354" t="s">
        <v>582</v>
      </c>
      <c r="D149" s="307"/>
      <c r="E149" s="307"/>
      <c r="F149" s="355" t="s">
        <v>579</v>
      </c>
      <c r="G149" s="307"/>
      <c r="H149" s="354" t="s">
        <v>618</v>
      </c>
      <c r="I149" s="354" t="s">
        <v>581</v>
      </c>
      <c r="J149" s="354">
        <v>120</v>
      </c>
      <c r="K149" s="350"/>
    </row>
    <row r="150" spans="2:11" ht="15" customHeight="1">
      <c r="B150" s="329"/>
      <c r="C150" s="354" t="s">
        <v>627</v>
      </c>
      <c r="D150" s="307"/>
      <c r="E150" s="307"/>
      <c r="F150" s="355" t="s">
        <v>579</v>
      </c>
      <c r="G150" s="307"/>
      <c r="H150" s="354" t="s">
        <v>638</v>
      </c>
      <c r="I150" s="354" t="s">
        <v>581</v>
      </c>
      <c r="J150" s="354" t="s">
        <v>629</v>
      </c>
      <c r="K150" s="350"/>
    </row>
    <row r="151" spans="2:11" ht="15" customHeight="1">
      <c r="B151" s="329"/>
      <c r="C151" s="354" t="s">
        <v>89</v>
      </c>
      <c r="D151" s="307"/>
      <c r="E151" s="307"/>
      <c r="F151" s="355" t="s">
        <v>579</v>
      </c>
      <c r="G151" s="307"/>
      <c r="H151" s="354" t="s">
        <v>639</v>
      </c>
      <c r="I151" s="354" t="s">
        <v>581</v>
      </c>
      <c r="J151" s="354" t="s">
        <v>629</v>
      </c>
      <c r="K151" s="350"/>
    </row>
    <row r="152" spans="2:11" ht="15" customHeight="1">
      <c r="B152" s="329"/>
      <c r="C152" s="354" t="s">
        <v>584</v>
      </c>
      <c r="D152" s="307"/>
      <c r="E152" s="307"/>
      <c r="F152" s="355" t="s">
        <v>585</v>
      </c>
      <c r="G152" s="307"/>
      <c r="H152" s="354" t="s">
        <v>618</v>
      </c>
      <c r="I152" s="354" t="s">
        <v>581</v>
      </c>
      <c r="J152" s="354">
        <v>50</v>
      </c>
      <c r="K152" s="350"/>
    </row>
    <row r="153" spans="2:11" ht="15" customHeight="1">
      <c r="B153" s="329"/>
      <c r="C153" s="354" t="s">
        <v>587</v>
      </c>
      <c r="D153" s="307"/>
      <c r="E153" s="307"/>
      <c r="F153" s="355" t="s">
        <v>579</v>
      </c>
      <c r="G153" s="307"/>
      <c r="H153" s="354" t="s">
        <v>618</v>
      </c>
      <c r="I153" s="354" t="s">
        <v>589</v>
      </c>
      <c r="J153" s="354"/>
      <c r="K153" s="350"/>
    </row>
    <row r="154" spans="2:11" ht="15" customHeight="1">
      <c r="B154" s="329"/>
      <c r="C154" s="354" t="s">
        <v>598</v>
      </c>
      <c r="D154" s="307"/>
      <c r="E154" s="307"/>
      <c r="F154" s="355" t="s">
        <v>585</v>
      </c>
      <c r="G154" s="307"/>
      <c r="H154" s="354" t="s">
        <v>618</v>
      </c>
      <c r="I154" s="354" t="s">
        <v>581</v>
      </c>
      <c r="J154" s="354">
        <v>50</v>
      </c>
      <c r="K154" s="350"/>
    </row>
    <row r="155" spans="2:11" ht="15" customHeight="1">
      <c r="B155" s="329"/>
      <c r="C155" s="354" t="s">
        <v>606</v>
      </c>
      <c r="D155" s="307"/>
      <c r="E155" s="307"/>
      <c r="F155" s="355" t="s">
        <v>585</v>
      </c>
      <c r="G155" s="307"/>
      <c r="H155" s="354" t="s">
        <v>618</v>
      </c>
      <c r="I155" s="354" t="s">
        <v>581</v>
      </c>
      <c r="J155" s="354">
        <v>50</v>
      </c>
      <c r="K155" s="350"/>
    </row>
    <row r="156" spans="2:11" ht="15" customHeight="1">
      <c r="B156" s="329"/>
      <c r="C156" s="354" t="s">
        <v>604</v>
      </c>
      <c r="D156" s="307"/>
      <c r="E156" s="307"/>
      <c r="F156" s="355" t="s">
        <v>585</v>
      </c>
      <c r="G156" s="307"/>
      <c r="H156" s="354" t="s">
        <v>618</v>
      </c>
      <c r="I156" s="354" t="s">
        <v>581</v>
      </c>
      <c r="J156" s="354">
        <v>50</v>
      </c>
      <c r="K156" s="350"/>
    </row>
    <row r="157" spans="2:11" ht="15" customHeight="1">
      <c r="B157" s="329"/>
      <c r="C157" s="354" t="s">
        <v>130</v>
      </c>
      <c r="D157" s="307"/>
      <c r="E157" s="307"/>
      <c r="F157" s="355" t="s">
        <v>579</v>
      </c>
      <c r="G157" s="307"/>
      <c r="H157" s="354" t="s">
        <v>640</v>
      </c>
      <c r="I157" s="354" t="s">
        <v>581</v>
      </c>
      <c r="J157" s="354" t="s">
        <v>641</v>
      </c>
      <c r="K157" s="350"/>
    </row>
    <row r="158" spans="2:11" ht="15" customHeight="1">
      <c r="B158" s="329"/>
      <c r="C158" s="354" t="s">
        <v>642</v>
      </c>
      <c r="D158" s="307"/>
      <c r="E158" s="307"/>
      <c r="F158" s="355" t="s">
        <v>579</v>
      </c>
      <c r="G158" s="307"/>
      <c r="H158" s="354" t="s">
        <v>643</v>
      </c>
      <c r="I158" s="354" t="s">
        <v>613</v>
      </c>
      <c r="J158" s="354"/>
      <c r="K158" s="350"/>
    </row>
    <row r="159" spans="2:11" ht="15" customHeight="1">
      <c r="B159" s="356"/>
      <c r="C159" s="338"/>
      <c r="D159" s="338"/>
      <c r="E159" s="338"/>
      <c r="F159" s="338"/>
      <c r="G159" s="338"/>
      <c r="H159" s="338"/>
      <c r="I159" s="338"/>
      <c r="J159" s="338"/>
      <c r="K159" s="357"/>
    </row>
    <row r="160" spans="2:11" ht="18.75" customHeight="1">
      <c r="B160" s="304"/>
      <c r="C160" s="307"/>
      <c r="D160" s="307"/>
      <c r="E160" s="307"/>
      <c r="F160" s="328"/>
      <c r="G160" s="307"/>
      <c r="H160" s="307"/>
      <c r="I160" s="307"/>
      <c r="J160" s="307"/>
      <c r="K160" s="304"/>
    </row>
    <row r="161" spans="2:1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spans="2:11" ht="7.5" customHeight="1">
      <c r="B162" s="291"/>
      <c r="C162" s="292"/>
      <c r="D162" s="292"/>
      <c r="E162" s="292"/>
      <c r="F162" s="292"/>
      <c r="G162" s="292"/>
      <c r="H162" s="292"/>
      <c r="I162" s="292"/>
      <c r="J162" s="292"/>
      <c r="K162" s="293"/>
    </row>
    <row r="163" spans="2:11" ht="45" customHeight="1">
      <c r="B163" s="294"/>
      <c r="C163" s="295" t="s">
        <v>644</v>
      </c>
      <c r="D163" s="295"/>
      <c r="E163" s="295"/>
      <c r="F163" s="295"/>
      <c r="G163" s="295"/>
      <c r="H163" s="295"/>
      <c r="I163" s="295"/>
      <c r="J163" s="295"/>
      <c r="K163" s="296"/>
    </row>
    <row r="164" spans="2:11" ht="17.25" customHeight="1">
      <c r="B164" s="294"/>
      <c r="C164" s="321" t="s">
        <v>573</v>
      </c>
      <c r="D164" s="321"/>
      <c r="E164" s="321"/>
      <c r="F164" s="321" t="s">
        <v>574</v>
      </c>
      <c r="G164" s="358"/>
      <c r="H164" s="359" t="s">
        <v>143</v>
      </c>
      <c r="I164" s="359" t="s">
        <v>63</v>
      </c>
      <c r="J164" s="321" t="s">
        <v>575</v>
      </c>
      <c r="K164" s="296"/>
    </row>
    <row r="165" spans="2:11" ht="17.25" customHeight="1">
      <c r="B165" s="298"/>
      <c r="C165" s="323" t="s">
        <v>576</v>
      </c>
      <c r="D165" s="323"/>
      <c r="E165" s="323"/>
      <c r="F165" s="324" t="s">
        <v>577</v>
      </c>
      <c r="G165" s="360"/>
      <c r="H165" s="361"/>
      <c r="I165" s="361"/>
      <c r="J165" s="323" t="s">
        <v>578</v>
      </c>
      <c r="K165" s="300"/>
    </row>
    <row r="166" spans="2:11" ht="5.25" customHeight="1">
      <c r="B166" s="329"/>
      <c r="C166" s="326"/>
      <c r="D166" s="326"/>
      <c r="E166" s="326"/>
      <c r="F166" s="326"/>
      <c r="G166" s="327"/>
      <c r="H166" s="326"/>
      <c r="I166" s="326"/>
      <c r="J166" s="326"/>
      <c r="K166" s="350"/>
    </row>
    <row r="167" spans="2:11" ht="15" customHeight="1">
      <c r="B167" s="329"/>
      <c r="C167" s="307" t="s">
        <v>582</v>
      </c>
      <c r="D167" s="307"/>
      <c r="E167" s="307"/>
      <c r="F167" s="328" t="s">
        <v>579</v>
      </c>
      <c r="G167" s="307"/>
      <c r="H167" s="307" t="s">
        <v>618</v>
      </c>
      <c r="I167" s="307" t="s">
        <v>581</v>
      </c>
      <c r="J167" s="307">
        <v>120</v>
      </c>
      <c r="K167" s="350"/>
    </row>
    <row r="168" spans="2:11" ht="15" customHeight="1">
      <c r="B168" s="329"/>
      <c r="C168" s="307" t="s">
        <v>627</v>
      </c>
      <c r="D168" s="307"/>
      <c r="E168" s="307"/>
      <c r="F168" s="328" t="s">
        <v>579</v>
      </c>
      <c r="G168" s="307"/>
      <c r="H168" s="307" t="s">
        <v>628</v>
      </c>
      <c r="I168" s="307" t="s">
        <v>581</v>
      </c>
      <c r="J168" s="307" t="s">
        <v>629</v>
      </c>
      <c r="K168" s="350"/>
    </row>
    <row r="169" spans="2:11" ht="15" customHeight="1">
      <c r="B169" s="329"/>
      <c r="C169" s="307" t="s">
        <v>89</v>
      </c>
      <c r="D169" s="307"/>
      <c r="E169" s="307"/>
      <c r="F169" s="328" t="s">
        <v>579</v>
      </c>
      <c r="G169" s="307"/>
      <c r="H169" s="307" t="s">
        <v>645</v>
      </c>
      <c r="I169" s="307" t="s">
        <v>581</v>
      </c>
      <c r="J169" s="307" t="s">
        <v>629</v>
      </c>
      <c r="K169" s="350"/>
    </row>
    <row r="170" spans="2:11" ht="15" customHeight="1">
      <c r="B170" s="329"/>
      <c r="C170" s="307" t="s">
        <v>584</v>
      </c>
      <c r="D170" s="307"/>
      <c r="E170" s="307"/>
      <c r="F170" s="328" t="s">
        <v>585</v>
      </c>
      <c r="G170" s="307"/>
      <c r="H170" s="307" t="s">
        <v>645</v>
      </c>
      <c r="I170" s="307" t="s">
        <v>581</v>
      </c>
      <c r="J170" s="307">
        <v>50</v>
      </c>
      <c r="K170" s="350"/>
    </row>
    <row r="171" spans="2:11" ht="15" customHeight="1">
      <c r="B171" s="329"/>
      <c r="C171" s="307" t="s">
        <v>587</v>
      </c>
      <c r="D171" s="307"/>
      <c r="E171" s="307"/>
      <c r="F171" s="328" t="s">
        <v>579</v>
      </c>
      <c r="G171" s="307"/>
      <c r="H171" s="307" t="s">
        <v>645</v>
      </c>
      <c r="I171" s="307" t="s">
        <v>589</v>
      </c>
      <c r="J171" s="307"/>
      <c r="K171" s="350"/>
    </row>
    <row r="172" spans="2:11" ht="15" customHeight="1">
      <c r="B172" s="329"/>
      <c r="C172" s="307" t="s">
        <v>598</v>
      </c>
      <c r="D172" s="307"/>
      <c r="E172" s="307"/>
      <c r="F172" s="328" t="s">
        <v>585</v>
      </c>
      <c r="G172" s="307"/>
      <c r="H172" s="307" t="s">
        <v>645</v>
      </c>
      <c r="I172" s="307" t="s">
        <v>581</v>
      </c>
      <c r="J172" s="307">
        <v>50</v>
      </c>
      <c r="K172" s="350"/>
    </row>
    <row r="173" spans="2:11" ht="15" customHeight="1">
      <c r="B173" s="329"/>
      <c r="C173" s="307" t="s">
        <v>606</v>
      </c>
      <c r="D173" s="307"/>
      <c r="E173" s="307"/>
      <c r="F173" s="328" t="s">
        <v>585</v>
      </c>
      <c r="G173" s="307"/>
      <c r="H173" s="307" t="s">
        <v>645</v>
      </c>
      <c r="I173" s="307" t="s">
        <v>581</v>
      </c>
      <c r="J173" s="307">
        <v>50</v>
      </c>
      <c r="K173" s="350"/>
    </row>
    <row r="174" spans="2:11" ht="15" customHeight="1">
      <c r="B174" s="329"/>
      <c r="C174" s="307" t="s">
        <v>604</v>
      </c>
      <c r="D174" s="307"/>
      <c r="E174" s="307"/>
      <c r="F174" s="328" t="s">
        <v>585</v>
      </c>
      <c r="G174" s="307"/>
      <c r="H174" s="307" t="s">
        <v>645</v>
      </c>
      <c r="I174" s="307" t="s">
        <v>581</v>
      </c>
      <c r="J174" s="307">
        <v>50</v>
      </c>
      <c r="K174" s="350"/>
    </row>
    <row r="175" spans="2:11" ht="15" customHeight="1">
      <c r="B175" s="329"/>
      <c r="C175" s="307" t="s">
        <v>142</v>
      </c>
      <c r="D175" s="307"/>
      <c r="E175" s="307"/>
      <c r="F175" s="328" t="s">
        <v>579</v>
      </c>
      <c r="G175" s="307"/>
      <c r="H175" s="307" t="s">
        <v>646</v>
      </c>
      <c r="I175" s="307" t="s">
        <v>647</v>
      </c>
      <c r="J175" s="307"/>
      <c r="K175" s="350"/>
    </row>
    <row r="176" spans="2:11" ht="15" customHeight="1">
      <c r="B176" s="329"/>
      <c r="C176" s="307" t="s">
        <v>63</v>
      </c>
      <c r="D176" s="307"/>
      <c r="E176" s="307"/>
      <c r="F176" s="328" t="s">
        <v>579</v>
      </c>
      <c r="G176" s="307"/>
      <c r="H176" s="307" t="s">
        <v>648</v>
      </c>
      <c r="I176" s="307" t="s">
        <v>649</v>
      </c>
      <c r="J176" s="307">
        <v>1</v>
      </c>
      <c r="K176" s="350"/>
    </row>
    <row r="177" spans="2:11" ht="15" customHeight="1">
      <c r="B177" s="329"/>
      <c r="C177" s="307" t="s">
        <v>59</v>
      </c>
      <c r="D177" s="307"/>
      <c r="E177" s="307"/>
      <c r="F177" s="328" t="s">
        <v>579</v>
      </c>
      <c r="G177" s="307"/>
      <c r="H177" s="307" t="s">
        <v>650</v>
      </c>
      <c r="I177" s="307" t="s">
        <v>581</v>
      </c>
      <c r="J177" s="307">
        <v>20</v>
      </c>
      <c r="K177" s="350"/>
    </row>
    <row r="178" spans="2:11" ht="15" customHeight="1">
      <c r="B178" s="329"/>
      <c r="C178" s="307" t="s">
        <v>143</v>
      </c>
      <c r="D178" s="307"/>
      <c r="E178" s="307"/>
      <c r="F178" s="328" t="s">
        <v>579</v>
      </c>
      <c r="G178" s="307"/>
      <c r="H178" s="307" t="s">
        <v>651</v>
      </c>
      <c r="I178" s="307" t="s">
        <v>581</v>
      </c>
      <c r="J178" s="307">
        <v>255</v>
      </c>
      <c r="K178" s="350"/>
    </row>
    <row r="179" spans="2:11" ht="15" customHeight="1">
      <c r="B179" s="329"/>
      <c r="C179" s="307" t="s">
        <v>144</v>
      </c>
      <c r="D179" s="307"/>
      <c r="E179" s="307"/>
      <c r="F179" s="328" t="s">
        <v>579</v>
      </c>
      <c r="G179" s="307"/>
      <c r="H179" s="307" t="s">
        <v>544</v>
      </c>
      <c r="I179" s="307" t="s">
        <v>581</v>
      </c>
      <c r="J179" s="307">
        <v>10</v>
      </c>
      <c r="K179" s="350"/>
    </row>
    <row r="180" spans="2:11" ht="15" customHeight="1">
      <c r="B180" s="329"/>
      <c r="C180" s="307" t="s">
        <v>145</v>
      </c>
      <c r="D180" s="307"/>
      <c r="E180" s="307"/>
      <c r="F180" s="328" t="s">
        <v>579</v>
      </c>
      <c r="G180" s="307"/>
      <c r="H180" s="307" t="s">
        <v>652</v>
      </c>
      <c r="I180" s="307" t="s">
        <v>613</v>
      </c>
      <c r="J180" s="307"/>
      <c r="K180" s="350"/>
    </row>
    <row r="181" spans="2:11" ht="15" customHeight="1">
      <c r="B181" s="329"/>
      <c r="C181" s="307" t="s">
        <v>653</v>
      </c>
      <c r="D181" s="307"/>
      <c r="E181" s="307"/>
      <c r="F181" s="328" t="s">
        <v>579</v>
      </c>
      <c r="G181" s="307"/>
      <c r="H181" s="307" t="s">
        <v>654</v>
      </c>
      <c r="I181" s="307" t="s">
        <v>613</v>
      </c>
      <c r="J181" s="307"/>
      <c r="K181" s="350"/>
    </row>
    <row r="182" spans="2:11" ht="15" customHeight="1">
      <c r="B182" s="329"/>
      <c r="C182" s="307" t="s">
        <v>642</v>
      </c>
      <c r="D182" s="307"/>
      <c r="E182" s="307"/>
      <c r="F182" s="328" t="s">
        <v>579</v>
      </c>
      <c r="G182" s="307"/>
      <c r="H182" s="307" t="s">
        <v>655</v>
      </c>
      <c r="I182" s="307" t="s">
        <v>613</v>
      </c>
      <c r="J182" s="307"/>
      <c r="K182" s="350"/>
    </row>
    <row r="183" spans="2:11" ht="15" customHeight="1">
      <c r="B183" s="329"/>
      <c r="C183" s="307" t="s">
        <v>147</v>
      </c>
      <c r="D183" s="307"/>
      <c r="E183" s="307"/>
      <c r="F183" s="328" t="s">
        <v>585</v>
      </c>
      <c r="G183" s="307"/>
      <c r="H183" s="307" t="s">
        <v>656</v>
      </c>
      <c r="I183" s="307" t="s">
        <v>581</v>
      </c>
      <c r="J183" s="307">
        <v>50</v>
      </c>
      <c r="K183" s="350"/>
    </row>
    <row r="184" spans="2:11" ht="15" customHeight="1">
      <c r="B184" s="329"/>
      <c r="C184" s="307" t="s">
        <v>657</v>
      </c>
      <c r="D184" s="307"/>
      <c r="E184" s="307"/>
      <c r="F184" s="328" t="s">
        <v>585</v>
      </c>
      <c r="G184" s="307"/>
      <c r="H184" s="307" t="s">
        <v>658</v>
      </c>
      <c r="I184" s="307" t="s">
        <v>659</v>
      </c>
      <c r="J184" s="307"/>
      <c r="K184" s="350"/>
    </row>
    <row r="185" spans="2:11" ht="15" customHeight="1">
      <c r="B185" s="329"/>
      <c r="C185" s="307" t="s">
        <v>660</v>
      </c>
      <c r="D185" s="307"/>
      <c r="E185" s="307"/>
      <c r="F185" s="328" t="s">
        <v>585</v>
      </c>
      <c r="G185" s="307"/>
      <c r="H185" s="307" t="s">
        <v>661</v>
      </c>
      <c r="I185" s="307" t="s">
        <v>659</v>
      </c>
      <c r="J185" s="307"/>
      <c r="K185" s="350"/>
    </row>
    <row r="186" spans="2:11" ht="15" customHeight="1">
      <c r="B186" s="329"/>
      <c r="C186" s="307" t="s">
        <v>662</v>
      </c>
      <c r="D186" s="307"/>
      <c r="E186" s="307"/>
      <c r="F186" s="328" t="s">
        <v>585</v>
      </c>
      <c r="G186" s="307"/>
      <c r="H186" s="307" t="s">
        <v>663</v>
      </c>
      <c r="I186" s="307" t="s">
        <v>659</v>
      </c>
      <c r="J186" s="307"/>
      <c r="K186" s="350"/>
    </row>
    <row r="187" spans="2:11" ht="15" customHeight="1">
      <c r="B187" s="329"/>
      <c r="C187" s="362" t="s">
        <v>664</v>
      </c>
      <c r="D187" s="307"/>
      <c r="E187" s="307"/>
      <c r="F187" s="328" t="s">
        <v>585</v>
      </c>
      <c r="G187" s="307"/>
      <c r="H187" s="307" t="s">
        <v>665</v>
      </c>
      <c r="I187" s="307" t="s">
        <v>666</v>
      </c>
      <c r="J187" s="363" t="s">
        <v>667</v>
      </c>
      <c r="K187" s="350"/>
    </row>
    <row r="188" spans="2:11" ht="15" customHeight="1">
      <c r="B188" s="356"/>
      <c r="C188" s="364"/>
      <c r="D188" s="338"/>
      <c r="E188" s="338"/>
      <c r="F188" s="338"/>
      <c r="G188" s="338"/>
      <c r="H188" s="338"/>
      <c r="I188" s="338"/>
      <c r="J188" s="338"/>
      <c r="K188" s="357"/>
    </row>
    <row r="189" spans="2:11" ht="18.75" customHeight="1">
      <c r="B189" s="365"/>
      <c r="C189" s="366"/>
      <c r="D189" s="366"/>
      <c r="E189" s="366"/>
      <c r="F189" s="367"/>
      <c r="G189" s="307"/>
      <c r="H189" s="307"/>
      <c r="I189" s="307"/>
      <c r="J189" s="307"/>
      <c r="K189" s="304"/>
    </row>
    <row r="190" spans="2:11" ht="18.75" customHeight="1">
      <c r="B190" s="304"/>
      <c r="C190" s="307"/>
      <c r="D190" s="307"/>
      <c r="E190" s="307"/>
      <c r="F190" s="328"/>
      <c r="G190" s="307"/>
      <c r="H190" s="307"/>
      <c r="I190" s="307"/>
      <c r="J190" s="307"/>
      <c r="K190" s="304"/>
    </row>
    <row r="191" spans="2:11" ht="18.75" customHeight="1"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</row>
    <row r="192" spans="2:11" ht="13.5">
      <c r="B192" s="291"/>
      <c r="C192" s="292"/>
      <c r="D192" s="292"/>
      <c r="E192" s="292"/>
      <c r="F192" s="292"/>
      <c r="G192" s="292"/>
      <c r="H192" s="292"/>
      <c r="I192" s="292"/>
      <c r="J192" s="292"/>
      <c r="K192" s="293"/>
    </row>
    <row r="193" spans="2:11" ht="21">
      <c r="B193" s="294"/>
      <c r="C193" s="295" t="s">
        <v>668</v>
      </c>
      <c r="D193" s="295"/>
      <c r="E193" s="295"/>
      <c r="F193" s="295"/>
      <c r="G193" s="295"/>
      <c r="H193" s="295"/>
      <c r="I193" s="295"/>
      <c r="J193" s="295"/>
      <c r="K193" s="296"/>
    </row>
    <row r="194" spans="2:11" ht="25.5" customHeight="1">
      <c r="B194" s="294"/>
      <c r="C194" s="368" t="s">
        <v>669</v>
      </c>
      <c r="D194" s="368"/>
      <c r="E194" s="368"/>
      <c r="F194" s="368" t="s">
        <v>670</v>
      </c>
      <c r="G194" s="369"/>
      <c r="H194" s="370" t="s">
        <v>671</v>
      </c>
      <c r="I194" s="370"/>
      <c r="J194" s="370"/>
      <c r="K194" s="296"/>
    </row>
    <row r="195" spans="2:11" ht="5.25" customHeight="1">
      <c r="B195" s="329"/>
      <c r="C195" s="326"/>
      <c r="D195" s="326"/>
      <c r="E195" s="326"/>
      <c r="F195" s="326"/>
      <c r="G195" s="307"/>
      <c r="H195" s="326"/>
      <c r="I195" s="326"/>
      <c r="J195" s="326"/>
      <c r="K195" s="350"/>
    </row>
    <row r="196" spans="2:11" ht="15" customHeight="1">
      <c r="B196" s="329"/>
      <c r="C196" s="307" t="s">
        <v>672</v>
      </c>
      <c r="D196" s="307"/>
      <c r="E196" s="307"/>
      <c r="F196" s="328" t="s">
        <v>49</v>
      </c>
      <c r="G196" s="307"/>
      <c r="H196" s="371" t="s">
        <v>673</v>
      </c>
      <c r="I196" s="371"/>
      <c r="J196" s="371"/>
      <c r="K196" s="350"/>
    </row>
    <row r="197" spans="2:11" ht="15" customHeight="1">
      <c r="B197" s="329"/>
      <c r="C197" s="335"/>
      <c r="D197" s="307"/>
      <c r="E197" s="307"/>
      <c r="F197" s="328" t="s">
        <v>50</v>
      </c>
      <c r="G197" s="307"/>
      <c r="H197" s="371" t="s">
        <v>674</v>
      </c>
      <c r="I197" s="371"/>
      <c r="J197" s="371"/>
      <c r="K197" s="350"/>
    </row>
    <row r="198" spans="2:11" ht="15" customHeight="1">
      <c r="B198" s="329"/>
      <c r="C198" s="335"/>
      <c r="D198" s="307"/>
      <c r="E198" s="307"/>
      <c r="F198" s="328" t="s">
        <v>53</v>
      </c>
      <c r="G198" s="307"/>
      <c r="H198" s="371" t="s">
        <v>675</v>
      </c>
      <c r="I198" s="371"/>
      <c r="J198" s="371"/>
      <c r="K198" s="350"/>
    </row>
    <row r="199" spans="2:11" ht="15" customHeight="1">
      <c r="B199" s="329"/>
      <c r="C199" s="307"/>
      <c r="D199" s="307"/>
      <c r="E199" s="307"/>
      <c r="F199" s="328" t="s">
        <v>51</v>
      </c>
      <c r="G199" s="307"/>
      <c r="H199" s="371" t="s">
        <v>676</v>
      </c>
      <c r="I199" s="371"/>
      <c r="J199" s="371"/>
      <c r="K199" s="350"/>
    </row>
    <row r="200" spans="2:11" ht="15" customHeight="1">
      <c r="B200" s="329"/>
      <c r="C200" s="307"/>
      <c r="D200" s="307"/>
      <c r="E200" s="307"/>
      <c r="F200" s="328" t="s">
        <v>52</v>
      </c>
      <c r="G200" s="307"/>
      <c r="H200" s="371" t="s">
        <v>677</v>
      </c>
      <c r="I200" s="371"/>
      <c r="J200" s="371"/>
      <c r="K200" s="350"/>
    </row>
    <row r="201" spans="2:11" ht="15" customHeight="1">
      <c r="B201" s="329"/>
      <c r="C201" s="307"/>
      <c r="D201" s="307"/>
      <c r="E201" s="307"/>
      <c r="F201" s="328"/>
      <c r="G201" s="307"/>
      <c r="H201" s="307"/>
      <c r="I201" s="307"/>
      <c r="J201" s="307"/>
      <c r="K201" s="350"/>
    </row>
    <row r="202" spans="2:11" ht="15" customHeight="1">
      <c r="B202" s="329"/>
      <c r="C202" s="307" t="s">
        <v>625</v>
      </c>
      <c r="D202" s="307"/>
      <c r="E202" s="307"/>
      <c r="F202" s="328" t="s">
        <v>84</v>
      </c>
      <c r="G202" s="307"/>
      <c r="H202" s="371" t="s">
        <v>678</v>
      </c>
      <c r="I202" s="371"/>
      <c r="J202" s="371"/>
      <c r="K202" s="350"/>
    </row>
    <row r="203" spans="2:11" ht="15" customHeight="1">
      <c r="B203" s="329"/>
      <c r="C203" s="335"/>
      <c r="D203" s="307"/>
      <c r="E203" s="307"/>
      <c r="F203" s="328" t="s">
        <v>523</v>
      </c>
      <c r="G203" s="307"/>
      <c r="H203" s="371" t="s">
        <v>524</v>
      </c>
      <c r="I203" s="371"/>
      <c r="J203" s="371"/>
      <c r="K203" s="350"/>
    </row>
    <row r="204" spans="2:11" ht="15" customHeight="1">
      <c r="B204" s="329"/>
      <c r="C204" s="307"/>
      <c r="D204" s="307"/>
      <c r="E204" s="307"/>
      <c r="F204" s="328" t="s">
        <v>521</v>
      </c>
      <c r="G204" s="307"/>
      <c r="H204" s="371" t="s">
        <v>679</v>
      </c>
      <c r="I204" s="371"/>
      <c r="J204" s="371"/>
      <c r="K204" s="350"/>
    </row>
    <row r="205" spans="2:11" ht="15" customHeight="1">
      <c r="B205" s="372"/>
      <c r="C205" s="335"/>
      <c r="D205" s="335"/>
      <c r="E205" s="335"/>
      <c r="F205" s="328" t="s">
        <v>525</v>
      </c>
      <c r="G205" s="313"/>
      <c r="H205" s="373" t="s">
        <v>526</v>
      </c>
      <c r="I205" s="373"/>
      <c r="J205" s="373"/>
      <c r="K205" s="374"/>
    </row>
    <row r="206" spans="2:11" ht="15" customHeight="1">
      <c r="B206" s="372"/>
      <c r="C206" s="335"/>
      <c r="D206" s="335"/>
      <c r="E206" s="335"/>
      <c r="F206" s="328" t="s">
        <v>527</v>
      </c>
      <c r="G206" s="313"/>
      <c r="H206" s="373" t="s">
        <v>680</v>
      </c>
      <c r="I206" s="373"/>
      <c r="J206" s="373"/>
      <c r="K206" s="374"/>
    </row>
    <row r="207" spans="2:11" ht="15" customHeight="1">
      <c r="B207" s="372"/>
      <c r="C207" s="335"/>
      <c r="D207" s="335"/>
      <c r="E207" s="335"/>
      <c r="F207" s="375"/>
      <c r="G207" s="313"/>
      <c r="H207" s="376"/>
      <c r="I207" s="376"/>
      <c r="J207" s="376"/>
      <c r="K207" s="374"/>
    </row>
    <row r="208" spans="2:11" ht="15" customHeight="1">
      <c r="B208" s="372"/>
      <c r="C208" s="307" t="s">
        <v>649</v>
      </c>
      <c r="D208" s="335"/>
      <c r="E208" s="335"/>
      <c r="F208" s="328">
        <v>1</v>
      </c>
      <c r="G208" s="313"/>
      <c r="H208" s="373" t="s">
        <v>681</v>
      </c>
      <c r="I208" s="373"/>
      <c r="J208" s="373"/>
      <c r="K208" s="374"/>
    </row>
    <row r="209" spans="2:11" ht="15" customHeight="1">
      <c r="B209" s="372"/>
      <c r="C209" s="335"/>
      <c r="D209" s="335"/>
      <c r="E209" s="335"/>
      <c r="F209" s="328">
        <v>2</v>
      </c>
      <c r="G209" s="313"/>
      <c r="H209" s="373" t="s">
        <v>682</v>
      </c>
      <c r="I209" s="373"/>
      <c r="J209" s="373"/>
      <c r="K209" s="374"/>
    </row>
    <row r="210" spans="2:11" ht="15" customHeight="1">
      <c r="B210" s="372"/>
      <c r="C210" s="335"/>
      <c r="D210" s="335"/>
      <c r="E210" s="335"/>
      <c r="F210" s="328">
        <v>3</v>
      </c>
      <c r="G210" s="313"/>
      <c r="H210" s="373" t="s">
        <v>683</v>
      </c>
      <c r="I210" s="373"/>
      <c r="J210" s="373"/>
      <c r="K210" s="374"/>
    </row>
    <row r="211" spans="2:11" ht="15" customHeight="1">
      <c r="B211" s="372"/>
      <c r="C211" s="335"/>
      <c r="D211" s="335"/>
      <c r="E211" s="335"/>
      <c r="F211" s="328">
        <v>4</v>
      </c>
      <c r="G211" s="313"/>
      <c r="H211" s="373" t="s">
        <v>684</v>
      </c>
      <c r="I211" s="373"/>
      <c r="J211" s="373"/>
      <c r="K211" s="374"/>
    </row>
    <row r="212" spans="2:11" ht="12.75" customHeight="1">
      <c r="B212" s="377"/>
      <c r="C212" s="378"/>
      <c r="D212" s="378"/>
      <c r="E212" s="378"/>
      <c r="F212" s="378"/>
      <c r="G212" s="378"/>
      <c r="H212" s="378"/>
      <c r="I212" s="378"/>
      <c r="J212" s="378"/>
      <c r="K212" s="37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Havi-WORK\Martin Haueisen</dc:creator>
  <cp:keywords/>
  <dc:description/>
  <cp:lastModifiedBy>Martin Haueisen</cp:lastModifiedBy>
  <dcterms:created xsi:type="dcterms:W3CDTF">2016-06-13T05:37:50Z</dcterms:created>
  <dcterms:modified xsi:type="dcterms:W3CDTF">2016-06-13T05:37:57Z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