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4" activeTab="0"/>
  </bookViews>
  <sheets>
    <sheet name="15088_2 - Krycí list rozpočtu" sheetId="1" r:id="rId1"/>
    <sheet name="15088_2 - Rozpočet" sheetId="2" r:id="rId2"/>
  </sheets>
  <definedNames/>
  <calcPr fullCalcOnLoad="1"/>
</workbook>
</file>

<file path=xl/sharedStrings.xml><?xml version="1.0" encoding="utf-8"?>
<sst xmlns="http://schemas.openxmlformats.org/spreadsheetml/2006/main" count="306" uniqueCount="244">
  <si>
    <t>KRYCÍ LIST ROZPOČTU</t>
  </si>
  <si>
    <t>Název stavby</t>
  </si>
  <si>
    <t>SOTES Sokolov - úprava parovodu</t>
  </si>
  <si>
    <t>JKSO</t>
  </si>
  <si>
    <t>Název objektu</t>
  </si>
  <si>
    <t>Potrubí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</si>
  <si>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</si>
  <si>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</si>
  <si>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</si>
  <si>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</si>
  <si>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</si>
  <si>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</si>
  <si>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</si>
  <si>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</si>
  <si>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</si>
  <si>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</si>
  <si>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</si>
  <si>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03.11.2015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</si>
  <si>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</si>
  <si>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</si>
  <si>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</si>
  <si>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</si>
  <si>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</si>
  <si>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</si>
  <si>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</si>
  <si>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</si>
  <si>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</si>
  <si>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</si>
  <si>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</si>
  <si>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</si>
  <si>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</si>
  <si>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</si>
  <si>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</si>
  <si>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</si>
  <si>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</si>
  <si>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</si>
  <si>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</si>
  <si>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</si>
  <si>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</si>
  <si>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</si>
  <si>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</si>
  <si>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</si>
  <si>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</si>
  <si>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</si>
  <si>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</si>
  <si>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</si>
  <si>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</si>
  <si>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</si>
  <si>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</si>
  <si>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</si>
  <si>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</si>
  <si>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</si>
  <si>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</si>
  <si>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</si>
  <si>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</si>
  <si>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</si>
  <si>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</si>
  <si>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</si>
  <si>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</si>
  <si>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</si>
  <si>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</si>
  <si>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</si>
  <si>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</si>
  <si>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</si>
  <si>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</si>
  <si>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</si>
  <si>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</si>
  <si>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</si>
  <si>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</si>
  <si>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</si>
  <si>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</si>
  <si>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</si>
  <si>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</si>
  <si>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</si>
  <si>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</si>
  <si>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</si>
  <si>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</si>
  <si>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</si>
  <si>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</si>
  <si>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</si>
  <si>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</si>
  <si>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</si>
  <si>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</si>
  <si>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</si>
  <si>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</si>
  <si>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</si>
  <si>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</si>
  <si>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</si>
  <si>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</si>
  <si>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</si>
  <si>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ROZPOČET  </t>
  </si>
  <si>
    <t>Stavba:   SOTES Sokolov - úprava parovodu</t>
  </si>
  <si>
    <t>Objekt:   Potrubí</t>
  </si>
  <si>
    <t xml:space="preserve">Objednatel:   </t>
  </si>
  <si>
    <t xml:space="preserve">Zhotovitel:   </t>
  </si>
  <si>
    <t xml:space="preserve">Zpracoval:   </t>
  </si>
  <si>
    <t xml:space="preserve">Místo:   </t>
  </si>
  <si>
    <t xml:space="preserve">Datum: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</si>
  <si>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</si>
  <si>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</si>
  <si>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</si>
  <si>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</si>
  <si>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</si>
  <si>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</si>
  <si>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</si>
  <si>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</si>
  <si>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 xml:space="preserve">Práce a dodávky HSV   </t>
  </si>
  <si>
    <t xml:space="preserve">Trubní vedení   </t>
  </si>
  <si>
    <t>866211003</t>
  </si>
  <si>
    <t xml:space="preserve">Montáž potrubí předizolovaného ocelového DN 50  vnějšího průměru D 125 mm   </t>
  </si>
  <si>
    <t>m</t>
  </si>
  <si>
    <t>866261009</t>
  </si>
  <si>
    <t xml:space="preserve">Montáž potrubí předizolovaného ocelového DN 100  vnějšího průměru D 280 mm   </t>
  </si>
  <si>
    <t>867211003</t>
  </si>
  <si>
    <t xml:space="preserve">Spojka potrubí předizolovaného ocelového DN 50  vnějšího průměru D 125 mm   </t>
  </si>
  <si>
    <t>kus</t>
  </si>
  <si>
    <t>867261009</t>
  </si>
  <si>
    <t xml:space="preserve">Spojka sdružená potrubí předizolovaného ocelového DN 100  vnějšího průměru D 250 mm   </t>
  </si>
  <si>
    <t>867211603</t>
  </si>
  <si>
    <t xml:space="preserve">Koncové víčko potrubí předizolovaného ocelového DN 50  vnějšího průměru D 125 mm   </t>
  </si>
  <si>
    <t>867261609</t>
  </si>
  <si>
    <t xml:space="preserve">Koncové víčko potrubí předizolovaného ocelového DN 100  vnějšího průměru D 250 mm   </t>
  </si>
  <si>
    <t xml:space="preserve">Práce a dodávky PSV   </t>
  </si>
  <si>
    <t>713</t>
  </si>
  <si>
    <t xml:space="preserve">Izolace tepelné   </t>
  </si>
  <si>
    <t>713420811</t>
  </si>
  <si>
    <t xml:space="preserve">Odstranění izolace tepelné potrubí rohožemi bez úpravy v pletivu spojenými drátem tl do 50 mm   </t>
  </si>
  <si>
    <t>713420813</t>
  </si>
  <si>
    <t xml:space="preserve">Odstranění izolace tepelné potrubí rohožemi bez úpravy v pletivu spojenými drátem tl přes 50 mm   </t>
  </si>
  <si>
    <t>713463221</t>
  </si>
  <si>
    <t xml:space="preserve">Montáž izolace tepelné potrubí potrubními pouzdry s Al fólií staženými drátem 1x D do 100 mm   </t>
  </si>
  <si>
    <t>713463222</t>
  </si>
  <si>
    <t xml:space="preserve">Montáž izolace tepelné potrubí potrubními pouzdry s Al fólií staženými drátem 1x D přes 100 mm   </t>
  </si>
  <si>
    <t>713463225</t>
  </si>
  <si>
    <t xml:space="preserve">Montáž izolace tepelné ohybů potrubními pouzdry s Al fólií staženými drátem 1x D do 100 mm   </t>
  </si>
  <si>
    <t>713463226</t>
  </si>
  <si>
    <t xml:space="preserve">Montáž izolace tepelné ohybů potrubními pouzdry s Al fólií staženými drátem 1x D přes 100 mm   </t>
  </si>
  <si>
    <t>631546110</t>
  </si>
  <si>
    <t xml:space="preserve">pouzdro potrubní izolační PAROC HVAC 114/80 mm   </t>
  </si>
  <si>
    <t>631545350</t>
  </si>
  <si>
    <t xml:space="preserve">pouzdro potrubní izolační PAROC HVAC 60/30 mm   </t>
  </si>
  <si>
    <t>713490811</t>
  </si>
  <si>
    <t xml:space="preserve">Demontáž izolace tepelné oplechování pevné potrubí vnějšího obvodu do 500 mm   </t>
  </si>
  <si>
    <t>713490821</t>
  </si>
  <si>
    <t xml:space="preserve">Demontáž izolace tepelné oplechování pevné potrubí vnějšího obvodu přes 500 mm   </t>
  </si>
  <si>
    <t>713491111</t>
  </si>
  <si>
    <t xml:space="preserve">Montáž tepelné izolace oplechování pevné potrubí vnějšího obvodu do 500 mm   </t>
  </si>
  <si>
    <t>m2</t>
  </si>
  <si>
    <t>713491112</t>
  </si>
  <si>
    <t xml:space="preserve">Montáž tepelné izolace oplechování pevné ohybů vnějšího obvodu do 500 mm   </t>
  </si>
  <si>
    <t>138141850</t>
  </si>
  <si>
    <t xml:space="preserve">plech hladký pozinkovaný, jakost DX51 + Z275, 0,60x1000x2000 mm   </t>
  </si>
  <si>
    <t>t</t>
  </si>
  <si>
    <t xml:space="preserve">Hmotnost: 4,8 kg/m2   </t>
  </si>
  <si>
    <t>733</t>
  </si>
  <si>
    <t xml:space="preserve">Ústřední vytápění - rozvodné potrubí   </t>
  </si>
  <si>
    <t>733121216</t>
  </si>
  <si>
    <t xml:space="preserve">Potrubí ocelové hladké bezešvé v kotelnách nebo strojovnách D 44,5x2,6   </t>
  </si>
  <si>
    <t>733121219</t>
  </si>
  <si>
    <t xml:space="preserve">Potrubí ocelové hladké bezešvé v kotelnách nebo strojovnách D 60,3x2,9   </t>
  </si>
  <si>
    <t>733121225</t>
  </si>
  <si>
    <t xml:space="preserve">Potrubí ocelové hladké bezešvé v kotelnách nebo strojovnách D 89x3,6   </t>
  </si>
  <si>
    <t>733194916</t>
  </si>
  <si>
    <t xml:space="preserve">Navaření odbočky na potrubí ocelové hladké D 44,5x2,6 mm   </t>
  </si>
  <si>
    <t>733194925</t>
  </si>
  <si>
    <t xml:space="preserve">Navaření odbočky na potrubí ocelové hladké D 89x3,6 mm   </t>
  </si>
  <si>
    <t>733_P</t>
  </si>
  <si>
    <t xml:space="preserve">Provizorní potrubí   </t>
  </si>
  <si>
    <t>713463211</t>
  </si>
  <si>
    <t xml:space="preserve">Montáž izolace tepelné potrubí potrubními pouzdry s Al fólií staženými Al páskou 1x D do 50 mm   </t>
  </si>
  <si>
    <t>631546050</t>
  </si>
  <si>
    <t xml:space="preserve">pouzdro potrubní izolační ROCKWOOL PIPO ALS 60/50 mm   </t>
  </si>
  <si>
    <t>733121158</t>
  </si>
  <si>
    <t xml:space="preserve">Potrubí ocelové hladké bezešvé nízkotlaké nebo středotlaké D 57x2,9   </t>
  </si>
  <si>
    <t>733194918</t>
  </si>
  <si>
    <t xml:space="preserve">Navaření odbočky na potrubí ocelové hladké D 57x2,9 mm   </t>
  </si>
  <si>
    <t>733120819</t>
  </si>
  <si>
    <t xml:space="preserve">Demontáž potrubí ocelového hladkého do D 60,3   </t>
  </si>
  <si>
    <t>733850201</t>
  </si>
  <si>
    <t xml:space="preserve">Uložení potrubí   </t>
  </si>
  <si>
    <t>kpl</t>
  </si>
  <si>
    <t>734</t>
  </si>
  <si>
    <t xml:space="preserve">Ústřední vytápění - armatury   </t>
  </si>
  <si>
    <t>734111413</t>
  </si>
  <si>
    <t xml:space="preserve">Ventil přírubový uzavírací přímý DN 40 PN 16 do 300°C ovládaný ručně   </t>
  </si>
  <si>
    <t>soubor</t>
  </si>
  <si>
    <t>734111613</t>
  </si>
  <si>
    <t xml:space="preserve">Ventil přírubový uzavírací přímý DN 40 PN 16 do 400°C ovládaný ručně   </t>
  </si>
  <si>
    <t>734121613</t>
  </si>
  <si>
    <t xml:space="preserve">Ventil přírubový zpětný samočinný přímý DN 40 PN 40 do 400°C do svislého potrubí   </t>
  </si>
  <si>
    <t>734169413</t>
  </si>
  <si>
    <t xml:space="preserve">Montáž odvaděče kondenzátu přírubového DN 40   </t>
  </si>
  <si>
    <t>12847072</t>
  </si>
  <si>
    <t xml:space="preserve">KOMO 4 A  ODVADĚČ KONDENZÁTU DN 40 PN 40   </t>
  </si>
  <si>
    <t>ks</t>
  </si>
  <si>
    <t xml:space="preserve">ARMATURKA   </t>
  </si>
  <si>
    <t>734173413</t>
  </si>
  <si>
    <t xml:space="preserve">Spoj přírubový PN 16/I do 200°C DN 40   </t>
  </si>
  <si>
    <t>734173417</t>
  </si>
  <si>
    <t xml:space="preserve">Spoj přírubový PN 16/I do 200°C DN 80   </t>
  </si>
  <si>
    <t>767</t>
  </si>
  <si>
    <t xml:space="preserve">Konstrukce zámečnické   </t>
  </si>
  <si>
    <t>767995112</t>
  </si>
  <si>
    <t xml:space="preserve">Montáž atypických zámečnických konstrukcí hmotnosti do 10 kg   </t>
  </si>
  <si>
    <t>kg</t>
  </si>
  <si>
    <t>130108160</t>
  </si>
  <si>
    <t xml:space="preserve">ocel profilová UPN, v jakosti 11 375, h=100 mm   </t>
  </si>
  <si>
    <t xml:space="preserve">Hmotnost: 10,60 kg/m   </t>
  </si>
  <si>
    <t>423916000</t>
  </si>
  <si>
    <t xml:space="preserve">třmen kotevní plochý ON 130860.1 DN 50   </t>
  </si>
  <si>
    <t>423916150</t>
  </si>
  <si>
    <t xml:space="preserve">třmen kotevní plochý ON 130860.1 DN 100   </t>
  </si>
  <si>
    <t>783</t>
  </si>
  <si>
    <t xml:space="preserve">Dokončovací práce - nátěry   </t>
  </si>
  <si>
    <t>783425428</t>
  </si>
  <si>
    <t xml:space="preserve">Nátěry syntetické potrubí do DN 50 barva dražší základní antikorozní   </t>
  </si>
  <si>
    <t>783425528</t>
  </si>
  <si>
    <t xml:space="preserve">Nátěry syntetické potrubí do DN 100 barva dražší základní antikorozní   </t>
  </si>
  <si>
    <t>M</t>
  </si>
  <si>
    <t xml:space="preserve">Práce a dodávky M   </t>
  </si>
  <si>
    <t>23-M</t>
  </si>
  <si>
    <t xml:space="preserve">Montáže potrubí   </t>
  </si>
  <si>
    <t>230011045</t>
  </si>
  <si>
    <t xml:space="preserve">Montáž potrubí trouby ocelové hladké tř.11-13 D 60,3 mm, tl 2,9 mm   </t>
  </si>
  <si>
    <t>230011067</t>
  </si>
  <si>
    <t xml:space="preserve">Montáž potrubí trouby ocelové hladké tř.11-13 D 108 mm, tl 4,0 mm   </t>
  </si>
  <si>
    <t>140110820</t>
  </si>
  <si>
    <t xml:space="preserve">trubka ocelová bezešvá hladká jakost 11 353, 114 x 4,0 mm   </t>
  </si>
  <si>
    <t>140110340</t>
  </si>
  <si>
    <t xml:space="preserve">trubka ocelová bezešvá hladká jakost 11 353, 60,3 x 2,9 mm   </t>
  </si>
  <si>
    <t>733124128</t>
  </si>
  <si>
    <t xml:space="preserve">Příplatek k potrubí ocelovému hladkému za zhotovení přechodů z trubek hladkých kováním DN 125/100   </t>
  </si>
  <si>
    <t>230082044</t>
  </si>
  <si>
    <t xml:space="preserve">Demontáž potrubí do šrotu do 50 kg D 60,3 mm, tl 2,9 mm   </t>
  </si>
  <si>
    <t>230082069</t>
  </si>
  <si>
    <t xml:space="preserve">Demontáž potrubí do šrotu do 50 kg D 108 mm, tl 6,3 mm   </t>
  </si>
  <si>
    <t>VRN</t>
  </si>
  <si>
    <t xml:space="preserve">Vedlejší rozpočtové náklady   </t>
  </si>
  <si>
    <t>VRN4</t>
  </si>
  <si>
    <t xml:space="preserve">Inženýrská činnost   </t>
  </si>
  <si>
    <t>043124000</t>
  </si>
  <si>
    <t xml:space="preserve">Zkoušky ultrazvukové svarů   </t>
  </si>
  <si>
    <t>Ostatní náklady (PD, zaměření apod., dle SOD)</t>
  </si>
  <si>
    <t xml:space="preserve">Celkem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</si>
</sst>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##0;\-###0"/>
    <numFmt numFmtId="166" formatCode="#,##0;\-#,##0"/>
    <numFmt numFmtId="167" formatCode="#,##0.00;\-#,##0.00"/>
    <numFmt numFmtId="168" formatCode="0.00%;\-0.00%"/>
    <numFmt numFmtId="169" formatCode="0.00"/>
    <numFmt numFmtId="170" formatCode="###0.0;\-###0.0"/>
    <numFmt numFmtId="171" formatCode="#,##0.000;\-#,##0.000"/>
  </numFmts>
  <fonts count="22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i/>
      <sz val="7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5">
    <xf numFmtId="164" fontId="0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1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1" fillId="0" borderId="3" xfId="0" applyFont="1" applyBorder="1" applyAlignment="1" applyProtection="1">
      <alignment horizontal="left"/>
      <protection/>
    </xf>
    <xf numFmtId="164" fontId="0" fillId="0" borderId="0" xfId="0" applyFont="1" applyAlignment="1">
      <alignment horizontal="left" vertical="top"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1" fillId="0" borderId="5" xfId="0" applyFont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/>
      <protection/>
    </xf>
    <xf numFmtId="164" fontId="3" fillId="0" borderId="9" xfId="0" applyFont="1" applyBorder="1" applyAlignment="1" applyProtection="1">
      <alignment horizontal="left" vertical="center"/>
      <protection/>
    </xf>
    <xf numFmtId="164" fontId="3" fillId="0" borderId="2" xfId="0" applyFont="1" applyBorder="1" applyAlignment="1" applyProtection="1">
      <alignment horizontal="left" vertical="center"/>
      <protection/>
    </xf>
    <xf numFmtId="164" fontId="3" fillId="0" borderId="10" xfId="0" applyFont="1" applyBorder="1" applyAlignment="1" applyProtection="1">
      <alignment horizontal="left" vertical="center"/>
      <protection/>
    </xf>
    <xf numFmtId="164" fontId="3" fillId="0" borderId="11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4" fillId="0" borderId="12" xfId="0" applyFont="1" applyBorder="1" applyAlignment="1" applyProtection="1">
      <alignment horizontal="left" vertical="center" wrapText="1"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5" fillId="0" borderId="13" xfId="0" applyFont="1" applyBorder="1" applyAlignment="1" applyProtection="1">
      <alignment horizontal="left" vertical="center"/>
      <protection/>
    </xf>
    <xf numFmtId="164" fontId="3" fillId="0" borderId="14" xfId="0" applyFont="1" applyBorder="1" applyAlignment="1" applyProtection="1">
      <alignment horizontal="left" vertical="center"/>
      <protection/>
    </xf>
    <xf numFmtId="164" fontId="3" fillId="0" borderId="15" xfId="0" applyFont="1" applyBorder="1" applyAlignment="1" applyProtection="1">
      <alignment horizontal="left" vertical="center"/>
      <protection/>
    </xf>
    <xf numFmtId="164" fontId="4" fillId="0" borderId="16" xfId="0" applyFont="1" applyBorder="1" applyAlignment="1" applyProtection="1">
      <alignment horizontal="left" vertical="center" wrapText="1"/>
      <protection/>
    </xf>
    <xf numFmtId="164" fontId="5" fillId="0" borderId="11" xfId="0" applyFont="1" applyBorder="1" applyAlignment="1" applyProtection="1">
      <alignment horizontal="left" vertical="center"/>
      <protection/>
    </xf>
    <xf numFmtId="164" fontId="4" fillId="0" borderId="17" xfId="0" applyFont="1" applyBorder="1" applyAlignment="1" applyProtection="1">
      <alignment horizontal="left" vertical="center" wrapText="1"/>
      <protection/>
    </xf>
    <xf numFmtId="164" fontId="5" fillId="0" borderId="18" xfId="0" applyFont="1" applyBorder="1" applyAlignment="1" applyProtection="1">
      <alignment horizontal="left" vertical="center"/>
      <protection/>
    </xf>
    <xf numFmtId="164" fontId="3" fillId="0" borderId="19" xfId="0" applyFont="1" applyBorder="1" applyAlignment="1" applyProtection="1">
      <alignment horizontal="left" vertical="center"/>
      <protection/>
    </xf>
    <xf numFmtId="164" fontId="5" fillId="0" borderId="12" xfId="0" applyFont="1" applyBorder="1" applyAlignment="1" applyProtection="1">
      <alignment horizontal="left" vertical="center" wrapText="1"/>
      <protection/>
    </xf>
    <xf numFmtId="164" fontId="5" fillId="0" borderId="20" xfId="0" applyFont="1" applyBorder="1" applyAlignment="1" applyProtection="1">
      <alignment horizontal="left" vertical="center"/>
      <protection/>
    </xf>
    <xf numFmtId="164" fontId="5" fillId="0" borderId="21" xfId="0" applyFont="1" applyBorder="1" applyAlignment="1" applyProtection="1">
      <alignment horizontal="left" vertical="center"/>
      <protection/>
    </xf>
    <xf numFmtId="164" fontId="3" fillId="0" borderId="22" xfId="0" applyFont="1" applyBorder="1" applyAlignment="1" applyProtection="1">
      <alignment horizontal="left" vertical="center"/>
      <protection/>
    </xf>
    <xf numFmtId="164" fontId="5" fillId="0" borderId="16" xfId="0" applyFont="1" applyBorder="1" applyAlignment="1" applyProtection="1">
      <alignment horizontal="left" vertical="center" wrapText="1"/>
      <protection/>
    </xf>
    <xf numFmtId="164" fontId="3" fillId="0" borderId="17" xfId="0" applyFont="1" applyBorder="1" applyAlignment="1" applyProtection="1">
      <alignment horizontal="left" vertical="center" wrapText="1"/>
      <protection/>
    </xf>
    <xf numFmtId="164" fontId="5" fillId="0" borderId="20" xfId="0" applyFont="1" applyBorder="1" applyAlignment="1" applyProtection="1">
      <alignment horizontal="left" vertical="center" wrapText="1"/>
      <protection/>
    </xf>
    <xf numFmtId="164" fontId="3" fillId="0" borderId="11" xfId="0" applyFont="1" applyBorder="1" applyAlignment="1" applyProtection="1">
      <alignment horizontal="left" vertical="top"/>
      <protection/>
    </xf>
    <xf numFmtId="164" fontId="3" fillId="0" borderId="0" xfId="0" applyFont="1" applyAlignment="1" applyProtection="1">
      <alignment horizontal="left" vertical="top"/>
      <protection/>
    </xf>
    <xf numFmtId="164" fontId="5" fillId="0" borderId="0" xfId="0" applyFont="1" applyAlignment="1" applyProtection="1">
      <alignment horizontal="left" vertical="top"/>
      <protection/>
    </xf>
    <xf numFmtId="164" fontId="3" fillId="0" borderId="15" xfId="0" applyFont="1" applyBorder="1" applyAlignment="1" applyProtection="1">
      <alignment horizontal="left" vertical="top"/>
      <protection/>
    </xf>
    <xf numFmtId="164" fontId="5" fillId="0" borderId="0" xfId="0" applyFont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7" fillId="0" borderId="0" xfId="0" applyFont="1" applyAlignment="1" applyProtection="1">
      <alignment horizontal="left" vertical="center"/>
      <protection/>
    </xf>
    <xf numFmtId="164" fontId="3" fillId="0" borderId="23" xfId="0" applyFont="1" applyBorder="1" applyAlignment="1" applyProtection="1">
      <alignment horizontal="left" vertical="center"/>
      <protection/>
    </xf>
    <xf numFmtId="164" fontId="3" fillId="0" borderId="7" xfId="0" applyFont="1" applyBorder="1" applyAlignment="1" applyProtection="1">
      <alignment horizontal="left" vertical="center"/>
      <protection/>
    </xf>
    <xf numFmtId="164" fontId="3" fillId="0" borderId="24" xfId="0" applyFont="1" applyBorder="1" applyAlignment="1" applyProtection="1">
      <alignment horizontal="left" vertical="center"/>
      <protection/>
    </xf>
    <xf numFmtId="164" fontId="3" fillId="0" borderId="25" xfId="0" applyFont="1" applyBorder="1" applyAlignment="1" applyProtection="1">
      <alignment horizontal="left" vertical="center"/>
      <protection/>
    </xf>
    <xf numFmtId="164" fontId="3" fillId="0" borderId="26" xfId="0" applyFont="1" applyBorder="1" applyAlignment="1" applyProtection="1">
      <alignment horizontal="left" vertical="center"/>
      <protection/>
    </xf>
    <xf numFmtId="164" fontId="8" fillId="0" borderId="26" xfId="0" applyFont="1" applyBorder="1" applyAlignment="1" applyProtection="1">
      <alignment horizontal="left" vertical="center"/>
      <protection/>
    </xf>
    <xf numFmtId="164" fontId="3" fillId="0" borderId="27" xfId="0" applyFont="1" applyBorder="1" applyAlignment="1" applyProtection="1">
      <alignment horizontal="left" vertical="center"/>
      <protection/>
    </xf>
    <xf numFmtId="164" fontId="3" fillId="0" borderId="28" xfId="0" applyFont="1" applyBorder="1" applyAlignment="1" applyProtection="1">
      <alignment horizontal="left" vertical="center"/>
      <protection/>
    </xf>
    <xf numFmtId="164" fontId="3" fillId="0" borderId="29" xfId="0" applyFont="1" applyBorder="1" applyAlignment="1" applyProtection="1">
      <alignment horizontal="left" vertical="center"/>
      <protection/>
    </xf>
    <xf numFmtId="164" fontId="3" fillId="0" borderId="30" xfId="0" applyFont="1" applyBorder="1" applyAlignment="1" applyProtection="1">
      <alignment horizontal="left" vertical="center"/>
      <protection/>
    </xf>
    <xf numFmtId="164" fontId="3" fillId="0" borderId="31" xfId="0" applyFont="1" applyBorder="1" applyAlignment="1" applyProtection="1">
      <alignment horizontal="left" vertical="center"/>
      <protection/>
    </xf>
    <xf numFmtId="164" fontId="3" fillId="0" borderId="32" xfId="0" applyFont="1" applyBorder="1" applyAlignment="1" applyProtection="1">
      <alignment horizontal="lef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6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165" fontId="1" fillId="0" borderId="36" xfId="0" applyNumberFormat="1" applyFont="1" applyBorder="1" applyAlignment="1" applyProtection="1">
      <alignment horizontal="right" vertical="center"/>
      <protection/>
    </xf>
    <xf numFmtId="165" fontId="9" fillId="0" borderId="34" xfId="0" applyNumberFormat="1" applyFont="1" applyBorder="1" applyAlignment="1" applyProtection="1">
      <alignment horizontal="right" vertical="center"/>
      <protection/>
    </xf>
    <xf numFmtId="166" fontId="9" fillId="0" borderId="7" xfId="0" applyNumberFormat="1" applyFont="1" applyBorder="1" applyAlignment="1" applyProtection="1">
      <alignment horizontal="right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165" fontId="1" fillId="0" borderId="37" xfId="0" applyNumberFormat="1" applyFont="1" applyBorder="1" applyAlignment="1" applyProtection="1">
      <alignment horizontal="right" vertical="center"/>
      <protection/>
    </xf>
    <xf numFmtId="164" fontId="8" fillId="0" borderId="26" xfId="0" applyFont="1" applyBorder="1" applyAlignment="1" applyProtection="1">
      <alignment horizontal="left" vertical="center" wrapText="1"/>
      <protection/>
    </xf>
    <xf numFmtId="164" fontId="10" fillId="0" borderId="28" xfId="0" applyFont="1" applyBorder="1" applyAlignment="1" applyProtection="1">
      <alignment horizontal="left" vertical="center"/>
      <protection/>
    </xf>
    <xf numFmtId="164" fontId="10" fillId="0" borderId="30" xfId="0" applyFont="1" applyBorder="1" applyAlignment="1" applyProtection="1">
      <alignment horizontal="left" vertical="center"/>
      <protection/>
    </xf>
    <xf numFmtId="164" fontId="8" fillId="0" borderId="31" xfId="0" applyFont="1" applyBorder="1" applyAlignment="1" applyProtection="1">
      <alignment horizontal="left" vertical="center"/>
      <protection/>
    </xf>
    <xf numFmtId="164" fontId="8" fillId="0" borderId="29" xfId="0" applyFont="1" applyBorder="1" applyAlignment="1" applyProtection="1">
      <alignment horizontal="left" vertical="center"/>
      <protection/>
    </xf>
    <xf numFmtId="164" fontId="8" fillId="0" borderId="32" xfId="0" applyFont="1" applyBorder="1" applyAlignment="1" applyProtection="1">
      <alignment horizontal="left" vertical="center"/>
      <protection/>
    </xf>
    <xf numFmtId="164" fontId="8" fillId="0" borderId="30" xfId="0" applyFont="1" applyBorder="1" applyAlignment="1" applyProtection="1">
      <alignment horizontal="left" vertical="center"/>
      <protection/>
    </xf>
    <xf numFmtId="164" fontId="8" fillId="0" borderId="0" xfId="0" applyFont="1" applyAlignment="1" applyProtection="1">
      <alignment horizontal="left" vertical="center"/>
      <protection/>
    </xf>
    <xf numFmtId="164" fontId="3" fillId="0" borderId="38" xfId="0" applyFont="1" applyBorder="1" applyAlignment="1" applyProtection="1">
      <alignment horizontal="center" vertical="center"/>
      <protection/>
    </xf>
    <xf numFmtId="164" fontId="11" fillId="0" borderId="39" xfId="0" applyFont="1" applyBorder="1" applyAlignment="1" applyProtection="1">
      <alignment horizontal="left" vertical="center"/>
      <protection/>
    </xf>
    <xf numFmtId="164" fontId="3" fillId="0" borderId="40" xfId="0" applyFont="1" applyBorder="1" applyAlignment="1" applyProtection="1">
      <alignment horizontal="left" vertical="center"/>
      <protection/>
    </xf>
    <xf numFmtId="164" fontId="3" fillId="0" borderId="41" xfId="0" applyFont="1" applyBorder="1" applyAlignment="1" applyProtection="1">
      <alignment horizontal="left" vertical="center"/>
      <protection/>
    </xf>
    <xf numFmtId="167" fontId="9" fillId="0" borderId="42" xfId="0" applyNumberFormat="1" applyFont="1" applyBorder="1" applyAlignment="1" applyProtection="1">
      <alignment horizontal="right" vertical="center"/>
      <protection/>
    </xf>
    <xf numFmtId="164" fontId="3" fillId="0" borderId="43" xfId="0" applyFont="1" applyBorder="1" applyAlignment="1" applyProtection="1">
      <alignment horizontal="left" vertical="center"/>
      <protection/>
    </xf>
    <xf numFmtId="164" fontId="3" fillId="0" borderId="42" xfId="0" applyFont="1" applyBorder="1" applyAlignment="1" applyProtection="1">
      <alignment horizontal="left" vertical="center"/>
      <protection/>
    </xf>
    <xf numFmtId="164" fontId="3" fillId="0" borderId="44" xfId="0" applyFont="1" applyBorder="1" applyAlignment="1" applyProtection="1">
      <alignment horizontal="left" vertical="center"/>
      <protection/>
    </xf>
    <xf numFmtId="167" fontId="1" fillId="0" borderId="42" xfId="0" applyNumberFormat="1" applyFont="1" applyBorder="1" applyAlignment="1" applyProtection="1">
      <alignment horizontal="righ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164" fontId="5" fillId="0" borderId="42" xfId="0" applyFont="1" applyBorder="1" applyAlignment="1" applyProtection="1">
      <alignment horizontal="left" vertical="center"/>
      <protection/>
    </xf>
    <xf numFmtId="164" fontId="3" fillId="0" borderId="45" xfId="0" applyFont="1" applyBorder="1" applyAlignment="1" applyProtection="1">
      <alignment horizontal="left" vertical="center"/>
      <protection/>
    </xf>
    <xf numFmtId="168" fontId="5" fillId="0" borderId="41" xfId="0" applyNumberFormat="1" applyFont="1" applyBorder="1" applyAlignment="1" applyProtection="1">
      <alignment horizontal="right" vertical="center"/>
      <protection/>
    </xf>
    <xf numFmtId="164" fontId="3" fillId="0" borderId="46" xfId="0" applyFont="1" applyBorder="1" applyAlignment="1" applyProtection="1">
      <alignment horizontal="left" vertical="center"/>
      <protection/>
    </xf>
    <xf numFmtId="164" fontId="3" fillId="0" borderId="47" xfId="0" applyFont="1" applyBorder="1" applyAlignment="1" applyProtection="1">
      <alignment horizontal="left" vertical="center"/>
      <protection/>
    </xf>
    <xf numFmtId="164" fontId="3" fillId="0" borderId="48" xfId="0" applyFont="1" applyBorder="1" applyAlignment="1" applyProtection="1">
      <alignment horizontal="center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4" fontId="11" fillId="0" borderId="42" xfId="0" applyFont="1" applyBorder="1" applyAlignment="1" applyProtection="1">
      <alignment horizontal="left" vertical="center"/>
      <protection/>
    </xf>
    <xf numFmtId="167" fontId="9" fillId="0" borderId="25" xfId="0" applyNumberFormat="1" applyFont="1" applyBorder="1" applyAlignment="1" applyProtection="1">
      <alignment horizontal="right" vertical="center"/>
      <protection/>
    </xf>
    <xf numFmtId="166" fontId="1" fillId="0" borderId="25" xfId="0" applyNumberFormat="1" applyFont="1" applyBorder="1" applyAlignment="1" applyProtection="1">
      <alignment horizontal="right" vertical="center"/>
      <protection/>
    </xf>
    <xf numFmtId="165" fontId="1" fillId="0" borderId="27" xfId="0" applyNumberFormat="1" applyFont="1" applyBorder="1" applyAlignment="1" applyProtection="1">
      <alignment horizontal="right" vertical="center"/>
      <protection/>
    </xf>
    <xf numFmtId="164" fontId="3" fillId="0" borderId="49" xfId="0" applyFont="1" applyBorder="1" applyAlignment="1" applyProtection="1">
      <alignment horizontal="center" vertical="center"/>
      <protection/>
    </xf>
    <xf numFmtId="164" fontId="3" fillId="0" borderId="36" xfId="0" applyFont="1" applyBorder="1" applyAlignment="1" applyProtection="1">
      <alignment horizontal="left" vertical="center"/>
      <protection/>
    </xf>
    <xf numFmtId="164" fontId="3" fillId="0" borderId="34" xfId="0" applyFont="1" applyBorder="1" applyAlignment="1" applyProtection="1">
      <alignment horizontal="left" vertical="center"/>
      <protection/>
    </xf>
    <xf numFmtId="164" fontId="3" fillId="0" borderId="35" xfId="0" applyFont="1" applyBorder="1" applyAlignment="1" applyProtection="1">
      <alignment horizontal="left" vertical="center"/>
      <protection/>
    </xf>
    <xf numFmtId="167" fontId="9" fillId="0" borderId="50" xfId="0" applyNumberFormat="1" applyFont="1" applyBorder="1" applyAlignment="1" applyProtection="1">
      <alignment horizontal="right" vertical="center"/>
      <protection/>
    </xf>
    <xf numFmtId="164" fontId="3" fillId="0" borderId="8" xfId="0" applyFont="1" applyBorder="1" applyAlignment="1" applyProtection="1">
      <alignment horizontal="left" vertical="center"/>
      <protection/>
    </xf>
    <xf numFmtId="167" fontId="9" fillId="0" borderId="26" xfId="0" applyNumberFormat="1" applyFont="1" applyBorder="1" applyAlignment="1" applyProtection="1">
      <alignment horizontal="right" vertical="center"/>
      <protection/>
    </xf>
    <xf numFmtId="165" fontId="9" fillId="0" borderId="7" xfId="0" applyNumberFormat="1" applyFont="1" applyBorder="1" applyAlignment="1" applyProtection="1">
      <alignment horizontal="right" vertical="center"/>
      <protection/>
    </xf>
    <xf numFmtId="164" fontId="3" fillId="0" borderId="51" xfId="0" applyFont="1" applyBorder="1" applyAlignment="1" applyProtection="1">
      <alignment horizontal="left" vertical="top"/>
      <protection/>
    </xf>
    <xf numFmtId="164" fontId="11" fillId="0" borderId="47" xfId="0" applyFont="1" applyBorder="1" applyAlignment="1" applyProtection="1">
      <alignment horizontal="left" vertical="center"/>
      <protection/>
    </xf>
    <xf numFmtId="164" fontId="8" fillId="0" borderId="52" xfId="0" applyFont="1" applyBorder="1" applyAlignment="1" applyProtection="1">
      <alignment horizontal="left" vertical="center"/>
      <protection/>
    </xf>
    <xf numFmtId="164" fontId="3" fillId="0" borderId="52" xfId="0" applyFont="1" applyBorder="1" applyAlignment="1" applyProtection="1">
      <alignment horizontal="left" vertical="top"/>
      <protection/>
    </xf>
    <xf numFmtId="164" fontId="12" fillId="0" borderId="30" xfId="0" applyFont="1" applyBorder="1" applyAlignment="1" applyProtection="1">
      <alignment horizontal="left" vertical="center"/>
      <protection/>
    </xf>
    <xf numFmtId="164" fontId="5" fillId="0" borderId="29" xfId="0" applyFont="1" applyBorder="1" applyAlignment="1" applyProtection="1">
      <alignment horizontal="left" vertical="center"/>
      <protection/>
    </xf>
    <xf numFmtId="167" fontId="12" fillId="0" borderId="29" xfId="0" applyNumberFormat="1" applyFont="1" applyBorder="1" applyAlignment="1" applyProtection="1">
      <alignment horizontal="right" vertical="center"/>
      <protection/>
    </xf>
    <xf numFmtId="164" fontId="3" fillId="0" borderId="32" xfId="0" applyFont="1" applyBorder="1" applyAlignment="1" applyProtection="1">
      <alignment horizontal="left" vertical="top"/>
      <protection/>
    </xf>
    <xf numFmtId="164" fontId="3" fillId="0" borderId="4" xfId="0" applyFont="1" applyBorder="1" applyAlignment="1" applyProtection="1">
      <alignment horizontal="left" vertical="top"/>
      <protection/>
    </xf>
    <xf numFmtId="164" fontId="4" fillId="0" borderId="50" xfId="0" applyFont="1" applyBorder="1" applyAlignment="1" applyProtection="1">
      <alignment horizontal="left" vertical="center"/>
      <protection/>
    </xf>
    <xf numFmtId="164" fontId="5" fillId="0" borderId="7" xfId="0" applyFont="1" applyBorder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horizontal="right" vertical="center"/>
      <protection/>
    </xf>
    <xf numFmtId="164" fontId="3" fillId="0" borderId="5" xfId="0" applyFont="1" applyBorder="1" applyAlignment="1" applyProtection="1">
      <alignment horizontal="left" vertical="top"/>
      <protection/>
    </xf>
    <xf numFmtId="164" fontId="0" fillId="0" borderId="11" xfId="0" applyFont="1" applyBorder="1" applyAlignment="1">
      <alignment horizontal="left" vertical="top"/>
    </xf>
    <xf numFmtId="164" fontId="0" fillId="0" borderId="4" xfId="0" applyFont="1" applyBorder="1" applyAlignment="1">
      <alignment horizontal="left" vertical="top"/>
    </xf>
    <xf numFmtId="164" fontId="5" fillId="0" borderId="39" xfId="0" applyFont="1" applyBorder="1" applyAlignment="1">
      <alignment horizontal="left" vertical="center"/>
    </xf>
    <xf numFmtId="169" fontId="5" fillId="0" borderId="53" xfId="0" applyNumberFormat="1" applyFont="1" applyBorder="1" applyAlignment="1">
      <alignment horizontal="center" vertical="center"/>
    </xf>
    <xf numFmtId="170" fontId="5" fillId="0" borderId="53" xfId="0" applyNumberFormat="1" applyFont="1" applyBorder="1" applyAlignment="1">
      <alignment horizontal="right" vertical="center"/>
    </xf>
    <xf numFmtId="167" fontId="5" fillId="0" borderId="53" xfId="0" applyNumberFormat="1" applyFont="1" applyBorder="1" applyAlignment="1">
      <alignment horizontal="right" vertical="center"/>
    </xf>
    <xf numFmtId="164" fontId="0" fillId="0" borderId="54" xfId="0" applyFont="1" applyBorder="1" applyAlignment="1">
      <alignment horizontal="left" vertical="top"/>
    </xf>
    <xf numFmtId="164" fontId="5" fillId="0" borderId="46" xfId="0" applyFont="1" applyBorder="1" applyAlignment="1">
      <alignment horizontal="left" vertical="center"/>
    </xf>
    <xf numFmtId="169" fontId="5" fillId="0" borderId="52" xfId="0" applyNumberFormat="1" applyFont="1" applyBorder="1" applyAlignment="1">
      <alignment horizontal="center" vertical="center"/>
    </xf>
    <xf numFmtId="170" fontId="5" fillId="0" borderId="52" xfId="0" applyNumberFormat="1" applyFont="1" applyBorder="1" applyAlignment="1">
      <alignment horizontal="right" vertical="center"/>
    </xf>
    <xf numFmtId="167" fontId="5" fillId="0" borderId="52" xfId="0" applyNumberFormat="1" applyFont="1" applyBorder="1" applyAlignment="1">
      <alignment horizontal="right" vertical="center"/>
    </xf>
    <xf numFmtId="164" fontId="0" fillId="0" borderId="55" xfId="0" applyFont="1" applyBorder="1" applyAlignment="1">
      <alignment horizontal="left" vertical="top"/>
    </xf>
    <xf numFmtId="164" fontId="0" fillId="0" borderId="6" xfId="0" applyFont="1" applyBorder="1" applyAlignment="1">
      <alignment horizontal="left" vertical="top"/>
    </xf>
    <xf numFmtId="164" fontId="12" fillId="0" borderId="34" xfId="0" applyFont="1" applyBorder="1" applyAlignment="1">
      <alignment horizontal="left" vertical="center"/>
    </xf>
    <xf numFmtId="169" fontId="5" fillId="0" borderId="34" xfId="0" applyNumberFormat="1" applyFont="1" applyBorder="1" applyAlignment="1">
      <alignment horizontal="right" vertical="center"/>
    </xf>
    <xf numFmtId="170" fontId="5" fillId="0" borderId="34" xfId="0" applyNumberFormat="1" applyFont="1" applyBorder="1" applyAlignment="1">
      <alignment horizontal="right" vertical="center"/>
    </xf>
    <xf numFmtId="169" fontId="5" fillId="0" borderId="34" xfId="0" applyNumberFormat="1" applyFont="1" applyBorder="1" applyAlignment="1">
      <alignment horizontal="left" vertical="center"/>
    </xf>
    <xf numFmtId="167" fontId="12" fillId="0" borderId="34" xfId="0" applyNumberFormat="1" applyFont="1" applyBorder="1" applyAlignment="1">
      <alignment horizontal="right" vertical="center"/>
    </xf>
    <xf numFmtId="164" fontId="0" fillId="0" borderId="37" xfId="0" applyFont="1" applyBorder="1" applyAlignment="1">
      <alignment horizontal="left" vertical="top"/>
    </xf>
    <xf numFmtId="164" fontId="10" fillId="0" borderId="28" xfId="0" applyFont="1" applyBorder="1" applyAlignment="1">
      <alignment horizontal="left" vertical="center"/>
    </xf>
    <xf numFmtId="164" fontId="3" fillId="0" borderId="29" xfId="0" applyFont="1" applyBorder="1" applyAlignment="1">
      <alignment horizontal="left" vertical="top"/>
    </xf>
    <xf numFmtId="164" fontId="8" fillId="0" borderId="31" xfId="0" applyFont="1" applyBorder="1" applyAlignment="1">
      <alignment horizontal="left" vertical="center"/>
    </xf>
    <xf numFmtId="170" fontId="3" fillId="0" borderId="29" xfId="0" applyNumberFormat="1" applyFont="1" applyBorder="1" applyAlignment="1">
      <alignment horizontal="right" vertical="center"/>
    </xf>
    <xf numFmtId="164" fontId="0" fillId="0" borderId="32" xfId="0" applyFont="1" applyBorder="1" applyAlignment="1">
      <alignment horizontal="left" vertical="top"/>
    </xf>
    <xf numFmtId="164" fontId="3" fillId="0" borderId="4" xfId="0" applyFont="1" applyBorder="1" applyAlignment="1">
      <alignment horizontal="left" vertical="top"/>
    </xf>
    <xf numFmtId="164" fontId="3" fillId="0" borderId="46" xfId="0" applyFont="1" applyBorder="1" applyAlignment="1">
      <alignment horizontal="left"/>
    </xf>
    <xf numFmtId="164" fontId="3" fillId="0" borderId="52" xfId="0" applyFont="1" applyBorder="1" applyAlignment="1">
      <alignment horizontal="left" vertical="top"/>
    </xf>
    <xf numFmtId="167" fontId="1" fillId="0" borderId="46" xfId="0" applyNumberFormat="1" applyFont="1" applyBorder="1" applyAlignment="1">
      <alignment horizontal="right" vertical="center"/>
    </xf>
    <xf numFmtId="164" fontId="0" fillId="0" borderId="5" xfId="0" applyFont="1" applyBorder="1" applyAlignment="1">
      <alignment horizontal="left" vertical="top"/>
    </xf>
    <xf numFmtId="164" fontId="0" fillId="0" borderId="18" xfId="0" applyFont="1" applyBorder="1" applyAlignment="1">
      <alignment horizontal="left" vertical="top"/>
    </xf>
    <xf numFmtId="164" fontId="0" fillId="0" borderId="56" xfId="0" applyFont="1" applyBorder="1" applyAlignment="1">
      <alignment horizontal="left" vertical="top"/>
    </xf>
    <xf numFmtId="164" fontId="3" fillId="0" borderId="57" xfId="0" applyFont="1" applyBorder="1" applyAlignment="1">
      <alignment horizontal="left" vertical="top"/>
    </xf>
    <xf numFmtId="164" fontId="3" fillId="0" borderId="50" xfId="0" applyFont="1" applyBorder="1" applyAlignment="1">
      <alignment horizontal="left"/>
    </xf>
    <xf numFmtId="164" fontId="3" fillId="0" borderId="7" xfId="0" applyFont="1" applyBorder="1" applyAlignment="1">
      <alignment horizontal="left" vertical="top"/>
    </xf>
    <xf numFmtId="167" fontId="1" fillId="0" borderId="50" xfId="0" applyNumberFormat="1" applyFont="1" applyBorder="1" applyAlignment="1">
      <alignment horizontal="right" vertical="center"/>
    </xf>
    <xf numFmtId="164" fontId="0" fillId="0" borderId="8" xfId="0" applyFont="1" applyBorder="1" applyAlignment="1">
      <alignment horizontal="left" vertical="top"/>
    </xf>
    <xf numFmtId="164" fontId="13" fillId="0" borderId="0" xfId="0" applyFont="1" applyBorder="1" applyAlignment="1" applyProtection="1">
      <alignment horizontal="center" vertical="center"/>
      <protection/>
    </xf>
    <xf numFmtId="164" fontId="14" fillId="0" borderId="0" xfId="0" applyFont="1" applyAlignment="1" applyProtection="1">
      <alignment horizontal="left"/>
      <protection/>
    </xf>
    <xf numFmtId="164" fontId="14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top"/>
      <protection/>
    </xf>
    <xf numFmtId="164" fontId="7" fillId="0" borderId="0" xfId="0" applyFont="1" applyAlignment="1" applyProtection="1">
      <alignment horizontal="left" vertical="top"/>
      <protection/>
    </xf>
    <xf numFmtId="164" fontId="5" fillId="0" borderId="0" xfId="0" applyFont="1" applyAlignment="1" applyProtection="1">
      <alignment horizontal="left" vertical="top"/>
      <protection/>
    </xf>
    <xf numFmtId="164" fontId="15" fillId="0" borderId="0" xfId="0" applyFont="1" applyAlignment="1" applyProtection="1">
      <alignment horizontal="left"/>
      <protection/>
    </xf>
    <xf numFmtId="164" fontId="15" fillId="0" borderId="0" xfId="0" applyFont="1" applyAlignment="1" applyProtection="1">
      <alignment horizontal="left" vertical="top"/>
      <protection/>
    </xf>
    <xf numFmtId="164" fontId="7" fillId="0" borderId="0" xfId="0" applyFont="1" applyAlignment="1" applyProtection="1">
      <alignment horizontal="left"/>
      <protection/>
    </xf>
    <xf numFmtId="164" fontId="16" fillId="2" borderId="58" xfId="0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Alignment="1">
      <alignment horizontal="center"/>
    </xf>
    <xf numFmtId="164" fontId="17" fillId="0" borderId="0" xfId="0" applyFont="1" applyAlignment="1">
      <alignment horizontal="left" wrapText="1"/>
    </xf>
    <xf numFmtId="171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center"/>
    </xf>
    <xf numFmtId="164" fontId="18" fillId="0" borderId="0" xfId="0" applyFont="1" applyAlignment="1">
      <alignment horizontal="left" wrapText="1"/>
    </xf>
    <xf numFmtId="171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166" fontId="5" fillId="0" borderId="58" xfId="0" applyNumberFormat="1" applyFont="1" applyBorder="1" applyAlignment="1">
      <alignment horizontal="center"/>
    </xf>
    <xf numFmtId="164" fontId="5" fillId="0" borderId="58" xfId="0" applyFont="1" applyBorder="1" applyAlignment="1">
      <alignment horizontal="left" wrapText="1"/>
    </xf>
    <xf numFmtId="171" fontId="5" fillId="0" borderId="58" xfId="0" applyNumberFormat="1" applyFont="1" applyBorder="1" applyAlignment="1">
      <alignment horizontal="right"/>
    </xf>
    <xf numFmtId="167" fontId="5" fillId="0" borderId="58" xfId="0" applyNumberFormat="1" applyFont="1" applyBorder="1" applyAlignment="1">
      <alignment horizontal="right"/>
    </xf>
    <xf numFmtId="166" fontId="19" fillId="0" borderId="58" xfId="0" applyNumberFormat="1" applyFont="1" applyBorder="1" applyAlignment="1">
      <alignment horizontal="center"/>
    </xf>
    <xf numFmtId="164" fontId="19" fillId="0" borderId="58" xfId="0" applyFont="1" applyBorder="1" applyAlignment="1">
      <alignment horizontal="left" wrapText="1"/>
    </xf>
    <xf numFmtId="171" fontId="19" fillId="0" borderId="58" xfId="0" applyNumberFormat="1" applyFont="1" applyBorder="1" applyAlignment="1">
      <alignment horizontal="right"/>
    </xf>
    <xf numFmtId="167" fontId="19" fillId="0" borderId="58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center" vertical="center"/>
    </xf>
    <xf numFmtId="164" fontId="20" fillId="0" borderId="0" xfId="0" applyFont="1" applyAlignment="1">
      <alignment horizontal="left" vertical="center" wrapText="1"/>
    </xf>
    <xf numFmtId="171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center"/>
    </xf>
    <xf numFmtId="164" fontId="21" fillId="0" borderId="0" xfId="0" applyFont="1" applyAlignment="1">
      <alignment horizontal="left" wrapText="1"/>
    </xf>
    <xf numFmtId="171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defaultGridColor="0" view="pageBreakPreview" zoomScaleSheetLayoutView="100" colorId="8" workbookViewId="0" topLeftCell="A1">
      <selection activeCell="R28" sqref="R28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5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3" width="3" style="1" customWidth="1"/>
    <col min="14" max="14" width="5.66015625" style="1" customWidth="1"/>
    <col min="15" max="15" width="6.5" style="1" customWidth="1"/>
    <col min="16" max="16" width="12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66015625" style="1" customWidth="1"/>
  </cols>
  <sheetData>
    <row r="1" spans="1:19" s="5" customFormat="1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5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5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5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5" customFormat="1" ht="24" customHeight="1">
      <c r="A5" s="16"/>
      <c r="B5" s="17" t="s">
        <v>1</v>
      </c>
      <c r="C5" s="17"/>
      <c r="D5" s="17"/>
      <c r="E5" s="18" t="s">
        <v>2</v>
      </c>
      <c r="F5" s="18"/>
      <c r="G5" s="18"/>
      <c r="H5" s="18"/>
      <c r="I5" s="18"/>
      <c r="J5" s="18"/>
      <c r="K5" s="18"/>
      <c r="L5" s="18"/>
      <c r="M5" s="17"/>
      <c r="N5" s="17"/>
      <c r="O5" s="19" t="s">
        <v>3</v>
      </c>
      <c r="P5" s="19"/>
      <c r="Q5" s="20"/>
      <c r="R5" s="21"/>
      <c r="S5" s="22"/>
    </row>
    <row r="6" spans="1:19" s="5" customFormat="1" ht="24" customHeight="1">
      <c r="A6" s="16"/>
      <c r="B6" s="17" t="s">
        <v>4</v>
      </c>
      <c r="C6" s="17"/>
      <c r="D6" s="17"/>
      <c r="E6" s="23" t="s">
        <v>5</v>
      </c>
      <c r="F6" s="23"/>
      <c r="G6" s="23"/>
      <c r="H6" s="23"/>
      <c r="I6" s="23"/>
      <c r="J6" s="23"/>
      <c r="K6" s="23"/>
      <c r="L6" s="23"/>
      <c r="M6" s="17"/>
      <c r="N6" s="17"/>
      <c r="O6" s="19" t="s">
        <v>6</v>
      </c>
      <c r="P6" s="19"/>
      <c r="Q6" s="24"/>
      <c r="R6" s="22"/>
      <c r="S6" s="22"/>
    </row>
    <row r="7" spans="1:19" s="5" customFormat="1" ht="24" customHeight="1">
      <c r="A7" s="16"/>
      <c r="B7" s="17"/>
      <c r="C7" s="17"/>
      <c r="D7" s="17"/>
      <c r="E7" s="25" t="s">
        <v>7</v>
      </c>
      <c r="F7" s="25"/>
      <c r="G7" s="25"/>
      <c r="H7" s="25"/>
      <c r="I7" s="25"/>
      <c r="J7" s="25"/>
      <c r="K7" s="25"/>
      <c r="L7" s="25"/>
      <c r="M7" s="17"/>
      <c r="N7" s="17"/>
      <c r="O7" s="19" t="s">
        <v>8</v>
      </c>
      <c r="P7" s="19"/>
      <c r="Q7" s="26"/>
      <c r="R7" s="27"/>
      <c r="S7" s="22"/>
    </row>
    <row r="8" spans="1:19" s="5" customFormat="1" ht="24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 t="s">
        <v>9</v>
      </c>
      <c r="P8" s="19"/>
      <c r="Q8" s="17" t="s">
        <v>10</v>
      </c>
      <c r="R8" s="17"/>
      <c r="S8" s="22"/>
    </row>
    <row r="9" spans="1:19" s="5" customFormat="1" ht="24" customHeight="1">
      <c r="A9" s="16"/>
      <c r="B9" s="17" t="s">
        <v>11</v>
      </c>
      <c r="C9" s="17"/>
      <c r="D9" s="17"/>
      <c r="E9" s="28" t="s">
        <v>7</v>
      </c>
      <c r="F9" s="28"/>
      <c r="G9" s="28"/>
      <c r="H9" s="28"/>
      <c r="I9" s="28"/>
      <c r="J9" s="28"/>
      <c r="K9" s="28"/>
      <c r="L9" s="28"/>
      <c r="M9" s="17"/>
      <c r="N9" s="17"/>
      <c r="O9" s="29"/>
      <c r="P9" s="29"/>
      <c r="Q9" s="30"/>
      <c r="R9" s="31"/>
      <c r="S9" s="22"/>
    </row>
    <row r="10" spans="1:19" s="5" customFormat="1" ht="24" customHeight="1">
      <c r="A10" s="16"/>
      <c r="B10" s="17" t="s">
        <v>12</v>
      </c>
      <c r="C10" s="17"/>
      <c r="D10" s="17"/>
      <c r="E10" s="32" t="s">
        <v>7</v>
      </c>
      <c r="F10" s="32"/>
      <c r="G10" s="32"/>
      <c r="H10" s="32"/>
      <c r="I10" s="32"/>
      <c r="J10" s="32"/>
      <c r="K10" s="32"/>
      <c r="L10" s="32"/>
      <c r="M10" s="17"/>
      <c r="N10" s="17"/>
      <c r="O10" s="29"/>
      <c r="P10" s="29"/>
      <c r="Q10" s="30"/>
      <c r="R10" s="31"/>
      <c r="S10" s="22"/>
    </row>
    <row r="11" spans="1:19" s="5" customFormat="1" ht="24" customHeight="1">
      <c r="A11" s="16"/>
      <c r="B11" s="17" t="s">
        <v>13</v>
      </c>
      <c r="C11" s="17"/>
      <c r="D11" s="17"/>
      <c r="E11" s="32" t="s">
        <v>7</v>
      </c>
      <c r="F11" s="32"/>
      <c r="G11" s="32"/>
      <c r="H11" s="32"/>
      <c r="I11" s="32"/>
      <c r="J11" s="32"/>
      <c r="K11" s="32"/>
      <c r="L11" s="32"/>
      <c r="M11" s="17"/>
      <c r="N11" s="17"/>
      <c r="O11" s="29"/>
      <c r="P11" s="29"/>
      <c r="Q11" s="30"/>
      <c r="R11" s="31"/>
      <c r="S11" s="22"/>
    </row>
    <row r="12" spans="1:19" s="5" customFormat="1" ht="24" customHeight="1">
      <c r="A12" s="16"/>
      <c r="B12" s="17" t="s">
        <v>14</v>
      </c>
      <c r="C12" s="17"/>
      <c r="D12" s="17"/>
      <c r="E12" s="33"/>
      <c r="F12" s="33"/>
      <c r="G12" s="33"/>
      <c r="H12" s="33"/>
      <c r="I12" s="33"/>
      <c r="J12" s="33"/>
      <c r="K12" s="33"/>
      <c r="L12" s="33"/>
      <c r="M12" s="17"/>
      <c r="N12" s="17"/>
      <c r="O12" s="34"/>
      <c r="P12" s="34"/>
      <c r="Q12" s="34"/>
      <c r="R12" s="34"/>
      <c r="S12" s="22"/>
    </row>
    <row r="13" spans="1:19" s="5" customFormat="1" ht="12" customHeight="1">
      <c r="A13" s="35"/>
      <c r="B13" s="36"/>
      <c r="C13" s="36"/>
      <c r="D13" s="36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7"/>
      <c r="Q13" s="37"/>
      <c r="R13" s="36"/>
      <c r="S13" s="38"/>
    </row>
    <row r="14" spans="1:19" s="5" customFormat="1" ht="18" customHeight="1">
      <c r="A14" s="16"/>
      <c r="B14" s="17"/>
      <c r="C14" s="17"/>
      <c r="D14" s="17"/>
      <c r="E14" s="39" t="s">
        <v>15</v>
      </c>
      <c r="F14" s="17"/>
      <c r="G14" s="17"/>
      <c r="H14" s="17"/>
      <c r="I14" s="17"/>
      <c r="J14" s="17"/>
      <c r="K14" s="17"/>
      <c r="L14" s="17"/>
      <c r="M14" s="17"/>
      <c r="N14" s="17"/>
      <c r="O14" s="40" t="s">
        <v>16</v>
      </c>
      <c r="P14" s="40"/>
      <c r="Q14" s="39"/>
      <c r="R14" s="41"/>
      <c r="S14" s="22"/>
    </row>
    <row r="15" spans="1:19" s="5" customFormat="1" ht="18" customHeight="1">
      <c r="A15" s="16"/>
      <c r="B15" s="17"/>
      <c r="C15" s="17"/>
      <c r="D15" s="17"/>
      <c r="E15" s="29"/>
      <c r="F15" s="17"/>
      <c r="G15" s="39"/>
      <c r="H15" s="17"/>
      <c r="I15" s="39"/>
      <c r="J15" s="17"/>
      <c r="K15" s="17"/>
      <c r="L15" s="17"/>
      <c r="M15" s="17"/>
      <c r="N15" s="17"/>
      <c r="O15" s="29" t="s">
        <v>17</v>
      </c>
      <c r="P15" s="29"/>
      <c r="Q15" s="39"/>
      <c r="R15" s="42"/>
      <c r="S15" s="22"/>
    </row>
    <row r="16" spans="1:19" s="5" customFormat="1" ht="9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7"/>
      <c r="P16" s="44"/>
      <c r="Q16" s="44"/>
      <c r="R16" s="44"/>
      <c r="S16" s="45"/>
    </row>
    <row r="17" spans="1:19" s="5" customFormat="1" ht="20.25" customHeight="1">
      <c r="A17" s="46"/>
      <c r="B17" s="47"/>
      <c r="C17" s="47"/>
      <c r="D17" s="47"/>
      <c r="E17" s="48" t="s">
        <v>18</v>
      </c>
      <c r="F17" s="47"/>
      <c r="G17" s="47"/>
      <c r="H17" s="47"/>
      <c r="I17" s="47"/>
      <c r="J17" s="47"/>
      <c r="K17" s="47"/>
      <c r="L17" s="47"/>
      <c r="M17" s="47"/>
      <c r="N17" s="47"/>
      <c r="O17" s="14"/>
      <c r="P17" s="47"/>
      <c r="Q17" s="47"/>
      <c r="R17" s="47"/>
      <c r="S17" s="49"/>
    </row>
    <row r="18" spans="1:19" s="5" customFormat="1" ht="21" customHeight="1">
      <c r="A18" s="50" t="s">
        <v>19</v>
      </c>
      <c r="B18" s="51"/>
      <c r="C18" s="51"/>
      <c r="D18" s="52"/>
      <c r="E18" s="53" t="s">
        <v>20</v>
      </c>
      <c r="F18" s="52"/>
      <c r="G18" s="53" t="s">
        <v>21</v>
      </c>
      <c r="H18" s="51"/>
      <c r="I18" s="52"/>
      <c r="J18" s="53" t="s">
        <v>22</v>
      </c>
      <c r="K18" s="51"/>
      <c r="L18" s="53" t="s">
        <v>23</v>
      </c>
      <c r="M18" s="51"/>
      <c r="N18" s="51"/>
      <c r="O18" s="51"/>
      <c r="P18" s="52"/>
      <c r="Q18" s="53" t="s">
        <v>24</v>
      </c>
      <c r="R18" s="51"/>
      <c r="S18" s="54"/>
    </row>
    <row r="19" spans="1:19" s="5" customFormat="1" ht="18.75" customHeight="1">
      <c r="A19" s="55"/>
      <c r="B19" s="56"/>
      <c r="C19" s="56"/>
      <c r="D19" s="57">
        <v>0</v>
      </c>
      <c r="E19" s="58">
        <v>0</v>
      </c>
      <c r="F19" s="59"/>
      <c r="G19" s="60"/>
      <c r="H19" s="56"/>
      <c r="I19" s="57">
        <v>0</v>
      </c>
      <c r="J19" s="58">
        <v>0</v>
      </c>
      <c r="K19" s="61"/>
      <c r="L19" s="60"/>
      <c r="M19" s="56"/>
      <c r="N19" s="56"/>
      <c r="O19" s="62"/>
      <c r="P19" s="57">
        <v>0</v>
      </c>
      <c r="Q19" s="60"/>
      <c r="R19" s="63">
        <v>0</v>
      </c>
      <c r="S19" s="64"/>
    </row>
    <row r="20" spans="1:19" s="5" customFormat="1" ht="20.25" customHeight="1">
      <c r="A20" s="46"/>
      <c r="B20" s="47"/>
      <c r="C20" s="47"/>
      <c r="D20" s="47"/>
      <c r="E20" s="48" t="s">
        <v>25</v>
      </c>
      <c r="F20" s="47"/>
      <c r="G20" s="47"/>
      <c r="H20" s="47"/>
      <c r="I20" s="47"/>
      <c r="J20" s="65" t="s">
        <v>26</v>
      </c>
      <c r="K20" s="47"/>
      <c r="L20" s="47"/>
      <c r="M20" s="47"/>
      <c r="N20" s="47"/>
      <c r="O20" s="44"/>
      <c r="P20" s="47"/>
      <c r="Q20" s="47"/>
      <c r="R20" s="47"/>
      <c r="S20" s="49"/>
    </row>
    <row r="21" spans="1:19" s="5" customFormat="1" ht="18.75" customHeight="1">
      <c r="A21" s="66" t="s">
        <v>27</v>
      </c>
      <c r="B21" s="67"/>
      <c r="C21" s="68" t="s">
        <v>28</v>
      </c>
      <c r="D21" s="69"/>
      <c r="E21" s="69"/>
      <c r="F21" s="70"/>
      <c r="G21" s="66" t="s">
        <v>29</v>
      </c>
      <c r="H21" s="71"/>
      <c r="I21" s="68" t="s">
        <v>30</v>
      </c>
      <c r="J21" s="69"/>
      <c r="K21" s="69"/>
      <c r="L21" s="66" t="s">
        <v>31</v>
      </c>
      <c r="M21" s="71"/>
      <c r="N21" s="68" t="s">
        <v>32</v>
      </c>
      <c r="O21" s="72"/>
      <c r="P21" s="69"/>
      <c r="Q21" s="69"/>
      <c r="R21" s="69"/>
      <c r="S21" s="70"/>
    </row>
    <row r="22" spans="1:19" s="5" customFormat="1" ht="18.75" customHeight="1">
      <c r="A22" s="73" t="s">
        <v>33</v>
      </c>
      <c r="B22" s="74" t="s">
        <v>34</v>
      </c>
      <c r="C22" s="75"/>
      <c r="D22" s="76" t="s">
        <v>35</v>
      </c>
      <c r="E22" s="77">
        <f>'15088_2 - Rozpočet'!G18+'15088_2 - Rozpočet'!G17</f>
        <v>0</v>
      </c>
      <c r="F22" s="78"/>
      <c r="G22" s="73" t="s">
        <v>36</v>
      </c>
      <c r="H22" s="79" t="s">
        <v>37</v>
      </c>
      <c r="I22" s="80"/>
      <c r="J22" s="81">
        <v>0</v>
      </c>
      <c r="K22" s="82"/>
      <c r="L22" s="73" t="s">
        <v>38</v>
      </c>
      <c r="M22" s="83" t="s">
        <v>39</v>
      </c>
      <c r="N22" s="84"/>
      <c r="O22" s="84"/>
      <c r="P22" s="84"/>
      <c r="Q22" s="85"/>
      <c r="R22" s="77">
        <v>0</v>
      </c>
      <c r="S22" s="78"/>
    </row>
    <row r="23" spans="1:19" s="5" customFormat="1" ht="18.75" customHeight="1">
      <c r="A23" s="73" t="s">
        <v>40</v>
      </c>
      <c r="B23" s="86"/>
      <c r="C23" s="87"/>
      <c r="D23" s="76" t="s">
        <v>41</v>
      </c>
      <c r="E23" s="77">
        <f>'15088_2 - Rozpočet'!G15+'15088_2 - Rozpočet'!G16+'15088_2 - Rozpočet'!G19+'15088_2 - Rozpočet'!G20</f>
        <v>0</v>
      </c>
      <c r="F23" s="78"/>
      <c r="G23" s="73" t="s">
        <v>42</v>
      </c>
      <c r="H23" s="17" t="s">
        <v>43</v>
      </c>
      <c r="I23" s="80"/>
      <c r="J23" s="81">
        <v>0</v>
      </c>
      <c r="K23" s="82"/>
      <c r="L23" s="73" t="s">
        <v>44</v>
      </c>
      <c r="M23" s="83" t="s">
        <v>45</v>
      </c>
      <c r="N23" s="84"/>
      <c r="O23" s="17"/>
      <c r="P23" s="84"/>
      <c r="Q23" s="85"/>
      <c r="R23" s="77">
        <v>0</v>
      </c>
      <c r="S23" s="78"/>
    </row>
    <row r="24" spans="1:19" s="5" customFormat="1" ht="18.75" customHeight="1">
      <c r="A24" s="73" t="s">
        <v>46</v>
      </c>
      <c r="B24" s="74" t="s">
        <v>47</v>
      </c>
      <c r="C24" s="75"/>
      <c r="D24" s="76" t="s">
        <v>35</v>
      </c>
      <c r="E24" s="77">
        <f>'15088_2 - Rozpočet'!G43+'15088_2 - Rozpočet'!G37+'15088_2 - Rozpočet'!G50</f>
        <v>0.020160854</v>
      </c>
      <c r="F24" s="78"/>
      <c r="G24" s="73" t="s">
        <v>48</v>
      </c>
      <c r="H24" s="79" t="s">
        <v>49</v>
      </c>
      <c r="I24" s="80"/>
      <c r="J24" s="81">
        <v>0</v>
      </c>
      <c r="K24" s="82"/>
      <c r="L24" s="73" t="s">
        <v>50</v>
      </c>
      <c r="M24" s="83" t="s">
        <v>51</v>
      </c>
      <c r="N24" s="84"/>
      <c r="O24" s="84"/>
      <c r="P24" s="84"/>
      <c r="Q24" s="85"/>
      <c r="R24" s="77">
        <v>0</v>
      </c>
      <c r="S24" s="78"/>
    </row>
    <row r="25" spans="1:19" s="5" customFormat="1" ht="18.75" customHeight="1">
      <c r="A25" s="73" t="s">
        <v>52</v>
      </c>
      <c r="B25" s="86"/>
      <c r="C25" s="87"/>
      <c r="D25" s="76" t="s">
        <v>41</v>
      </c>
      <c r="E25" s="77">
        <f>'15088_2 - Rozpočet'!G22+'15088_2 - Rozpočet'!G59+'15088_2 - Rozpočet'!G65</f>
        <v>0</v>
      </c>
      <c r="F25" s="78"/>
      <c r="G25" s="73" t="s">
        <v>53</v>
      </c>
      <c r="H25" s="79"/>
      <c r="I25" s="80"/>
      <c r="J25" s="81">
        <v>0</v>
      </c>
      <c r="K25" s="82"/>
      <c r="L25" s="73" t="s">
        <v>54</v>
      </c>
      <c r="M25" s="83" t="s">
        <v>55</v>
      </c>
      <c r="N25" s="84"/>
      <c r="O25" s="17"/>
      <c r="P25" s="84"/>
      <c r="Q25" s="85"/>
      <c r="R25" s="77">
        <v>0</v>
      </c>
      <c r="S25" s="78"/>
    </row>
    <row r="26" spans="1:19" s="5" customFormat="1" ht="18.75" customHeight="1">
      <c r="A26" s="73" t="s">
        <v>56</v>
      </c>
      <c r="B26" s="74" t="s">
        <v>57</v>
      </c>
      <c r="C26" s="75"/>
      <c r="D26" s="76" t="s">
        <v>35</v>
      </c>
      <c r="E26" s="77">
        <f>'15088_2 - Rozpočet'!G72+'15088_2 - Rozpočet'!G73</f>
        <v>0</v>
      </c>
      <c r="F26" s="78"/>
      <c r="G26" s="88"/>
      <c r="H26" s="84"/>
      <c r="I26" s="80"/>
      <c r="J26" s="89"/>
      <c r="K26" s="82"/>
      <c r="L26" s="73" t="s">
        <v>58</v>
      </c>
      <c r="M26" s="83" t="s">
        <v>59</v>
      </c>
      <c r="N26" s="84"/>
      <c r="O26" s="84"/>
      <c r="P26" s="84"/>
      <c r="Q26" s="85"/>
      <c r="R26" s="77">
        <v>0</v>
      </c>
      <c r="S26" s="78"/>
    </row>
    <row r="27" spans="1:19" s="5" customFormat="1" ht="18.75" customHeight="1">
      <c r="A27" s="73" t="s">
        <v>60</v>
      </c>
      <c r="B27" s="86"/>
      <c r="C27" s="87"/>
      <c r="D27" s="76" t="s">
        <v>41</v>
      </c>
      <c r="E27" s="77">
        <f>'15088_2 - Rozpočet'!G70+'15088_2 - Rozpočet'!G71+'15088_2 - Rozpočet'!G74+'15088_2 - Rozpočet'!G75+'15088_2 - Rozpočet'!G76</f>
        <v>0</v>
      </c>
      <c r="F27" s="78"/>
      <c r="G27" s="88"/>
      <c r="H27" s="84"/>
      <c r="I27" s="80"/>
      <c r="J27" s="89"/>
      <c r="K27" s="82"/>
      <c r="L27" s="73" t="s">
        <v>61</v>
      </c>
      <c r="M27" s="79" t="s">
        <v>62</v>
      </c>
      <c r="N27" s="84"/>
      <c r="O27" s="17"/>
      <c r="P27" s="84"/>
      <c r="Q27" s="80"/>
      <c r="R27" s="77">
        <f>'15088_2 - Rozpočet'!G78</f>
        <v>0</v>
      </c>
      <c r="S27" s="78"/>
    </row>
    <row r="28" spans="1:19" s="5" customFormat="1" ht="18.75" customHeight="1">
      <c r="A28" s="73" t="s">
        <v>63</v>
      </c>
      <c r="B28" s="90" t="s">
        <v>64</v>
      </c>
      <c r="C28" s="84"/>
      <c r="D28" s="80"/>
      <c r="E28" s="91">
        <f>SUM(E22:E27)</f>
        <v>0.020160854</v>
      </c>
      <c r="F28" s="49"/>
      <c r="G28" s="73" t="s">
        <v>65</v>
      </c>
      <c r="H28" s="90" t="s">
        <v>66</v>
      </c>
      <c r="I28" s="80"/>
      <c r="J28" s="92"/>
      <c r="K28" s="93"/>
      <c r="L28" s="73" t="s">
        <v>67</v>
      </c>
      <c r="M28" s="90" t="s">
        <v>68</v>
      </c>
      <c r="N28" s="84"/>
      <c r="O28" s="84"/>
      <c r="P28" s="84"/>
      <c r="Q28" s="80"/>
      <c r="R28" s="91">
        <f>'15088_2 - Rozpočet'!G78</f>
        <v>0</v>
      </c>
      <c r="S28" s="49"/>
    </row>
    <row r="29" spans="1:19" s="5" customFormat="1" ht="18.75" customHeight="1">
      <c r="A29" s="94" t="s">
        <v>69</v>
      </c>
      <c r="B29" s="95" t="s">
        <v>70</v>
      </c>
      <c r="C29" s="96"/>
      <c r="D29" s="97"/>
      <c r="E29" s="98">
        <v>0</v>
      </c>
      <c r="F29" s="99"/>
      <c r="G29" s="94" t="s">
        <v>71</v>
      </c>
      <c r="H29" s="95" t="s">
        <v>72</v>
      </c>
      <c r="I29" s="97"/>
      <c r="J29" s="100">
        <v>0</v>
      </c>
      <c r="K29" s="101"/>
      <c r="L29" s="94" t="s">
        <v>73</v>
      </c>
      <c r="M29" s="95" t="s">
        <v>74</v>
      </c>
      <c r="N29" s="96"/>
      <c r="O29" s="44"/>
      <c r="P29" s="96"/>
      <c r="Q29" s="97"/>
      <c r="R29" s="98">
        <v>0</v>
      </c>
      <c r="S29" s="99"/>
    </row>
    <row r="30" spans="1:19" s="5" customFormat="1" ht="18.75" customHeight="1">
      <c r="A30" s="102"/>
      <c r="B30" s="103"/>
      <c r="C30" s="104" t="s">
        <v>75</v>
      </c>
      <c r="D30" s="105"/>
      <c r="E30" s="105"/>
      <c r="F30" s="105"/>
      <c r="G30" s="105"/>
      <c r="H30" s="105"/>
      <c r="I30" s="105"/>
      <c r="J30" s="105"/>
      <c r="K30" s="105"/>
      <c r="L30" s="66" t="s">
        <v>76</v>
      </c>
      <c r="M30" s="106"/>
      <c r="N30" s="69" t="s">
        <v>77</v>
      </c>
      <c r="O30" s="107"/>
      <c r="P30" s="107"/>
      <c r="Q30" s="107"/>
      <c r="R30" s="108">
        <f>R28+E28</f>
        <v>0.020160854</v>
      </c>
      <c r="S30" s="109"/>
    </row>
    <row r="31" spans="1:19" s="5" customFormat="1" ht="14.2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110"/>
      <c r="M31" s="111" t="s">
        <v>78</v>
      </c>
      <c r="N31" s="112"/>
      <c r="O31" s="113" t="s">
        <v>79</v>
      </c>
      <c r="P31" s="112"/>
      <c r="Q31" s="113" t="s">
        <v>80</v>
      </c>
      <c r="R31" s="113" t="s">
        <v>81</v>
      </c>
      <c r="S31" s="114"/>
    </row>
    <row r="32" spans="1:19" s="5" customFormat="1" ht="12" customHeight="1">
      <c r="A32" s="115"/>
      <c r="L32" s="116"/>
      <c r="M32" s="117" t="s">
        <v>82</v>
      </c>
      <c r="N32" s="118"/>
      <c r="O32" s="119">
        <v>15</v>
      </c>
      <c r="P32" s="120">
        <v>0</v>
      </c>
      <c r="Q32" s="120"/>
      <c r="R32" s="120">
        <v>0</v>
      </c>
      <c r="S32" s="121"/>
    </row>
    <row r="33" spans="1:19" s="5" customFormat="1" ht="12" customHeight="1">
      <c r="A33" s="115"/>
      <c r="L33" s="116"/>
      <c r="M33" s="122" t="s">
        <v>83</v>
      </c>
      <c r="N33" s="123"/>
      <c r="O33" s="124">
        <v>21</v>
      </c>
      <c r="P33" s="125">
        <f>R30</f>
        <v>0.020160854</v>
      </c>
      <c r="Q33" s="125"/>
      <c r="R33" s="125">
        <f>P33*0.21</f>
        <v>0.0042337793399999995</v>
      </c>
      <c r="S33" s="126"/>
    </row>
    <row r="34" spans="1:19" s="5" customFormat="1" ht="18.75" customHeight="1">
      <c r="A34" s="115"/>
      <c r="L34" s="127"/>
      <c r="M34" s="128" t="s">
        <v>84</v>
      </c>
      <c r="N34" s="129"/>
      <c r="O34" s="130"/>
      <c r="P34" s="129"/>
      <c r="Q34" s="131"/>
      <c r="R34" s="132">
        <f>R33+R30</f>
        <v>0.02439463334</v>
      </c>
      <c r="S34" s="133"/>
    </row>
    <row r="35" spans="1:19" s="5" customFormat="1" ht="18.75" customHeight="1">
      <c r="A35" s="115"/>
      <c r="L35" s="134" t="s">
        <v>85</v>
      </c>
      <c r="M35" s="135"/>
      <c r="N35" s="136" t="s">
        <v>86</v>
      </c>
      <c r="O35" s="137"/>
      <c r="P35" s="135"/>
      <c r="Q35" s="135"/>
      <c r="R35" s="135"/>
      <c r="S35" s="138"/>
    </row>
    <row r="36" spans="1:19" s="5" customFormat="1" ht="14.25" customHeight="1">
      <c r="A36" s="115"/>
      <c r="L36" s="139"/>
      <c r="M36" s="140" t="s">
        <v>87</v>
      </c>
      <c r="N36" s="141"/>
      <c r="O36" s="141"/>
      <c r="P36" s="141"/>
      <c r="Q36" s="141"/>
      <c r="R36" s="142">
        <v>0</v>
      </c>
      <c r="S36" s="143"/>
    </row>
    <row r="37" spans="1:19" s="5" customFormat="1" ht="14.25" customHeight="1">
      <c r="A37" s="115"/>
      <c r="L37" s="139"/>
      <c r="M37" s="140" t="s">
        <v>88</v>
      </c>
      <c r="N37" s="141"/>
      <c r="O37" s="141"/>
      <c r="P37" s="141"/>
      <c r="Q37" s="141"/>
      <c r="R37" s="142">
        <v>0</v>
      </c>
      <c r="S37" s="143"/>
    </row>
    <row r="38" spans="1:19" s="5" customFormat="1" ht="14.25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6"/>
      <c r="M38" s="147" t="s">
        <v>89</v>
      </c>
      <c r="N38" s="148"/>
      <c r="O38" s="148"/>
      <c r="P38" s="148"/>
      <c r="Q38" s="148"/>
      <c r="R38" s="149">
        <v>0</v>
      </c>
      <c r="S38" s="150"/>
    </row>
  </sheetData>
  <sheetProtection selectLockedCells="1" selectUnlockedCells="1"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E12:L12"/>
    <mergeCell ref="O12:P12"/>
    <mergeCell ref="Q12:R12"/>
    <mergeCell ref="O14:P14"/>
    <mergeCell ref="O15:P15"/>
    <mergeCell ref="P32:Q32"/>
    <mergeCell ref="P33:Q33"/>
  </mergeCells>
  <printOptions gridLines="1" headings="1"/>
  <pageMargins left="0.7479166666666667" right="0.7479166666666667" top="0.9840277777777777" bottom="0" header="0.5118055555555555" footer="0.5118055555555555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GridLines="0" defaultGridColor="0" view="pageBreakPreview" zoomScaleSheetLayoutView="100" colorId="8" workbookViewId="0" topLeftCell="A55">
      <selection activeCell="G8" sqref="G8"/>
    </sheetView>
  </sheetViews>
  <sheetFormatPr defaultColWidth="10.66015625" defaultRowHeight="12" customHeight="1"/>
  <cols>
    <col min="1" max="1" width="3.83203125" style="1" customWidth="1"/>
    <col min="2" max="2" width="12" style="1" customWidth="1"/>
    <col min="3" max="3" width="49.83203125" style="1" customWidth="1"/>
    <col min="4" max="4" width="5.5" style="1" customWidth="1"/>
    <col min="5" max="5" width="11.33203125" style="1" customWidth="1"/>
    <col min="6" max="6" width="13.33203125" style="1" customWidth="1"/>
    <col min="7" max="7" width="17.83203125" style="1" customWidth="1"/>
    <col min="8" max="8" width="13.33203125" style="1" customWidth="1"/>
    <col min="9" max="16384" width="10.66015625" style="5" customWidth="1"/>
  </cols>
  <sheetData>
    <row r="1" spans="1:8" s="1" customFormat="1" ht="27.75" customHeight="1">
      <c r="A1" s="151" t="s">
        <v>90</v>
      </c>
      <c r="B1" s="151"/>
      <c r="C1" s="151"/>
      <c r="D1" s="151"/>
      <c r="E1" s="151"/>
      <c r="F1" s="151"/>
      <c r="G1" s="151"/>
      <c r="H1" s="151"/>
    </row>
    <row r="2" spans="1:8" s="1" customFormat="1" ht="12.75" customHeight="1">
      <c r="A2" s="152" t="s">
        <v>91</v>
      </c>
      <c r="B2" s="152"/>
      <c r="C2" s="152"/>
      <c r="D2" s="152"/>
      <c r="E2" s="152"/>
      <c r="F2" s="152"/>
      <c r="G2" s="152"/>
      <c r="H2" s="152"/>
    </row>
    <row r="3" spans="1:8" s="1" customFormat="1" ht="12.75" customHeight="1">
      <c r="A3" s="152" t="s">
        <v>92</v>
      </c>
      <c r="B3" s="152"/>
      <c r="C3" s="152"/>
      <c r="D3" s="152"/>
      <c r="E3" s="152"/>
      <c r="F3" s="152"/>
      <c r="G3" s="152"/>
      <c r="H3" s="152"/>
    </row>
    <row r="4" spans="1:8" s="1" customFormat="1" ht="13.5" customHeight="1">
      <c r="A4" s="153"/>
      <c r="B4" s="152"/>
      <c r="C4" s="153"/>
      <c r="D4" s="152"/>
      <c r="E4" s="152"/>
      <c r="F4" s="152"/>
      <c r="G4" s="152"/>
      <c r="H4" s="152"/>
    </row>
    <row r="5" spans="1:8" s="1" customFormat="1" ht="6.75" customHeight="1">
      <c r="A5" s="154"/>
      <c r="B5" s="155"/>
      <c r="C5" s="154"/>
      <c r="D5" s="155"/>
      <c r="E5" s="156"/>
      <c r="F5" s="155"/>
      <c r="G5" s="155"/>
      <c r="H5" s="155"/>
    </row>
    <row r="6" spans="1:8" s="1" customFormat="1" ht="12.75" customHeight="1">
      <c r="A6" s="157" t="s">
        <v>93</v>
      </c>
      <c r="B6" s="157"/>
      <c r="C6" s="157"/>
      <c r="D6" s="157"/>
      <c r="E6" s="157"/>
      <c r="F6" s="157"/>
      <c r="G6" s="157"/>
      <c r="H6" s="157"/>
    </row>
    <row r="7" spans="1:8" s="1" customFormat="1" ht="12.75" customHeight="1">
      <c r="A7" s="157" t="s">
        <v>94</v>
      </c>
      <c r="B7" s="157"/>
      <c r="C7" s="157"/>
      <c r="D7" s="157"/>
      <c r="E7" s="157"/>
      <c r="F7" s="157"/>
      <c r="G7" s="157" t="s">
        <v>95</v>
      </c>
      <c r="H7" s="157"/>
    </row>
    <row r="8" spans="1:8" s="1" customFormat="1" ht="12.75" customHeight="1">
      <c r="A8" s="157" t="s">
        <v>96</v>
      </c>
      <c r="B8" s="158"/>
      <c r="C8" s="158"/>
      <c r="D8" s="158"/>
      <c r="E8" s="158"/>
      <c r="F8" s="158"/>
      <c r="G8" s="157" t="s">
        <v>97</v>
      </c>
      <c r="H8" s="158"/>
    </row>
    <row r="9" spans="1:8" s="1" customFormat="1" ht="6.75" customHeight="1">
      <c r="A9" s="159"/>
      <c r="B9" s="159"/>
      <c r="C9" s="159"/>
      <c r="D9" s="159"/>
      <c r="E9" s="159"/>
      <c r="F9" s="159"/>
      <c r="G9" s="159"/>
      <c r="H9" s="159"/>
    </row>
    <row r="10" spans="1:8" s="1" customFormat="1" ht="28.5" customHeight="1">
      <c r="A10" s="160" t="s">
        <v>98</v>
      </c>
      <c r="B10" s="160" t="s">
        <v>99</v>
      </c>
      <c r="C10" s="160" t="s">
        <v>100</v>
      </c>
      <c r="D10" s="160" t="s">
        <v>101</v>
      </c>
      <c r="E10" s="160" t="s">
        <v>102</v>
      </c>
      <c r="F10" s="160" t="s">
        <v>103</v>
      </c>
      <c r="G10" s="160" t="s">
        <v>104</v>
      </c>
      <c r="H10" s="160" t="s">
        <v>105</v>
      </c>
    </row>
    <row r="11" spans="1:8" s="1" customFormat="1" ht="12.75" customHeight="1" hidden="1">
      <c r="A11" s="160" t="s">
        <v>33</v>
      </c>
      <c r="B11" s="160" t="s">
        <v>40</v>
      </c>
      <c r="C11" s="160" t="s">
        <v>46</v>
      </c>
      <c r="D11" s="160" t="s">
        <v>52</v>
      </c>
      <c r="E11" s="160" t="s">
        <v>56</v>
      </c>
      <c r="F11" s="160" t="s">
        <v>60</v>
      </c>
      <c r="G11" s="160" t="s">
        <v>63</v>
      </c>
      <c r="H11" s="160" t="s">
        <v>36</v>
      </c>
    </row>
    <row r="12" spans="1:8" s="1" customFormat="1" ht="5.25" customHeight="1">
      <c r="A12" s="159"/>
      <c r="B12" s="159"/>
      <c r="C12" s="159"/>
      <c r="D12" s="159"/>
      <c r="E12" s="159"/>
      <c r="F12" s="159"/>
      <c r="G12" s="159"/>
      <c r="H12" s="159"/>
    </row>
    <row r="13" spans="1:8" s="1" customFormat="1" ht="30.75" customHeight="1">
      <c r="A13" s="161"/>
      <c r="B13" s="162" t="s">
        <v>34</v>
      </c>
      <c r="C13" s="162" t="s">
        <v>106</v>
      </c>
      <c r="D13" s="162"/>
      <c r="E13" s="163"/>
      <c r="F13" s="164"/>
      <c r="G13" s="164">
        <f>G14</f>
        <v>0</v>
      </c>
      <c r="H13" s="163">
        <v>0.0136466</v>
      </c>
    </row>
    <row r="14" spans="1:8" s="1" customFormat="1" ht="28.5" customHeight="1">
      <c r="A14" s="165"/>
      <c r="B14" s="166" t="s">
        <v>36</v>
      </c>
      <c r="C14" s="166" t="s">
        <v>107</v>
      </c>
      <c r="D14" s="166"/>
      <c r="E14" s="167"/>
      <c r="F14" s="168"/>
      <c r="G14" s="168">
        <f>SUM(G15:G20)</f>
        <v>0</v>
      </c>
      <c r="H14" s="167">
        <v>0.0136466</v>
      </c>
    </row>
    <row r="15" spans="1:8" s="1" customFormat="1" ht="24" customHeight="1">
      <c r="A15" s="169">
        <v>1</v>
      </c>
      <c r="B15" s="170" t="s">
        <v>108</v>
      </c>
      <c r="C15" s="170" t="s">
        <v>109</v>
      </c>
      <c r="D15" s="170" t="s">
        <v>110</v>
      </c>
      <c r="E15" s="171">
        <v>15.1</v>
      </c>
      <c r="F15" s="172"/>
      <c r="G15" s="172">
        <f>E15*F15</f>
        <v>0</v>
      </c>
      <c r="H15" s="171">
        <v>0.00133484</v>
      </c>
    </row>
    <row r="16" spans="1:8" s="1" customFormat="1" ht="24" customHeight="1">
      <c r="A16" s="169">
        <v>2</v>
      </c>
      <c r="B16" s="170" t="s">
        <v>111</v>
      </c>
      <c r="C16" s="170" t="s">
        <v>112</v>
      </c>
      <c r="D16" s="170" t="s">
        <v>110</v>
      </c>
      <c r="E16" s="171">
        <v>15.6</v>
      </c>
      <c r="F16" s="172"/>
      <c r="G16" s="172">
        <f>E16*F16</f>
        <v>0</v>
      </c>
      <c r="H16" s="171">
        <v>0.00275964</v>
      </c>
    </row>
    <row r="17" spans="1:8" s="1" customFormat="1" ht="24" customHeight="1">
      <c r="A17" s="169">
        <v>3</v>
      </c>
      <c r="B17" s="170" t="s">
        <v>113</v>
      </c>
      <c r="C17" s="170" t="s">
        <v>114</v>
      </c>
      <c r="D17" s="170" t="s">
        <v>115</v>
      </c>
      <c r="E17" s="171">
        <v>2</v>
      </c>
      <c r="F17" s="172"/>
      <c r="G17" s="172">
        <f>E17*F17</f>
        <v>0</v>
      </c>
      <c r="H17" s="171">
        <v>0.00106128</v>
      </c>
    </row>
    <row r="18" spans="1:8" s="1" customFormat="1" ht="24" customHeight="1">
      <c r="A18" s="169">
        <v>4</v>
      </c>
      <c r="B18" s="170" t="s">
        <v>116</v>
      </c>
      <c r="C18" s="170" t="s">
        <v>117</v>
      </c>
      <c r="D18" s="170" t="s">
        <v>115</v>
      </c>
      <c r="E18" s="171">
        <v>2</v>
      </c>
      <c r="F18" s="172"/>
      <c r="G18" s="172">
        <f>E18*F18</f>
        <v>0</v>
      </c>
      <c r="H18" s="171">
        <v>0.00212276</v>
      </c>
    </row>
    <row r="19" spans="1:8" s="1" customFormat="1" ht="24" customHeight="1">
      <c r="A19" s="169">
        <v>5</v>
      </c>
      <c r="B19" s="170" t="s">
        <v>118</v>
      </c>
      <c r="C19" s="170" t="s">
        <v>119</v>
      </c>
      <c r="D19" s="170" t="s">
        <v>115</v>
      </c>
      <c r="E19" s="171">
        <v>4</v>
      </c>
      <c r="F19" s="172"/>
      <c r="G19" s="172">
        <f>E19*F19</f>
        <v>0</v>
      </c>
      <c r="H19" s="171">
        <v>0.00212256</v>
      </c>
    </row>
    <row r="20" spans="1:8" s="1" customFormat="1" ht="24" customHeight="1">
      <c r="A20" s="169">
        <v>6</v>
      </c>
      <c r="B20" s="170" t="s">
        <v>120</v>
      </c>
      <c r="C20" s="170" t="s">
        <v>121</v>
      </c>
      <c r="D20" s="170" t="s">
        <v>115</v>
      </c>
      <c r="E20" s="171">
        <v>4</v>
      </c>
      <c r="F20" s="172"/>
      <c r="G20" s="172">
        <f>E20*F20</f>
        <v>0</v>
      </c>
      <c r="H20" s="171">
        <v>0.00424552</v>
      </c>
    </row>
    <row r="21" spans="1:8" s="1" customFormat="1" ht="30.75" customHeight="1">
      <c r="A21" s="161"/>
      <c r="B21" s="162" t="s">
        <v>47</v>
      </c>
      <c r="C21" s="162" t="s">
        <v>122</v>
      </c>
      <c r="D21" s="162"/>
      <c r="E21" s="163"/>
      <c r="F21" s="164"/>
      <c r="G21" s="164">
        <f>G22+G37+G43+G50+G59+G65</f>
        <v>0.020160854</v>
      </c>
      <c r="H21" s="163">
        <v>0.5017274525</v>
      </c>
    </row>
    <row r="22" spans="1:8" s="1" customFormat="1" ht="28.5" customHeight="1">
      <c r="A22" s="165"/>
      <c r="B22" s="166" t="s">
        <v>123</v>
      </c>
      <c r="C22" s="166" t="s">
        <v>124</v>
      </c>
      <c r="D22" s="166"/>
      <c r="E22" s="167"/>
      <c r="F22" s="168"/>
      <c r="G22" s="168">
        <f>SUM(G23:G35)</f>
        <v>0</v>
      </c>
      <c r="H22" s="167">
        <v>0.1416595583</v>
      </c>
    </row>
    <row r="23" spans="1:8" s="1" customFormat="1" ht="24" customHeight="1">
      <c r="A23" s="169">
        <v>7</v>
      </c>
      <c r="B23" s="170" t="s">
        <v>125</v>
      </c>
      <c r="C23" s="170" t="s">
        <v>126</v>
      </c>
      <c r="D23" s="170" t="s">
        <v>110</v>
      </c>
      <c r="E23" s="171">
        <v>33</v>
      </c>
      <c r="F23" s="172"/>
      <c r="G23" s="172">
        <f>E23*F23</f>
        <v>0</v>
      </c>
      <c r="H23" s="171">
        <v>0</v>
      </c>
    </row>
    <row r="24" spans="1:8" s="1" customFormat="1" ht="24" customHeight="1">
      <c r="A24" s="169">
        <v>8</v>
      </c>
      <c r="B24" s="170" t="s">
        <v>127</v>
      </c>
      <c r="C24" s="170" t="s">
        <v>128</v>
      </c>
      <c r="D24" s="170" t="s">
        <v>110</v>
      </c>
      <c r="E24" s="171">
        <v>33</v>
      </c>
      <c r="F24" s="172"/>
      <c r="G24" s="172">
        <f>E24*F24</f>
        <v>0</v>
      </c>
      <c r="H24" s="171">
        <v>0</v>
      </c>
    </row>
    <row r="25" spans="1:8" s="1" customFormat="1" ht="24" customHeight="1">
      <c r="A25" s="169">
        <v>9</v>
      </c>
      <c r="B25" s="170" t="s">
        <v>129</v>
      </c>
      <c r="C25" s="170" t="s">
        <v>130</v>
      </c>
      <c r="D25" s="170" t="s">
        <v>110</v>
      </c>
      <c r="E25" s="171">
        <v>13</v>
      </c>
      <c r="F25" s="172"/>
      <c r="G25" s="172">
        <f>E25*F25</f>
        <v>0</v>
      </c>
      <c r="H25" s="171">
        <v>4.836E-05</v>
      </c>
    </row>
    <row r="26" spans="1:8" s="1" customFormat="1" ht="24" customHeight="1">
      <c r="A26" s="169">
        <v>10</v>
      </c>
      <c r="B26" s="170" t="s">
        <v>131</v>
      </c>
      <c r="C26" s="170" t="s">
        <v>132</v>
      </c>
      <c r="D26" s="170" t="s">
        <v>110</v>
      </c>
      <c r="E26" s="171">
        <v>11</v>
      </c>
      <c r="F26" s="172"/>
      <c r="G26" s="172">
        <f>E26*F26</f>
        <v>0</v>
      </c>
      <c r="H26" s="171">
        <v>0.00016368</v>
      </c>
    </row>
    <row r="27" spans="1:8" s="1" customFormat="1" ht="24" customHeight="1">
      <c r="A27" s="169">
        <v>11</v>
      </c>
      <c r="B27" s="170" t="s">
        <v>133</v>
      </c>
      <c r="C27" s="170" t="s">
        <v>134</v>
      </c>
      <c r="D27" s="170" t="s">
        <v>110</v>
      </c>
      <c r="E27" s="171">
        <v>4</v>
      </c>
      <c r="F27" s="172"/>
      <c r="G27" s="172">
        <f>E27*F27</f>
        <v>0</v>
      </c>
      <c r="H27" s="171">
        <v>2.232E-05</v>
      </c>
    </row>
    <row r="28" spans="1:8" s="1" customFormat="1" ht="24" customHeight="1">
      <c r="A28" s="169">
        <v>12</v>
      </c>
      <c r="B28" s="170" t="s">
        <v>135</v>
      </c>
      <c r="C28" s="170" t="s">
        <v>136</v>
      </c>
      <c r="D28" s="170" t="s">
        <v>110</v>
      </c>
      <c r="E28" s="171">
        <v>6</v>
      </c>
      <c r="F28" s="172"/>
      <c r="G28" s="172">
        <f>E28*F28</f>
        <v>0</v>
      </c>
      <c r="H28" s="171">
        <v>0.00013392</v>
      </c>
    </row>
    <row r="29" spans="1:8" s="1" customFormat="1" ht="13.5" customHeight="1">
      <c r="A29" s="173">
        <v>13</v>
      </c>
      <c r="B29" s="174" t="s">
        <v>137</v>
      </c>
      <c r="C29" s="174" t="s">
        <v>138</v>
      </c>
      <c r="D29" s="174" t="s">
        <v>110</v>
      </c>
      <c r="E29" s="175">
        <v>17</v>
      </c>
      <c r="F29" s="176"/>
      <c r="G29" s="176">
        <f>E29*F29</f>
        <v>0</v>
      </c>
      <c r="H29" s="175">
        <v>0.03077</v>
      </c>
    </row>
    <row r="30" spans="1:8" s="1" customFormat="1" ht="13.5" customHeight="1">
      <c r="A30" s="173">
        <v>14</v>
      </c>
      <c r="B30" s="174" t="s">
        <v>139</v>
      </c>
      <c r="C30" s="174" t="s">
        <v>140</v>
      </c>
      <c r="D30" s="174" t="s">
        <v>110</v>
      </c>
      <c r="E30" s="175">
        <v>17</v>
      </c>
      <c r="F30" s="176"/>
      <c r="G30" s="176">
        <f>E30*F30</f>
        <v>0</v>
      </c>
      <c r="H30" s="175">
        <v>0.00799</v>
      </c>
    </row>
    <row r="31" spans="1:8" s="1" customFormat="1" ht="24" customHeight="1">
      <c r="A31" s="169">
        <v>15</v>
      </c>
      <c r="B31" s="170" t="s">
        <v>141</v>
      </c>
      <c r="C31" s="170" t="s">
        <v>142</v>
      </c>
      <c r="D31" s="170" t="s">
        <v>110</v>
      </c>
      <c r="E31" s="171">
        <v>33</v>
      </c>
      <c r="F31" s="172"/>
      <c r="G31" s="172">
        <f>E31*F31</f>
        <v>0</v>
      </c>
      <c r="H31" s="171">
        <v>0</v>
      </c>
    </row>
    <row r="32" spans="1:8" s="1" customFormat="1" ht="24" customHeight="1">
      <c r="A32" s="169">
        <v>16</v>
      </c>
      <c r="B32" s="170" t="s">
        <v>143</v>
      </c>
      <c r="C32" s="170" t="s">
        <v>144</v>
      </c>
      <c r="D32" s="170" t="s">
        <v>110</v>
      </c>
      <c r="E32" s="171">
        <v>33</v>
      </c>
      <c r="F32" s="172"/>
      <c r="G32" s="172">
        <f>E32*F32</f>
        <v>0</v>
      </c>
      <c r="H32" s="171">
        <v>0</v>
      </c>
    </row>
    <row r="33" spans="1:8" s="1" customFormat="1" ht="24" customHeight="1">
      <c r="A33" s="169">
        <v>17</v>
      </c>
      <c r="B33" s="170" t="s">
        <v>145</v>
      </c>
      <c r="C33" s="170" t="s">
        <v>146</v>
      </c>
      <c r="D33" s="170" t="s">
        <v>147</v>
      </c>
      <c r="E33" s="171">
        <v>15.135</v>
      </c>
      <c r="F33" s="172"/>
      <c r="G33" s="172">
        <f>E33*F33</f>
        <v>0</v>
      </c>
      <c r="H33" s="171">
        <v>0.0011063685</v>
      </c>
    </row>
    <row r="34" spans="1:8" s="1" customFormat="1" ht="24" customHeight="1">
      <c r="A34" s="169">
        <v>18</v>
      </c>
      <c r="B34" s="170" t="s">
        <v>148</v>
      </c>
      <c r="C34" s="170" t="s">
        <v>149</v>
      </c>
      <c r="D34" s="170" t="s">
        <v>147</v>
      </c>
      <c r="E34" s="171">
        <v>7.061</v>
      </c>
      <c r="F34" s="172"/>
      <c r="G34" s="172">
        <f>E34*F34</f>
        <v>0</v>
      </c>
      <c r="H34" s="171">
        <v>0.0014249098</v>
      </c>
    </row>
    <row r="35" spans="1:8" s="1" customFormat="1" ht="24" customHeight="1">
      <c r="A35" s="173">
        <v>19</v>
      </c>
      <c r="B35" s="174" t="s">
        <v>150</v>
      </c>
      <c r="C35" s="174" t="s">
        <v>151</v>
      </c>
      <c r="D35" s="174" t="s">
        <v>152</v>
      </c>
      <c r="E35" s="175">
        <v>0.1</v>
      </c>
      <c r="F35" s="176"/>
      <c r="G35" s="176">
        <f>E35*F35</f>
        <v>0</v>
      </c>
      <c r="H35" s="175">
        <v>0.1</v>
      </c>
    </row>
    <row r="36" spans="1:8" s="1" customFormat="1" ht="13.5" customHeight="1">
      <c r="A36" s="177"/>
      <c r="B36" s="178"/>
      <c r="C36" s="178" t="s">
        <v>153</v>
      </c>
      <c r="D36" s="178"/>
      <c r="E36" s="179"/>
      <c r="F36" s="180"/>
      <c r="G36" s="180"/>
      <c r="H36" s="179"/>
    </row>
    <row r="37" spans="1:8" s="1" customFormat="1" ht="28.5" customHeight="1">
      <c r="A37" s="165"/>
      <c r="B37" s="166" t="s">
        <v>154</v>
      </c>
      <c r="C37" s="166" t="s">
        <v>155</v>
      </c>
      <c r="D37" s="166"/>
      <c r="E37" s="167"/>
      <c r="F37" s="168"/>
      <c r="G37" s="168">
        <f>SUM(G38:H42)</f>
        <v>0.020160854</v>
      </c>
      <c r="H37" s="167">
        <v>0.020160854</v>
      </c>
    </row>
    <row r="38" spans="1:8" s="1" customFormat="1" ht="24" customHeight="1">
      <c r="A38" s="169">
        <v>20</v>
      </c>
      <c r="B38" s="170" t="s">
        <v>156</v>
      </c>
      <c r="C38" s="170" t="s">
        <v>157</v>
      </c>
      <c r="D38" s="170" t="s">
        <v>110</v>
      </c>
      <c r="E38" s="171">
        <v>0</v>
      </c>
      <c r="F38" s="172"/>
      <c r="G38" s="172">
        <f>E38*F38</f>
        <v>0</v>
      </c>
      <c r="H38" s="171">
        <v>0.0136601</v>
      </c>
    </row>
    <row r="39" spans="1:8" s="1" customFormat="1" ht="24" customHeight="1">
      <c r="A39" s="169">
        <v>21</v>
      </c>
      <c r="B39" s="170" t="s">
        <v>158</v>
      </c>
      <c r="C39" s="170" t="s">
        <v>159</v>
      </c>
      <c r="D39" s="170" t="s">
        <v>110</v>
      </c>
      <c r="E39" s="171">
        <v>0</v>
      </c>
      <c r="F39" s="172"/>
      <c r="G39" s="172">
        <f>E39*F39</f>
        <v>0</v>
      </c>
      <c r="H39" s="171">
        <v>0.001217304</v>
      </c>
    </row>
    <row r="40" spans="1:8" s="1" customFormat="1" ht="24" customHeight="1">
      <c r="A40" s="169">
        <v>22</v>
      </c>
      <c r="B40" s="170" t="s">
        <v>160</v>
      </c>
      <c r="C40" s="170" t="s">
        <v>161</v>
      </c>
      <c r="D40" s="170" t="s">
        <v>110</v>
      </c>
      <c r="E40" s="171">
        <v>0</v>
      </c>
      <c r="F40" s="172"/>
      <c r="G40" s="172">
        <f>E40*F40</f>
        <v>0</v>
      </c>
      <c r="H40" s="171">
        <v>0.00454145</v>
      </c>
    </row>
    <row r="41" spans="1:8" s="1" customFormat="1" ht="13.5" customHeight="1">
      <c r="A41" s="169">
        <v>23</v>
      </c>
      <c r="B41" s="170" t="s">
        <v>162</v>
      </c>
      <c r="C41" s="170" t="s">
        <v>163</v>
      </c>
      <c r="D41" s="170" t="s">
        <v>115</v>
      </c>
      <c r="E41" s="171">
        <v>1</v>
      </c>
      <c r="F41" s="172"/>
      <c r="G41" s="172">
        <f>E41*F41</f>
        <v>0</v>
      </c>
      <c r="H41" s="171">
        <v>0.000244</v>
      </c>
    </row>
    <row r="42" spans="1:8" s="1" customFormat="1" ht="13.5" customHeight="1">
      <c r="A42" s="169">
        <v>24</v>
      </c>
      <c r="B42" s="170" t="s">
        <v>164</v>
      </c>
      <c r="C42" s="170" t="s">
        <v>165</v>
      </c>
      <c r="D42" s="170" t="s">
        <v>115</v>
      </c>
      <c r="E42" s="171">
        <v>1</v>
      </c>
      <c r="F42" s="172"/>
      <c r="G42" s="172">
        <f>E42*F42</f>
        <v>0</v>
      </c>
      <c r="H42" s="171">
        <v>0.000498</v>
      </c>
    </row>
    <row r="43" spans="1:8" s="1" customFormat="1" ht="28.5" customHeight="1">
      <c r="A43" s="165"/>
      <c r="B43" s="166" t="s">
        <v>166</v>
      </c>
      <c r="C43" s="166" t="s">
        <v>167</v>
      </c>
      <c r="D43" s="166"/>
      <c r="E43" s="167"/>
      <c r="F43" s="168"/>
      <c r="G43" s="168">
        <f>SUM(G44:G49)</f>
        <v>0</v>
      </c>
      <c r="H43" s="167">
        <v>0.125395526</v>
      </c>
    </row>
    <row r="44" spans="1:8" s="1" customFormat="1" ht="24" customHeight="1">
      <c r="A44" s="169">
        <v>25</v>
      </c>
      <c r="B44" s="170" t="s">
        <v>168</v>
      </c>
      <c r="C44" s="170" t="s">
        <v>169</v>
      </c>
      <c r="D44" s="170" t="s">
        <v>110</v>
      </c>
      <c r="E44" s="171">
        <v>17</v>
      </c>
      <c r="F44" s="172"/>
      <c r="G44" s="172">
        <f>E44*F44</f>
        <v>0</v>
      </c>
      <c r="H44" s="171">
        <v>0.003414926</v>
      </c>
    </row>
    <row r="45" spans="1:8" s="1" customFormat="1" ht="24" customHeight="1">
      <c r="A45" s="173">
        <v>26</v>
      </c>
      <c r="B45" s="174" t="s">
        <v>170</v>
      </c>
      <c r="C45" s="174" t="s">
        <v>171</v>
      </c>
      <c r="D45" s="174" t="s">
        <v>110</v>
      </c>
      <c r="E45" s="175">
        <v>17</v>
      </c>
      <c r="F45" s="176"/>
      <c r="G45" s="176">
        <f>E45*F45</f>
        <v>0</v>
      </c>
      <c r="H45" s="175">
        <v>0.020587</v>
      </c>
    </row>
    <row r="46" spans="1:8" s="1" customFormat="1" ht="24" customHeight="1">
      <c r="A46" s="169">
        <v>27</v>
      </c>
      <c r="B46" s="170" t="s">
        <v>172</v>
      </c>
      <c r="C46" s="170" t="s">
        <v>173</v>
      </c>
      <c r="D46" s="170" t="s">
        <v>110</v>
      </c>
      <c r="E46" s="171">
        <v>0</v>
      </c>
      <c r="F46" s="172"/>
      <c r="G46" s="172">
        <f>E46*F46</f>
        <v>0</v>
      </c>
      <c r="H46" s="171">
        <v>0.0999056</v>
      </c>
    </row>
    <row r="47" spans="1:8" s="1" customFormat="1" ht="13.5" customHeight="1">
      <c r="A47" s="169">
        <v>28</v>
      </c>
      <c r="B47" s="170" t="s">
        <v>174</v>
      </c>
      <c r="C47" s="170" t="s">
        <v>175</v>
      </c>
      <c r="D47" s="170" t="s">
        <v>115</v>
      </c>
      <c r="E47" s="171">
        <v>2</v>
      </c>
      <c r="F47" s="172"/>
      <c r="G47" s="172">
        <f>E47*F47</f>
        <v>0</v>
      </c>
      <c r="H47" s="171">
        <v>0.000604</v>
      </c>
    </row>
    <row r="48" spans="1:8" s="1" customFormat="1" ht="13.5" customHeight="1">
      <c r="A48" s="169">
        <v>29</v>
      </c>
      <c r="B48" s="170" t="s">
        <v>176</v>
      </c>
      <c r="C48" s="170" t="s">
        <v>177</v>
      </c>
      <c r="D48" s="170" t="s">
        <v>110</v>
      </c>
      <c r="E48" s="171">
        <v>17</v>
      </c>
      <c r="F48" s="172"/>
      <c r="G48" s="172">
        <f>E48*F48</f>
        <v>0</v>
      </c>
      <c r="H48" s="171">
        <v>0.000884</v>
      </c>
    </row>
    <row r="49" spans="1:8" s="1" customFormat="1" ht="13.5" customHeight="1">
      <c r="A49" s="169">
        <v>30</v>
      </c>
      <c r="B49" s="170" t="s">
        <v>178</v>
      </c>
      <c r="C49" s="170" t="s">
        <v>179</v>
      </c>
      <c r="D49" s="170" t="s">
        <v>180</v>
      </c>
      <c r="E49" s="171">
        <v>4</v>
      </c>
      <c r="F49" s="172"/>
      <c r="G49" s="172">
        <f>E49*F49</f>
        <v>0</v>
      </c>
      <c r="H49" s="171">
        <v>0</v>
      </c>
    </row>
    <row r="50" spans="1:8" s="1" customFormat="1" ht="28.5" customHeight="1">
      <c r="A50" s="165"/>
      <c r="B50" s="166" t="s">
        <v>181</v>
      </c>
      <c r="C50" s="166" t="s">
        <v>182</v>
      </c>
      <c r="D50" s="166"/>
      <c r="E50" s="167"/>
      <c r="F50" s="168"/>
      <c r="G50" s="168">
        <f>G51+G52+G53+G54+G55</f>
        <v>0</v>
      </c>
      <c r="H50" s="167">
        <v>0.1838086517</v>
      </c>
    </row>
    <row r="51" spans="1:8" s="1" customFormat="1" ht="24" customHeight="1">
      <c r="A51" s="169">
        <v>31</v>
      </c>
      <c r="B51" s="170" t="s">
        <v>183</v>
      </c>
      <c r="C51" s="170" t="s">
        <v>184</v>
      </c>
      <c r="D51" s="170" t="s">
        <v>185</v>
      </c>
      <c r="E51" s="171">
        <v>2</v>
      </c>
      <c r="F51" s="172"/>
      <c r="G51" s="172">
        <f>E51*F51</f>
        <v>0</v>
      </c>
      <c r="H51" s="171">
        <v>0.0298774274</v>
      </c>
    </row>
    <row r="52" spans="1:8" s="1" customFormat="1" ht="24" customHeight="1">
      <c r="A52" s="169">
        <v>32</v>
      </c>
      <c r="B52" s="170" t="s">
        <v>186</v>
      </c>
      <c r="C52" s="170" t="s">
        <v>187</v>
      </c>
      <c r="D52" s="170" t="s">
        <v>185</v>
      </c>
      <c r="E52" s="171">
        <v>6</v>
      </c>
      <c r="F52" s="172"/>
      <c r="G52" s="172">
        <f>E52*F52</f>
        <v>0</v>
      </c>
      <c r="H52" s="171">
        <v>0.1173825222</v>
      </c>
    </row>
    <row r="53" spans="1:8" s="1" customFormat="1" ht="24" customHeight="1">
      <c r="A53" s="169">
        <v>33</v>
      </c>
      <c r="B53" s="170" t="s">
        <v>188</v>
      </c>
      <c r="C53" s="170" t="s">
        <v>189</v>
      </c>
      <c r="D53" s="170" t="s">
        <v>185</v>
      </c>
      <c r="E53" s="171">
        <v>1</v>
      </c>
      <c r="F53" s="172"/>
      <c r="G53" s="172">
        <f>E53*F53</f>
        <v>0</v>
      </c>
      <c r="H53" s="171">
        <v>0.0161987137</v>
      </c>
    </row>
    <row r="54" spans="1:8" s="1" customFormat="1" ht="24" customHeight="1">
      <c r="A54" s="169">
        <v>34</v>
      </c>
      <c r="B54" s="170" t="s">
        <v>190</v>
      </c>
      <c r="C54" s="170" t="s">
        <v>191</v>
      </c>
      <c r="D54" s="170" t="s">
        <v>185</v>
      </c>
      <c r="E54" s="171">
        <v>1</v>
      </c>
      <c r="F54" s="172"/>
      <c r="G54" s="172">
        <f>E54*F54</f>
        <v>0</v>
      </c>
      <c r="H54" s="171">
        <v>0.0059987137</v>
      </c>
    </row>
    <row r="55" spans="1:8" s="1" customFormat="1" ht="13.5" customHeight="1">
      <c r="A55" s="173">
        <v>35</v>
      </c>
      <c r="B55" s="174" t="s">
        <v>192</v>
      </c>
      <c r="C55" s="174" t="s">
        <v>193</v>
      </c>
      <c r="D55" s="174" t="s">
        <v>194</v>
      </c>
      <c r="E55" s="175">
        <v>0</v>
      </c>
      <c r="F55" s="176"/>
      <c r="G55" s="176">
        <f>E55*F55</f>
        <v>0</v>
      </c>
      <c r="H55" s="175">
        <v>0</v>
      </c>
    </row>
    <row r="56" spans="1:8" s="1" customFormat="1" ht="13.5" customHeight="1">
      <c r="A56" s="177"/>
      <c r="B56" s="178"/>
      <c r="C56" s="178" t="s">
        <v>195</v>
      </c>
      <c r="D56" s="178"/>
      <c r="E56" s="179"/>
      <c r="F56" s="180"/>
      <c r="G56" s="180"/>
      <c r="H56" s="179"/>
    </row>
    <row r="57" spans="1:8" s="1" customFormat="1" ht="24" customHeight="1">
      <c r="A57" s="169">
        <v>36</v>
      </c>
      <c r="B57" s="170" t="s">
        <v>196</v>
      </c>
      <c r="C57" s="170" t="s">
        <v>197</v>
      </c>
      <c r="D57" s="170" t="s">
        <v>185</v>
      </c>
      <c r="E57" s="171">
        <v>1</v>
      </c>
      <c r="F57" s="172"/>
      <c r="G57" s="172">
        <v>779</v>
      </c>
      <c r="H57" s="171">
        <v>0.0047202944</v>
      </c>
    </row>
    <row r="58" spans="1:8" s="1" customFormat="1" ht="24" customHeight="1">
      <c r="A58" s="169">
        <v>37</v>
      </c>
      <c r="B58" s="170" t="s">
        <v>198</v>
      </c>
      <c r="C58" s="170" t="s">
        <v>199</v>
      </c>
      <c r="D58" s="170" t="s">
        <v>185</v>
      </c>
      <c r="E58" s="171">
        <v>1</v>
      </c>
      <c r="F58" s="172"/>
      <c r="G58" s="172">
        <v>1390</v>
      </c>
      <c r="H58" s="171">
        <v>0.0096309803</v>
      </c>
    </row>
    <row r="59" spans="1:8" s="1" customFormat="1" ht="28.5" customHeight="1">
      <c r="A59" s="165"/>
      <c r="B59" s="166" t="s">
        <v>200</v>
      </c>
      <c r="C59" s="166" t="s">
        <v>201</v>
      </c>
      <c r="D59" s="166"/>
      <c r="E59" s="167"/>
      <c r="F59" s="168"/>
      <c r="G59" s="168">
        <f>SUM(G60:G64)</f>
        <v>0</v>
      </c>
      <c r="H59" s="167">
        <v>0.0290143225</v>
      </c>
    </row>
    <row r="60" spans="1:8" s="1" customFormat="1" ht="24" customHeight="1">
      <c r="A60" s="169">
        <v>38</v>
      </c>
      <c r="B60" s="170" t="s">
        <v>202</v>
      </c>
      <c r="C60" s="170" t="s">
        <v>203</v>
      </c>
      <c r="D60" s="170" t="s">
        <v>204</v>
      </c>
      <c r="E60" s="171">
        <v>25</v>
      </c>
      <c r="F60" s="172"/>
      <c r="G60" s="172">
        <f>E60*F60</f>
        <v>0</v>
      </c>
      <c r="H60" s="171">
        <v>0.0015143225</v>
      </c>
    </row>
    <row r="61" spans="1:8" s="1" customFormat="1" ht="13.5" customHeight="1">
      <c r="A61" s="173">
        <v>39</v>
      </c>
      <c r="B61" s="174" t="s">
        <v>205</v>
      </c>
      <c r="C61" s="174" t="s">
        <v>206</v>
      </c>
      <c r="D61" s="174" t="s">
        <v>152</v>
      </c>
      <c r="E61" s="175">
        <v>0.025</v>
      </c>
      <c r="F61" s="176"/>
      <c r="G61" s="176">
        <f>E61*F61</f>
        <v>0</v>
      </c>
      <c r="H61" s="175">
        <v>0.025</v>
      </c>
    </row>
    <row r="62" spans="1:8" s="1" customFormat="1" ht="13.5" customHeight="1">
      <c r="A62" s="177"/>
      <c r="B62" s="178"/>
      <c r="C62" s="178" t="s">
        <v>207</v>
      </c>
      <c r="D62" s="178"/>
      <c r="E62" s="179"/>
      <c r="F62" s="180"/>
      <c r="G62" s="180"/>
      <c r="H62" s="179"/>
    </row>
    <row r="63" spans="1:8" s="1" customFormat="1" ht="13.5" customHeight="1">
      <c r="A63" s="173">
        <v>40</v>
      </c>
      <c r="B63" s="174" t="s">
        <v>208</v>
      </c>
      <c r="C63" s="174" t="s">
        <v>209</v>
      </c>
      <c r="D63" s="174" t="s">
        <v>115</v>
      </c>
      <c r="E63" s="175">
        <v>2</v>
      </c>
      <c r="F63" s="176"/>
      <c r="G63" s="176">
        <f>E63*F63</f>
        <v>0</v>
      </c>
      <c r="H63" s="175">
        <v>0.0008</v>
      </c>
    </row>
    <row r="64" spans="1:8" s="1" customFormat="1" ht="13.5" customHeight="1">
      <c r="A64" s="173">
        <v>41</v>
      </c>
      <c r="B64" s="174" t="s">
        <v>210</v>
      </c>
      <c r="C64" s="174" t="s">
        <v>211</v>
      </c>
      <c r="D64" s="174" t="s">
        <v>115</v>
      </c>
      <c r="E64" s="175">
        <v>2</v>
      </c>
      <c r="F64" s="176"/>
      <c r="G64" s="176">
        <f>E64*F64</f>
        <v>0</v>
      </c>
      <c r="H64" s="175">
        <v>0.0017</v>
      </c>
    </row>
    <row r="65" spans="1:8" s="1" customFormat="1" ht="28.5" customHeight="1">
      <c r="A65" s="165"/>
      <c r="B65" s="166" t="s">
        <v>212</v>
      </c>
      <c r="C65" s="166" t="s">
        <v>213</v>
      </c>
      <c r="D65" s="166"/>
      <c r="E65" s="167"/>
      <c r="F65" s="168"/>
      <c r="G65" s="168">
        <f>SUM(G66:G67)</f>
        <v>0</v>
      </c>
      <c r="H65" s="167">
        <v>0.00168854</v>
      </c>
    </row>
    <row r="66" spans="1:8" s="1" customFormat="1" ht="24" customHeight="1">
      <c r="A66" s="169">
        <v>42</v>
      </c>
      <c r="B66" s="170" t="s">
        <v>214</v>
      </c>
      <c r="C66" s="170" t="s">
        <v>215</v>
      </c>
      <c r="D66" s="170" t="s">
        <v>110</v>
      </c>
      <c r="E66" s="171">
        <v>21</v>
      </c>
      <c r="F66" s="172"/>
      <c r="G66" s="172">
        <f>F66*E66</f>
        <v>0</v>
      </c>
      <c r="H66" s="171">
        <v>0.00063063</v>
      </c>
    </row>
    <row r="67" spans="1:8" s="1" customFormat="1" ht="24" customHeight="1">
      <c r="A67" s="169">
        <v>43</v>
      </c>
      <c r="B67" s="170" t="s">
        <v>216</v>
      </c>
      <c r="C67" s="170" t="s">
        <v>217</v>
      </c>
      <c r="D67" s="170" t="s">
        <v>110</v>
      </c>
      <c r="E67" s="171">
        <v>17</v>
      </c>
      <c r="F67" s="172"/>
      <c r="G67" s="172">
        <f>F67*E67</f>
        <v>0</v>
      </c>
      <c r="H67" s="171">
        <v>0.00105791</v>
      </c>
    </row>
    <row r="68" spans="1:8" s="1" customFormat="1" ht="30.75" customHeight="1">
      <c r="A68" s="161"/>
      <c r="B68" s="162" t="s">
        <v>218</v>
      </c>
      <c r="C68" s="162" t="s">
        <v>219</v>
      </c>
      <c r="D68" s="162"/>
      <c r="E68" s="163"/>
      <c r="F68" s="164"/>
      <c r="G68" s="164">
        <f>G69</f>
        <v>0</v>
      </c>
      <c r="H68" s="163">
        <v>0.26314688</v>
      </c>
    </row>
    <row r="69" spans="1:8" s="1" customFormat="1" ht="28.5" customHeight="1">
      <c r="A69" s="165"/>
      <c r="B69" s="166" t="s">
        <v>220</v>
      </c>
      <c r="C69" s="166" t="s">
        <v>221</v>
      </c>
      <c r="D69" s="166"/>
      <c r="E69" s="167"/>
      <c r="F69" s="168"/>
      <c r="G69" s="168">
        <f>SUM(G70:G76)</f>
        <v>0</v>
      </c>
      <c r="H69" s="167">
        <v>0.26314688</v>
      </c>
    </row>
    <row r="70" spans="1:8" s="1" customFormat="1" ht="24" customHeight="1">
      <c r="A70" s="169">
        <v>44</v>
      </c>
      <c r="B70" s="170" t="s">
        <v>222</v>
      </c>
      <c r="C70" s="170" t="s">
        <v>223</v>
      </c>
      <c r="D70" s="170" t="s">
        <v>110</v>
      </c>
      <c r="E70" s="171">
        <v>17</v>
      </c>
      <c r="F70" s="172"/>
      <c r="G70" s="172">
        <f>F70*E70</f>
        <v>0</v>
      </c>
      <c r="H70" s="171">
        <v>0.000381582</v>
      </c>
    </row>
    <row r="71" spans="1:8" s="1" customFormat="1" ht="24" customHeight="1">
      <c r="A71" s="169">
        <v>45</v>
      </c>
      <c r="B71" s="170" t="s">
        <v>224</v>
      </c>
      <c r="C71" s="170" t="s">
        <v>225</v>
      </c>
      <c r="D71" s="170" t="s">
        <v>110</v>
      </c>
      <c r="E71" s="171">
        <v>17</v>
      </c>
      <c r="F71" s="172"/>
      <c r="G71" s="172">
        <f>F71*E71</f>
        <v>0</v>
      </c>
      <c r="H71" s="171">
        <v>0.000647258</v>
      </c>
    </row>
    <row r="72" spans="1:8" s="1" customFormat="1" ht="24" customHeight="1">
      <c r="A72" s="173">
        <v>46</v>
      </c>
      <c r="B72" s="174" t="s">
        <v>226</v>
      </c>
      <c r="C72" s="174" t="s">
        <v>227</v>
      </c>
      <c r="D72" s="174" t="s">
        <v>110</v>
      </c>
      <c r="E72" s="175">
        <v>0</v>
      </c>
      <c r="F72" s="176"/>
      <c r="G72" s="176">
        <f>E72*F72</f>
        <v>0</v>
      </c>
      <c r="H72" s="175">
        <v>0.18445</v>
      </c>
    </row>
    <row r="73" spans="1:8" s="1" customFormat="1" ht="24" customHeight="1">
      <c r="A73" s="173">
        <v>47</v>
      </c>
      <c r="B73" s="174" t="s">
        <v>228</v>
      </c>
      <c r="C73" s="174" t="s">
        <v>229</v>
      </c>
      <c r="D73" s="174" t="s">
        <v>110</v>
      </c>
      <c r="E73" s="175">
        <v>0</v>
      </c>
      <c r="F73" s="176"/>
      <c r="G73" s="176">
        <f>F73*E73</f>
        <v>0</v>
      </c>
      <c r="H73" s="175">
        <v>0.06987</v>
      </c>
    </row>
    <row r="74" spans="1:8" s="1" customFormat="1" ht="24" customHeight="1">
      <c r="A74" s="169">
        <v>48</v>
      </c>
      <c r="B74" s="170" t="s">
        <v>230</v>
      </c>
      <c r="C74" s="170" t="s">
        <v>231</v>
      </c>
      <c r="D74" s="170" t="s">
        <v>115</v>
      </c>
      <c r="E74" s="171">
        <v>1</v>
      </c>
      <c r="F74" s="172"/>
      <c r="G74" s="172">
        <f>E74*F74</f>
        <v>0</v>
      </c>
      <c r="H74" s="171">
        <v>0.0047836</v>
      </c>
    </row>
    <row r="75" spans="1:8" s="1" customFormat="1" ht="13.5" customHeight="1">
      <c r="A75" s="169">
        <v>49</v>
      </c>
      <c r="B75" s="170" t="s">
        <v>232</v>
      </c>
      <c r="C75" s="170" t="s">
        <v>233</v>
      </c>
      <c r="D75" s="170" t="s">
        <v>115</v>
      </c>
      <c r="E75" s="171">
        <v>10</v>
      </c>
      <c r="F75" s="172"/>
      <c r="G75" s="172">
        <f>E75*F75</f>
        <v>0</v>
      </c>
      <c r="H75" s="171">
        <v>0.00140936</v>
      </c>
    </row>
    <row r="76" spans="1:8" s="1" customFormat="1" ht="13.5" customHeight="1">
      <c r="A76" s="169">
        <v>50</v>
      </c>
      <c r="B76" s="170" t="s">
        <v>234</v>
      </c>
      <c r="C76" s="170" t="s">
        <v>235</v>
      </c>
      <c r="D76" s="170" t="s">
        <v>115</v>
      </c>
      <c r="E76" s="171">
        <v>10</v>
      </c>
      <c r="F76" s="172"/>
      <c r="G76" s="172">
        <f>E76*F76</f>
        <v>0</v>
      </c>
      <c r="H76" s="171">
        <v>0.00160508</v>
      </c>
    </row>
    <row r="77" spans="1:8" s="1" customFormat="1" ht="30.75" customHeight="1">
      <c r="A77" s="161"/>
      <c r="B77" s="162" t="s">
        <v>236</v>
      </c>
      <c r="C77" s="162" t="s">
        <v>237</v>
      </c>
      <c r="D77" s="162"/>
      <c r="E77" s="163"/>
      <c r="F77" s="164"/>
      <c r="G77" s="164">
        <f>G78</f>
        <v>0</v>
      </c>
      <c r="H77" s="163">
        <v>0</v>
      </c>
    </row>
    <row r="78" spans="1:8" s="1" customFormat="1" ht="28.5" customHeight="1">
      <c r="A78" s="165"/>
      <c r="B78" s="166" t="s">
        <v>238</v>
      </c>
      <c r="C78" s="166" t="s">
        <v>239</v>
      </c>
      <c r="D78" s="166"/>
      <c r="E78" s="167"/>
      <c r="F78" s="168"/>
      <c r="G78" s="168">
        <f>SUM(G79:G80)</f>
        <v>0</v>
      </c>
      <c r="H78" s="167">
        <v>0</v>
      </c>
    </row>
    <row r="79" spans="1:8" s="1" customFormat="1" ht="13.5" customHeight="1">
      <c r="A79" s="169">
        <v>51</v>
      </c>
      <c r="B79" s="170" t="s">
        <v>240</v>
      </c>
      <c r="C79" s="170" t="s">
        <v>241</v>
      </c>
      <c r="D79" s="170" t="s">
        <v>180</v>
      </c>
      <c r="E79" s="171">
        <v>1</v>
      </c>
      <c r="F79" s="172"/>
      <c r="G79" s="172">
        <f>E79*F79</f>
        <v>0</v>
      </c>
      <c r="H79" s="171">
        <v>0</v>
      </c>
    </row>
    <row r="80" spans="1:8" s="1" customFormat="1" ht="13.5" customHeight="1">
      <c r="A80" s="169">
        <v>52</v>
      </c>
      <c r="B80" s="170"/>
      <c r="C80" s="170" t="s">
        <v>242</v>
      </c>
      <c r="D80" s="170" t="s">
        <v>180</v>
      </c>
      <c r="E80" s="171">
        <v>1</v>
      </c>
      <c r="F80" s="172"/>
      <c r="G80" s="172">
        <f>E80*F80</f>
        <v>0</v>
      </c>
      <c r="H80" s="171">
        <v>0</v>
      </c>
    </row>
    <row r="81" spans="1:8" s="1" customFormat="1" ht="30.75" customHeight="1">
      <c r="A81" s="181"/>
      <c r="B81" s="182"/>
      <c r="C81" s="182" t="s">
        <v>243</v>
      </c>
      <c r="D81" s="182"/>
      <c r="E81" s="183"/>
      <c r="F81" s="184"/>
      <c r="G81" s="184">
        <f>G13+G21+G69+G77</f>
        <v>0.020160854</v>
      </c>
      <c r="H81" s="183">
        <v>0.7785209325</v>
      </c>
    </row>
  </sheetData>
  <sheetProtection selectLockedCells="1" selectUnlockedCells="1"/>
  <mergeCells count="1">
    <mergeCell ref="A1:H1"/>
  </mergeCells>
  <printOptions gridLines="1" headings="1"/>
  <pageMargins left="0.7479166666666667" right="0.7479166666666667" top="0.9840277777777777" bottom="0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Mareš</cp:lastModifiedBy>
  <cp:lastPrinted>2016-05-19T08:36:45Z</cp:lastPrinted>
  <dcterms:modified xsi:type="dcterms:W3CDTF">2016-05-24T16:19:12Z</dcterms:modified>
  <cp:category/>
  <cp:version/>
  <cp:contentType/>
  <cp:contentStatus/>
  <cp:revision>6</cp:revision>
</cp:coreProperties>
</file>