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00" windowWidth="17400" windowHeight="768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Položky!$A$1:$G$35</definedName>
    <definedName name="_xlnm.Print_Area" localSheetId="1">Rekapitulace!$A$1:$I$24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14210" fullCalcOnLoad="1"/>
</workbook>
</file>

<file path=xl/calcChain.xml><?xml version="1.0" encoding="utf-8"?>
<calcChain xmlns="http://schemas.openxmlformats.org/spreadsheetml/2006/main">
  <c r="E9" i="2"/>
  <c r="BA14" i="3"/>
  <c r="BA15"/>
  <c r="BA16"/>
  <c r="E8" i="2"/>
  <c r="E7"/>
  <c r="E10"/>
  <c r="E11"/>
  <c r="BA37" i="3"/>
  <c r="BA38"/>
  <c r="BA39"/>
  <c r="E12" i="2"/>
  <c r="E14"/>
  <c r="F13"/>
  <c r="F14"/>
  <c r="G22"/>
  <c r="I22"/>
  <c r="G21"/>
  <c r="I21"/>
  <c r="G20"/>
  <c r="I20"/>
  <c r="G19"/>
  <c r="I19"/>
  <c r="H23"/>
  <c r="G22" i="1"/>
  <c r="C31" i="3"/>
  <c r="BA25"/>
  <c r="BA26"/>
  <c r="BA27"/>
  <c r="BA28"/>
  <c r="BA29"/>
  <c r="BA31"/>
  <c r="BB25"/>
  <c r="BB26"/>
  <c r="BB27"/>
  <c r="BB28"/>
  <c r="BB29"/>
  <c r="BB31"/>
  <c r="BC25"/>
  <c r="BC26"/>
  <c r="BC27"/>
  <c r="BC28"/>
  <c r="BC29"/>
  <c r="BC31"/>
  <c r="BD25"/>
  <c r="BD26"/>
  <c r="BD27"/>
  <c r="BD28"/>
  <c r="BD29"/>
  <c r="BD31"/>
  <c r="BE25"/>
  <c r="BE26"/>
  <c r="BE27"/>
  <c r="BE28"/>
  <c r="BE29"/>
  <c r="BE31"/>
  <c r="BE41"/>
  <c r="BE42"/>
  <c r="BD41"/>
  <c r="BD42"/>
  <c r="BC41"/>
  <c r="BC42"/>
  <c r="BB41"/>
  <c r="BB42"/>
  <c r="BA41"/>
  <c r="BA42"/>
  <c r="C42"/>
  <c r="BB8"/>
  <c r="BB10"/>
  <c r="BB9"/>
  <c r="BB11"/>
  <c r="BB12"/>
  <c r="F7" i="2"/>
  <c r="BB14" i="3"/>
  <c r="BB15"/>
  <c r="BB16"/>
  <c r="F8" i="2"/>
  <c r="BB18" i="3"/>
  <c r="BB23"/>
  <c r="F9" i="2"/>
  <c r="F10"/>
  <c r="BB33" i="3"/>
  <c r="BB35"/>
  <c r="F11" i="2"/>
  <c r="BB37" i="3"/>
  <c r="BB38"/>
  <c r="BB39"/>
  <c r="F12" i="2"/>
  <c r="D16" i="1"/>
  <c r="D15"/>
  <c r="D14"/>
  <c r="BE38" i="3"/>
  <c r="BD38"/>
  <c r="BC38"/>
  <c r="BC37"/>
  <c r="BC39"/>
  <c r="G12" i="2"/>
  <c r="BE37" i="3"/>
  <c r="BE39"/>
  <c r="I12" i="2"/>
  <c r="BD37" i="3"/>
  <c r="B12" i="2"/>
  <c r="A12"/>
  <c r="C39" i="3"/>
  <c r="BE33"/>
  <c r="BE35"/>
  <c r="I11" i="2"/>
  <c r="BD33" i="3"/>
  <c r="BD35"/>
  <c r="H11" i="2"/>
  <c r="BC33" i="3"/>
  <c r="BA33"/>
  <c r="BA35"/>
  <c r="B11" i="2"/>
  <c r="A11"/>
  <c r="BC35" i="3"/>
  <c r="G11" i="2"/>
  <c r="C35" i="3"/>
  <c r="G10" i="2"/>
  <c r="B10"/>
  <c r="A10"/>
  <c r="BE18" i="3"/>
  <c r="BE23"/>
  <c r="I9" i="2"/>
  <c r="BD18" i="3"/>
  <c r="BD23"/>
  <c r="H9" i="2"/>
  <c r="BC18" i="3"/>
  <c r="BC23"/>
  <c r="G9" i="2"/>
  <c r="BA18" i="3"/>
  <c r="BA23"/>
  <c r="B9" i="2"/>
  <c r="A9"/>
  <c r="C23" i="3"/>
  <c r="BE15"/>
  <c r="BD15"/>
  <c r="BC15"/>
  <c r="BC14"/>
  <c r="BC16"/>
  <c r="G8" i="2"/>
  <c r="BE14" i="3"/>
  <c r="BE16"/>
  <c r="I8" i="2"/>
  <c r="BD14" i="3"/>
  <c r="B8" i="2"/>
  <c r="A8"/>
  <c r="C16" i="3"/>
  <c r="BE11"/>
  <c r="BD11"/>
  <c r="BC11"/>
  <c r="BA11"/>
  <c r="BE10"/>
  <c r="BD10"/>
  <c r="BC10"/>
  <c r="BA10"/>
  <c r="BE9"/>
  <c r="BD9"/>
  <c r="BC9"/>
  <c r="BA9"/>
  <c r="BE8"/>
  <c r="BD8"/>
  <c r="BC8"/>
  <c r="BA8"/>
  <c r="B7" i="2"/>
  <c r="A7"/>
  <c r="C12" i="3"/>
  <c r="C4"/>
  <c r="F3"/>
  <c r="C3"/>
  <c r="C2" i="2"/>
  <c r="C1"/>
  <c r="F31" i="1"/>
  <c r="G8"/>
  <c r="I10" i="2"/>
  <c r="BE12" i="3"/>
  <c r="I7" i="2"/>
  <c r="BD16" i="3"/>
  <c r="H8" i="2"/>
  <c r="BD39" i="3"/>
  <c r="H12" i="2"/>
  <c r="BD12" i="3"/>
  <c r="H7" i="2"/>
  <c r="H10"/>
  <c r="BC12" i="3"/>
  <c r="G7" i="2"/>
  <c r="G14"/>
  <c r="C14" i="1"/>
  <c r="BA12" i="3"/>
  <c r="I14" i="2"/>
  <c r="C20" i="1"/>
  <c r="H14" i="2"/>
  <c r="C15" i="1"/>
  <c r="C17"/>
  <c r="G16"/>
  <c r="G15"/>
  <c r="C16"/>
  <c r="C18"/>
  <c r="C21"/>
  <c r="G14"/>
  <c r="G21"/>
  <c r="C22"/>
  <c r="F32"/>
  <c r="F33"/>
  <c r="F34"/>
</calcChain>
</file>

<file path=xl/sharedStrings.xml><?xml version="1.0" encoding="utf-8"?>
<sst xmlns="http://schemas.openxmlformats.org/spreadsheetml/2006/main" count="192" uniqueCount="131">
  <si>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</si>
  <si>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</si>
  <si>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</si>
  <si>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</si>
  <si>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</si>
  <si>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</si>
  <si>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</si>
  <si>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</si>
  <si>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</si>
  <si>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</si>
  <si>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</si>
  <si>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</si>
  <si>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</si>
  <si>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</si>
  <si>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</si>
  <si>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</si>
  <si>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</si>
  <si>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</si>
  <si>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</si>
  <si>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</si>
  <si>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</si>
  <si>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</si>
  <si>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</si>
  <si>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</si>
  <si>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</si>
  <si>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</si>
  <si>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</si>
  <si>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</si>
  <si>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</si>
  <si>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</si>
  <si>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</si>
  <si>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</si>
  <si>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</si>
  <si>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</si>
  <si>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</si>
  <si>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</si>
  <si>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</si>
  <si>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</si>
  <si>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</si>
  <si>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</si>
  <si>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</si>
  <si>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</si>
  <si>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</si>
  <si>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</si>
  <si>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</si>
  <si>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</si>
  <si>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</si>
  <si>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</si>
  <si>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</si>
  <si>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</si>
  <si>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</si>
  <si>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</si>
  <si>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</si>
  <si>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</si>
  <si>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</si>
  <si>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</si>
  <si>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</si>
  <si>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</si>
  <si>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</si>
  <si>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</si>
  <si>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</si>
  <si>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</si>
  <si>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</si>
  <si>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</si>
  <si>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</si>
  <si>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</si>
  <si>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</si>
  <si>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</si>
  <si>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</si>
  <si>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</si>
  <si>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121 10-0001.RAA</t>
  </si>
  <si>
    <t>Sejmutí ornice, naložení, odvoz a uložení odvoz do 1 km</t>
  </si>
  <si>
    <t>m3</t>
  </si>
  <si>
    <t>122 10-0010.RAC</t>
  </si>
  <si>
    <t>Odkopávky nezapažené v hornině 1-4 naložení, odvoz 10 km, uložení</t>
  </si>
  <si>
    <t>167 10-1101.R00</t>
  </si>
  <si>
    <t xml:space="preserve">Nakládání výkopku z hor.1-4 v množství do 100 m3 </t>
  </si>
  <si>
    <t>199 00-0002.R00</t>
  </si>
  <si>
    <t xml:space="preserve">Poplatek za skládku horniny 1- 4 </t>
  </si>
  <si>
    <t>2</t>
  </si>
  <si>
    <t>Základy,zvláštní zakládání</t>
  </si>
  <si>
    <t>289 97-0111.R00</t>
  </si>
  <si>
    <t xml:space="preserve">Vrstva geotextilie Geofiltex 300g/m2 </t>
  </si>
  <si>
    <t>m2</t>
  </si>
  <si>
    <t>273 32-1311.R00</t>
  </si>
  <si>
    <t xml:space="preserve">Železobeton základových desek C 16/20 (B 20) </t>
  </si>
  <si>
    <t>5</t>
  </si>
  <si>
    <t>596 21-5021.R00</t>
  </si>
  <si>
    <t xml:space="preserve">Kladení zámkové dlažby tl. 6 cm do drtě tl. 4 cm </t>
  </si>
  <si>
    <t>63</t>
  </si>
  <si>
    <t>Podlahy a podlahové konstrukce</t>
  </si>
  <si>
    <t>631 57-1002.R00</t>
  </si>
  <si>
    <t xml:space="preserve">Násyp ze štěrkopísku 8/16 mm </t>
  </si>
  <si>
    <t>631 57-1003.R00</t>
  </si>
  <si>
    <t xml:space="preserve">Násyp ze štěrkopísku 16/32 </t>
  </si>
  <si>
    <t>631 31-9173.R00</t>
  </si>
  <si>
    <t xml:space="preserve">Příplatek za stržení povrchu mazaniny tl. 12 cm </t>
  </si>
  <si>
    <t>631 31-9155.R00</t>
  </si>
  <si>
    <t xml:space="preserve">Příplatek za přehlaz. mazanin pod povlaky tl. 24cm </t>
  </si>
  <si>
    <t>631 36-1921.RT8</t>
  </si>
  <si>
    <t>Výztuž mazanin svařovanou sítí z drátů tažených svařovaná síť - drát 8,0 mm, oka 100/100 mm</t>
  </si>
  <si>
    <t>t</t>
  </si>
  <si>
    <t>91</t>
  </si>
  <si>
    <t>Doplňující práce na komunikaci</t>
  </si>
  <si>
    <t>917 73-2111.R00</t>
  </si>
  <si>
    <t xml:space="preserve">Osazení ležat. obrub. bet. bez opěr, lože z B 12,5 </t>
  </si>
  <si>
    <t>m</t>
  </si>
  <si>
    <t>99</t>
  </si>
  <si>
    <t>Staveništní přesun hmot</t>
  </si>
  <si>
    <t>998 22-3011.R00</t>
  </si>
  <si>
    <t xml:space="preserve">Přesun hmot, pozemní komunikace, kryt dlážděný </t>
  </si>
  <si>
    <t>998 22-3094.R00</t>
  </si>
  <si>
    <t xml:space="preserve">Přesun hmot, komunikace dlážděné, příplatek 5 km </t>
  </si>
  <si>
    <t>Individuální mimostaveništní doprava</t>
  </si>
  <si>
    <t>0,00</t>
  </si>
  <si>
    <t>Provozní vlivy</t>
  </si>
  <si>
    <t>Zařízení staveniště</t>
  </si>
  <si>
    <t>Zámková dlažba Uniholand tl 60 mm barevná</t>
  </si>
  <si>
    <t>Obrubník Best Darian II dl. 1000mm</t>
  </si>
  <si>
    <t>Komunikace + střídačky</t>
  </si>
  <si>
    <t>Střídačka RACHA MONT plastové sedačky</t>
  </si>
  <si>
    <t>Montáž střídaček</t>
  </si>
  <si>
    <t>Kotevní konstrukce</t>
  </si>
  <si>
    <t>kpl</t>
  </si>
  <si>
    <t>Přesun stavebních kapacit</t>
  </si>
  <si>
    <t>Instalace fotbalových střídaček, Baník Sokolov - trénink. hřiště, ppč. 2439/1</t>
  </si>
  <si>
    <t>767</t>
  </si>
  <si>
    <t>Zámečnické konstrukce</t>
  </si>
  <si>
    <t>Demontáž části ocel. hrazení do odpadu</t>
  </si>
  <si>
    <t>771 11-1121</t>
  </si>
  <si>
    <t>Montáž a dodávka dilatační lišty v.10cm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</si>
</sst>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.0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9" fillId="0" borderId="0"/>
  </cellStyleXfs>
  <cellXfs count="204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9" xfId="0" applyNumberFormat="1" applyBorder="1"/>
    <xf numFmtId="0" fontId="0" fillId="0" borderId="8" xfId="0" applyNumberFormat="1" applyBorder="1"/>
    <xf numFmtId="0" fontId="0" fillId="0" borderId="10" xfId="0" applyNumberFormat="1" applyBorder="1"/>
    <xf numFmtId="0" fontId="0" fillId="0" borderId="0" xfId="0" applyNumberFormat="1"/>
    <xf numFmtId="3" fontId="0" fillId="0" borderId="10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3" fontId="0" fillId="0" borderId="0" xfId="0" applyNumberFormat="1"/>
    <xf numFmtId="0" fontId="1" fillId="0" borderId="17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 vertical="center"/>
    </xf>
    <xf numFmtId="0" fontId="0" fillId="0" borderId="18" xfId="0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5" fillId="0" borderId="20" xfId="0" applyFont="1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centerContinuous"/>
    </xf>
    <xf numFmtId="0" fontId="5" fillId="0" borderId="21" xfId="0" applyFont="1" applyBorder="1" applyAlignment="1">
      <alignment horizontal="centerContinuous"/>
    </xf>
    <xf numFmtId="0" fontId="0" fillId="0" borderId="21" xfId="0" applyBorder="1" applyAlignment="1">
      <alignment horizontal="centerContinuous"/>
    </xf>
    <xf numFmtId="0" fontId="0" fillId="0" borderId="23" xfId="0" applyBorder="1"/>
    <xf numFmtId="0" fontId="0" fillId="0" borderId="24" xfId="0" applyBorder="1"/>
    <xf numFmtId="3" fontId="0" fillId="0" borderId="25" xfId="0" applyNumberFormat="1" applyBorder="1"/>
    <xf numFmtId="0" fontId="0" fillId="0" borderId="26" xfId="0" applyBorder="1"/>
    <xf numFmtId="3" fontId="0" fillId="0" borderId="27" xfId="0" applyNumberFormat="1" applyBorder="1"/>
    <xf numFmtId="0" fontId="0" fillId="0" borderId="28" xfId="0" applyBorder="1"/>
    <xf numFmtId="3" fontId="0" fillId="0" borderId="12" xfId="0" applyNumberFormat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7" fillId="0" borderId="11" xfId="0" applyFont="1" applyBorder="1"/>
    <xf numFmtId="3" fontId="0" fillId="0" borderId="32" xfId="0" applyNumberFormat="1" applyBorder="1"/>
    <xf numFmtId="0" fontId="0" fillId="0" borderId="33" xfId="0" applyBorder="1"/>
    <xf numFmtId="3" fontId="0" fillId="0" borderId="34" xfId="0" applyNumberFormat="1" applyBorder="1"/>
    <xf numFmtId="0" fontId="0" fillId="0" borderId="35" xfId="0" applyBorder="1"/>
    <xf numFmtId="0" fontId="0" fillId="0" borderId="36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9" xfId="0" applyNumberFormat="1" applyBorder="1" applyAlignment="1">
      <alignment horizontal="right"/>
    </xf>
    <xf numFmtId="165" fontId="0" fillId="0" borderId="12" xfId="0" applyNumberFormat="1" applyBorder="1"/>
    <xf numFmtId="165" fontId="0" fillId="0" borderId="0" xfId="0" applyNumberFormat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37" xfId="1" applyFont="1" applyBorder="1"/>
    <xf numFmtId="0" fontId="9" fillId="0" borderId="37" xfId="1" applyBorder="1"/>
    <xf numFmtId="0" fontId="9" fillId="0" borderId="37" xfId="1" applyBorder="1" applyAlignment="1">
      <alignment horizontal="right"/>
    </xf>
    <xf numFmtId="0" fontId="9" fillId="0" borderId="37" xfId="1" applyFont="1" applyBorder="1"/>
    <xf numFmtId="0" fontId="0" fillId="0" borderId="37" xfId="0" applyNumberFormat="1" applyBorder="1" applyAlignment="1">
      <alignment horizontal="left"/>
    </xf>
    <xf numFmtId="0" fontId="0" fillId="0" borderId="38" xfId="0" applyNumberFormat="1" applyBorder="1"/>
    <xf numFmtId="0" fontId="3" fillId="0" borderId="39" xfId="1" applyFont="1" applyBorder="1"/>
    <xf numFmtId="0" fontId="9" fillId="0" borderId="39" xfId="1" applyBorder="1"/>
    <xf numFmtId="0" fontId="9" fillId="0" borderId="39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0" xfId="0" applyNumberFormat="1" applyFont="1" applyFill="1" applyBorder="1"/>
    <xf numFmtId="0" fontId="5" fillId="0" borderId="21" xfId="0" applyFont="1" applyFill="1" applyBorder="1"/>
    <xf numFmtId="0" fontId="5" fillId="0" borderId="22" xfId="0" applyFont="1" applyFill="1" applyBorder="1"/>
    <xf numFmtId="0" fontId="5" fillId="0" borderId="40" xfId="0" applyFont="1" applyFill="1" applyBorder="1"/>
    <xf numFmtId="0" fontId="5" fillId="0" borderId="41" xfId="0" applyFont="1" applyFill="1" applyBorder="1"/>
    <xf numFmtId="0" fontId="5" fillId="0" borderId="4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5" xfId="0" applyNumberFormat="1" applyFont="1" applyFill="1" applyBorder="1"/>
    <xf numFmtId="0" fontId="5" fillId="0" borderId="20" xfId="0" applyFont="1" applyFill="1" applyBorder="1"/>
    <xf numFmtId="3" fontId="5" fillId="0" borderId="22" xfId="0" applyNumberFormat="1" applyFont="1" applyFill="1" applyBorder="1"/>
    <xf numFmtId="3" fontId="5" fillId="0" borderId="40" xfId="0" applyNumberFormat="1" applyFont="1" applyFill="1" applyBorder="1"/>
    <xf numFmtId="3" fontId="5" fillId="0" borderId="41" xfId="0" applyNumberFormat="1" applyFont="1" applyFill="1" applyBorder="1"/>
    <xf numFmtId="3" fontId="5" fillId="0" borderId="4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26" xfId="0" applyFont="1" applyFill="1" applyBorder="1"/>
    <xf numFmtId="0" fontId="11" fillId="0" borderId="27" xfId="0" applyFont="1" applyFill="1" applyBorder="1"/>
    <xf numFmtId="0" fontId="0" fillId="0" borderId="43" xfId="0" applyFill="1" applyBorder="1"/>
    <xf numFmtId="0" fontId="11" fillId="0" borderId="44" xfId="0" applyFont="1" applyFill="1" applyBorder="1" applyAlignment="1">
      <alignment horizontal="right"/>
    </xf>
    <xf numFmtId="0" fontId="11" fillId="0" borderId="27" xfId="0" applyFont="1" applyFill="1" applyBorder="1" applyAlignment="1">
      <alignment horizontal="right"/>
    </xf>
    <xf numFmtId="0" fontId="11" fillId="0" borderId="28" xfId="0" applyFont="1" applyFill="1" applyBorder="1" applyAlignment="1">
      <alignment horizontal="center"/>
    </xf>
    <xf numFmtId="4" fontId="12" fillId="0" borderId="27" xfId="0" applyNumberFormat="1" applyFont="1" applyFill="1" applyBorder="1" applyAlignment="1">
      <alignment horizontal="right"/>
    </xf>
    <xf numFmtId="4" fontId="12" fillId="0" borderId="43" xfId="0" applyNumberFormat="1" applyFont="1" applyFill="1" applyBorder="1" applyAlignment="1">
      <alignment horizontal="right"/>
    </xf>
    <xf numFmtId="0" fontId="7" fillId="0" borderId="31" xfId="0" applyFont="1" applyFill="1" applyBorder="1"/>
    <xf numFmtId="0" fontId="7" fillId="0" borderId="24" xfId="0" applyFont="1" applyFill="1" applyBorder="1"/>
    <xf numFmtId="0" fontId="7" fillId="0" borderId="45" xfId="0" applyFont="1" applyFill="1" applyBorder="1"/>
    <xf numFmtId="3" fontId="7" fillId="0" borderId="30" xfId="0" applyNumberFormat="1" applyFont="1" applyFill="1" applyBorder="1" applyAlignment="1">
      <alignment horizontal="right"/>
    </xf>
    <xf numFmtId="166" fontId="7" fillId="0" borderId="46" xfId="0" applyNumberFormat="1" applyFont="1" applyFill="1" applyBorder="1" applyAlignment="1">
      <alignment horizontal="right"/>
    </xf>
    <xf numFmtId="3" fontId="7" fillId="0" borderId="47" xfId="0" applyNumberFormat="1" applyFont="1" applyFill="1" applyBorder="1" applyAlignment="1">
      <alignment horizontal="right"/>
    </xf>
    <xf numFmtId="4" fontId="7" fillId="0" borderId="24" xfId="0" applyNumberFormat="1" applyFont="1" applyFill="1" applyBorder="1" applyAlignment="1">
      <alignment horizontal="right"/>
    </xf>
    <xf numFmtId="3" fontId="7" fillId="0" borderId="45" xfId="0" applyNumberFormat="1" applyFont="1" applyFill="1" applyBorder="1" applyAlignment="1">
      <alignment horizontal="right"/>
    </xf>
    <xf numFmtId="0" fontId="0" fillId="0" borderId="33" xfId="0" applyFill="1" applyBorder="1"/>
    <xf numFmtId="0" fontId="5" fillId="0" borderId="34" xfId="0" applyFont="1" applyFill="1" applyBorder="1"/>
    <xf numFmtId="0" fontId="0" fillId="0" borderId="34" xfId="0" applyFill="1" applyBorder="1"/>
    <xf numFmtId="4" fontId="0" fillId="0" borderId="48" xfId="0" applyNumberFormat="1" applyFill="1" applyBorder="1"/>
    <xf numFmtId="4" fontId="0" fillId="0" borderId="33" xfId="0" applyNumberFormat="1" applyFill="1" applyBorder="1"/>
    <xf numFmtId="4" fontId="0" fillId="0" borderId="34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37" xfId="1" applyFont="1" applyFill="1" applyBorder="1"/>
    <xf numFmtId="0" fontId="9" fillId="0" borderId="37" xfId="1" applyFill="1" applyBorder="1"/>
    <xf numFmtId="0" fontId="10" fillId="0" borderId="37" xfId="1" applyFont="1" applyFill="1" applyBorder="1" applyAlignment="1">
      <alignment horizontal="right"/>
    </xf>
    <xf numFmtId="0" fontId="9" fillId="0" borderId="37" xfId="1" applyFill="1" applyBorder="1" applyAlignment="1">
      <alignment horizontal="left"/>
    </xf>
    <xf numFmtId="0" fontId="9" fillId="0" borderId="38" xfId="1" applyFill="1" applyBorder="1"/>
    <xf numFmtId="0" fontId="3" fillId="0" borderId="39" xfId="1" applyFont="1" applyFill="1" applyBorder="1"/>
    <xf numFmtId="0" fontId="9" fillId="0" borderId="39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46" xfId="1" applyNumberFormat="1" applyFont="1" applyFill="1" applyBorder="1"/>
    <xf numFmtId="0" fontId="4" fillId="0" borderId="29" xfId="1" applyFont="1" applyFill="1" applyBorder="1" applyAlignment="1">
      <alignment horizontal="center"/>
    </xf>
    <xf numFmtId="0" fontId="4" fillId="0" borderId="29" xfId="1" applyNumberFormat="1" applyFont="1" applyFill="1" applyBorder="1" applyAlignment="1">
      <alignment horizontal="center"/>
    </xf>
    <xf numFmtId="0" fontId="4" fillId="0" borderId="46" xfId="1" applyFont="1" applyFill="1" applyBorder="1" applyAlignment="1">
      <alignment horizontal="center"/>
    </xf>
    <xf numFmtId="0" fontId="5" fillId="0" borderId="49" xfId="1" applyFont="1" applyFill="1" applyBorder="1" applyAlignment="1">
      <alignment horizontal="center"/>
    </xf>
    <xf numFmtId="49" fontId="5" fillId="0" borderId="49" xfId="1" applyNumberFormat="1" applyFont="1" applyFill="1" applyBorder="1" applyAlignment="1">
      <alignment horizontal="left"/>
    </xf>
    <xf numFmtId="0" fontId="5" fillId="0" borderId="49" xfId="1" applyFont="1" applyFill="1" applyBorder="1"/>
    <xf numFmtId="0" fontId="9" fillId="0" borderId="49" xfId="1" applyFill="1" applyBorder="1" applyAlignment="1">
      <alignment horizontal="center"/>
    </xf>
    <xf numFmtId="0" fontId="9" fillId="0" borderId="49" xfId="1" applyNumberFormat="1" applyFill="1" applyBorder="1" applyAlignment="1">
      <alignment horizontal="right"/>
    </xf>
    <xf numFmtId="0" fontId="9" fillId="0" borderId="49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49" xfId="1" applyFont="1" applyFill="1" applyBorder="1" applyAlignment="1">
      <alignment horizontal="center"/>
    </xf>
    <xf numFmtId="49" fontId="8" fillId="0" borderId="49" xfId="1" applyNumberFormat="1" applyFont="1" applyFill="1" applyBorder="1" applyAlignment="1">
      <alignment horizontal="left"/>
    </xf>
    <xf numFmtId="0" fontId="8" fillId="0" borderId="49" xfId="1" applyFont="1" applyFill="1" applyBorder="1" applyAlignment="1">
      <alignment wrapText="1"/>
    </xf>
    <xf numFmtId="49" fontId="17" fillId="0" borderId="49" xfId="1" applyNumberFormat="1" applyFont="1" applyFill="1" applyBorder="1" applyAlignment="1">
      <alignment horizontal="center" shrinkToFit="1"/>
    </xf>
    <xf numFmtId="4" fontId="17" fillId="0" borderId="49" xfId="1" applyNumberFormat="1" applyFont="1" applyFill="1" applyBorder="1" applyAlignment="1">
      <alignment horizontal="right"/>
    </xf>
    <xf numFmtId="4" fontId="17" fillId="0" borderId="49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15" xfId="0" applyNumberFormat="1" applyFont="1" applyFill="1" applyBorder="1"/>
    <xf numFmtId="3" fontId="7" fillId="0" borderId="50" xfId="0" applyNumberFormat="1" applyFont="1" applyFill="1" applyBorder="1"/>
    <xf numFmtId="3" fontId="7" fillId="0" borderId="49" xfId="0" applyNumberFormat="1" applyFont="1" applyFill="1" applyBorder="1"/>
    <xf numFmtId="3" fontId="7" fillId="0" borderId="51" xfId="0" applyNumberFormat="1" applyFont="1" applyFill="1" applyBorder="1"/>
    <xf numFmtId="0" fontId="9" fillId="2" borderId="52" xfId="1" applyFill="1" applyBorder="1" applyAlignment="1">
      <alignment horizontal="center"/>
    </xf>
    <xf numFmtId="49" fontId="3" fillId="2" borderId="52" xfId="1" applyNumberFormat="1" applyFont="1" applyFill="1" applyBorder="1" applyAlignment="1">
      <alignment horizontal="left"/>
    </xf>
    <xf numFmtId="0" fontId="3" fillId="2" borderId="52" xfId="1" applyFont="1" applyFill="1" applyBorder="1"/>
    <xf numFmtId="4" fontId="9" fillId="2" borderId="52" xfId="1" applyNumberFormat="1" applyFill="1" applyBorder="1" applyAlignment="1">
      <alignment horizontal="right"/>
    </xf>
    <xf numFmtId="4" fontId="5" fillId="2" borderId="52" xfId="1" applyNumberFormat="1" applyFont="1" applyFill="1" applyBorder="1"/>
    <xf numFmtId="0" fontId="6" fillId="2" borderId="33" xfId="0" applyFont="1" applyFill="1" applyBorder="1"/>
    <xf numFmtId="0" fontId="6" fillId="2" borderId="34" xfId="0" applyFont="1" applyFill="1" applyBorder="1"/>
    <xf numFmtId="0" fontId="6" fillId="2" borderId="53" xfId="0" applyFont="1" applyFill="1" applyBorder="1"/>
    <xf numFmtId="165" fontId="6" fillId="2" borderId="34" xfId="0" applyNumberFormat="1" applyFont="1" applyFill="1" applyBorder="1"/>
    <xf numFmtId="0" fontId="6" fillId="2" borderId="54" xfId="0" applyFont="1" applyFill="1" applyBorder="1"/>
    <xf numFmtId="0" fontId="7" fillId="0" borderId="15" xfId="0" applyFont="1" applyFill="1" applyBorder="1"/>
    <xf numFmtId="0" fontId="7" fillId="0" borderId="0" xfId="0" applyFont="1" applyFill="1" applyBorder="1"/>
    <xf numFmtId="0" fontId="7" fillId="0" borderId="5" xfId="0" applyFont="1" applyFill="1" applyBorder="1"/>
    <xf numFmtId="4" fontId="7" fillId="0" borderId="0" xfId="0" applyNumberFormat="1" applyFont="1" applyFill="1" applyBorder="1" applyAlignment="1">
      <alignment horizontal="right"/>
    </xf>
    <xf numFmtId="3" fontId="7" fillId="0" borderId="55" xfId="0" applyNumberFormat="1" applyFont="1" applyFill="1" applyBorder="1" applyAlignment="1">
      <alignment horizontal="right"/>
    </xf>
    <xf numFmtId="49" fontId="2" fillId="3" borderId="15" xfId="0" applyNumberFormat="1" applyFont="1" applyFill="1" applyBorder="1"/>
    <xf numFmtId="49" fontId="0" fillId="3" borderId="50" xfId="0" applyNumberFormat="1" applyFill="1" applyBorder="1"/>
    <xf numFmtId="0" fontId="3" fillId="3" borderId="0" xfId="0" applyFont="1" applyFill="1" applyBorder="1"/>
    <xf numFmtId="0" fontId="0" fillId="3" borderId="0" xfId="0" applyFill="1" applyBorder="1"/>
    <xf numFmtId="0" fontId="0" fillId="3" borderId="5" xfId="0" applyFill="1" applyBorder="1"/>
    <xf numFmtId="0" fontId="0" fillId="3" borderId="0" xfId="0" applyFill="1"/>
    <xf numFmtId="49" fontId="0" fillId="3" borderId="16" xfId="0" applyNumberFormat="1" applyFill="1" applyBorder="1" applyAlignment="1">
      <alignment horizontal="left"/>
    </xf>
    <xf numFmtId="0" fontId="0" fillId="0" borderId="0" xfId="0" applyAlignment="1">
      <alignment horizontal="left" wrapText="1"/>
    </xf>
    <xf numFmtId="0" fontId="4" fillId="0" borderId="12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5" fillId="0" borderId="56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45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57" xfId="1" applyFont="1" applyBorder="1" applyAlignment="1">
      <alignment horizontal="center"/>
    </xf>
    <xf numFmtId="0" fontId="9" fillId="0" borderId="58" xfId="1" applyFont="1" applyBorder="1" applyAlignment="1">
      <alignment horizontal="center"/>
    </xf>
    <xf numFmtId="0" fontId="9" fillId="0" borderId="59" xfId="1" applyFont="1" applyBorder="1" applyAlignment="1">
      <alignment horizontal="center"/>
    </xf>
    <xf numFmtId="0" fontId="9" fillId="0" borderId="60" xfId="1" applyFont="1" applyBorder="1" applyAlignment="1">
      <alignment horizontal="center"/>
    </xf>
    <xf numFmtId="0" fontId="9" fillId="0" borderId="39" xfId="1" applyFont="1" applyBorder="1" applyAlignment="1">
      <alignment horizontal="left"/>
    </xf>
    <xf numFmtId="0" fontId="9" fillId="0" borderId="61" xfId="1" applyFont="1" applyBorder="1" applyAlignment="1">
      <alignment horizontal="left"/>
    </xf>
    <xf numFmtId="3" fontId="5" fillId="0" borderId="34" xfId="0" applyNumberFormat="1" applyFont="1" applyFill="1" applyBorder="1" applyAlignment="1">
      <alignment horizontal="right"/>
    </xf>
    <xf numFmtId="3" fontId="5" fillId="0" borderId="48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57" xfId="1" applyFont="1" applyFill="1" applyBorder="1" applyAlignment="1">
      <alignment horizontal="center"/>
    </xf>
    <xf numFmtId="0" fontId="9" fillId="0" borderId="58" xfId="1" applyFont="1" applyFill="1" applyBorder="1" applyAlignment="1">
      <alignment horizontal="center"/>
    </xf>
    <xf numFmtId="49" fontId="9" fillId="0" borderId="59" xfId="1" applyNumberFormat="1" applyFont="1" applyFill="1" applyBorder="1" applyAlignment="1">
      <alignment horizontal="center"/>
    </xf>
    <xf numFmtId="0" fontId="9" fillId="0" borderId="60" xfId="1" applyFont="1" applyFill="1" applyBorder="1" applyAlignment="1">
      <alignment horizontal="center"/>
    </xf>
    <xf numFmtId="0" fontId="9" fillId="0" borderId="39" xfId="1" applyFill="1" applyBorder="1" applyAlignment="1">
      <alignment horizontal="center" shrinkToFit="1"/>
    </xf>
    <xf numFmtId="0" fontId="9" fillId="0" borderId="61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7" workbookViewId="0">
      <selection activeCell="H26" sqref="H2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s="180" customFormat="1" ht="12.95" customHeight="1">
      <c r="A4" s="175"/>
      <c r="B4" s="176"/>
      <c r="C4" s="177"/>
      <c r="D4" s="178"/>
      <c r="E4" s="178"/>
      <c r="F4" s="178"/>
      <c r="G4" s="179"/>
    </row>
    <row r="5" spans="1:57" ht="12.95" customHeight="1">
      <c r="A5" s="9" t="s">
        <v>5</v>
      </c>
      <c r="B5" s="10"/>
      <c r="C5" s="11" t="s">
        <v>6</v>
      </c>
      <c r="D5" s="11"/>
      <c r="E5" s="11"/>
      <c r="F5" s="12" t="s">
        <v>7</v>
      </c>
      <c r="G5" s="13"/>
    </row>
    <row r="6" spans="1:57" s="180" customFormat="1" ht="12.95" customHeight="1">
      <c r="A6" s="175"/>
      <c r="B6" s="176"/>
      <c r="C6" s="177" t="s">
        <v>125</v>
      </c>
      <c r="D6" s="178"/>
      <c r="E6" s="178"/>
      <c r="F6" s="181"/>
      <c r="G6" s="179"/>
    </row>
    <row r="7" spans="1:57">
      <c r="A7" s="9" t="s">
        <v>8</v>
      </c>
      <c r="B7" s="11"/>
      <c r="C7" s="183"/>
      <c r="D7" s="184"/>
      <c r="E7" s="14" t="s">
        <v>9</v>
      </c>
      <c r="F7" s="15"/>
      <c r="G7" s="16">
        <v>0</v>
      </c>
      <c r="H7" s="17"/>
      <c r="I7" s="17"/>
    </row>
    <row r="8" spans="1:57">
      <c r="A8" s="9" t="s">
        <v>10</v>
      </c>
      <c r="B8" s="11"/>
      <c r="C8" s="183"/>
      <c r="D8" s="184"/>
      <c r="E8" s="12" t="s">
        <v>11</v>
      </c>
      <c r="F8" s="11"/>
      <c r="G8" s="18">
        <f ca="1">IF(PocetMJ=0,,ROUND((F30+F32)/PocetMJ,1))</f>
        <v>0</v>
      </c>
    </row>
    <row r="9" spans="1:57">
      <c r="A9" s="19" t="s">
        <v>12</v>
      </c>
      <c r="B9" s="20"/>
      <c r="C9" s="20"/>
      <c r="D9" s="20"/>
      <c r="E9" s="21" t="s">
        <v>13</v>
      </c>
      <c r="F9" s="20"/>
      <c r="G9" s="22"/>
    </row>
    <row r="10" spans="1:57">
      <c r="A10" s="23" t="s">
        <v>14</v>
      </c>
      <c r="B10" s="7"/>
      <c r="C10" s="7"/>
      <c r="D10" s="7"/>
      <c r="E10" s="24" t="s">
        <v>15</v>
      </c>
      <c r="F10" s="7"/>
      <c r="G10" s="8"/>
      <c r="BA10" s="25"/>
      <c r="BB10" s="25"/>
      <c r="BC10" s="25"/>
      <c r="BD10" s="25"/>
      <c r="BE10" s="25"/>
    </row>
    <row r="11" spans="1:57">
      <c r="A11" s="23"/>
      <c r="B11" s="7"/>
      <c r="C11" s="7"/>
      <c r="D11" s="7"/>
      <c r="E11" s="185"/>
      <c r="F11" s="186"/>
      <c r="G11" s="187"/>
    </row>
    <row r="12" spans="1:57" ht="28.5" customHeight="1" thickBot="1">
      <c r="A12" s="26" t="s">
        <v>16</v>
      </c>
      <c r="B12" s="27"/>
      <c r="C12" s="27"/>
      <c r="D12" s="27"/>
      <c r="E12" s="28"/>
      <c r="F12" s="28"/>
      <c r="G12" s="29"/>
    </row>
    <row r="13" spans="1:57" ht="17.25" customHeight="1" thickBot="1">
      <c r="A13" s="30" t="s">
        <v>17</v>
      </c>
      <c r="B13" s="31"/>
      <c r="C13" s="32"/>
      <c r="D13" s="33" t="s">
        <v>18</v>
      </c>
      <c r="E13" s="34"/>
      <c r="F13" s="34"/>
      <c r="G13" s="32"/>
    </row>
    <row r="14" spans="1:57" ht="15.95" customHeight="1">
      <c r="A14" s="35"/>
      <c r="B14" s="36" t="s">
        <v>19</v>
      </c>
      <c r="C14" s="37">
        <f ca="1">Dodavka</f>
        <v>0</v>
      </c>
      <c r="D14" s="38" t="str">
        <f ca="1">Rekapitulace!A19</f>
        <v>Individuální mimostaveništní doprava</v>
      </c>
      <c r="E14" s="39"/>
      <c r="F14" s="40"/>
      <c r="G14" s="37">
        <f ca="1">Rekapitulace!I19</f>
        <v>0</v>
      </c>
    </row>
    <row r="15" spans="1:57" ht="15.95" customHeight="1">
      <c r="A15" s="35" t="s">
        <v>20</v>
      </c>
      <c r="B15" s="36" t="s">
        <v>21</v>
      </c>
      <c r="C15" s="37">
        <f ca="1">Mont</f>
        <v>0</v>
      </c>
      <c r="D15" s="19" t="str">
        <f ca="1">Rekapitulace!A20</f>
        <v>Provozní vlivy</v>
      </c>
      <c r="E15" s="41"/>
      <c r="F15" s="42"/>
      <c r="G15" s="37">
        <f ca="1">Rekapitulace!I20</f>
        <v>0</v>
      </c>
    </row>
    <row r="16" spans="1:57" ht="15.95" customHeight="1">
      <c r="A16" s="35" t="s">
        <v>22</v>
      </c>
      <c r="B16" s="36" t="s">
        <v>23</v>
      </c>
      <c r="C16" s="37">
        <f ca="1">HSV</f>
        <v>0</v>
      </c>
      <c r="D16" s="19" t="str">
        <f ca="1">Rekapitulace!A21</f>
        <v>Zařízení staveniště</v>
      </c>
      <c r="E16" s="41"/>
      <c r="F16" s="42"/>
      <c r="G16" s="37">
        <f ca="1">Rekapitulace!I21</f>
        <v>0</v>
      </c>
    </row>
    <row r="17" spans="1:7" ht="15.95" customHeight="1">
      <c r="A17" s="43" t="s">
        <v>24</v>
      </c>
      <c r="B17" s="36" t="s">
        <v>25</v>
      </c>
      <c r="C17" s="37">
        <f ca="1">PSV</f>
        <v>0</v>
      </c>
      <c r="D17" s="19"/>
      <c r="E17" s="41"/>
      <c r="F17" s="42"/>
      <c r="G17" s="37"/>
    </row>
    <row r="18" spans="1:7" ht="15.95" customHeight="1">
      <c r="A18" s="44" t="s">
        <v>26</v>
      </c>
      <c r="B18" s="36"/>
      <c r="C18" s="37">
        <f>SUM(C14:C17)</f>
        <v>0</v>
      </c>
      <c r="D18" s="45"/>
      <c r="E18" s="41"/>
      <c r="F18" s="42"/>
      <c r="G18" s="37"/>
    </row>
    <row r="19" spans="1:7" ht="15.95" customHeight="1">
      <c r="A19" s="44"/>
      <c r="B19" s="36"/>
      <c r="C19" s="37"/>
      <c r="D19" s="19"/>
      <c r="E19" s="41"/>
      <c r="F19" s="42"/>
      <c r="G19" s="37"/>
    </row>
    <row r="20" spans="1:7" ht="15.95" customHeight="1">
      <c r="A20" s="44" t="s">
        <v>27</v>
      </c>
      <c r="B20" s="36"/>
      <c r="C20" s="37">
        <f ca="1">HZS</f>
        <v>0</v>
      </c>
      <c r="D20" s="19"/>
      <c r="E20" s="41"/>
      <c r="F20" s="42"/>
      <c r="G20" s="37"/>
    </row>
    <row r="21" spans="1:7" ht="15.95" customHeight="1">
      <c r="A21" s="23" t="s">
        <v>28</v>
      </c>
      <c r="B21" s="7"/>
      <c r="C21" s="37">
        <f>C18+C20</f>
        <v>0</v>
      </c>
      <c r="D21" s="19" t="s">
        <v>29</v>
      </c>
      <c r="E21" s="41"/>
      <c r="F21" s="42"/>
      <c r="G21" s="37">
        <f>G22-SUM(G14:G20)</f>
        <v>0</v>
      </c>
    </row>
    <row r="22" spans="1:7" ht="15.95" customHeight="1" thickBot="1">
      <c r="A22" s="19" t="s">
        <v>30</v>
      </c>
      <c r="B22" s="20"/>
      <c r="C22" s="46">
        <f>C21+G22</f>
        <v>0</v>
      </c>
      <c r="D22" s="47" t="s">
        <v>31</v>
      </c>
      <c r="E22" s="48"/>
      <c r="F22" s="49"/>
      <c r="G22" s="37">
        <f ca="1">VRN</f>
        <v>0</v>
      </c>
    </row>
    <row r="23" spans="1:7">
      <c r="A23" s="3" t="s">
        <v>32</v>
      </c>
      <c r="B23" s="5"/>
      <c r="C23" s="50" t="s">
        <v>33</v>
      </c>
      <c r="D23" s="5"/>
      <c r="E23" s="50" t="s">
        <v>34</v>
      </c>
      <c r="F23" s="5"/>
      <c r="G23" s="6"/>
    </row>
    <row r="24" spans="1:7">
      <c r="A24" s="9"/>
      <c r="B24" s="11"/>
      <c r="C24" s="12" t="s">
        <v>35</v>
      </c>
      <c r="D24" s="11"/>
      <c r="E24" s="12" t="s">
        <v>35</v>
      </c>
      <c r="F24" s="11"/>
      <c r="G24" s="13"/>
    </row>
    <row r="25" spans="1:7">
      <c r="A25" s="23" t="s">
        <v>36</v>
      </c>
      <c r="B25" s="51"/>
      <c r="C25" s="24" t="s">
        <v>36</v>
      </c>
      <c r="D25" s="7"/>
      <c r="E25" s="24" t="s">
        <v>36</v>
      </c>
      <c r="F25" s="7"/>
      <c r="G25" s="8"/>
    </row>
    <row r="26" spans="1:7">
      <c r="A26" s="23"/>
      <c r="B26" s="52"/>
      <c r="C26" s="24" t="s">
        <v>37</v>
      </c>
      <c r="D26" s="7"/>
      <c r="E26" s="24" t="s">
        <v>38</v>
      </c>
      <c r="F26" s="7"/>
      <c r="G26" s="8"/>
    </row>
    <row r="27" spans="1:7">
      <c r="A27" s="23"/>
      <c r="B27" s="7"/>
      <c r="C27" s="24"/>
      <c r="D27" s="7"/>
      <c r="E27" s="24"/>
      <c r="F27" s="7"/>
      <c r="G27" s="8"/>
    </row>
    <row r="28" spans="1:7" ht="97.5" customHeight="1">
      <c r="A28" s="23"/>
      <c r="B28" s="7"/>
      <c r="C28" s="24"/>
      <c r="D28" s="7"/>
      <c r="E28" s="24"/>
      <c r="F28" s="7"/>
      <c r="G28" s="8"/>
    </row>
    <row r="29" spans="1:7">
      <c r="A29" s="9" t="s">
        <v>39</v>
      </c>
      <c r="B29" s="11"/>
      <c r="C29" s="53">
        <v>0</v>
      </c>
      <c r="D29" s="11" t="s">
        <v>40</v>
      </c>
      <c r="E29" s="12"/>
      <c r="F29" s="54">
        <v>0</v>
      </c>
      <c r="G29" s="13"/>
    </row>
    <row r="30" spans="1:7">
      <c r="A30" s="9" t="s">
        <v>39</v>
      </c>
      <c r="B30" s="11"/>
      <c r="C30" s="53">
        <v>15</v>
      </c>
      <c r="D30" s="11" t="s">
        <v>40</v>
      </c>
      <c r="E30" s="12"/>
      <c r="F30" s="54">
        <v>0</v>
      </c>
      <c r="G30" s="13"/>
    </row>
    <row r="31" spans="1:7">
      <c r="A31" s="9" t="s">
        <v>41</v>
      </c>
      <c r="B31" s="11"/>
      <c r="C31" s="53">
        <v>15</v>
      </c>
      <c r="D31" s="11" t="s">
        <v>40</v>
      </c>
      <c r="E31" s="12"/>
      <c r="F31" s="55">
        <f>ROUND(PRODUCT(F30,C31/100),0)</f>
        <v>0</v>
      </c>
      <c r="G31" s="22"/>
    </row>
    <row r="32" spans="1:7">
      <c r="A32" s="9" t="s">
        <v>39</v>
      </c>
      <c r="B32" s="11"/>
      <c r="C32" s="53">
        <v>21</v>
      </c>
      <c r="D32" s="11" t="s">
        <v>40</v>
      </c>
      <c r="E32" s="12"/>
      <c r="F32" s="54">
        <f>C22</f>
        <v>0</v>
      </c>
      <c r="G32" s="13"/>
    </row>
    <row r="33" spans="1:8">
      <c r="A33" s="9" t="s">
        <v>41</v>
      </c>
      <c r="B33" s="11"/>
      <c r="C33" s="53">
        <v>21</v>
      </c>
      <c r="D33" s="11" t="s">
        <v>40</v>
      </c>
      <c r="E33" s="12"/>
      <c r="F33" s="55">
        <f>ROUND(PRODUCT(F32,C33/100),0)</f>
        <v>0</v>
      </c>
      <c r="G33" s="22"/>
    </row>
    <row r="34" spans="1:8" s="56" customFormat="1" ht="19.5" customHeight="1" thickBot="1">
      <c r="A34" s="165" t="s">
        <v>42</v>
      </c>
      <c r="B34" s="166"/>
      <c r="C34" s="166"/>
      <c r="D34" s="166"/>
      <c r="E34" s="167"/>
      <c r="F34" s="168">
        <f>ROUND(SUM(F29:F33),0)</f>
        <v>0</v>
      </c>
      <c r="G34" s="169"/>
    </row>
    <row r="36" spans="1:8">
      <c r="A36" s="57" t="s">
        <v>43</v>
      </c>
      <c r="B36" s="57"/>
      <c r="C36" s="57"/>
      <c r="D36" s="57"/>
      <c r="E36" s="57"/>
      <c r="F36" s="57"/>
      <c r="G36" s="57"/>
      <c r="H36" t="s">
        <v>4</v>
      </c>
    </row>
    <row r="37" spans="1:8" ht="14.25" customHeight="1">
      <c r="A37" s="57"/>
      <c r="B37" s="188"/>
      <c r="C37" s="188"/>
      <c r="D37" s="188"/>
      <c r="E37" s="188"/>
      <c r="F37" s="188"/>
      <c r="G37" s="188"/>
      <c r="H37" t="s">
        <v>4</v>
      </c>
    </row>
    <row r="38" spans="1:8" ht="12.75" customHeight="1">
      <c r="A38" s="58"/>
      <c r="B38" s="188"/>
      <c r="C38" s="188"/>
      <c r="D38" s="188"/>
      <c r="E38" s="188"/>
      <c r="F38" s="188"/>
      <c r="G38" s="188"/>
      <c r="H38" t="s">
        <v>4</v>
      </c>
    </row>
    <row r="39" spans="1:8">
      <c r="A39" s="58"/>
      <c r="B39" s="188"/>
      <c r="C39" s="188"/>
      <c r="D39" s="188"/>
      <c r="E39" s="188"/>
      <c r="F39" s="188"/>
      <c r="G39" s="188"/>
      <c r="H39" t="s">
        <v>4</v>
      </c>
    </row>
    <row r="40" spans="1:8">
      <c r="A40" s="58"/>
      <c r="B40" s="188"/>
      <c r="C40" s="188"/>
      <c r="D40" s="188"/>
      <c r="E40" s="188"/>
      <c r="F40" s="188"/>
      <c r="G40" s="188"/>
      <c r="H40" t="s">
        <v>4</v>
      </c>
    </row>
    <row r="41" spans="1:8">
      <c r="A41" s="58"/>
      <c r="B41" s="188"/>
      <c r="C41" s="188"/>
      <c r="D41" s="188"/>
      <c r="E41" s="188"/>
      <c r="F41" s="188"/>
      <c r="G41" s="188"/>
      <c r="H41" t="s">
        <v>4</v>
      </c>
    </row>
    <row r="42" spans="1:8">
      <c r="A42" s="58"/>
      <c r="B42" s="188"/>
      <c r="C42" s="188"/>
      <c r="D42" s="188"/>
      <c r="E42" s="188"/>
      <c r="F42" s="188"/>
      <c r="G42" s="188"/>
      <c r="H42" t="s">
        <v>4</v>
      </c>
    </row>
    <row r="43" spans="1:8">
      <c r="A43" s="58"/>
      <c r="B43" s="188"/>
      <c r="C43" s="188"/>
      <c r="D43" s="188"/>
      <c r="E43" s="188"/>
      <c r="F43" s="188"/>
      <c r="G43" s="188"/>
      <c r="H43" t="s">
        <v>4</v>
      </c>
    </row>
    <row r="44" spans="1:8">
      <c r="A44" s="58"/>
      <c r="B44" s="188"/>
      <c r="C44" s="188"/>
      <c r="D44" s="188"/>
      <c r="E44" s="188"/>
      <c r="F44" s="188"/>
      <c r="G44" s="188"/>
      <c r="H44" t="s">
        <v>4</v>
      </c>
    </row>
    <row r="45" spans="1:8" ht="3" customHeight="1">
      <c r="A45" s="58"/>
      <c r="B45" s="188"/>
      <c r="C45" s="188"/>
      <c r="D45" s="188"/>
      <c r="E45" s="188"/>
      <c r="F45" s="188"/>
      <c r="G45" s="188"/>
      <c r="H45" t="s">
        <v>4</v>
      </c>
    </row>
    <row r="46" spans="1:8">
      <c r="B46" s="182"/>
      <c r="C46" s="182"/>
      <c r="D46" s="182"/>
      <c r="E46" s="182"/>
      <c r="F46" s="182"/>
      <c r="G46" s="182"/>
    </row>
    <row r="47" spans="1:8">
      <c r="B47" s="182"/>
      <c r="C47" s="182"/>
      <c r="D47" s="182"/>
      <c r="E47" s="182"/>
      <c r="F47" s="182"/>
      <c r="G47" s="182"/>
    </row>
    <row r="48" spans="1:8">
      <c r="B48" s="182"/>
      <c r="C48" s="182"/>
      <c r="D48" s="182"/>
      <c r="E48" s="182"/>
      <c r="F48" s="182"/>
      <c r="G48" s="182"/>
    </row>
    <row r="49" spans="2:7">
      <c r="B49" s="182"/>
      <c r="C49" s="182"/>
      <c r="D49" s="182"/>
      <c r="E49" s="182"/>
      <c r="F49" s="182"/>
      <c r="G49" s="182"/>
    </row>
    <row r="50" spans="2:7">
      <c r="B50" s="182"/>
      <c r="C50" s="182"/>
      <c r="D50" s="182"/>
      <c r="E50" s="182"/>
      <c r="F50" s="182"/>
      <c r="G50" s="182"/>
    </row>
    <row r="51" spans="2:7">
      <c r="B51" s="182"/>
      <c r="C51" s="182"/>
      <c r="D51" s="182"/>
      <c r="E51" s="182"/>
      <c r="F51" s="182"/>
      <c r="G51" s="182"/>
    </row>
    <row r="52" spans="2:7">
      <c r="B52" s="182"/>
      <c r="C52" s="182"/>
      <c r="D52" s="182"/>
      <c r="E52" s="182"/>
      <c r="F52" s="182"/>
      <c r="G52" s="182"/>
    </row>
    <row r="53" spans="2:7">
      <c r="B53" s="182"/>
      <c r="C53" s="182"/>
      <c r="D53" s="182"/>
      <c r="E53" s="182"/>
      <c r="F53" s="182"/>
      <c r="G53" s="182"/>
    </row>
    <row r="54" spans="2:7">
      <c r="B54" s="182"/>
      <c r="C54" s="182"/>
      <c r="D54" s="182"/>
      <c r="E54" s="182"/>
      <c r="F54" s="182"/>
      <c r="G54" s="182"/>
    </row>
    <row r="55" spans="2:7">
      <c r="B55" s="182"/>
      <c r="C55" s="182"/>
      <c r="D55" s="182"/>
      <c r="E55" s="182"/>
      <c r="F55" s="182"/>
      <c r="G55" s="182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4"/>
  <sheetViews>
    <sheetView workbookViewId="0">
      <selection activeCell="E11" sqref="E1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89" t="s">
        <v>5</v>
      </c>
      <c r="B1" s="190"/>
      <c r="C1" s="59" t="str">
        <f ca="1">CONCATENATE(cislostavby," ",nazevstavby)</f>
        <v xml:space="preserve"> Instalace fotbalových střídaček, Baník Sokolov - trénink. hřiště, ppč. 2439/1</v>
      </c>
      <c r="D1" s="60"/>
      <c r="E1" s="61"/>
      <c r="F1" s="60"/>
      <c r="G1" s="62"/>
      <c r="H1" s="63"/>
      <c r="I1" s="64"/>
    </row>
    <row r="2" spans="1:57" ht="13.5" thickBot="1">
      <c r="A2" s="191" t="s">
        <v>1</v>
      </c>
      <c r="B2" s="192"/>
      <c r="C2" s="65" t="str">
        <f ca="1">CONCATENATE(cisloobjektu," ",nazevobjektu)</f>
        <v xml:space="preserve"> </v>
      </c>
      <c r="D2" s="66"/>
      <c r="E2" s="67"/>
      <c r="F2" s="66"/>
      <c r="G2" s="193"/>
      <c r="H2" s="193"/>
      <c r="I2" s="194"/>
    </row>
    <row r="3" spans="1:57" ht="13.5" thickTop="1">
      <c r="F3" s="7"/>
    </row>
    <row r="4" spans="1:57" ht="19.5" customHeight="1">
      <c r="A4" s="68" t="s">
        <v>44</v>
      </c>
      <c r="B4" s="1"/>
      <c r="C4" s="1"/>
      <c r="D4" s="1"/>
      <c r="E4" s="69"/>
      <c r="F4" s="1"/>
      <c r="G4" s="1"/>
      <c r="H4" s="1"/>
      <c r="I4" s="1"/>
    </row>
    <row r="5" spans="1:57" ht="13.5" thickBot="1"/>
    <row r="6" spans="1:57" s="7" customFormat="1" ht="13.5" thickBot="1">
      <c r="A6" s="70"/>
      <c r="B6" s="71" t="s">
        <v>45</v>
      </c>
      <c r="C6" s="71"/>
      <c r="D6" s="72"/>
      <c r="E6" s="73" t="s">
        <v>46</v>
      </c>
      <c r="F6" s="74" t="s">
        <v>47</v>
      </c>
      <c r="G6" s="74" t="s">
        <v>48</v>
      </c>
      <c r="H6" s="74" t="s">
        <v>49</v>
      </c>
      <c r="I6" s="75" t="s">
        <v>27</v>
      </c>
    </row>
    <row r="7" spans="1:57" s="7" customFormat="1">
      <c r="A7" s="156" t="str">
        <f ca="1">Položky!B7</f>
        <v>1</v>
      </c>
      <c r="B7" s="76" t="str">
        <f ca="1">Položky!C7</f>
        <v>Zemní práce</v>
      </c>
      <c r="C7" s="77"/>
      <c r="D7" s="78"/>
      <c r="E7" s="157">
        <f ca="1">SUM(Položky!G12)</f>
        <v>0</v>
      </c>
      <c r="F7" s="158">
        <f ca="1">Položky!BB12</f>
        <v>0</v>
      </c>
      <c r="G7" s="158">
        <f ca="1">Položky!BC12</f>
        <v>0</v>
      </c>
      <c r="H7" s="158">
        <f ca="1">Položky!BD12</f>
        <v>0</v>
      </c>
      <c r="I7" s="159">
        <f ca="1">Položky!BE12</f>
        <v>0</v>
      </c>
    </row>
    <row r="8" spans="1:57" s="7" customFormat="1">
      <c r="A8" s="156" t="str">
        <f ca="1">Položky!B13</f>
        <v>2</v>
      </c>
      <c r="B8" s="76" t="str">
        <f ca="1">Položky!C13</f>
        <v>Základy,zvláštní zakládání</v>
      </c>
      <c r="C8" s="77"/>
      <c r="D8" s="78"/>
      <c r="E8" s="157">
        <f ca="1">Položky!BA16</f>
        <v>0</v>
      </c>
      <c r="F8" s="158">
        <f ca="1">Položky!BB16</f>
        <v>0</v>
      </c>
      <c r="G8" s="158">
        <f ca="1">Položky!BC16</f>
        <v>0</v>
      </c>
      <c r="H8" s="158">
        <f ca="1">Položky!BD16</f>
        <v>0</v>
      </c>
      <c r="I8" s="159">
        <f ca="1">Položky!BE16</f>
        <v>0</v>
      </c>
    </row>
    <row r="9" spans="1:57" s="7" customFormat="1">
      <c r="A9" s="156" t="str">
        <f ca="1">Položky!B17</f>
        <v>5</v>
      </c>
      <c r="B9" s="76" t="str">
        <f ca="1">Položky!C17</f>
        <v>Komunikace + střídačky</v>
      </c>
      <c r="C9" s="77"/>
      <c r="D9" s="78"/>
      <c r="E9" s="157">
        <f ca="1">SUM(Položky!G23)</f>
        <v>0</v>
      </c>
      <c r="F9" s="158">
        <f ca="1">Položky!BB23</f>
        <v>0</v>
      </c>
      <c r="G9" s="158">
        <f ca="1">Položky!BC23</f>
        <v>0</v>
      </c>
      <c r="H9" s="158">
        <f ca="1">Položky!BD23</f>
        <v>0</v>
      </c>
      <c r="I9" s="159">
        <f ca="1">Položky!BE23</f>
        <v>0</v>
      </c>
    </row>
    <row r="10" spans="1:57" s="7" customFormat="1">
      <c r="A10" s="156" t="str">
        <f ca="1">Položky!B24</f>
        <v>63</v>
      </c>
      <c r="B10" s="76" t="str">
        <f ca="1">Položky!C24</f>
        <v>Podlahy a podlahové konstrukce</v>
      </c>
      <c r="C10" s="77"/>
      <c r="D10" s="78"/>
      <c r="E10" s="157">
        <f ca="1">SUM(Položky!G31)</f>
        <v>0</v>
      </c>
      <c r="F10" s="158">
        <f ca="1">Položky!BB31</f>
        <v>0</v>
      </c>
      <c r="G10" s="158">
        <f ca="1">Položky!BC31</f>
        <v>0</v>
      </c>
      <c r="H10" s="158">
        <f ca="1">Položky!BD31</f>
        <v>0</v>
      </c>
      <c r="I10" s="159">
        <f ca="1">Položky!BE31</f>
        <v>0</v>
      </c>
    </row>
    <row r="11" spans="1:57" s="7" customFormat="1">
      <c r="A11" s="156" t="str">
        <f ca="1">Položky!B32</f>
        <v>91</v>
      </c>
      <c r="B11" s="76" t="str">
        <f ca="1">Položky!C32</f>
        <v>Doplňující práce na komunikaci</v>
      </c>
      <c r="C11" s="77"/>
      <c r="D11" s="78"/>
      <c r="E11" s="157">
        <f ca="1">SUM(Položky!G35)</f>
        <v>0</v>
      </c>
      <c r="F11" s="158">
        <f ca="1">Položky!BB35</f>
        <v>0</v>
      </c>
      <c r="G11" s="158">
        <f ca="1">Položky!BC35</f>
        <v>0</v>
      </c>
      <c r="H11" s="158">
        <f ca="1">Položky!BD35</f>
        <v>0</v>
      </c>
      <c r="I11" s="159">
        <f ca="1">Položky!BE35</f>
        <v>0</v>
      </c>
    </row>
    <row r="12" spans="1:57" s="7" customFormat="1">
      <c r="A12" s="156" t="str">
        <f ca="1">Položky!B36</f>
        <v>99</v>
      </c>
      <c r="B12" s="76" t="str">
        <f ca="1">Položky!C36</f>
        <v>Staveništní přesun hmot</v>
      </c>
      <c r="C12" s="77"/>
      <c r="D12" s="78"/>
      <c r="E12" s="157">
        <f ca="1">Položky!BA39</f>
        <v>0</v>
      </c>
      <c r="F12" s="158">
        <f ca="1">Položky!BB39</f>
        <v>0</v>
      </c>
      <c r="G12" s="158">
        <f ca="1">Položky!BC39</f>
        <v>0</v>
      </c>
      <c r="H12" s="158">
        <f ca="1">Položky!BD39</f>
        <v>0</v>
      </c>
      <c r="I12" s="159">
        <f ca="1">Položky!BE39</f>
        <v>0</v>
      </c>
    </row>
    <row r="13" spans="1:57" s="7" customFormat="1" ht="13.5" thickBot="1">
      <c r="A13" s="156" t="s">
        <v>126</v>
      </c>
      <c r="B13" s="76" t="s">
        <v>127</v>
      </c>
      <c r="C13" s="77"/>
      <c r="D13" s="78"/>
      <c r="E13" s="157"/>
      <c r="F13" s="158">
        <f ca="1">SUM(Položky!G41)</f>
        <v>0</v>
      </c>
      <c r="G13" s="158"/>
      <c r="H13" s="158"/>
      <c r="I13" s="159"/>
    </row>
    <row r="14" spans="1:57" s="84" customFormat="1" ht="13.5" thickBot="1">
      <c r="A14" s="79"/>
      <c r="B14" s="71" t="s">
        <v>50</v>
      </c>
      <c r="C14" s="71"/>
      <c r="D14" s="80"/>
      <c r="E14" s="81">
        <f>SUM(E7:E12)</f>
        <v>0</v>
      </c>
      <c r="F14" s="82">
        <f>SUM(F13)</f>
        <v>0</v>
      </c>
      <c r="G14" s="82">
        <f>SUM(G7:G12)</f>
        <v>0</v>
      </c>
      <c r="H14" s="82">
        <f>SUM(H7:H12)</f>
        <v>0</v>
      </c>
      <c r="I14" s="83">
        <f>SUM(I7:I12)</f>
        <v>0</v>
      </c>
    </row>
    <row r="15" spans="1:57">
      <c r="A15" s="77"/>
      <c r="B15" s="77"/>
      <c r="C15" s="77"/>
      <c r="D15" s="77"/>
      <c r="E15" s="77"/>
      <c r="F15" s="77"/>
      <c r="G15" s="77"/>
      <c r="H15" s="77"/>
      <c r="I15" s="77"/>
    </row>
    <row r="16" spans="1:57" ht="19.5" customHeight="1">
      <c r="A16" s="85" t="s">
        <v>51</v>
      </c>
      <c r="B16" s="85"/>
      <c r="C16" s="85"/>
      <c r="D16" s="85"/>
      <c r="E16" s="85"/>
      <c r="F16" s="85"/>
      <c r="G16" s="86"/>
      <c r="H16" s="85"/>
      <c r="I16" s="85"/>
      <c r="BA16" s="25"/>
      <c r="BB16" s="25"/>
      <c r="BC16" s="25"/>
      <c r="BD16" s="25"/>
      <c r="BE16" s="25"/>
    </row>
    <row r="17" spans="1:53" ht="13.5" thickBot="1">
      <c r="A17" s="87"/>
      <c r="B17" s="87"/>
      <c r="C17" s="87"/>
      <c r="D17" s="87"/>
      <c r="E17" s="87"/>
      <c r="F17" s="87"/>
      <c r="G17" s="87"/>
      <c r="H17" s="87"/>
      <c r="I17" s="87"/>
    </row>
    <row r="18" spans="1:53">
      <c r="A18" s="88" t="s">
        <v>52</v>
      </c>
      <c r="B18" s="89"/>
      <c r="C18" s="89"/>
      <c r="D18" s="90"/>
      <c r="E18" s="91" t="s">
        <v>53</v>
      </c>
      <c r="F18" s="92" t="s">
        <v>54</v>
      </c>
      <c r="G18" s="93" t="s">
        <v>55</v>
      </c>
      <c r="H18" s="94"/>
      <c r="I18" s="95" t="s">
        <v>53</v>
      </c>
    </row>
    <row r="19" spans="1:53">
      <c r="A19" s="96" t="s">
        <v>113</v>
      </c>
      <c r="B19" s="97"/>
      <c r="C19" s="97"/>
      <c r="D19" s="98"/>
      <c r="E19" s="99" t="s">
        <v>114</v>
      </c>
      <c r="F19" s="100">
        <v>1.4</v>
      </c>
      <c r="G19" s="101">
        <f ca="1">CHOOSE(BA19+1,HSV+PSV,HSV+PSV+Mont,HSV+PSV+Dodavka+Mont,HSV,PSV,Mont,Dodavka,Mont+Dodavka,0)</f>
        <v>0</v>
      </c>
      <c r="H19" s="102"/>
      <c r="I19" s="103">
        <f>E19+F19*G19/100</f>
        <v>0</v>
      </c>
      <c r="BA19">
        <v>0</v>
      </c>
    </row>
    <row r="20" spans="1:53">
      <c r="A20" s="96" t="s">
        <v>115</v>
      </c>
      <c r="B20" s="97"/>
      <c r="C20" s="97"/>
      <c r="D20" s="98"/>
      <c r="E20" s="99" t="s">
        <v>114</v>
      </c>
      <c r="F20" s="100">
        <v>1.3</v>
      </c>
      <c r="G20" s="101">
        <f ca="1">CHOOSE(BA20+1,HSV+PSV,HSV+PSV+Mont,HSV+PSV+Dodavka+Mont,HSV,PSV,Mont,Dodavka,Mont+Dodavka,0)</f>
        <v>0</v>
      </c>
      <c r="H20" s="102"/>
      <c r="I20" s="103">
        <f>E20+F20*G20/100</f>
        <v>0</v>
      </c>
      <c r="BA20">
        <v>0</v>
      </c>
    </row>
    <row r="21" spans="1:53">
      <c r="A21" s="96" t="s">
        <v>116</v>
      </c>
      <c r="B21" s="97"/>
      <c r="C21" s="97"/>
      <c r="D21" s="98"/>
      <c r="E21" s="99" t="s">
        <v>114</v>
      </c>
      <c r="F21" s="100">
        <v>2.4</v>
      </c>
      <c r="G21" s="101">
        <f ca="1">CHOOSE(BA21+1,HSV+PSV,HSV+PSV+Mont,HSV+PSV+Dodavka+Mont,HSV,PSV,Mont,Dodavka,Mont+Dodavka,0)</f>
        <v>0</v>
      </c>
      <c r="H21" s="102"/>
      <c r="I21" s="103">
        <f>E21+F21*G21/100</f>
        <v>0</v>
      </c>
      <c r="BA21">
        <v>0</v>
      </c>
    </row>
    <row r="22" spans="1:53">
      <c r="A22" s="170" t="s">
        <v>124</v>
      </c>
      <c r="B22" s="171"/>
      <c r="C22" s="171"/>
      <c r="D22" s="172"/>
      <c r="E22" s="174"/>
      <c r="F22" s="100">
        <v>2.9</v>
      </c>
      <c r="G22" s="101">
        <f ca="1">CHOOSE(BA22+1,HSV+PSV,HSV+PSV+Mont,HSV+PSV+Dodavka+Mont,HSV,PSV,Mont,Dodavka,Mont+Dodavka,0)</f>
        <v>0</v>
      </c>
      <c r="H22" s="173"/>
      <c r="I22" s="103">
        <f>E22+F22*G22/100</f>
        <v>0</v>
      </c>
    </row>
    <row r="23" spans="1:53" ht="13.5" thickBot="1">
      <c r="A23" s="104"/>
      <c r="B23" s="105" t="s">
        <v>56</v>
      </c>
      <c r="C23" s="106"/>
      <c r="D23" s="107"/>
      <c r="E23" s="108"/>
      <c r="F23" s="109"/>
      <c r="G23" s="109"/>
      <c r="H23" s="195">
        <f>I22+I21+I20+I19</f>
        <v>0</v>
      </c>
      <c r="I23" s="196"/>
    </row>
    <row r="24" spans="1:53">
      <c r="A24" s="87"/>
      <c r="B24" s="87"/>
      <c r="C24" s="87"/>
      <c r="D24" s="87"/>
      <c r="E24" s="87"/>
      <c r="F24" s="87"/>
      <c r="G24" s="87"/>
      <c r="H24" s="87"/>
      <c r="I24" s="87"/>
    </row>
    <row r="25" spans="1:53">
      <c r="B25" s="84"/>
      <c r="F25" s="110"/>
      <c r="G25" s="111"/>
      <c r="H25" s="111"/>
      <c r="I25" s="112"/>
    </row>
    <row r="26" spans="1:53">
      <c r="F26" s="110"/>
      <c r="G26" s="111"/>
      <c r="H26" s="111"/>
      <c r="I26" s="112"/>
    </row>
    <row r="27" spans="1:53">
      <c r="F27" s="110"/>
      <c r="G27" s="111"/>
      <c r="H27" s="111"/>
      <c r="I27" s="112"/>
    </row>
    <row r="28" spans="1:53">
      <c r="F28" s="110"/>
      <c r="G28" s="111"/>
      <c r="H28" s="111"/>
      <c r="I28" s="112"/>
    </row>
    <row r="29" spans="1:53">
      <c r="F29" s="110"/>
      <c r="G29" s="111"/>
      <c r="H29" s="111"/>
      <c r="I29" s="112"/>
    </row>
    <row r="30" spans="1:53">
      <c r="F30" s="110"/>
      <c r="G30" s="111"/>
      <c r="H30" s="111"/>
      <c r="I30" s="112"/>
    </row>
    <row r="31" spans="1:53">
      <c r="F31" s="110"/>
      <c r="G31" s="111"/>
      <c r="H31" s="111"/>
      <c r="I31" s="112"/>
    </row>
    <row r="32" spans="1:53">
      <c r="F32" s="110"/>
      <c r="G32" s="111"/>
      <c r="H32" s="111"/>
      <c r="I32" s="112"/>
    </row>
    <row r="33" spans="6:9">
      <c r="F33" s="110"/>
      <c r="G33" s="111"/>
      <c r="H33" s="111"/>
      <c r="I33" s="112"/>
    </row>
    <row r="34" spans="6:9">
      <c r="F34" s="110"/>
      <c r="G34" s="111"/>
      <c r="H34" s="111"/>
      <c r="I34" s="112"/>
    </row>
    <row r="35" spans="6:9">
      <c r="F35" s="110"/>
      <c r="G35" s="111"/>
      <c r="H35" s="111"/>
      <c r="I35" s="112"/>
    </row>
    <row r="36" spans="6:9">
      <c r="F36" s="110"/>
      <c r="G36" s="111"/>
      <c r="H36" s="111"/>
      <c r="I36" s="112"/>
    </row>
    <row r="37" spans="6:9">
      <c r="F37" s="110"/>
      <c r="G37" s="111"/>
      <c r="H37" s="111"/>
      <c r="I37" s="112"/>
    </row>
    <row r="38" spans="6:9">
      <c r="F38" s="110"/>
      <c r="G38" s="111"/>
      <c r="H38" s="111"/>
      <c r="I38" s="112"/>
    </row>
    <row r="39" spans="6:9">
      <c r="F39" s="110"/>
      <c r="G39" s="111"/>
      <c r="H39" s="111"/>
      <c r="I39" s="112"/>
    </row>
    <row r="40" spans="6:9">
      <c r="F40" s="110"/>
      <c r="G40" s="111"/>
      <c r="H40" s="111"/>
      <c r="I40" s="112"/>
    </row>
    <row r="41" spans="6:9">
      <c r="F41" s="110"/>
      <c r="G41" s="111"/>
      <c r="H41" s="111"/>
      <c r="I41" s="112"/>
    </row>
    <row r="42" spans="6:9">
      <c r="F42" s="110"/>
      <c r="G42" s="111"/>
      <c r="H42" s="111"/>
      <c r="I42" s="112"/>
    </row>
    <row r="43" spans="6:9">
      <c r="F43" s="110"/>
      <c r="G43" s="111"/>
      <c r="H43" s="111"/>
      <c r="I43" s="112"/>
    </row>
    <row r="44" spans="6:9">
      <c r="F44" s="110"/>
      <c r="G44" s="111"/>
      <c r="H44" s="111"/>
      <c r="I44" s="112"/>
    </row>
    <row r="45" spans="6:9">
      <c r="F45" s="110"/>
      <c r="G45" s="111"/>
      <c r="H45" s="111"/>
      <c r="I45" s="112"/>
    </row>
    <row r="46" spans="6:9">
      <c r="F46" s="110"/>
      <c r="G46" s="111"/>
      <c r="H46" s="111"/>
      <c r="I46" s="112"/>
    </row>
    <row r="47" spans="6:9">
      <c r="F47" s="110"/>
      <c r="G47" s="111"/>
      <c r="H47" s="111"/>
      <c r="I47" s="112"/>
    </row>
    <row r="48" spans="6:9">
      <c r="F48" s="110"/>
      <c r="G48" s="111"/>
      <c r="H48" s="111"/>
      <c r="I48" s="112"/>
    </row>
    <row r="49" spans="6:9">
      <c r="F49" s="110"/>
      <c r="G49" s="111"/>
      <c r="H49" s="111"/>
      <c r="I49" s="112"/>
    </row>
    <row r="50" spans="6:9">
      <c r="F50" s="110"/>
      <c r="G50" s="111"/>
      <c r="H50" s="111"/>
      <c r="I50" s="112"/>
    </row>
    <row r="51" spans="6:9">
      <c r="F51" s="110"/>
      <c r="G51" s="111"/>
      <c r="H51" s="111"/>
      <c r="I51" s="112"/>
    </row>
    <row r="52" spans="6:9">
      <c r="F52" s="110"/>
      <c r="G52" s="111"/>
      <c r="H52" s="111"/>
      <c r="I52" s="112"/>
    </row>
    <row r="53" spans="6:9">
      <c r="F53" s="110"/>
      <c r="G53" s="111"/>
      <c r="H53" s="111"/>
      <c r="I53" s="112"/>
    </row>
    <row r="54" spans="6:9">
      <c r="F54" s="110"/>
      <c r="G54" s="111"/>
      <c r="H54" s="111"/>
      <c r="I54" s="112"/>
    </row>
    <row r="55" spans="6:9">
      <c r="F55" s="110"/>
      <c r="G55" s="111"/>
      <c r="H55" s="111"/>
      <c r="I55" s="112"/>
    </row>
    <row r="56" spans="6:9">
      <c r="F56" s="110"/>
      <c r="G56" s="111"/>
      <c r="H56" s="111"/>
      <c r="I56" s="112"/>
    </row>
    <row r="57" spans="6:9">
      <c r="F57" s="110"/>
      <c r="G57" s="111"/>
      <c r="H57" s="111"/>
      <c r="I57" s="112"/>
    </row>
    <row r="58" spans="6:9">
      <c r="F58" s="110"/>
      <c r="G58" s="111"/>
      <c r="H58" s="111"/>
      <c r="I58" s="112"/>
    </row>
    <row r="59" spans="6:9">
      <c r="F59" s="110"/>
      <c r="G59" s="111"/>
      <c r="H59" s="111"/>
      <c r="I59" s="112"/>
    </row>
    <row r="60" spans="6:9">
      <c r="F60" s="110"/>
      <c r="G60" s="111"/>
      <c r="H60" s="111"/>
      <c r="I60" s="112"/>
    </row>
    <row r="61" spans="6:9">
      <c r="F61" s="110"/>
      <c r="G61" s="111"/>
      <c r="H61" s="111"/>
      <c r="I61" s="112"/>
    </row>
    <row r="62" spans="6:9">
      <c r="F62" s="110"/>
      <c r="G62" s="111"/>
      <c r="H62" s="111"/>
      <c r="I62" s="112"/>
    </row>
    <row r="63" spans="6:9">
      <c r="F63" s="110"/>
      <c r="G63" s="111"/>
      <c r="H63" s="111"/>
      <c r="I63" s="112"/>
    </row>
    <row r="64" spans="6:9">
      <c r="F64" s="110"/>
      <c r="G64" s="111"/>
      <c r="H64" s="111"/>
      <c r="I64" s="112"/>
    </row>
    <row r="65" spans="6:9">
      <c r="F65" s="110"/>
      <c r="G65" s="111"/>
      <c r="H65" s="111"/>
      <c r="I65" s="112"/>
    </row>
    <row r="66" spans="6:9">
      <c r="F66" s="110"/>
      <c r="G66" s="111"/>
      <c r="H66" s="111"/>
      <c r="I66" s="112"/>
    </row>
    <row r="67" spans="6:9">
      <c r="F67" s="110"/>
      <c r="G67" s="111"/>
      <c r="H67" s="111"/>
      <c r="I67" s="112"/>
    </row>
    <row r="68" spans="6:9">
      <c r="F68" s="110"/>
      <c r="G68" s="111"/>
      <c r="H68" s="111"/>
      <c r="I68" s="112"/>
    </row>
    <row r="69" spans="6:9">
      <c r="F69" s="110"/>
      <c r="G69" s="111"/>
      <c r="H69" s="111"/>
      <c r="I69" s="112"/>
    </row>
    <row r="70" spans="6:9">
      <c r="F70" s="110"/>
      <c r="G70" s="111"/>
      <c r="H70" s="111"/>
      <c r="I70" s="112"/>
    </row>
    <row r="71" spans="6:9">
      <c r="F71" s="110"/>
      <c r="G71" s="111"/>
      <c r="H71" s="111"/>
      <c r="I71" s="112"/>
    </row>
    <row r="72" spans="6:9">
      <c r="F72" s="110"/>
      <c r="G72" s="111"/>
      <c r="H72" s="111"/>
      <c r="I72" s="112"/>
    </row>
    <row r="73" spans="6:9">
      <c r="F73" s="110"/>
      <c r="G73" s="111"/>
      <c r="H73" s="111"/>
      <c r="I73" s="112"/>
    </row>
    <row r="74" spans="6:9">
      <c r="F74" s="110"/>
      <c r="G74" s="111"/>
      <c r="H74" s="111"/>
      <c r="I74" s="112"/>
    </row>
  </sheetData>
  <mergeCells count="4">
    <mergeCell ref="A1:B1"/>
    <mergeCell ref="A2:B2"/>
    <mergeCell ref="G2:I2"/>
    <mergeCell ref="H23:I23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11"/>
  <sheetViews>
    <sheetView showGridLines="0" showZeros="0" workbookViewId="0">
      <selection activeCell="J22" sqref="J22"/>
    </sheetView>
  </sheetViews>
  <sheetFormatPr defaultRowHeight="12.75"/>
  <cols>
    <col min="1" max="1" width="3.85546875" style="113" customWidth="1"/>
    <col min="2" max="2" width="12" style="113" customWidth="1"/>
    <col min="3" max="3" width="40.42578125" style="113" customWidth="1"/>
    <col min="4" max="4" width="5.5703125" style="113" customWidth="1"/>
    <col min="5" max="5" width="8.5703125" style="150" customWidth="1"/>
    <col min="6" max="6" width="9.85546875" style="113" customWidth="1"/>
    <col min="7" max="7" width="13.85546875" style="113" customWidth="1"/>
    <col min="8" max="16384" width="9.140625" style="113"/>
  </cols>
  <sheetData>
    <row r="1" spans="1:104" ht="15.75">
      <c r="A1" s="197" t="s">
        <v>57</v>
      </c>
      <c r="B1" s="197"/>
      <c r="C1" s="197"/>
      <c r="D1" s="197"/>
      <c r="E1" s="197"/>
      <c r="F1" s="197"/>
      <c r="G1" s="197"/>
    </row>
    <row r="2" spans="1:104" ht="13.5" thickBot="1">
      <c r="A2" s="114"/>
      <c r="B2" s="115"/>
      <c r="C2" s="116"/>
      <c r="D2" s="116"/>
      <c r="E2" s="117"/>
      <c r="F2" s="116"/>
      <c r="G2" s="116"/>
    </row>
    <row r="3" spans="1:104" ht="13.5" thickTop="1">
      <c r="A3" s="198" t="s">
        <v>5</v>
      </c>
      <c r="B3" s="199"/>
      <c r="C3" s="118" t="str">
        <f ca="1">CONCATENATE(cislostavby," ",nazevstavby)</f>
        <v xml:space="preserve"> Instalace fotbalových střídaček, Baník Sokolov - trénink. hřiště, ppč. 2439/1</v>
      </c>
      <c r="D3" s="119"/>
      <c r="E3" s="120"/>
      <c r="F3" s="121">
        <f ca="1">Rekapitulace!H1</f>
        <v>0</v>
      </c>
      <c r="G3" s="122"/>
    </row>
    <row r="4" spans="1:104" ht="13.5" thickBot="1">
      <c r="A4" s="200" t="s">
        <v>1</v>
      </c>
      <c r="B4" s="201"/>
      <c r="C4" s="123" t="str">
        <f ca="1">CONCATENATE(cisloobjektu," ",nazevobjektu)</f>
        <v xml:space="preserve"> </v>
      </c>
      <c r="D4" s="124"/>
      <c r="E4" s="202"/>
      <c r="F4" s="202"/>
      <c r="G4" s="203"/>
    </row>
    <row r="5" spans="1:104" ht="13.5" thickTop="1">
      <c r="A5" s="125"/>
      <c r="B5" s="126"/>
      <c r="C5" s="126"/>
      <c r="D5" s="114"/>
      <c r="E5" s="127"/>
      <c r="F5" s="114"/>
      <c r="G5" s="128"/>
    </row>
    <row r="6" spans="1:104">
      <c r="A6" s="129" t="s">
        <v>58</v>
      </c>
      <c r="B6" s="130" t="s">
        <v>59</v>
      </c>
      <c r="C6" s="130" t="s">
        <v>60</v>
      </c>
      <c r="D6" s="130" t="s">
        <v>61</v>
      </c>
      <c r="E6" s="131" t="s">
        <v>62</v>
      </c>
      <c r="F6" s="130" t="s">
        <v>63</v>
      </c>
      <c r="G6" s="132" t="s">
        <v>64</v>
      </c>
    </row>
    <row r="7" spans="1:104">
      <c r="A7" s="133" t="s">
        <v>65</v>
      </c>
      <c r="B7" s="134" t="s">
        <v>66</v>
      </c>
      <c r="C7" s="135" t="s">
        <v>67</v>
      </c>
      <c r="D7" s="136"/>
      <c r="E7" s="137"/>
      <c r="F7" s="137"/>
      <c r="G7" s="138"/>
      <c r="H7" s="139"/>
      <c r="I7" s="139"/>
      <c r="O7" s="140">
        <v>1</v>
      </c>
    </row>
    <row r="8" spans="1:104">
      <c r="A8" s="141">
        <v>1</v>
      </c>
      <c r="B8" s="142" t="s">
        <v>70</v>
      </c>
      <c r="C8" s="143" t="s">
        <v>71</v>
      </c>
      <c r="D8" s="144" t="s">
        <v>72</v>
      </c>
      <c r="E8" s="145">
        <v>11.403</v>
      </c>
      <c r="F8" s="145"/>
      <c r="G8" s="146"/>
      <c r="O8" s="140">
        <v>2</v>
      </c>
      <c r="AA8" s="113">
        <v>12</v>
      </c>
      <c r="AB8" s="113">
        <v>0</v>
      </c>
      <c r="AC8" s="113">
        <v>1</v>
      </c>
      <c r="AZ8" s="113">
        <v>1</v>
      </c>
      <c r="BA8" s="113">
        <f>IF(AZ8=1,G8,0)</f>
        <v>0</v>
      </c>
      <c r="BB8" s="113">
        <f>IF(AZ8=2,G8,0)</f>
        <v>0</v>
      </c>
      <c r="BC8" s="113">
        <f>IF(AZ8=3,G8,0)</f>
        <v>0</v>
      </c>
      <c r="BD8" s="113">
        <f>IF(AZ8=4,G8,0)</f>
        <v>0</v>
      </c>
      <c r="BE8" s="113">
        <f>IF(AZ8=5,G8,0)</f>
        <v>0</v>
      </c>
      <c r="CZ8" s="113">
        <v>0</v>
      </c>
    </row>
    <row r="9" spans="1:104" ht="22.5">
      <c r="A9" s="141">
        <v>2</v>
      </c>
      <c r="B9" s="142" t="s">
        <v>73</v>
      </c>
      <c r="C9" s="143" t="s">
        <v>74</v>
      </c>
      <c r="D9" s="144" t="s">
        <v>72</v>
      </c>
      <c r="E9" s="145">
        <v>7</v>
      </c>
      <c r="F9" s="145"/>
      <c r="G9" s="146"/>
      <c r="O9" s="140">
        <v>2</v>
      </c>
      <c r="AA9" s="113">
        <v>12</v>
      </c>
      <c r="AB9" s="113">
        <v>0</v>
      </c>
      <c r="AC9" s="113">
        <v>2</v>
      </c>
      <c r="AZ9" s="113">
        <v>1</v>
      </c>
      <c r="BA9" s="113">
        <f>IF(AZ9=1,G9,0)</f>
        <v>0</v>
      </c>
      <c r="BB9" s="113">
        <f>IF(AZ9=2,G9,0)</f>
        <v>0</v>
      </c>
      <c r="BC9" s="113">
        <f>IF(AZ9=3,G9,0)</f>
        <v>0</v>
      </c>
      <c r="BD9" s="113">
        <f>IF(AZ9=4,G9,0)</f>
        <v>0</v>
      </c>
      <c r="BE9" s="113">
        <f>IF(AZ9=5,G9,0)</f>
        <v>0</v>
      </c>
      <c r="CZ9" s="113">
        <v>0</v>
      </c>
    </row>
    <row r="10" spans="1:104">
      <c r="A10" s="141">
        <v>3</v>
      </c>
      <c r="B10" s="142" t="s">
        <v>75</v>
      </c>
      <c r="C10" s="143" t="s">
        <v>76</v>
      </c>
      <c r="D10" s="144" t="s">
        <v>72</v>
      </c>
      <c r="E10" s="145">
        <v>7</v>
      </c>
      <c r="F10" s="145"/>
      <c r="G10" s="146"/>
      <c r="O10" s="140">
        <v>2</v>
      </c>
      <c r="AA10" s="113">
        <v>12</v>
      </c>
      <c r="AB10" s="113">
        <v>0</v>
      </c>
      <c r="AC10" s="113">
        <v>3</v>
      </c>
      <c r="AZ10" s="113">
        <v>1</v>
      </c>
      <c r="BA10" s="113">
        <f>IF(AZ10=1,G10,0)</f>
        <v>0</v>
      </c>
      <c r="BB10" s="113">
        <f>IF(AZ10=2,G10,0)</f>
        <v>0</v>
      </c>
      <c r="BC10" s="113">
        <f>IF(AZ10=3,G10,0)</f>
        <v>0</v>
      </c>
      <c r="BD10" s="113">
        <f>IF(AZ10=4,G10,0)</f>
        <v>0</v>
      </c>
      <c r="BE10" s="113">
        <f>IF(AZ10=5,G10,0)</f>
        <v>0</v>
      </c>
      <c r="CZ10" s="113">
        <v>0</v>
      </c>
    </row>
    <row r="11" spans="1:104">
      <c r="A11" s="141">
        <v>4</v>
      </c>
      <c r="B11" s="142" t="s">
        <v>77</v>
      </c>
      <c r="C11" s="143" t="s">
        <v>78</v>
      </c>
      <c r="D11" s="144" t="s">
        <v>72</v>
      </c>
      <c r="E11" s="145">
        <v>7</v>
      </c>
      <c r="F11" s="145"/>
      <c r="G11" s="146"/>
      <c r="O11" s="140">
        <v>2</v>
      </c>
      <c r="AA11" s="113">
        <v>12</v>
      </c>
      <c r="AB11" s="113">
        <v>0</v>
      </c>
      <c r="AC11" s="113">
        <v>4</v>
      </c>
      <c r="AZ11" s="113">
        <v>1</v>
      </c>
      <c r="BA11" s="113">
        <f>IF(AZ11=1,G11,0)</f>
        <v>0</v>
      </c>
      <c r="BB11" s="113">
        <f>IF(AZ11=2,G11,0)</f>
        <v>0</v>
      </c>
      <c r="BC11" s="113">
        <f>IF(AZ11=3,G11,0)</f>
        <v>0</v>
      </c>
      <c r="BD11" s="113">
        <f>IF(AZ11=4,G11,0)</f>
        <v>0</v>
      </c>
      <c r="BE11" s="113">
        <f>IF(AZ11=5,G11,0)</f>
        <v>0</v>
      </c>
      <c r="CZ11" s="113">
        <v>0</v>
      </c>
    </row>
    <row r="12" spans="1:104">
      <c r="A12" s="160"/>
      <c r="B12" s="161" t="s">
        <v>69</v>
      </c>
      <c r="C12" s="162" t="str">
        <f>CONCATENATE(B7," ",C7)</f>
        <v>1 Zemní práce</v>
      </c>
      <c r="D12" s="160"/>
      <c r="E12" s="163"/>
      <c r="F12" s="163"/>
      <c r="G12" s="164"/>
      <c r="O12" s="140">
        <v>4</v>
      </c>
      <c r="BA12" s="147">
        <f>SUM(BA7:BA11)</f>
        <v>0</v>
      </c>
      <c r="BB12" s="147">
        <f>SUM(BB7:BB11)</f>
        <v>0</v>
      </c>
      <c r="BC12" s="147">
        <f>SUM(BC7:BC11)</f>
        <v>0</v>
      </c>
      <c r="BD12" s="147">
        <f>SUM(BD7:BD11)</f>
        <v>0</v>
      </c>
      <c r="BE12" s="147">
        <f>SUM(BE7:BE11)</f>
        <v>0</v>
      </c>
    </row>
    <row r="13" spans="1:104">
      <c r="A13" s="133" t="s">
        <v>65</v>
      </c>
      <c r="B13" s="134" t="s">
        <v>79</v>
      </c>
      <c r="C13" s="135" t="s">
        <v>80</v>
      </c>
      <c r="D13" s="136"/>
      <c r="E13" s="137"/>
      <c r="F13" s="137"/>
      <c r="G13" s="138"/>
      <c r="H13" s="139"/>
      <c r="I13" s="139"/>
      <c r="O13" s="140">
        <v>1</v>
      </c>
    </row>
    <row r="14" spans="1:104">
      <c r="A14" s="141">
        <v>5</v>
      </c>
      <c r="B14" s="142" t="s">
        <v>81</v>
      </c>
      <c r="C14" s="143" t="s">
        <v>82</v>
      </c>
      <c r="D14" s="144" t="s">
        <v>83</v>
      </c>
      <c r="E14" s="145">
        <v>31.5</v>
      </c>
      <c r="F14" s="145"/>
      <c r="G14" s="146"/>
      <c r="O14" s="140">
        <v>2</v>
      </c>
      <c r="AA14" s="113">
        <v>12</v>
      </c>
      <c r="AB14" s="113">
        <v>0</v>
      </c>
      <c r="AC14" s="113">
        <v>5</v>
      </c>
      <c r="AZ14" s="113">
        <v>1</v>
      </c>
      <c r="BA14" s="113">
        <f>IF(AZ14=1,G14,0)</f>
        <v>0</v>
      </c>
      <c r="BB14" s="113">
        <f>IF(AZ14=2,G14,0)</f>
        <v>0</v>
      </c>
      <c r="BC14" s="113">
        <f>IF(AZ14=3,G14,0)</f>
        <v>0</v>
      </c>
      <c r="BD14" s="113">
        <f>IF(AZ14=4,G14,0)</f>
        <v>0</v>
      </c>
      <c r="BE14" s="113">
        <f>IF(AZ14=5,G14,0)</f>
        <v>0</v>
      </c>
      <c r="CZ14" s="113">
        <v>5.0000000000000001E-4</v>
      </c>
    </row>
    <row r="15" spans="1:104">
      <c r="A15" s="141">
        <v>6</v>
      </c>
      <c r="B15" s="142" t="s">
        <v>84</v>
      </c>
      <c r="C15" s="143" t="s">
        <v>85</v>
      </c>
      <c r="D15" s="144" t="s">
        <v>72</v>
      </c>
      <c r="E15" s="145">
        <v>4.7249999999999996</v>
      </c>
      <c r="F15" s="145"/>
      <c r="G15" s="146"/>
      <c r="O15" s="140">
        <v>2</v>
      </c>
      <c r="AA15" s="113">
        <v>12</v>
      </c>
      <c r="AB15" s="113">
        <v>0</v>
      </c>
      <c r="AC15" s="113">
        <v>6</v>
      </c>
      <c r="AZ15" s="113">
        <v>1</v>
      </c>
      <c r="BA15" s="113">
        <f>IF(AZ15=1,G15,0)</f>
        <v>0</v>
      </c>
      <c r="BB15" s="113">
        <f>IF(AZ15=2,G15,0)</f>
        <v>0</v>
      </c>
      <c r="BC15" s="113">
        <f>IF(AZ15=3,G15,0)</f>
        <v>0</v>
      </c>
      <c r="BD15" s="113">
        <f>IF(AZ15=4,G15,0)</f>
        <v>0</v>
      </c>
      <c r="BE15" s="113">
        <f>IF(AZ15=5,G15,0)</f>
        <v>0</v>
      </c>
      <c r="CZ15" s="113">
        <v>2.5249999999999999</v>
      </c>
    </row>
    <row r="16" spans="1:104">
      <c r="A16" s="160"/>
      <c r="B16" s="161" t="s">
        <v>69</v>
      </c>
      <c r="C16" s="162" t="str">
        <f>CONCATENATE(B13," ",C13)</f>
        <v>2 Základy,zvláštní zakládání</v>
      </c>
      <c r="D16" s="160"/>
      <c r="E16" s="163"/>
      <c r="F16" s="163"/>
      <c r="G16" s="164"/>
      <c r="O16" s="140">
        <v>4</v>
      </c>
      <c r="BA16" s="147">
        <f>SUM(BA13:BA15)</f>
        <v>0</v>
      </c>
      <c r="BB16" s="147">
        <f>SUM(BB13:BB15)</f>
        <v>0</v>
      </c>
      <c r="BC16" s="147">
        <f>SUM(BC13:BC15)</f>
        <v>0</v>
      </c>
      <c r="BD16" s="147">
        <f>SUM(BD13:BD15)</f>
        <v>0</v>
      </c>
      <c r="BE16" s="147">
        <f>SUM(BE13:BE15)</f>
        <v>0</v>
      </c>
    </row>
    <row r="17" spans="1:104">
      <c r="A17" s="133" t="s">
        <v>65</v>
      </c>
      <c r="B17" s="134" t="s">
        <v>86</v>
      </c>
      <c r="C17" s="135" t="s">
        <v>119</v>
      </c>
      <c r="D17" s="136"/>
      <c r="E17" s="137"/>
      <c r="F17" s="137"/>
      <c r="G17" s="138"/>
      <c r="H17" s="139"/>
      <c r="I17" s="139"/>
      <c r="O17" s="140">
        <v>1</v>
      </c>
    </row>
    <row r="18" spans="1:104">
      <c r="A18" s="141">
        <v>7</v>
      </c>
      <c r="B18" s="142" t="s">
        <v>87</v>
      </c>
      <c r="C18" s="143" t="s">
        <v>88</v>
      </c>
      <c r="D18" s="144" t="s">
        <v>83</v>
      </c>
      <c r="E18" s="145">
        <v>38.200000000000003</v>
      </c>
      <c r="F18" s="145"/>
      <c r="G18" s="146"/>
      <c r="O18" s="140">
        <v>2</v>
      </c>
      <c r="AA18" s="113">
        <v>12</v>
      </c>
      <c r="AB18" s="113">
        <v>0</v>
      </c>
      <c r="AC18" s="113">
        <v>7</v>
      </c>
      <c r="AZ18" s="113">
        <v>1</v>
      </c>
      <c r="BA18" s="113">
        <f>IF(AZ18=1,G18,0)</f>
        <v>0</v>
      </c>
      <c r="BB18" s="113">
        <f>IF(AZ18=2,G18,0)</f>
        <v>0</v>
      </c>
      <c r="BC18" s="113">
        <f>IF(AZ18=3,G18,0)</f>
        <v>0</v>
      </c>
      <c r="BD18" s="113">
        <f>IF(AZ18=4,G18,0)</f>
        <v>0</v>
      </c>
      <c r="BE18" s="113">
        <f>IF(AZ18=5,G18,0)</f>
        <v>0</v>
      </c>
      <c r="CZ18" s="113">
        <v>7.3899999999999993E-2</v>
      </c>
    </row>
    <row r="19" spans="1:104">
      <c r="A19" s="141">
        <v>8</v>
      </c>
      <c r="B19" s="142" t="s">
        <v>48</v>
      </c>
      <c r="C19" s="143" t="s">
        <v>117</v>
      </c>
      <c r="D19" s="144" t="s">
        <v>83</v>
      </c>
      <c r="E19" s="145">
        <v>43</v>
      </c>
      <c r="F19" s="145"/>
      <c r="G19" s="146"/>
      <c r="O19" s="140"/>
    </row>
    <row r="20" spans="1:104">
      <c r="A20" s="141">
        <v>9</v>
      </c>
      <c r="B20" s="142" t="s">
        <v>48</v>
      </c>
      <c r="C20" s="143" t="s">
        <v>120</v>
      </c>
      <c r="D20" s="144" t="s">
        <v>68</v>
      </c>
      <c r="E20" s="145">
        <v>2</v>
      </c>
      <c r="F20" s="145"/>
      <c r="G20" s="146"/>
      <c r="O20" s="140"/>
    </row>
    <row r="21" spans="1:104">
      <c r="A21" s="141">
        <v>10</v>
      </c>
      <c r="B21" s="142"/>
      <c r="C21" s="143" t="s">
        <v>121</v>
      </c>
      <c r="D21" s="144" t="s">
        <v>68</v>
      </c>
      <c r="E21" s="145">
        <v>2</v>
      </c>
      <c r="F21" s="145"/>
      <c r="G21" s="146"/>
      <c r="O21" s="140"/>
    </row>
    <row r="22" spans="1:104">
      <c r="A22" s="141">
        <v>11</v>
      </c>
      <c r="B22" s="142"/>
      <c r="C22" s="143" t="s">
        <v>122</v>
      </c>
      <c r="D22" s="144" t="s">
        <v>123</v>
      </c>
      <c r="E22" s="145">
        <v>2</v>
      </c>
      <c r="F22" s="145"/>
      <c r="G22" s="146"/>
      <c r="O22" s="140"/>
    </row>
    <row r="23" spans="1:104">
      <c r="A23" s="160"/>
      <c r="B23" s="161" t="s">
        <v>69</v>
      </c>
      <c r="C23" s="162" t="str">
        <f>CONCATENATE(B17," ",C17)</f>
        <v>5 Komunikace + střídačky</v>
      </c>
      <c r="D23" s="160"/>
      <c r="E23" s="163"/>
      <c r="F23" s="163"/>
      <c r="G23" s="164"/>
      <c r="O23" s="140">
        <v>4</v>
      </c>
      <c r="BA23" s="147">
        <f>SUM(BA17:BA18)</f>
        <v>0</v>
      </c>
      <c r="BB23" s="147">
        <f>SUM(BB17:BB18)</f>
        <v>0</v>
      </c>
      <c r="BC23" s="147">
        <f>SUM(BC17:BC18)</f>
        <v>0</v>
      </c>
      <c r="BD23" s="147">
        <f>SUM(BD17:BD18)</f>
        <v>0</v>
      </c>
      <c r="BE23" s="147">
        <f>SUM(BE17:BE18)</f>
        <v>0</v>
      </c>
    </row>
    <row r="24" spans="1:104">
      <c r="A24" s="133" t="s">
        <v>65</v>
      </c>
      <c r="B24" s="134" t="s">
        <v>89</v>
      </c>
      <c r="C24" s="135" t="s">
        <v>90</v>
      </c>
      <c r="D24" s="136"/>
      <c r="E24" s="137"/>
      <c r="F24" s="137"/>
      <c r="G24" s="138"/>
      <c r="H24" s="139"/>
      <c r="I24" s="139"/>
      <c r="O24" s="140">
        <v>1</v>
      </c>
    </row>
    <row r="25" spans="1:104">
      <c r="A25" s="141">
        <v>12</v>
      </c>
      <c r="B25" s="142" t="s">
        <v>91</v>
      </c>
      <c r="C25" s="143" t="s">
        <v>92</v>
      </c>
      <c r="D25" s="144" t="s">
        <v>72</v>
      </c>
      <c r="E25" s="145">
        <v>5.75</v>
      </c>
      <c r="F25" s="145"/>
      <c r="G25" s="146"/>
      <c r="O25" s="140">
        <v>2</v>
      </c>
      <c r="AA25" s="113">
        <v>12</v>
      </c>
      <c r="AB25" s="113">
        <v>0</v>
      </c>
      <c r="AC25" s="113">
        <v>8</v>
      </c>
      <c r="AZ25" s="113">
        <v>1</v>
      </c>
      <c r="BA25" s="113">
        <f>IF(AZ25=1,G25,0)</f>
        <v>0</v>
      </c>
      <c r="BB25" s="113">
        <f>IF(AZ25=2,G25,0)</f>
        <v>0</v>
      </c>
      <c r="BC25" s="113">
        <f>IF(AZ25=3,G25,0)</f>
        <v>0</v>
      </c>
      <c r="BD25" s="113">
        <f>IF(AZ25=4,G25,0)</f>
        <v>0</v>
      </c>
      <c r="BE25" s="113">
        <f>IF(AZ25=5,G25,0)</f>
        <v>0</v>
      </c>
      <c r="CZ25" s="113">
        <v>1.837</v>
      </c>
    </row>
    <row r="26" spans="1:104">
      <c r="A26" s="141">
        <v>13</v>
      </c>
      <c r="B26" s="142" t="s">
        <v>93</v>
      </c>
      <c r="C26" s="143" t="s">
        <v>94</v>
      </c>
      <c r="D26" s="144" t="s">
        <v>72</v>
      </c>
      <c r="E26" s="145">
        <v>4.7249999999999996</v>
      </c>
      <c r="F26" s="145"/>
      <c r="G26" s="146"/>
      <c r="O26" s="140">
        <v>2</v>
      </c>
      <c r="AA26" s="113">
        <v>12</v>
      </c>
      <c r="AB26" s="113">
        <v>0</v>
      </c>
      <c r="AC26" s="113">
        <v>9</v>
      </c>
      <c r="AZ26" s="113">
        <v>1</v>
      </c>
      <c r="BA26" s="113">
        <f>IF(AZ26=1,G26,0)</f>
        <v>0</v>
      </c>
      <c r="BB26" s="113">
        <f>IF(AZ26=2,G26,0)</f>
        <v>0</v>
      </c>
      <c r="BC26" s="113">
        <f>IF(AZ26=3,G26,0)</f>
        <v>0</v>
      </c>
      <c r="BD26" s="113">
        <f>IF(AZ26=4,G26,0)</f>
        <v>0</v>
      </c>
      <c r="BE26" s="113">
        <f>IF(AZ26=5,G26,0)</f>
        <v>0</v>
      </c>
      <c r="CZ26" s="113">
        <v>1.837</v>
      </c>
    </row>
    <row r="27" spans="1:104">
      <c r="A27" s="141">
        <v>14</v>
      </c>
      <c r="B27" s="142" t="s">
        <v>95</v>
      </c>
      <c r="C27" s="143" t="s">
        <v>96</v>
      </c>
      <c r="D27" s="144" t="s">
        <v>72</v>
      </c>
      <c r="E27" s="145">
        <v>4.7249999999999996</v>
      </c>
      <c r="F27" s="145"/>
      <c r="G27" s="146"/>
      <c r="O27" s="140">
        <v>2</v>
      </c>
      <c r="AA27" s="113">
        <v>12</v>
      </c>
      <c r="AB27" s="113">
        <v>0</v>
      </c>
      <c r="AC27" s="113">
        <v>10</v>
      </c>
      <c r="AZ27" s="113">
        <v>1</v>
      </c>
      <c r="BA27" s="113">
        <f>IF(AZ27=1,G27,0)</f>
        <v>0</v>
      </c>
      <c r="BB27" s="113">
        <f>IF(AZ27=2,G27,0)</f>
        <v>0</v>
      </c>
      <c r="BC27" s="113">
        <f>IF(AZ27=3,G27,0)</f>
        <v>0</v>
      </c>
      <c r="BD27" s="113">
        <f>IF(AZ27=4,G27,0)</f>
        <v>0</v>
      </c>
      <c r="BE27" s="113">
        <f>IF(AZ27=5,G27,0)</f>
        <v>0</v>
      </c>
      <c r="CZ27" s="113">
        <v>0</v>
      </c>
    </row>
    <row r="28" spans="1:104">
      <c r="A28" s="141">
        <v>15</v>
      </c>
      <c r="B28" s="142" t="s">
        <v>97</v>
      </c>
      <c r="C28" s="143" t="s">
        <v>98</v>
      </c>
      <c r="D28" s="144" t="s">
        <v>72</v>
      </c>
      <c r="E28" s="145">
        <v>4.7249999999999996</v>
      </c>
      <c r="F28" s="145"/>
      <c r="G28" s="146"/>
      <c r="O28" s="140">
        <v>2</v>
      </c>
      <c r="AA28" s="113">
        <v>12</v>
      </c>
      <c r="AB28" s="113">
        <v>0</v>
      </c>
      <c r="AC28" s="113">
        <v>11</v>
      </c>
      <c r="AZ28" s="113">
        <v>1</v>
      </c>
      <c r="BA28" s="113">
        <f>IF(AZ28=1,G28,0)</f>
        <v>0</v>
      </c>
      <c r="BB28" s="113">
        <f>IF(AZ28=2,G28,0)</f>
        <v>0</v>
      </c>
      <c r="BC28" s="113">
        <f>IF(AZ28=3,G28,0)</f>
        <v>0</v>
      </c>
      <c r="BD28" s="113">
        <f>IF(AZ28=4,G28,0)</f>
        <v>0</v>
      </c>
      <c r="BE28" s="113">
        <f>IF(AZ28=5,G28,0)</f>
        <v>0</v>
      </c>
      <c r="CZ28" s="113">
        <v>0</v>
      </c>
    </row>
    <row r="29" spans="1:104" ht="22.5">
      <c r="A29" s="141">
        <v>16</v>
      </c>
      <c r="B29" s="142" t="s">
        <v>99</v>
      </c>
      <c r="C29" s="143" t="s">
        <v>100</v>
      </c>
      <c r="D29" s="144" t="s">
        <v>101</v>
      </c>
      <c r="E29" s="145">
        <v>0.28999999999999998</v>
      </c>
      <c r="F29" s="145"/>
      <c r="G29" s="146"/>
      <c r="O29" s="140">
        <v>2</v>
      </c>
      <c r="AA29" s="113">
        <v>12</v>
      </c>
      <c r="AB29" s="113">
        <v>0</v>
      </c>
      <c r="AC29" s="113">
        <v>12</v>
      </c>
      <c r="AZ29" s="113">
        <v>1</v>
      </c>
      <c r="BA29" s="113">
        <f>IF(AZ29=1,G29,0)</f>
        <v>0</v>
      </c>
      <c r="BB29" s="113">
        <f>IF(AZ29=2,G29,0)</f>
        <v>0</v>
      </c>
      <c r="BC29" s="113">
        <f>IF(AZ29=3,G29,0)</f>
        <v>0</v>
      </c>
      <c r="BD29" s="113">
        <f>IF(AZ29=4,G29,0)</f>
        <v>0</v>
      </c>
      <c r="BE29" s="113">
        <f>IF(AZ29=5,G29,0)</f>
        <v>0</v>
      </c>
      <c r="CZ29" s="113">
        <v>1.0662499999999999</v>
      </c>
    </row>
    <row r="30" spans="1:104">
      <c r="A30" s="141">
        <v>17</v>
      </c>
      <c r="B30" s="142" t="s">
        <v>129</v>
      </c>
      <c r="C30" s="143" t="s">
        <v>130</v>
      </c>
      <c r="D30" s="144" t="s">
        <v>106</v>
      </c>
      <c r="E30" s="145">
        <v>3.6</v>
      </c>
      <c r="F30" s="145"/>
      <c r="G30" s="146"/>
      <c r="O30" s="140"/>
    </row>
    <row r="31" spans="1:104">
      <c r="A31" s="160"/>
      <c r="B31" s="161" t="s">
        <v>69</v>
      </c>
      <c r="C31" s="162" t="str">
        <f>CONCATENATE(B24," ",C24)</f>
        <v>63 Podlahy a podlahové konstrukce</v>
      </c>
      <c r="D31" s="160"/>
      <c r="E31" s="163"/>
      <c r="F31" s="163"/>
      <c r="G31" s="164"/>
      <c r="O31" s="140">
        <v>4</v>
      </c>
      <c r="BA31" s="147">
        <f>SUM(BA24:BA29)</f>
        <v>0</v>
      </c>
      <c r="BB31" s="147">
        <f>SUM(BB24:BB29)</f>
        <v>0</v>
      </c>
      <c r="BC31" s="147">
        <f>SUM(BC24:BC29)</f>
        <v>0</v>
      </c>
      <c r="BD31" s="147">
        <f>SUM(BD24:BD29)</f>
        <v>0</v>
      </c>
      <c r="BE31" s="147">
        <f>SUM(BE24:BE29)</f>
        <v>0</v>
      </c>
    </row>
    <row r="32" spans="1:104">
      <c r="A32" s="133" t="s">
        <v>65</v>
      </c>
      <c r="B32" s="134" t="s">
        <v>102</v>
      </c>
      <c r="C32" s="135" t="s">
        <v>103</v>
      </c>
      <c r="D32" s="136"/>
      <c r="E32" s="137"/>
      <c r="F32" s="137"/>
      <c r="G32" s="138"/>
      <c r="H32" s="139"/>
      <c r="I32" s="139"/>
      <c r="O32" s="140">
        <v>1</v>
      </c>
    </row>
    <row r="33" spans="1:104">
      <c r="A33" s="141">
        <v>18</v>
      </c>
      <c r="B33" s="142" t="s">
        <v>104</v>
      </c>
      <c r="C33" s="143" t="s">
        <v>105</v>
      </c>
      <c r="D33" s="144" t="s">
        <v>106</v>
      </c>
      <c r="E33" s="145">
        <v>43.5</v>
      </c>
      <c r="F33" s="145"/>
      <c r="G33" s="146"/>
      <c r="O33" s="140">
        <v>2</v>
      </c>
      <c r="AA33" s="113">
        <v>12</v>
      </c>
      <c r="AB33" s="113">
        <v>0</v>
      </c>
      <c r="AC33" s="113">
        <v>13</v>
      </c>
      <c r="AZ33" s="113">
        <v>1</v>
      </c>
      <c r="BA33" s="113">
        <f>IF(AZ33=1,G33,0)</f>
        <v>0</v>
      </c>
      <c r="BB33" s="113">
        <f>IF(AZ33=2,G33,0)</f>
        <v>0</v>
      </c>
      <c r="BC33" s="113">
        <f>IF(AZ33=3,G33,0)</f>
        <v>0</v>
      </c>
      <c r="BD33" s="113">
        <f>IF(AZ33=4,G33,0)</f>
        <v>0</v>
      </c>
      <c r="BE33" s="113">
        <f>IF(AZ33=5,G33,0)</f>
        <v>0</v>
      </c>
      <c r="CZ33" s="113">
        <v>0.13306000000000001</v>
      </c>
    </row>
    <row r="34" spans="1:104">
      <c r="A34" s="141">
        <v>19</v>
      </c>
      <c r="B34" s="142" t="s">
        <v>48</v>
      </c>
      <c r="C34" s="143" t="s">
        <v>118</v>
      </c>
      <c r="D34" s="144" t="s">
        <v>68</v>
      </c>
      <c r="E34" s="145">
        <v>46</v>
      </c>
      <c r="F34" s="145"/>
      <c r="G34" s="146"/>
      <c r="O34" s="140"/>
    </row>
    <row r="35" spans="1:104">
      <c r="A35" s="160"/>
      <c r="B35" s="161" t="s">
        <v>69</v>
      </c>
      <c r="C35" s="162" t="str">
        <f>CONCATENATE(B32," ",C32)</f>
        <v>91 Doplňující práce na komunikaci</v>
      </c>
      <c r="D35" s="160"/>
      <c r="E35" s="163"/>
      <c r="F35" s="163"/>
      <c r="G35" s="164"/>
      <c r="O35" s="140">
        <v>4</v>
      </c>
      <c r="BA35" s="147">
        <f>SUM(BA32:BA33)</f>
        <v>0</v>
      </c>
      <c r="BB35" s="147">
        <f>SUM(BB32:BB33)</f>
        <v>0</v>
      </c>
      <c r="BC35" s="147">
        <f>SUM(BC32:BC33)</f>
        <v>0</v>
      </c>
      <c r="BD35" s="147">
        <f>SUM(BD32:BD33)</f>
        <v>0</v>
      </c>
      <c r="BE35" s="147">
        <f>SUM(BE32:BE33)</f>
        <v>0</v>
      </c>
    </row>
    <row r="36" spans="1:104">
      <c r="A36" s="133" t="s">
        <v>65</v>
      </c>
      <c r="B36" s="134" t="s">
        <v>107</v>
      </c>
      <c r="C36" s="135" t="s">
        <v>108</v>
      </c>
      <c r="D36" s="136"/>
      <c r="E36" s="137"/>
      <c r="F36" s="137"/>
      <c r="G36" s="138"/>
      <c r="H36" s="139"/>
      <c r="I36" s="139"/>
      <c r="O36" s="140">
        <v>1</v>
      </c>
    </row>
    <row r="37" spans="1:104">
      <c r="A37" s="141">
        <v>20</v>
      </c>
      <c r="B37" s="142" t="s">
        <v>109</v>
      </c>
      <c r="C37" s="143" t="s">
        <v>110</v>
      </c>
      <c r="D37" s="144" t="s">
        <v>101</v>
      </c>
      <c r="E37" s="145">
        <v>39.35</v>
      </c>
      <c r="F37" s="145"/>
      <c r="G37" s="146"/>
      <c r="O37" s="140">
        <v>2</v>
      </c>
      <c r="AA37" s="113">
        <v>12</v>
      </c>
      <c r="AB37" s="113">
        <v>0</v>
      </c>
      <c r="AC37" s="113">
        <v>14</v>
      </c>
      <c r="AZ37" s="113">
        <v>1</v>
      </c>
      <c r="BA37" s="113">
        <f>IF(AZ37=1,G37,0)</f>
        <v>0</v>
      </c>
      <c r="BB37" s="113">
        <f>IF(AZ37=2,G37,0)</f>
        <v>0</v>
      </c>
      <c r="BC37" s="113">
        <f>IF(AZ37=3,G37,0)</f>
        <v>0</v>
      </c>
      <c r="BD37" s="113">
        <f>IF(AZ37=4,G37,0)</f>
        <v>0</v>
      </c>
      <c r="BE37" s="113">
        <f>IF(AZ37=5,G37,0)</f>
        <v>0</v>
      </c>
      <c r="CZ37" s="113">
        <v>0</v>
      </c>
    </row>
    <row r="38" spans="1:104">
      <c r="A38" s="141">
        <v>21</v>
      </c>
      <c r="B38" s="142" t="s">
        <v>111</v>
      </c>
      <c r="C38" s="143" t="s">
        <v>112</v>
      </c>
      <c r="D38" s="144" t="s">
        <v>101</v>
      </c>
      <c r="E38" s="145">
        <v>39.35</v>
      </c>
      <c r="F38" s="145"/>
      <c r="G38" s="146"/>
      <c r="O38" s="140">
        <v>2</v>
      </c>
      <c r="AA38" s="113">
        <v>12</v>
      </c>
      <c r="AB38" s="113">
        <v>0</v>
      </c>
      <c r="AC38" s="113">
        <v>15</v>
      </c>
      <c r="AZ38" s="113">
        <v>1</v>
      </c>
      <c r="BA38" s="113">
        <f>IF(AZ38=1,G38,0)</f>
        <v>0</v>
      </c>
      <c r="BB38" s="113">
        <f>IF(AZ38=2,G38,0)</f>
        <v>0</v>
      </c>
      <c r="BC38" s="113">
        <f>IF(AZ38=3,G38,0)</f>
        <v>0</v>
      </c>
      <c r="BD38" s="113">
        <f>IF(AZ38=4,G38,0)</f>
        <v>0</v>
      </c>
      <c r="BE38" s="113">
        <f>IF(AZ38=5,G38,0)</f>
        <v>0</v>
      </c>
      <c r="CZ38" s="113">
        <v>0</v>
      </c>
    </row>
    <row r="39" spans="1:104">
      <c r="A39" s="160"/>
      <c r="B39" s="161" t="s">
        <v>69</v>
      </c>
      <c r="C39" s="162" t="str">
        <f>CONCATENATE(B36," ",C36)</f>
        <v>99 Staveništní přesun hmot</v>
      </c>
      <c r="D39" s="160"/>
      <c r="E39" s="163"/>
      <c r="F39" s="163"/>
      <c r="G39" s="164"/>
      <c r="O39" s="140">
        <v>4</v>
      </c>
      <c r="BA39" s="147">
        <f>SUM(BA36:BA38)</f>
        <v>0</v>
      </c>
      <c r="BB39" s="147">
        <f>SUM(BB36:BB38)</f>
        <v>0</v>
      </c>
      <c r="BC39" s="147">
        <f>SUM(BC36:BC38)</f>
        <v>0</v>
      </c>
      <c r="BD39" s="147">
        <f>SUM(BD36:BD38)</f>
        <v>0</v>
      </c>
      <c r="BE39" s="147">
        <f>SUM(BE36:BE38)</f>
        <v>0</v>
      </c>
    </row>
    <row r="40" spans="1:104">
      <c r="A40" s="133" t="s">
        <v>65</v>
      </c>
      <c r="B40" s="134" t="s">
        <v>126</v>
      </c>
      <c r="C40" s="135" t="s">
        <v>127</v>
      </c>
      <c r="D40" s="136"/>
      <c r="E40" s="137"/>
      <c r="F40" s="137"/>
      <c r="G40" s="138"/>
      <c r="H40" s="139"/>
      <c r="I40" s="139"/>
      <c r="O40" s="140">
        <v>1</v>
      </c>
    </row>
    <row r="41" spans="1:104">
      <c r="A41" s="141">
        <v>22</v>
      </c>
      <c r="B41" s="142" t="s">
        <v>22</v>
      </c>
      <c r="C41" s="143" t="s">
        <v>128</v>
      </c>
      <c r="D41" s="144" t="s">
        <v>106</v>
      </c>
      <c r="E41" s="145">
        <v>28</v>
      </c>
      <c r="F41" s="145"/>
      <c r="G41" s="146"/>
      <c r="O41" s="140">
        <v>2</v>
      </c>
      <c r="AA41" s="113">
        <v>12</v>
      </c>
      <c r="AB41" s="113">
        <v>0</v>
      </c>
      <c r="AC41" s="113">
        <v>15</v>
      </c>
      <c r="AZ41" s="113">
        <v>1</v>
      </c>
      <c r="BA41" s="113">
        <f>IF(AZ41=1,G41,0)</f>
        <v>0</v>
      </c>
      <c r="BB41" s="113">
        <f>IF(AZ41=2,G41,0)</f>
        <v>0</v>
      </c>
      <c r="BC41" s="113">
        <f>IF(AZ41=3,G41,0)</f>
        <v>0</v>
      </c>
      <c r="BD41" s="113">
        <f>IF(AZ41=4,G41,0)</f>
        <v>0</v>
      </c>
      <c r="BE41" s="113">
        <f>IF(AZ41=5,G41,0)</f>
        <v>0</v>
      </c>
      <c r="CZ41" s="113">
        <v>0</v>
      </c>
    </row>
    <row r="42" spans="1:104">
      <c r="A42" s="160"/>
      <c r="B42" s="161" t="s">
        <v>69</v>
      </c>
      <c r="C42" s="162" t="str">
        <f>CONCATENATE(B40," ",C40)</f>
        <v>767 Zámečnické konstrukce</v>
      </c>
      <c r="D42" s="160"/>
      <c r="E42" s="163"/>
      <c r="F42" s="163"/>
      <c r="G42" s="164"/>
      <c r="O42" s="140">
        <v>4</v>
      </c>
      <c r="BA42" s="147">
        <f>SUM(BA40:BA41)</f>
        <v>0</v>
      </c>
      <c r="BB42" s="147">
        <f>SUM(BB40:BB41)</f>
        <v>0</v>
      </c>
      <c r="BC42" s="147">
        <f>SUM(BC40:BC41)</f>
        <v>0</v>
      </c>
      <c r="BD42" s="147">
        <f>SUM(BD40:BD41)</f>
        <v>0</v>
      </c>
      <c r="BE42" s="147">
        <f>SUM(BE40:BE41)</f>
        <v>0</v>
      </c>
    </row>
    <row r="43" spans="1:104">
      <c r="E43" s="113"/>
    </row>
    <row r="44" spans="1:104">
      <c r="E44" s="113"/>
    </row>
    <row r="45" spans="1:104">
      <c r="E45" s="113"/>
    </row>
    <row r="46" spans="1:104">
      <c r="E46" s="113"/>
    </row>
    <row r="47" spans="1:104">
      <c r="E47" s="113"/>
    </row>
    <row r="48" spans="1:104">
      <c r="E48" s="113"/>
    </row>
    <row r="49" spans="1:7">
      <c r="E49" s="113"/>
    </row>
    <row r="50" spans="1:7">
      <c r="E50" s="113"/>
    </row>
    <row r="51" spans="1:7">
      <c r="E51" s="113"/>
    </row>
    <row r="52" spans="1:7">
      <c r="E52" s="113"/>
    </row>
    <row r="53" spans="1:7">
      <c r="E53" s="113"/>
    </row>
    <row r="54" spans="1:7">
      <c r="E54" s="113"/>
    </row>
    <row r="55" spans="1:7">
      <c r="E55" s="113"/>
    </row>
    <row r="56" spans="1:7">
      <c r="E56" s="113"/>
    </row>
    <row r="57" spans="1:7">
      <c r="E57" s="113"/>
    </row>
    <row r="58" spans="1:7">
      <c r="E58" s="113"/>
    </row>
    <row r="59" spans="1:7">
      <c r="E59" s="113"/>
    </row>
    <row r="60" spans="1:7">
      <c r="E60" s="113"/>
    </row>
    <row r="61" spans="1:7">
      <c r="E61" s="113"/>
    </row>
    <row r="62" spans="1:7">
      <c r="A62" s="148"/>
      <c r="B62" s="148"/>
      <c r="C62" s="148"/>
      <c r="D62" s="148"/>
      <c r="E62" s="148"/>
      <c r="F62" s="148"/>
      <c r="G62" s="148"/>
    </row>
    <row r="63" spans="1:7">
      <c r="A63" s="148"/>
      <c r="B63" s="148"/>
      <c r="C63" s="148"/>
      <c r="D63" s="148"/>
      <c r="E63" s="148"/>
      <c r="F63" s="148"/>
      <c r="G63" s="148"/>
    </row>
    <row r="64" spans="1:7">
      <c r="A64" s="148"/>
      <c r="B64" s="148"/>
      <c r="C64" s="148"/>
      <c r="D64" s="148"/>
      <c r="E64" s="148"/>
      <c r="F64" s="148"/>
      <c r="G64" s="148"/>
    </row>
    <row r="65" spans="1:7">
      <c r="A65" s="148"/>
      <c r="B65" s="148"/>
      <c r="C65" s="148"/>
      <c r="D65" s="148"/>
      <c r="E65" s="148"/>
      <c r="F65" s="148"/>
      <c r="G65" s="148"/>
    </row>
    <row r="66" spans="1:7">
      <c r="E66" s="113"/>
    </row>
    <row r="67" spans="1:7">
      <c r="E67" s="113"/>
    </row>
    <row r="68" spans="1:7">
      <c r="E68" s="113"/>
    </row>
    <row r="69" spans="1:7">
      <c r="E69" s="113"/>
    </row>
    <row r="70" spans="1:7">
      <c r="E70" s="113"/>
    </row>
    <row r="71" spans="1:7">
      <c r="E71" s="113"/>
    </row>
    <row r="72" spans="1:7">
      <c r="E72" s="113"/>
    </row>
    <row r="73" spans="1:7">
      <c r="E73" s="113"/>
    </row>
    <row r="74" spans="1:7">
      <c r="E74" s="113"/>
    </row>
    <row r="75" spans="1:7">
      <c r="E75" s="113"/>
    </row>
    <row r="76" spans="1:7">
      <c r="E76" s="113"/>
    </row>
    <row r="77" spans="1:7">
      <c r="E77" s="113"/>
    </row>
    <row r="78" spans="1:7">
      <c r="E78" s="113"/>
    </row>
    <row r="79" spans="1:7">
      <c r="E79" s="113"/>
    </row>
    <row r="80" spans="1:7">
      <c r="E80" s="113"/>
    </row>
    <row r="81" spans="5:5">
      <c r="E81" s="113"/>
    </row>
    <row r="82" spans="5:5">
      <c r="E82" s="113"/>
    </row>
    <row r="83" spans="5:5">
      <c r="E83" s="113"/>
    </row>
    <row r="84" spans="5:5">
      <c r="E84" s="113"/>
    </row>
    <row r="85" spans="5:5">
      <c r="E85" s="113"/>
    </row>
    <row r="86" spans="5:5">
      <c r="E86" s="113"/>
    </row>
    <row r="87" spans="5:5">
      <c r="E87" s="113"/>
    </row>
    <row r="88" spans="5:5">
      <c r="E88" s="113"/>
    </row>
    <row r="89" spans="5:5">
      <c r="E89" s="113"/>
    </row>
    <row r="90" spans="5:5">
      <c r="E90" s="113"/>
    </row>
    <row r="91" spans="5:5">
      <c r="E91" s="113"/>
    </row>
    <row r="92" spans="5:5">
      <c r="E92" s="113"/>
    </row>
    <row r="93" spans="5:5">
      <c r="E93" s="113"/>
    </row>
    <row r="94" spans="5:5">
      <c r="E94" s="113"/>
    </row>
    <row r="95" spans="5:5">
      <c r="E95" s="113"/>
    </row>
    <row r="96" spans="5:5">
      <c r="E96" s="113"/>
    </row>
    <row r="97" spans="1:7">
      <c r="A97" s="149"/>
      <c r="B97" s="149"/>
    </row>
    <row r="98" spans="1:7">
      <c r="A98" s="148"/>
      <c r="B98" s="148"/>
      <c r="C98" s="151"/>
      <c r="D98" s="151"/>
      <c r="E98" s="152"/>
      <c r="F98" s="151"/>
      <c r="G98" s="153"/>
    </row>
    <row r="99" spans="1:7">
      <c r="A99" s="154"/>
      <c r="B99" s="154"/>
      <c r="C99" s="148"/>
      <c r="D99" s="148"/>
      <c r="E99" s="155"/>
      <c r="F99" s="148"/>
      <c r="G99" s="148"/>
    </row>
    <row r="100" spans="1:7">
      <c r="A100" s="148"/>
      <c r="B100" s="148"/>
      <c r="C100" s="148"/>
      <c r="D100" s="148"/>
      <c r="E100" s="155"/>
      <c r="F100" s="148"/>
      <c r="G100" s="148"/>
    </row>
    <row r="101" spans="1:7">
      <c r="A101" s="148"/>
      <c r="B101" s="148"/>
      <c r="C101" s="148"/>
      <c r="D101" s="148"/>
      <c r="E101" s="155"/>
      <c r="F101" s="148"/>
      <c r="G101" s="148"/>
    </row>
    <row r="102" spans="1:7">
      <c r="A102" s="148"/>
      <c r="B102" s="148"/>
      <c r="C102" s="148"/>
      <c r="D102" s="148"/>
      <c r="E102" s="155"/>
      <c r="F102" s="148"/>
      <c r="G102" s="148"/>
    </row>
    <row r="103" spans="1:7">
      <c r="A103" s="148"/>
      <c r="B103" s="148"/>
      <c r="C103" s="148"/>
      <c r="D103" s="148"/>
      <c r="E103" s="155"/>
      <c r="F103" s="148"/>
      <c r="G103" s="148"/>
    </row>
    <row r="104" spans="1:7">
      <c r="A104" s="148"/>
      <c r="B104" s="148"/>
      <c r="C104" s="148"/>
      <c r="D104" s="148"/>
      <c r="E104" s="155"/>
      <c r="F104" s="148"/>
      <c r="G104" s="148"/>
    </row>
    <row r="105" spans="1:7">
      <c r="A105" s="148"/>
      <c r="B105" s="148"/>
      <c r="C105" s="148"/>
      <c r="D105" s="148"/>
      <c r="E105" s="155"/>
      <c r="F105" s="148"/>
      <c r="G105" s="148"/>
    </row>
    <row r="106" spans="1:7">
      <c r="A106" s="148"/>
      <c r="B106" s="148"/>
      <c r="C106" s="148"/>
      <c r="D106" s="148"/>
      <c r="E106" s="155"/>
      <c r="F106" s="148"/>
      <c r="G106" s="148"/>
    </row>
    <row r="107" spans="1:7">
      <c r="A107" s="148"/>
      <c r="B107" s="148"/>
      <c r="C107" s="148"/>
      <c r="D107" s="148"/>
      <c r="E107" s="155"/>
      <c r="F107" s="148"/>
      <c r="G107" s="148"/>
    </row>
    <row r="108" spans="1:7">
      <c r="A108" s="148"/>
      <c r="B108" s="148"/>
      <c r="C108" s="148"/>
      <c r="D108" s="148"/>
      <c r="E108" s="155"/>
      <c r="F108" s="148"/>
      <c r="G108" s="148"/>
    </row>
    <row r="109" spans="1:7">
      <c r="A109" s="148"/>
      <c r="B109" s="148"/>
      <c r="C109" s="148"/>
      <c r="D109" s="148"/>
      <c r="E109" s="155"/>
      <c r="F109" s="148"/>
      <c r="G109" s="148"/>
    </row>
    <row r="110" spans="1:7">
      <c r="A110" s="148"/>
      <c r="B110" s="148"/>
      <c r="C110" s="148"/>
      <c r="D110" s="148"/>
      <c r="E110" s="155"/>
      <c r="F110" s="148"/>
      <c r="G110" s="148"/>
    </row>
    <row r="111" spans="1:7">
      <c r="A111" s="148"/>
      <c r="B111" s="148"/>
      <c r="C111" s="148"/>
      <c r="D111" s="148"/>
      <c r="E111" s="155"/>
      <c r="F111" s="148"/>
      <c r="G111" s="148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Admin</cp:lastModifiedBy>
  <cp:lastPrinted>2013-11-21T09:06:16Z</cp:lastPrinted>
  <dcterms:created xsi:type="dcterms:W3CDTF">2013-10-02T11:06:27Z</dcterms:created>
  <dcterms:modified xsi:type="dcterms:W3CDTF">2013-11-21T09:08:19Z</dcterms:modified>
</cp:coreProperties>
</file>