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LIVIUS\SOKOLOV\ROP 2013\1_Revitalizace areálu Baník\VŘ\VŘ 2\podklady\02_03Areál Baník Sokolov - revitalizace oplocení a sítí mezi um.trávou a tenisem\"/>
    </mc:Choice>
  </mc:AlternateContent>
  <bookViews>
    <workbookView xWindow="480" yWindow="315" windowWidth="19320" windowHeight="79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Položky!$A$1:$G$70</definedName>
    <definedName name="_xlnm.Print_Area" localSheetId="1">Rekapitulace!$A$1:$I$27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G23" i="3" l="1"/>
  <c r="G30" i="3"/>
  <c r="G55" i="3"/>
  <c r="G56" i="3"/>
  <c r="G57" i="3"/>
  <c r="G58" i="3"/>
  <c r="G59" i="3"/>
  <c r="G60" i="3"/>
  <c r="G61" i="3"/>
  <c r="G62" i="3"/>
  <c r="BB62" i="3" s="1"/>
  <c r="G63" i="3"/>
  <c r="G64" i="3"/>
  <c r="G65" i="3"/>
  <c r="G66" i="3"/>
  <c r="G67" i="3"/>
  <c r="BB67" i="3" s="1"/>
  <c r="G68" i="3"/>
  <c r="G69" i="3"/>
  <c r="G47" i="3"/>
  <c r="G50" i="3" s="1"/>
  <c r="E13" i="2" s="1"/>
  <c r="G48" i="3"/>
  <c r="BA48" i="3" s="1"/>
  <c r="G49" i="3"/>
  <c r="G42" i="3"/>
  <c r="G43" i="3"/>
  <c r="G44" i="3"/>
  <c r="G39" i="3"/>
  <c r="G40" i="3"/>
  <c r="E11" i="2" s="1"/>
  <c r="G17" i="3"/>
  <c r="G24" i="3" s="1"/>
  <c r="E8" i="2" s="1"/>
  <c r="G18" i="3"/>
  <c r="G19" i="3"/>
  <c r="G20" i="3"/>
  <c r="G21" i="3"/>
  <c r="BA21" i="3" s="1"/>
  <c r="G22" i="3"/>
  <c r="G29" i="3"/>
  <c r="G26" i="3"/>
  <c r="G27" i="3"/>
  <c r="BA27" i="3" s="1"/>
  <c r="G28" i="3"/>
  <c r="G33" i="3" s="1"/>
  <c r="E9" i="2" s="1"/>
  <c r="G31" i="3"/>
  <c r="G32" i="3"/>
  <c r="G35" i="3"/>
  <c r="BA35" i="3" s="1"/>
  <c r="BA37" i="3" s="1"/>
  <c r="G36" i="3"/>
  <c r="G37" i="3" s="1"/>
  <c r="E10" i="2" s="1"/>
  <c r="BB63" i="3"/>
  <c r="BB57" i="3"/>
  <c r="BB65" i="3"/>
  <c r="BB69" i="3"/>
  <c r="BB61" i="3"/>
  <c r="BC13" i="3"/>
  <c r="BD13" i="3"/>
  <c r="BD52" i="3"/>
  <c r="BD53" i="3" s="1"/>
  <c r="H14" i="2" s="1"/>
  <c r="G13" i="3"/>
  <c r="G8" i="3"/>
  <c r="BA8" i="3" s="1"/>
  <c r="G9" i="3"/>
  <c r="BA9" i="3" s="1"/>
  <c r="G10" i="3"/>
  <c r="BA10" i="3" s="1"/>
  <c r="G11" i="3"/>
  <c r="BA11" i="3" s="1"/>
  <c r="G12" i="3"/>
  <c r="BA12" i="3" s="1"/>
  <c r="G14" i="3"/>
  <c r="BB13" i="3"/>
  <c r="BE13" i="3"/>
  <c r="BE26" i="3"/>
  <c r="BE33" i="3" s="1"/>
  <c r="I9" i="2" s="1"/>
  <c r="BE27" i="3"/>
  <c r="BE28" i="3"/>
  <c r="D18" i="1"/>
  <c r="D17" i="1"/>
  <c r="D16" i="1"/>
  <c r="D15" i="1"/>
  <c r="D14" i="1"/>
  <c r="BE69" i="3"/>
  <c r="BD69" i="3"/>
  <c r="BC69" i="3"/>
  <c r="BA69" i="3"/>
  <c r="BE68" i="3"/>
  <c r="BD68" i="3"/>
  <c r="BC68" i="3"/>
  <c r="BA68" i="3"/>
  <c r="BB68" i="3"/>
  <c r="BE67" i="3"/>
  <c r="BD67" i="3"/>
  <c r="BC67" i="3"/>
  <c r="BA67" i="3"/>
  <c r="BE66" i="3"/>
  <c r="BD66" i="3"/>
  <c r="BC66" i="3"/>
  <c r="BA66" i="3"/>
  <c r="BB66" i="3"/>
  <c r="BE65" i="3"/>
  <c r="BD65" i="3"/>
  <c r="BC65" i="3"/>
  <c r="BA65" i="3"/>
  <c r="BE64" i="3"/>
  <c r="BD64" i="3"/>
  <c r="BD56" i="3"/>
  <c r="BD57" i="3"/>
  <c r="BD58" i="3"/>
  <c r="BD61" i="3"/>
  <c r="BD62" i="3"/>
  <c r="BD63" i="3"/>
  <c r="BC64" i="3"/>
  <c r="BA64" i="3"/>
  <c r="BA56" i="3"/>
  <c r="BA57" i="3"/>
  <c r="BA58" i="3"/>
  <c r="BA61" i="3"/>
  <c r="BA62" i="3"/>
  <c r="BA63" i="3"/>
  <c r="BB64" i="3"/>
  <c r="BE63" i="3"/>
  <c r="BC63" i="3"/>
  <c r="BE62" i="3"/>
  <c r="BC62" i="3"/>
  <c r="BE61" i="3"/>
  <c r="BC61" i="3"/>
  <c r="BE58" i="3"/>
  <c r="BC58" i="3"/>
  <c r="BB58" i="3"/>
  <c r="BE57" i="3"/>
  <c r="BC57" i="3"/>
  <c r="BC56" i="3"/>
  <c r="BE56" i="3"/>
  <c r="B15" i="2"/>
  <c r="A15" i="2"/>
  <c r="C70" i="3"/>
  <c r="BE52" i="3"/>
  <c r="BE53" i="3" s="1"/>
  <c r="I14" i="2" s="1"/>
  <c r="BC52" i="3"/>
  <c r="BC53" i="3" s="1"/>
  <c r="G14" i="2" s="1"/>
  <c r="BB52" i="3"/>
  <c r="BB53" i="3" s="1"/>
  <c r="F14" i="2" s="1"/>
  <c r="G52" i="3"/>
  <c r="G53" i="3" s="1"/>
  <c r="BA52" i="3"/>
  <c r="BA53" i="3" s="1"/>
  <c r="E14" i="2" s="1"/>
  <c r="B14" i="2"/>
  <c r="A14" i="2"/>
  <c r="C53" i="3"/>
  <c r="BE48" i="3"/>
  <c r="BE47" i="3"/>
  <c r="BE50" i="3"/>
  <c r="I13" i="2" s="1"/>
  <c r="BD48" i="3"/>
  <c r="BC48" i="3"/>
  <c r="BB48" i="3"/>
  <c r="BD47" i="3"/>
  <c r="BD50" i="3" s="1"/>
  <c r="H13" i="2" s="1"/>
  <c r="BC47" i="3"/>
  <c r="BC50" i="3"/>
  <c r="G13" i="2" s="1"/>
  <c r="BB47" i="3"/>
  <c r="BB50" i="3" s="1"/>
  <c r="F13" i="2" s="1"/>
  <c r="B13" i="2"/>
  <c r="A13" i="2"/>
  <c r="C50" i="3"/>
  <c r="BE42" i="3"/>
  <c r="BE45" i="3" s="1"/>
  <c r="I12" i="2" s="1"/>
  <c r="BD42" i="3"/>
  <c r="BD45" i="3" s="1"/>
  <c r="H12" i="2" s="1"/>
  <c r="BC42" i="3"/>
  <c r="BC45" i="3" s="1"/>
  <c r="G12" i="2" s="1"/>
  <c r="BB42" i="3"/>
  <c r="BB45" i="3"/>
  <c r="F12" i="2" s="1"/>
  <c r="B12" i="2"/>
  <c r="A12" i="2"/>
  <c r="C45" i="3"/>
  <c r="BE39" i="3"/>
  <c r="BE40" i="3" s="1"/>
  <c r="I11" i="2" s="1"/>
  <c r="BD39" i="3"/>
  <c r="BD40" i="3" s="1"/>
  <c r="H11" i="2" s="1"/>
  <c r="BC39" i="3"/>
  <c r="BC40" i="3" s="1"/>
  <c r="G11" i="2" s="1"/>
  <c r="BB39" i="3"/>
  <c r="BB40" i="3" s="1"/>
  <c r="F11" i="2" s="1"/>
  <c r="B11" i="2"/>
  <c r="A11" i="2"/>
  <c r="C40" i="3"/>
  <c r="BE35" i="3"/>
  <c r="BD35" i="3"/>
  <c r="BD37" i="3" s="1"/>
  <c r="H10" i="2" s="1"/>
  <c r="BC35" i="3"/>
  <c r="BC37" i="3" s="1"/>
  <c r="G10" i="2" s="1"/>
  <c r="BB35" i="3"/>
  <c r="BB37" i="3"/>
  <c r="F10" i="2" s="1"/>
  <c r="B10" i="2"/>
  <c r="A10" i="2"/>
  <c r="BE37" i="3"/>
  <c r="I10" i="2" s="1"/>
  <c r="C37" i="3"/>
  <c r="BD28" i="3"/>
  <c r="BC28" i="3"/>
  <c r="BB28" i="3"/>
  <c r="BD27" i="3"/>
  <c r="BD26" i="3"/>
  <c r="BC27" i="3"/>
  <c r="BB27" i="3"/>
  <c r="BB33" i="3" s="1"/>
  <c r="F9" i="2" s="1"/>
  <c r="BC26" i="3"/>
  <c r="BC33" i="3" s="1"/>
  <c r="G9" i="2" s="1"/>
  <c r="BB26" i="3"/>
  <c r="B9" i="2"/>
  <c r="A9" i="2"/>
  <c r="C33" i="3"/>
  <c r="BE23" i="3"/>
  <c r="BD23" i="3"/>
  <c r="BC23" i="3"/>
  <c r="BB23" i="3"/>
  <c r="BA23" i="3"/>
  <c r="BE22" i="3"/>
  <c r="BD22" i="3"/>
  <c r="BC22" i="3"/>
  <c r="BB22" i="3"/>
  <c r="BA22" i="3"/>
  <c r="BE21" i="3"/>
  <c r="BD21" i="3"/>
  <c r="BC21" i="3"/>
  <c r="BC17" i="3"/>
  <c r="BC24" i="3" s="1"/>
  <c r="G8" i="2" s="1"/>
  <c r="BC18" i="3"/>
  <c r="BB21" i="3"/>
  <c r="BE18" i="3"/>
  <c r="BD18" i="3"/>
  <c r="BD24" i="3" s="1"/>
  <c r="H8" i="2" s="1"/>
  <c r="BB18" i="3"/>
  <c r="BA18" i="3"/>
  <c r="BE17" i="3"/>
  <c r="BE24" i="3" s="1"/>
  <c r="I8" i="2" s="1"/>
  <c r="BD17" i="3"/>
  <c r="BB17" i="3"/>
  <c r="BB24" i="3" s="1"/>
  <c r="F8" i="2" s="1"/>
  <c r="B8" i="2"/>
  <c r="A8" i="2"/>
  <c r="C24" i="3"/>
  <c r="BE14" i="3"/>
  <c r="BD14" i="3"/>
  <c r="BC14" i="3"/>
  <c r="BB14" i="3"/>
  <c r="BA14" i="3"/>
  <c r="BE12" i="3"/>
  <c r="BD12" i="3"/>
  <c r="BC12" i="3"/>
  <c r="BB12" i="3"/>
  <c r="BE11" i="3"/>
  <c r="BD11" i="3"/>
  <c r="BC11" i="3"/>
  <c r="BB11" i="3"/>
  <c r="BE10" i="3"/>
  <c r="BD10" i="3"/>
  <c r="BC10" i="3"/>
  <c r="BB10" i="3"/>
  <c r="BE9" i="3"/>
  <c r="BD9" i="3"/>
  <c r="BD8" i="3"/>
  <c r="BC9" i="3"/>
  <c r="BB9" i="3"/>
  <c r="BE8" i="3"/>
  <c r="BC8" i="3"/>
  <c r="BB8" i="3"/>
  <c r="B7" i="2"/>
  <c r="A7" i="2"/>
  <c r="C15" i="3"/>
  <c r="C4" i="3"/>
  <c r="F3" i="3"/>
  <c r="C3" i="3"/>
  <c r="C2" i="2"/>
  <c r="C1" i="2"/>
  <c r="F31" i="1"/>
  <c r="G8" i="1"/>
  <c r="BB56" i="3"/>
  <c r="BA39" i="3"/>
  <c r="BA40" i="3" s="1"/>
  <c r="BA42" i="3"/>
  <c r="BA45" i="3"/>
  <c r="BA47" i="3"/>
  <c r="BA13" i="3"/>
  <c r="BA26" i="3"/>
  <c r="BD70" i="3" l="1"/>
  <c r="H15" i="2" s="1"/>
  <c r="BC70" i="3"/>
  <c r="G15" i="2" s="1"/>
  <c r="BB70" i="3"/>
  <c r="G70" i="3"/>
  <c r="F15" i="2" s="1"/>
  <c r="BE70" i="3"/>
  <c r="I15" i="2" s="1"/>
  <c r="BA70" i="3"/>
  <c r="E15" i="2" s="1"/>
  <c r="BA50" i="3"/>
  <c r="G45" i="3"/>
  <c r="E12" i="2" s="1"/>
  <c r="BA28" i="3"/>
  <c r="BA33" i="3"/>
  <c r="BD33" i="3"/>
  <c r="H9" i="2" s="1"/>
  <c r="BA17" i="3"/>
  <c r="BA24" i="3" s="1"/>
  <c r="BB15" i="3"/>
  <c r="F7" i="2" s="1"/>
  <c r="BE15" i="3"/>
  <c r="I7" i="2" s="1"/>
  <c r="I16" i="2" s="1"/>
  <c r="C20" i="1" s="1"/>
  <c r="BC15" i="3"/>
  <c r="G7" i="2" s="1"/>
  <c r="G16" i="2" s="1"/>
  <c r="C14" i="1" s="1"/>
  <c r="BD15" i="3"/>
  <c r="H7" i="2" s="1"/>
  <c r="H16" i="2" s="1"/>
  <c r="C15" i="1" s="1"/>
  <c r="BA15" i="3"/>
  <c r="G15" i="3"/>
  <c r="E7" i="2" s="1"/>
  <c r="E16" i="2" s="1"/>
  <c r="F16" i="2" l="1"/>
  <c r="C17" i="1" s="1"/>
  <c r="G25" i="2"/>
  <c r="I25" i="2" s="1"/>
  <c r="G18" i="1" s="1"/>
  <c r="G24" i="2"/>
  <c r="I24" i="2" s="1"/>
  <c r="G17" i="1" s="1"/>
  <c r="C16" i="1"/>
  <c r="C18" i="1" s="1"/>
  <c r="C21" i="1" s="1"/>
  <c r="G21" i="2"/>
  <c r="I21" i="2" s="1"/>
  <c r="G23" i="2"/>
  <c r="I23" i="2" s="1"/>
  <c r="G16" i="1" s="1"/>
  <c r="G22" i="2" l="1"/>
  <c r="I22" i="2" s="1"/>
  <c r="G15" i="1" s="1"/>
  <c r="G14" i="1"/>
  <c r="H26" i="2"/>
  <c r="G22" i="1" s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<sst xmlns="http://schemas.openxmlformats.org/spreadsheetml/2006/main" count="276" uniqueCount="171">
  <si>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</si>
  <si>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</si>
  <si>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</si>
  <si>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</si>
  <si>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</si>
  <si>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</si>
  <si>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</si>
  <si>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</si>
  <si>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</si>
  <si>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</si>
  <si>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</si>
  <si>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</si>
  <si>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</si>
  <si>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</si>
  <si>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</si>
  <si>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</si>
  <si>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</si>
  <si>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</si>
  <si>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</si>
  <si>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</si>
  <si>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</si>
  <si>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</si>
  <si>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</si>
  <si>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</si>
  <si>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</si>
  <si>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</si>
  <si>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</si>
  <si>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</si>
  <si>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</si>
  <si>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</si>
  <si>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</si>
  <si>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</si>
  <si>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</si>
  <si>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</si>
  <si>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</si>
  <si>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</si>
  <si>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</si>
  <si>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</si>
  <si>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</si>
  <si>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</si>
  <si>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</si>
  <si>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</si>
  <si>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</si>
  <si>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</si>
  <si>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</si>
  <si>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</si>
  <si>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</si>
  <si>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</si>
  <si>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</si>
  <si>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</si>
  <si>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</si>
  <si>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</si>
  <si>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</si>
  <si>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</si>
  <si>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</si>
  <si>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</si>
  <si>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</si>
  <si>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</si>
  <si>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</si>
  <si>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</si>
  <si>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</si>
  <si>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</si>
  <si>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</si>
  <si>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</si>
  <si>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</si>
  <si>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</si>
  <si>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</si>
  <si>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</si>
  <si>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</si>
  <si>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</si>
  <si>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</t>
  </si>
  <si>
    <t>130 90-1121.R00</t>
  </si>
  <si>
    <t xml:space="preserve">Bourání konstrukcí z betonu prostého </t>
  </si>
  <si>
    <t>m3</t>
  </si>
  <si>
    <t>139 60-1102.R00</t>
  </si>
  <si>
    <t xml:space="preserve">Ruční výkop jam, rýh a šachet v hornině tř. 3 </t>
  </si>
  <si>
    <t>162 20-1203.R00</t>
  </si>
  <si>
    <t xml:space="preserve">Vodorovné přemíst.výkopku, kolečko hor.1-4, do 10m </t>
  </si>
  <si>
    <t>162 20-1210.R00</t>
  </si>
  <si>
    <t xml:space="preserve">Příplatek za dalš.10 m, kolečko, výkop. z hor.1- 4 </t>
  </si>
  <si>
    <t>162 70-1105.R00</t>
  </si>
  <si>
    <t xml:space="preserve">Vodorovné přemístění výkopku z hor.1-4 do 10000 m </t>
  </si>
  <si>
    <t>174 10-0010.RA0</t>
  </si>
  <si>
    <t xml:space="preserve">Zásyp jam, rýh a šachet sypaninou </t>
  </si>
  <si>
    <t>199 00-0002.R00</t>
  </si>
  <si>
    <t xml:space="preserve">Poplatek za skládku horniny 1- 4 </t>
  </si>
  <si>
    <t>2</t>
  </si>
  <si>
    <t>Základy,zvláštní zakládání</t>
  </si>
  <si>
    <t>274 32- R</t>
  </si>
  <si>
    <t>274 32- R1</t>
  </si>
  <si>
    <t>275 35-1215.R00</t>
  </si>
  <si>
    <t xml:space="preserve">Bednění stěn základových patek - zřízení </t>
  </si>
  <si>
    <t>m2</t>
  </si>
  <si>
    <t>275 35-1216.R00</t>
  </si>
  <si>
    <t xml:space="preserve">Bednění stěn základových patek - odstranění </t>
  </si>
  <si>
    <t>275 36-1821.R00</t>
  </si>
  <si>
    <t>t</t>
  </si>
  <si>
    <t>3</t>
  </si>
  <si>
    <t>Svislé a kompletní konstrukce</t>
  </si>
  <si>
    <t>311 11-2020.RT1</t>
  </si>
  <si>
    <t>Uložení tvárnic ztraceného bednění, tl. 20 cm bez dodávky tvárnic a betonu</t>
  </si>
  <si>
    <t>311 11 R</t>
  </si>
  <si>
    <t>318 23 R</t>
  </si>
  <si>
    <t>m</t>
  </si>
  <si>
    <t>91</t>
  </si>
  <si>
    <t>Doplňující práce na komunikaci</t>
  </si>
  <si>
    <t>914   -    .R00</t>
  </si>
  <si>
    <t>h</t>
  </si>
  <si>
    <t>95</t>
  </si>
  <si>
    <t>Dokončovací kce na pozem.stav.</t>
  </si>
  <si>
    <t>953 98-1207.R00</t>
  </si>
  <si>
    <t>96</t>
  </si>
  <si>
    <t>Bourání konstrukcí</t>
  </si>
  <si>
    <t>961 04-4111.R00</t>
  </si>
  <si>
    <t xml:space="preserve">Bourání základů z betonu prostého </t>
  </si>
  <si>
    <t>97</t>
  </si>
  <si>
    <t>Prorážení otvorů</t>
  </si>
  <si>
    <t>979 08- R</t>
  </si>
  <si>
    <t>Vnitrostaveništní doprava suti do 10 m ručně</t>
  </si>
  <si>
    <t xml:space="preserve">Příplatek k vnitrost. dopravě suti za dalších 5 m </t>
  </si>
  <si>
    <t>99</t>
  </si>
  <si>
    <t>Staveništní přesun hmot</t>
  </si>
  <si>
    <t>998 01-R</t>
  </si>
  <si>
    <t xml:space="preserve">Přesun hmot </t>
  </si>
  <si>
    <t>767</t>
  </si>
  <si>
    <t>Konstrukce zámečnické</t>
  </si>
  <si>
    <t>767 91- R</t>
  </si>
  <si>
    <t>kg</t>
  </si>
  <si>
    <t>Montáž plotových dílců včetně upevnovacích prvků</t>
  </si>
  <si>
    <t>767 92- R</t>
  </si>
  <si>
    <t xml:space="preserve">Montáž  sloupu pro oplocení </t>
  </si>
  <si>
    <t>dodávka</t>
  </si>
  <si>
    <t xml:space="preserve">Přesun hmot pro zámečnické konstr., výšky do 6 m </t>
  </si>
  <si>
    <t xml:space="preserve">Příplatek zvětš. přesun, zámeč. konstr. do 1 km </t>
  </si>
  <si>
    <t>Individuální mimostaveništní doprava</t>
  </si>
  <si>
    <t>0,00</t>
  </si>
  <si>
    <t>Mimořádně ztížené dopravní podmínky</t>
  </si>
  <si>
    <t>Provozní vlivy</t>
  </si>
  <si>
    <t>Zařízení staveniště</t>
  </si>
  <si>
    <t>Území se ztíženými výrobními podmínkami</t>
  </si>
  <si>
    <t>Uložení suti na skládku včetně skládkovného</t>
  </si>
  <si>
    <t>kpl</t>
  </si>
  <si>
    <t>Žárové zinkvání plotového dílce 46,35</t>
  </si>
  <si>
    <t>998 76-R</t>
  </si>
  <si>
    <t>Příplatek zvětš. Přesun, zinkování 120km</t>
  </si>
  <si>
    <t>km</t>
  </si>
  <si>
    <t>Demontáž oc. sloupků plotu do odpadu</t>
  </si>
  <si>
    <t>Chemické kotvy Hilti HIT-RE 500-SD vč. kotevního prvku</t>
  </si>
  <si>
    <t>Výroba plotových dílců z jacklu 46,35</t>
  </si>
  <si>
    <t>Montáž sítě rašlové vč.upevňovacích prvků</t>
  </si>
  <si>
    <t>Montáž sitě PE oka 45 x45 mm vč.upevňovacích prvků</t>
  </si>
  <si>
    <t>Sloupek pro oplocení TR 88,9x 4 mm včetně zinkování a patního plechu</t>
  </si>
  <si>
    <t>Síť rašlová  tenisová 12 x2 m</t>
  </si>
  <si>
    <t xml:space="preserve">Siť ochranná Pe 45x45 mm </t>
  </si>
  <si>
    <t>Tvárnice Liapor ZB 200</t>
  </si>
  <si>
    <t>Provizorní zajištění navazujících plotů během montáže</t>
  </si>
  <si>
    <t>Doplnění oplocení a ukončení stáv. plotů</t>
  </si>
  <si>
    <t>Zjišťovací sondy ručně kopané</t>
  </si>
  <si>
    <t>Demontáž PE sítí do odpadu</t>
  </si>
  <si>
    <t>Demontáž rašlových sítí do odpadu</t>
  </si>
  <si>
    <t>Dobetonování patek ve sklonu stříšek vč.betonu</t>
  </si>
  <si>
    <t>Beton pytlovaný C20/25 - patky - dodávka</t>
  </si>
  <si>
    <t>ŽB C 20/25 základ.patky - montáž</t>
  </si>
  <si>
    <t>Beton pytlovaný C20/25 - podezdívky - dodávka</t>
  </si>
  <si>
    <t>ŽB C 20/25 základ.podezdívky - montáž</t>
  </si>
  <si>
    <t>Dilatace sloupků pásem Mirelon tl. 6mm vč.silikonování</t>
  </si>
  <si>
    <t>Výztuž základových kcí z betonářské oceli 10505</t>
  </si>
  <si>
    <t xml:space="preserve">Uložení a dod.a betonu C20/25 do tvárnic ztrac.bedn. </t>
  </si>
  <si>
    <t xml:space="preserve">Ukončení zdiva stříškou  Liapor sedlová 39x27x6cm </t>
  </si>
  <si>
    <t xml:space="preserve">HZS, tarifní třída 4 - hutnění zásypů ručním pěchem </t>
  </si>
  <si>
    <t xml:space="preserve">Revitalizace areálu Baník 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</si>
</sst>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1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38" xfId="1" applyFont="1" applyBorder="1"/>
    <xf numFmtId="0" fontId="9" fillId="0" borderId="38" xfId="1" applyBorder="1"/>
    <xf numFmtId="0" fontId="9" fillId="0" borderId="38" xfId="1" applyBorder="1" applyAlignment="1">
      <alignment horizontal="right"/>
    </xf>
    <xf numFmtId="0" fontId="9" fillId="0" borderId="38" xfId="1" applyFont="1" applyBorder="1"/>
    <xf numFmtId="0" fontId="0" fillId="0" borderId="38" xfId="0" applyNumberFormat="1" applyBorder="1" applyAlignment="1">
      <alignment horizontal="left"/>
    </xf>
    <xf numFmtId="0" fontId="0" fillId="0" borderId="39" xfId="0" applyNumberFormat="1" applyBorder="1"/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1" xfId="0" applyFont="1" applyFill="1" applyBorder="1"/>
    <xf numFmtId="0" fontId="5" fillId="0" borderId="42" xfId="0" applyFont="1" applyFill="1" applyBorder="1"/>
    <xf numFmtId="0" fontId="5" fillId="0" borderId="43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1" xfId="0" applyNumberFormat="1" applyFont="1" applyFill="1" applyBorder="1"/>
    <xf numFmtId="3" fontId="5" fillId="0" borderId="42" xfId="0" applyNumberFormat="1" applyFont="1" applyFill="1" applyBorder="1"/>
    <xf numFmtId="3" fontId="5" fillId="0" borderId="43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4" xfId="0" applyFill="1" applyBorder="1"/>
    <xf numFmtId="0" fontId="11" fillId="0" borderId="45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4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6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7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6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49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38" xfId="1" applyFont="1" applyFill="1" applyBorder="1"/>
    <xf numFmtId="0" fontId="9" fillId="0" borderId="38" xfId="1" applyFill="1" applyBorder="1"/>
    <xf numFmtId="0" fontId="10" fillId="0" borderId="38" xfId="1" applyFont="1" applyFill="1" applyBorder="1" applyAlignment="1">
      <alignment horizontal="right"/>
    </xf>
    <xf numFmtId="0" fontId="9" fillId="0" borderId="38" xfId="1" applyFill="1" applyBorder="1" applyAlignment="1">
      <alignment horizontal="left"/>
    </xf>
    <xf numFmtId="0" fontId="9" fillId="0" borderId="39" xfId="1" applyFill="1" applyBorder="1"/>
    <xf numFmtId="0" fontId="3" fillId="0" borderId="40" xfId="1" applyFont="1" applyFill="1" applyBorder="1"/>
    <xf numFmtId="0" fontId="9" fillId="0" borderId="40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7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7" xfId="1" applyFont="1" applyFill="1" applyBorder="1" applyAlignment="1">
      <alignment horizontal="center"/>
    </xf>
    <xf numFmtId="0" fontId="5" fillId="0" borderId="50" xfId="1" applyFont="1" applyFill="1" applyBorder="1" applyAlignment="1">
      <alignment horizontal="center"/>
    </xf>
    <xf numFmtId="49" fontId="5" fillId="0" borderId="50" xfId="1" applyNumberFormat="1" applyFont="1" applyFill="1" applyBorder="1" applyAlignment="1">
      <alignment horizontal="left"/>
    </xf>
    <xf numFmtId="0" fontId="5" fillId="0" borderId="50" xfId="1" applyFont="1" applyFill="1" applyBorder="1"/>
    <xf numFmtId="0" fontId="7" fillId="0" borderId="50" xfId="1" applyFont="1" applyFill="1" applyBorder="1" applyAlignment="1">
      <alignment horizontal="center"/>
    </xf>
    <xf numFmtId="49" fontId="8" fillId="0" borderId="50" xfId="1" applyNumberFormat="1" applyFont="1" applyFill="1" applyBorder="1" applyAlignment="1">
      <alignment horizontal="left"/>
    </xf>
    <xf numFmtId="0" fontId="8" fillId="0" borderId="50" xfId="1" applyFont="1" applyFill="1" applyBorder="1" applyAlignment="1">
      <alignment wrapText="1"/>
    </xf>
    <xf numFmtId="0" fontId="9" fillId="0" borderId="0" xfId="1" applyBorder="1"/>
    <xf numFmtId="0" fontId="16" fillId="0" borderId="0" xfId="1" applyFont="1" applyAlignment="1"/>
    <xf numFmtId="0" fontId="9" fillId="0" borderId="0" xfId="1" applyAlignment="1">
      <alignment horizontal="right"/>
    </xf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0" xfId="0" applyNumberFormat="1" applyFont="1" applyFill="1" applyBorder="1"/>
    <xf numFmtId="3" fontId="7" fillId="0" borderId="51" xfId="0" applyNumberFormat="1" applyFont="1" applyFill="1" applyBorder="1"/>
    <xf numFmtId="49" fontId="3" fillId="2" borderId="52" xfId="1" applyNumberFormat="1" applyFont="1" applyFill="1" applyBorder="1" applyAlignment="1">
      <alignment horizontal="left"/>
    </xf>
    <xf numFmtId="0" fontId="3" fillId="2" borderId="52" xfId="1" applyFont="1" applyFill="1" applyBorder="1"/>
    <xf numFmtId="4" fontId="5" fillId="2" borderId="52" xfId="1" applyNumberFormat="1" applyFont="1" applyFill="1" applyBorder="1"/>
    <xf numFmtId="49" fontId="8" fillId="0" borderId="50" xfId="1" applyNumberFormat="1" applyFont="1" applyFill="1" applyBorder="1" applyAlignment="1">
      <alignment horizontal="center" shrinkToFit="1"/>
    </xf>
    <xf numFmtId="4" fontId="8" fillId="0" borderId="50" xfId="1" applyNumberFormat="1" applyFont="1" applyFill="1" applyBorder="1" applyAlignment="1">
      <alignment horizontal="right"/>
    </xf>
    <xf numFmtId="4" fontId="8" fillId="0" borderId="50" xfId="1" applyNumberFormat="1" applyFont="1" applyFill="1" applyBorder="1"/>
    <xf numFmtId="0" fontId="6" fillId="3" borderId="34" xfId="0" applyFont="1" applyFill="1" applyBorder="1"/>
    <xf numFmtId="0" fontId="6" fillId="3" borderId="35" xfId="0" applyFont="1" applyFill="1" applyBorder="1"/>
    <xf numFmtId="0" fontId="6" fillId="3" borderId="53" xfId="0" applyFont="1" applyFill="1" applyBorder="1"/>
    <xf numFmtId="165" fontId="6" fillId="3" borderId="35" xfId="0" applyNumberFormat="1" applyFont="1" applyFill="1" applyBorder="1"/>
    <xf numFmtId="0" fontId="6" fillId="3" borderId="54" xfId="0" applyFont="1" applyFill="1" applyBorder="1"/>
    <xf numFmtId="0" fontId="7" fillId="0" borderId="50" xfId="1" applyNumberFormat="1" applyFont="1" applyFill="1" applyBorder="1" applyAlignment="1">
      <alignment horizontal="right"/>
    </xf>
    <xf numFmtId="0" fontId="7" fillId="0" borderId="50" xfId="1" applyNumberFormat="1" applyFont="1" applyFill="1" applyBorder="1"/>
    <xf numFmtId="0" fontId="7" fillId="0" borderId="0" xfId="1" applyNumberFormat="1" applyFont="1"/>
    <xf numFmtId="0" fontId="7" fillId="0" borderId="0" xfId="1" applyFont="1"/>
    <xf numFmtId="0" fontId="5" fillId="0" borderId="0" xfId="1" applyFont="1"/>
    <xf numFmtId="0" fontId="7" fillId="2" borderId="52" xfId="1" applyFont="1" applyFill="1" applyBorder="1" applyAlignment="1">
      <alignment horizontal="center"/>
    </xf>
    <xf numFmtId="4" fontId="7" fillId="2" borderId="52" xfId="1" applyNumberFormat="1" applyFont="1" applyFill="1" applyBorder="1" applyAlignment="1">
      <alignment horizontal="right"/>
    </xf>
    <xf numFmtId="3" fontId="7" fillId="0" borderId="0" xfId="1" applyNumberFormat="1" applyFont="1"/>
    <xf numFmtId="0" fontId="8" fillId="0" borderId="50" xfId="1" applyFont="1" applyFill="1" applyBorder="1"/>
    <xf numFmtId="0" fontId="8" fillId="0" borderId="50" xfId="1" applyFont="1" applyFill="1" applyBorder="1" applyAlignment="1">
      <alignment horizontal="center"/>
    </xf>
    <xf numFmtId="0" fontId="8" fillId="0" borderId="50" xfId="1" applyNumberFormat="1" applyFont="1" applyFill="1" applyBorder="1" applyAlignment="1">
      <alignment horizontal="right"/>
    </xf>
    <xf numFmtId="0" fontId="8" fillId="0" borderId="0" xfId="1" applyNumberFormat="1" applyFont="1"/>
    <xf numFmtId="0" fontId="8" fillId="0" borderId="0" xfId="1" applyFont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5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6" xfId="1" applyFont="1" applyBorder="1" applyAlignment="1">
      <alignment horizontal="center"/>
    </xf>
    <xf numFmtId="0" fontId="9" fillId="0" borderId="57" xfId="1" applyFont="1" applyBorder="1" applyAlignment="1">
      <alignment horizontal="center"/>
    </xf>
    <xf numFmtId="0" fontId="9" fillId="0" borderId="58" xfId="1" applyFont="1" applyBorder="1" applyAlignment="1">
      <alignment horizontal="center"/>
    </xf>
    <xf numFmtId="0" fontId="9" fillId="0" borderId="59" xfId="1" applyFont="1" applyBorder="1" applyAlignment="1">
      <alignment horizontal="center"/>
    </xf>
    <xf numFmtId="0" fontId="9" fillId="0" borderId="40" xfId="1" applyFont="1" applyBorder="1" applyAlignment="1">
      <alignment horizontal="left"/>
    </xf>
    <xf numFmtId="0" fontId="9" fillId="0" borderId="60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4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6" xfId="1" applyFont="1" applyFill="1" applyBorder="1" applyAlignment="1">
      <alignment horizontal="center"/>
    </xf>
    <xf numFmtId="0" fontId="9" fillId="0" borderId="57" xfId="1" applyFont="1" applyFill="1" applyBorder="1" applyAlignment="1">
      <alignment horizontal="center"/>
    </xf>
    <xf numFmtId="49" fontId="9" fillId="0" borderId="58" xfId="1" applyNumberFormat="1" applyFont="1" applyFill="1" applyBorder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40" xfId="1" applyFill="1" applyBorder="1" applyAlignment="1">
      <alignment horizontal="center" shrinkToFit="1"/>
    </xf>
    <xf numFmtId="0" fontId="9" fillId="0" borderId="60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22" workbookViewId="0">
      <selection activeCell="D12" sqref="D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1"/>
      <c r="D7" s="182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1"/>
      <c r="D8" s="182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3"/>
      <c r="F11" s="184"/>
      <c r="G11" s="185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Rekapitulace!A21</f>
        <v>Individuální mimostaveništní doprava</v>
      </c>
      <c r="E14" s="44"/>
      <c r="F14" s="45"/>
      <c r="G14" s="42">
        <f>Rekapitulace!I21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Rekapitulace!A22</f>
        <v>Mimořádně ztížené dopravní podmínky</v>
      </c>
      <c r="E15" s="46"/>
      <c r="F15" s="47"/>
      <c r="G15" s="42">
        <f>Rekapitulace!I22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Rekapitulace!A23</f>
        <v>Provozní vlivy</v>
      </c>
      <c r="E16" s="46"/>
      <c r="F16" s="47"/>
      <c r="G16" s="42">
        <f>Rekapitulace!I23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Rekapitulace!A24</f>
        <v>Zařízení staveniště</v>
      </c>
      <c r="E17" s="46"/>
      <c r="F17" s="47"/>
      <c r="G17" s="42">
        <f>Rekapitulace!I24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Rekapitulace!A25</f>
        <v>Území se ztíženými výrobními podmínkami</v>
      </c>
      <c r="E18" s="46"/>
      <c r="F18" s="47"/>
      <c r="G18" s="42">
        <f>Rekapitulace!I25</f>
        <v>0</v>
      </c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1" customFormat="1" ht="19.5" customHeight="1" thickBot="1" x14ac:dyDescent="0.3">
      <c r="A34" s="162" t="s">
        <v>42</v>
      </c>
      <c r="B34" s="163"/>
      <c r="C34" s="163"/>
      <c r="D34" s="163"/>
      <c r="E34" s="164"/>
      <c r="F34" s="165">
        <f>ROUND(SUM(F29:F33),0)</f>
        <v>0</v>
      </c>
      <c r="G34" s="166"/>
    </row>
    <row r="36" spans="1:8" x14ac:dyDescent="0.2">
      <c r="A36" s="62" t="s">
        <v>43</v>
      </c>
      <c r="B36" s="62"/>
      <c r="C36" s="62"/>
      <c r="D36" s="62"/>
      <c r="E36" s="62"/>
      <c r="F36" s="62"/>
      <c r="G36" s="62"/>
      <c r="H36" t="s">
        <v>4</v>
      </c>
    </row>
    <row r="37" spans="1:8" ht="14.25" customHeight="1" x14ac:dyDescent="0.2">
      <c r="A37" s="62"/>
      <c r="B37" s="186"/>
      <c r="C37" s="186"/>
      <c r="D37" s="186"/>
      <c r="E37" s="186"/>
      <c r="F37" s="186"/>
      <c r="G37" s="186"/>
      <c r="H37" t="s">
        <v>4</v>
      </c>
    </row>
    <row r="38" spans="1:8" ht="12.75" customHeight="1" x14ac:dyDescent="0.2">
      <c r="A38" s="63"/>
      <c r="B38" s="186"/>
      <c r="C38" s="186"/>
      <c r="D38" s="186"/>
      <c r="E38" s="186"/>
      <c r="F38" s="186"/>
      <c r="G38" s="186"/>
      <c r="H38" t="s">
        <v>4</v>
      </c>
    </row>
    <row r="39" spans="1:8" x14ac:dyDescent="0.2">
      <c r="A39" s="63"/>
      <c r="B39" s="186"/>
      <c r="C39" s="186"/>
      <c r="D39" s="186"/>
      <c r="E39" s="186"/>
      <c r="F39" s="186"/>
      <c r="G39" s="186"/>
      <c r="H39" t="s">
        <v>4</v>
      </c>
    </row>
    <row r="40" spans="1:8" x14ac:dyDescent="0.2">
      <c r="A40" s="63"/>
      <c r="B40" s="186"/>
      <c r="C40" s="186"/>
      <c r="D40" s="186"/>
      <c r="E40" s="186"/>
      <c r="F40" s="186"/>
      <c r="G40" s="186"/>
      <c r="H40" t="s">
        <v>4</v>
      </c>
    </row>
    <row r="41" spans="1:8" x14ac:dyDescent="0.2">
      <c r="A41" s="63"/>
      <c r="B41" s="186"/>
      <c r="C41" s="186"/>
      <c r="D41" s="186"/>
      <c r="E41" s="186"/>
      <c r="F41" s="186"/>
      <c r="G41" s="186"/>
      <c r="H41" t="s">
        <v>4</v>
      </c>
    </row>
    <row r="42" spans="1:8" x14ac:dyDescent="0.2">
      <c r="A42" s="63"/>
      <c r="B42" s="186"/>
      <c r="C42" s="186"/>
      <c r="D42" s="186"/>
      <c r="E42" s="186"/>
      <c r="F42" s="186"/>
      <c r="G42" s="186"/>
      <c r="H42" t="s">
        <v>4</v>
      </c>
    </row>
    <row r="43" spans="1:8" x14ac:dyDescent="0.2">
      <c r="A43" s="63"/>
      <c r="B43" s="186"/>
      <c r="C43" s="186"/>
      <c r="D43" s="186"/>
      <c r="E43" s="186"/>
      <c r="F43" s="186"/>
      <c r="G43" s="186"/>
      <c r="H43" t="s">
        <v>4</v>
      </c>
    </row>
    <row r="44" spans="1:8" x14ac:dyDescent="0.2">
      <c r="A44" s="63"/>
      <c r="B44" s="186"/>
      <c r="C44" s="186"/>
      <c r="D44" s="186"/>
      <c r="E44" s="186"/>
      <c r="F44" s="186"/>
      <c r="G44" s="186"/>
      <c r="H44" t="s">
        <v>4</v>
      </c>
    </row>
    <row r="45" spans="1:8" ht="3" customHeight="1" x14ac:dyDescent="0.2">
      <c r="A45" s="63"/>
      <c r="B45" s="186"/>
      <c r="C45" s="186"/>
      <c r="D45" s="186"/>
      <c r="E45" s="186"/>
      <c r="F45" s="186"/>
      <c r="G45" s="186"/>
      <c r="H45" t="s">
        <v>4</v>
      </c>
    </row>
    <row r="46" spans="1:8" x14ac:dyDescent="0.2">
      <c r="B46" s="180"/>
      <c r="C46" s="180"/>
      <c r="D46" s="180"/>
      <c r="E46" s="180"/>
      <c r="F46" s="180"/>
      <c r="G46" s="180"/>
    </row>
    <row r="47" spans="1:8" x14ac:dyDescent="0.2">
      <c r="B47" s="180"/>
      <c r="C47" s="180"/>
      <c r="D47" s="180"/>
      <c r="E47" s="180"/>
      <c r="F47" s="180"/>
      <c r="G47" s="180"/>
    </row>
    <row r="48" spans="1:8" x14ac:dyDescent="0.2">
      <c r="B48" s="180"/>
      <c r="C48" s="180"/>
      <c r="D48" s="180"/>
      <c r="E48" s="180"/>
      <c r="F48" s="180"/>
      <c r="G48" s="180"/>
    </row>
    <row r="49" spans="2:7" x14ac:dyDescent="0.2">
      <c r="B49" s="180"/>
      <c r="C49" s="180"/>
      <c r="D49" s="180"/>
      <c r="E49" s="180"/>
      <c r="F49" s="180"/>
      <c r="G49" s="180"/>
    </row>
    <row r="50" spans="2:7" x14ac:dyDescent="0.2">
      <c r="B50" s="180"/>
      <c r="C50" s="180"/>
      <c r="D50" s="180"/>
      <c r="E50" s="180"/>
      <c r="F50" s="180"/>
      <c r="G50" s="180"/>
    </row>
    <row r="51" spans="2:7" x14ac:dyDescent="0.2">
      <c r="B51" s="180"/>
      <c r="C51" s="180"/>
      <c r="D51" s="180"/>
      <c r="E51" s="180"/>
      <c r="F51" s="180"/>
      <c r="G51" s="180"/>
    </row>
    <row r="52" spans="2:7" x14ac:dyDescent="0.2">
      <c r="B52" s="180"/>
      <c r="C52" s="180"/>
      <c r="D52" s="180"/>
      <c r="E52" s="180"/>
      <c r="F52" s="180"/>
      <c r="G52" s="180"/>
    </row>
    <row r="53" spans="2:7" x14ac:dyDescent="0.2">
      <c r="B53" s="180"/>
      <c r="C53" s="180"/>
      <c r="D53" s="180"/>
      <c r="E53" s="180"/>
      <c r="F53" s="180"/>
      <c r="G53" s="180"/>
    </row>
    <row r="54" spans="2:7" x14ac:dyDescent="0.2">
      <c r="B54" s="180"/>
      <c r="C54" s="180"/>
      <c r="D54" s="180"/>
      <c r="E54" s="180"/>
      <c r="F54" s="180"/>
      <c r="G54" s="180"/>
    </row>
    <row r="55" spans="2:7" x14ac:dyDescent="0.2">
      <c r="B55" s="180"/>
      <c r="C55" s="180"/>
      <c r="D55" s="180"/>
      <c r="E55" s="180"/>
      <c r="F55" s="180"/>
      <c r="G55" s="180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topLeftCell="A16" workbookViewId="0">
      <selection activeCell="Q18" sqref="Q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7" t="s">
        <v>5</v>
      </c>
      <c r="B1" s="188"/>
      <c r="C1" s="64" t="str">
        <f>CONCATENATE(cislostavby," ",nazevstavby)</f>
        <v xml:space="preserve"> Oplocení</v>
      </c>
      <c r="D1" s="65"/>
      <c r="E1" s="66"/>
      <c r="F1" s="65"/>
      <c r="G1" s="67"/>
      <c r="H1" s="68"/>
      <c r="I1" s="69"/>
    </row>
    <row r="2" spans="1:9" ht="13.5" thickBot="1" x14ac:dyDescent="0.25">
      <c r="A2" s="189" t="s">
        <v>1</v>
      </c>
      <c r="B2" s="190"/>
      <c r="C2" s="70" t="str">
        <f>CONCATENATE(cisloobjektu," ",nazevobjektu)</f>
        <v xml:space="preserve"> Revitalizace areálu Baník II. </v>
      </c>
      <c r="D2" s="71"/>
      <c r="E2" s="72"/>
      <c r="F2" s="71"/>
      <c r="G2" s="191"/>
      <c r="H2" s="191"/>
      <c r="I2" s="192"/>
    </row>
    <row r="3" spans="1:9" ht="13.5" thickTop="1" x14ac:dyDescent="0.2">
      <c r="F3" s="11"/>
    </row>
    <row r="4" spans="1:9" ht="19.5" customHeight="1" x14ac:dyDescent="0.25">
      <c r="A4" s="73" t="s">
        <v>44</v>
      </c>
      <c r="B4" s="1"/>
      <c r="C4" s="1"/>
      <c r="D4" s="1"/>
      <c r="E4" s="74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5"/>
      <c r="B6" s="76" t="s">
        <v>45</v>
      </c>
      <c r="C6" s="76"/>
      <c r="D6" s="77"/>
      <c r="E6" s="78" t="s">
        <v>46</v>
      </c>
      <c r="F6" s="79" t="s">
        <v>47</v>
      </c>
      <c r="G6" s="79" t="s">
        <v>48</v>
      </c>
      <c r="H6" s="79" t="s">
        <v>49</v>
      </c>
      <c r="I6" s="80" t="s">
        <v>27</v>
      </c>
    </row>
    <row r="7" spans="1:9" s="11" customFormat="1" x14ac:dyDescent="0.2">
      <c r="A7" s="152" t="str">
        <f>Položky!B7</f>
        <v>1</v>
      </c>
      <c r="B7" s="81" t="str">
        <f>Položky!C7</f>
        <v>Zemní práce</v>
      </c>
      <c r="C7" s="82"/>
      <c r="D7" s="83"/>
      <c r="E7" s="153">
        <f>SUM(Položky!G15)</f>
        <v>0</v>
      </c>
      <c r="F7" s="154">
        <f>Položky!BB15</f>
        <v>0</v>
      </c>
      <c r="G7" s="154">
        <f>Položky!BC15</f>
        <v>0</v>
      </c>
      <c r="H7" s="154">
        <f>Položky!BD15</f>
        <v>0</v>
      </c>
      <c r="I7" s="155">
        <f>Položky!BE15</f>
        <v>0</v>
      </c>
    </row>
    <row r="8" spans="1:9" s="11" customFormat="1" x14ac:dyDescent="0.2">
      <c r="A8" s="152" t="str">
        <f>Položky!B16</f>
        <v>2</v>
      </c>
      <c r="B8" s="81" t="str">
        <f>Položky!C16</f>
        <v>Základy,zvláštní zakládání</v>
      </c>
      <c r="C8" s="82"/>
      <c r="D8" s="83"/>
      <c r="E8" s="153">
        <f>SUM(Položky!G24)</f>
        <v>0</v>
      </c>
      <c r="F8" s="154">
        <f>Položky!BB24</f>
        <v>0</v>
      </c>
      <c r="G8" s="154">
        <f>Položky!BC24</f>
        <v>0</v>
      </c>
      <c r="H8" s="154">
        <f>Položky!BD24</f>
        <v>0</v>
      </c>
      <c r="I8" s="155">
        <f>Položky!BE24</f>
        <v>0</v>
      </c>
    </row>
    <row r="9" spans="1:9" s="11" customFormat="1" x14ac:dyDescent="0.2">
      <c r="A9" s="152" t="str">
        <f>Položky!B25</f>
        <v>3</v>
      </c>
      <c r="B9" s="81" t="str">
        <f>Položky!C25</f>
        <v>Svislé a kompletní konstrukce</v>
      </c>
      <c r="C9" s="82"/>
      <c r="D9" s="83"/>
      <c r="E9" s="153">
        <f>SUM(Položky!G33)</f>
        <v>0</v>
      </c>
      <c r="F9" s="154">
        <f>Položky!BB33</f>
        <v>0</v>
      </c>
      <c r="G9" s="154">
        <f>Položky!BC33</f>
        <v>0</v>
      </c>
      <c r="H9" s="154">
        <f>Položky!BD33</f>
        <v>0</v>
      </c>
      <c r="I9" s="155">
        <f>Položky!BE33</f>
        <v>0</v>
      </c>
    </row>
    <row r="10" spans="1:9" s="11" customFormat="1" x14ac:dyDescent="0.2">
      <c r="A10" s="152" t="str">
        <f>Položky!B34</f>
        <v>91</v>
      </c>
      <c r="B10" s="81" t="str">
        <f>Položky!C34</f>
        <v>Doplňující práce na komunikaci</v>
      </c>
      <c r="C10" s="82"/>
      <c r="D10" s="83"/>
      <c r="E10" s="153">
        <f>SUM(Položky!G37)</f>
        <v>0</v>
      </c>
      <c r="F10" s="154">
        <f>Položky!BB37</f>
        <v>0</v>
      </c>
      <c r="G10" s="154">
        <f>Položky!BC37</f>
        <v>0</v>
      </c>
      <c r="H10" s="154">
        <f>Položky!BD37</f>
        <v>0</v>
      </c>
      <c r="I10" s="155">
        <f>Položky!BE37</f>
        <v>0</v>
      </c>
    </row>
    <row r="11" spans="1:9" s="11" customFormat="1" x14ac:dyDescent="0.2">
      <c r="A11" s="152" t="str">
        <f>Položky!B38</f>
        <v>95</v>
      </c>
      <c r="B11" s="81" t="str">
        <f>Položky!C38</f>
        <v>Dokončovací kce na pozem.stav.</v>
      </c>
      <c r="C11" s="82"/>
      <c r="D11" s="83"/>
      <c r="E11" s="153">
        <f>SUM(Položky!G40)</f>
        <v>0</v>
      </c>
      <c r="F11" s="154">
        <f>Položky!BB40</f>
        <v>0</v>
      </c>
      <c r="G11" s="154">
        <f>Položky!BC40</f>
        <v>0</v>
      </c>
      <c r="H11" s="154">
        <f>Položky!BD40</f>
        <v>0</v>
      </c>
      <c r="I11" s="155">
        <f>Položky!BE40</f>
        <v>0</v>
      </c>
    </row>
    <row r="12" spans="1:9" s="11" customFormat="1" x14ac:dyDescent="0.2">
      <c r="A12" s="152" t="str">
        <f>Položky!B41</f>
        <v>96</v>
      </c>
      <c r="B12" s="81" t="str">
        <f>Položky!C41</f>
        <v>Bourání konstrukcí</v>
      </c>
      <c r="C12" s="82"/>
      <c r="D12" s="83"/>
      <c r="E12" s="153">
        <f>SUM(Položky!G45)</f>
        <v>0</v>
      </c>
      <c r="F12" s="154">
        <f>Položky!BB45</f>
        <v>0</v>
      </c>
      <c r="G12" s="154">
        <f>Položky!BC45</f>
        <v>0</v>
      </c>
      <c r="H12" s="154">
        <f>Položky!BD45</f>
        <v>0</v>
      </c>
      <c r="I12" s="155">
        <f>Položky!BE45</f>
        <v>0</v>
      </c>
    </row>
    <row r="13" spans="1:9" s="11" customFormat="1" x14ac:dyDescent="0.2">
      <c r="A13" s="152" t="str">
        <f>Položky!B46</f>
        <v>97</v>
      </c>
      <c r="B13" s="81" t="str">
        <f>Položky!C46</f>
        <v>Prorážení otvorů</v>
      </c>
      <c r="C13" s="82"/>
      <c r="D13" s="83"/>
      <c r="E13" s="153">
        <f>SUM(Položky!G50)</f>
        <v>0</v>
      </c>
      <c r="F13" s="154">
        <f>Položky!BB50</f>
        <v>0</v>
      </c>
      <c r="G13" s="154">
        <f>Položky!BC50</f>
        <v>0</v>
      </c>
      <c r="H13" s="154">
        <f>Položky!BD50</f>
        <v>0</v>
      </c>
      <c r="I13" s="155">
        <f>Položky!BE50</f>
        <v>0</v>
      </c>
    </row>
    <row r="14" spans="1:9" s="11" customFormat="1" x14ac:dyDescent="0.2">
      <c r="A14" s="152" t="str">
        <f>Položky!B51</f>
        <v>99</v>
      </c>
      <c r="B14" s="81" t="str">
        <f>Položky!C51</f>
        <v>Staveništní přesun hmot</v>
      </c>
      <c r="C14" s="82"/>
      <c r="D14" s="83"/>
      <c r="E14" s="153">
        <f>Položky!BA53</f>
        <v>0</v>
      </c>
      <c r="F14" s="154">
        <f>Položky!BB53</f>
        <v>0</v>
      </c>
      <c r="G14" s="154">
        <f>Položky!BC53</f>
        <v>0</v>
      </c>
      <c r="H14" s="154">
        <f>Položky!BD53</f>
        <v>0</v>
      </c>
      <c r="I14" s="155">
        <f>Položky!BE53</f>
        <v>0</v>
      </c>
    </row>
    <row r="15" spans="1:9" s="11" customFormat="1" ht="13.5" thickBot="1" x14ac:dyDescent="0.25">
      <c r="A15" s="152" t="str">
        <f>Položky!B54</f>
        <v>767</v>
      </c>
      <c r="B15" s="81" t="str">
        <f>Položky!C54</f>
        <v>Konstrukce zámečnické</v>
      </c>
      <c r="C15" s="82"/>
      <c r="D15" s="83"/>
      <c r="E15" s="153">
        <f>Položky!BA70</f>
        <v>0</v>
      </c>
      <c r="F15" s="154">
        <f>SUM(Položky!G70)</f>
        <v>0</v>
      </c>
      <c r="G15" s="154">
        <f>Položky!BC70</f>
        <v>0</v>
      </c>
      <c r="H15" s="154">
        <f>Položky!BD70</f>
        <v>0</v>
      </c>
      <c r="I15" s="155">
        <f>Položky!BE70</f>
        <v>0</v>
      </c>
    </row>
    <row r="16" spans="1:9" s="89" customFormat="1" ht="13.5" thickBot="1" x14ac:dyDescent="0.25">
      <c r="A16" s="84"/>
      <c r="B16" s="76" t="s">
        <v>50</v>
      </c>
      <c r="C16" s="76"/>
      <c r="D16" s="85"/>
      <c r="E16" s="86">
        <f>SUM(E7:E15)</f>
        <v>0</v>
      </c>
      <c r="F16" s="87">
        <f>SUM(F7:F15)</f>
        <v>0</v>
      </c>
      <c r="G16" s="87">
        <f>SUM(G7:G15)</f>
        <v>0</v>
      </c>
      <c r="H16" s="87">
        <f>SUM(H7:H15)</f>
        <v>0</v>
      </c>
      <c r="I16" s="88">
        <f>SUM(I7:I15)</f>
        <v>0</v>
      </c>
    </row>
    <row r="17" spans="1:57" x14ac:dyDescent="0.2">
      <c r="A17" s="82"/>
      <c r="B17" s="82"/>
      <c r="C17" s="82"/>
      <c r="D17" s="82"/>
      <c r="E17" s="82"/>
      <c r="F17" s="82"/>
      <c r="G17" s="82"/>
      <c r="H17" s="82"/>
      <c r="I17" s="82"/>
    </row>
    <row r="18" spans="1:57" ht="19.5" customHeight="1" x14ac:dyDescent="0.25">
      <c r="A18" s="90" t="s">
        <v>51</v>
      </c>
      <c r="B18" s="90"/>
      <c r="C18" s="90"/>
      <c r="D18" s="90"/>
      <c r="E18" s="90"/>
      <c r="F18" s="90"/>
      <c r="G18" s="91"/>
      <c r="H18" s="90"/>
      <c r="I18" s="90"/>
      <c r="BA18" s="30"/>
      <c r="BB18" s="30"/>
      <c r="BC18" s="30"/>
      <c r="BD18" s="30"/>
      <c r="BE18" s="30"/>
    </row>
    <row r="19" spans="1:57" ht="13.5" thickBot="1" x14ac:dyDescent="0.25">
      <c r="A19" s="92"/>
      <c r="B19" s="92"/>
      <c r="C19" s="92"/>
      <c r="D19" s="92"/>
      <c r="E19" s="92"/>
      <c r="F19" s="92"/>
      <c r="G19" s="92"/>
      <c r="H19" s="92"/>
      <c r="I19" s="92"/>
    </row>
    <row r="20" spans="1:57" x14ac:dyDescent="0.2">
      <c r="A20" s="93" t="s">
        <v>52</v>
      </c>
      <c r="B20" s="94"/>
      <c r="C20" s="94"/>
      <c r="D20" s="95"/>
      <c r="E20" s="96" t="s">
        <v>53</v>
      </c>
      <c r="F20" s="97" t="s">
        <v>54</v>
      </c>
      <c r="G20" s="98" t="s">
        <v>55</v>
      </c>
      <c r="H20" s="99"/>
      <c r="I20" s="100" t="s">
        <v>53</v>
      </c>
    </row>
    <row r="21" spans="1:57" x14ac:dyDescent="0.2">
      <c r="A21" s="101" t="s">
        <v>134</v>
      </c>
      <c r="B21" s="102"/>
      <c r="C21" s="102"/>
      <c r="D21" s="103"/>
      <c r="E21" s="104" t="s">
        <v>135</v>
      </c>
      <c r="F21" s="105">
        <v>1.9</v>
      </c>
      <c r="G21" s="106">
        <f>CHOOSE(BA21+1,HSV+PSV,HSV+PSV+Mont,HSV+PSV+Dodavka+Mont,HSV,PSV,Mont,Dodavka,Mont+Dodavka,0)</f>
        <v>0</v>
      </c>
      <c r="H21" s="107"/>
      <c r="I21" s="108">
        <f>E21+F21*G21/100</f>
        <v>0</v>
      </c>
      <c r="BA21">
        <v>0</v>
      </c>
    </row>
    <row r="22" spans="1:57" x14ac:dyDescent="0.2">
      <c r="A22" s="101" t="s">
        <v>136</v>
      </c>
      <c r="B22" s="102"/>
      <c r="C22" s="102"/>
      <c r="D22" s="103"/>
      <c r="E22" s="104" t="s">
        <v>135</v>
      </c>
      <c r="F22" s="105">
        <v>1.8</v>
      </c>
      <c r="G22" s="106">
        <f>CHOOSE(BA22+1,HSV+PSV,HSV+PSV+Mont,HSV+PSV+Dodavka+Mont,HSV,PSV,Mont,Dodavka,Mont+Dodavka,0)</f>
        <v>0</v>
      </c>
      <c r="H22" s="107"/>
      <c r="I22" s="108">
        <f>E22+F22*G22/100</f>
        <v>0</v>
      </c>
      <c r="BA22">
        <v>0</v>
      </c>
    </row>
    <row r="23" spans="1:57" x14ac:dyDescent="0.2">
      <c r="A23" s="101" t="s">
        <v>137</v>
      </c>
      <c r="B23" s="102"/>
      <c r="C23" s="102"/>
      <c r="D23" s="103"/>
      <c r="E23" s="104" t="s">
        <v>135</v>
      </c>
      <c r="F23" s="105">
        <v>1.4</v>
      </c>
      <c r="G23" s="106">
        <f>CHOOSE(BA23+1,HSV+PSV,HSV+PSV+Mont,HSV+PSV+Dodavka+Mont,HSV,PSV,Mont,Dodavka,Mont+Dodavka,0)</f>
        <v>0</v>
      </c>
      <c r="H23" s="107"/>
      <c r="I23" s="108">
        <f>E23+F23*G23/100</f>
        <v>0</v>
      </c>
      <c r="BA23">
        <v>0</v>
      </c>
    </row>
    <row r="24" spans="1:57" x14ac:dyDescent="0.2">
      <c r="A24" s="101" t="s">
        <v>138</v>
      </c>
      <c r="B24" s="102"/>
      <c r="C24" s="102"/>
      <c r="D24" s="103"/>
      <c r="E24" s="104" t="s">
        <v>135</v>
      </c>
      <c r="F24" s="105">
        <v>2.4</v>
      </c>
      <c r="G24" s="106">
        <f>CHOOSE(BA24+1,HSV+PSV,HSV+PSV+Mont,HSV+PSV+Dodavka+Mont,HSV,PSV,Mont,Dodavka,Mont+Dodavka,0)</f>
        <v>0</v>
      </c>
      <c r="H24" s="107"/>
      <c r="I24" s="108">
        <f>E24+F24*G24/100</f>
        <v>0</v>
      </c>
      <c r="BA24">
        <v>0</v>
      </c>
    </row>
    <row r="25" spans="1:57" x14ac:dyDescent="0.2">
      <c r="A25" s="101" t="s">
        <v>139</v>
      </c>
      <c r="B25" s="102"/>
      <c r="C25" s="102"/>
      <c r="D25" s="103"/>
      <c r="E25" s="104" t="s">
        <v>135</v>
      </c>
      <c r="F25" s="105">
        <v>2.1</v>
      </c>
      <c r="G25" s="106">
        <f>CHOOSE(BA25+1,HSV+PSV,HSV+PSV+Mont,HSV+PSV+Dodavka+Mont,HSV,PSV,Mont,Dodavka,Mont+Dodavka,0)</f>
        <v>0</v>
      </c>
      <c r="H25" s="107"/>
      <c r="I25" s="108">
        <f>E25+F25*G25/100</f>
        <v>0</v>
      </c>
      <c r="BA25">
        <v>0</v>
      </c>
    </row>
    <row r="26" spans="1:57" ht="13.5" thickBot="1" x14ac:dyDescent="0.25">
      <c r="A26" s="109"/>
      <c r="B26" s="110" t="s">
        <v>56</v>
      </c>
      <c r="C26" s="111"/>
      <c r="D26" s="112"/>
      <c r="E26" s="113"/>
      <c r="F26" s="114"/>
      <c r="G26" s="114"/>
      <c r="H26" s="193">
        <f>SUM(I21:I25)</f>
        <v>0</v>
      </c>
      <c r="I26" s="194"/>
    </row>
    <row r="27" spans="1:57" x14ac:dyDescent="0.2">
      <c r="A27" s="92"/>
      <c r="B27" s="92"/>
      <c r="C27" s="92"/>
      <c r="D27" s="92"/>
      <c r="E27" s="92"/>
      <c r="F27" s="92"/>
      <c r="G27" s="92"/>
      <c r="H27" s="92"/>
      <c r="I27" s="92"/>
    </row>
    <row r="28" spans="1:57" x14ac:dyDescent="0.2">
      <c r="B28" s="89"/>
      <c r="F28" s="115"/>
      <c r="G28" s="116"/>
      <c r="H28" s="116"/>
      <c r="I28" s="117"/>
    </row>
    <row r="29" spans="1:57" x14ac:dyDescent="0.2">
      <c r="F29" s="115"/>
      <c r="G29" s="116"/>
      <c r="H29" s="116"/>
      <c r="I29" s="117"/>
    </row>
    <row r="30" spans="1:57" x14ac:dyDescent="0.2">
      <c r="F30" s="115"/>
      <c r="G30" s="116"/>
      <c r="H30" s="116"/>
      <c r="I30" s="117"/>
    </row>
    <row r="31" spans="1:57" x14ac:dyDescent="0.2">
      <c r="F31" s="115"/>
      <c r="G31" s="116"/>
      <c r="H31" s="116"/>
      <c r="I31" s="117"/>
    </row>
    <row r="32" spans="1:57" x14ac:dyDescent="0.2">
      <c r="F32" s="115"/>
      <c r="G32" s="116"/>
      <c r="H32" s="116"/>
      <c r="I32" s="117"/>
    </row>
    <row r="33" spans="6:9" x14ac:dyDescent="0.2">
      <c r="F33" s="115"/>
      <c r="G33" s="116"/>
      <c r="H33" s="116"/>
      <c r="I33" s="117"/>
    </row>
    <row r="34" spans="6:9" x14ac:dyDescent="0.2">
      <c r="F34" s="115"/>
      <c r="G34" s="116"/>
      <c r="H34" s="116"/>
      <c r="I34" s="117"/>
    </row>
    <row r="35" spans="6:9" x14ac:dyDescent="0.2">
      <c r="F35" s="115"/>
      <c r="G35" s="116"/>
      <c r="H35" s="116"/>
      <c r="I35" s="117"/>
    </row>
    <row r="36" spans="6:9" x14ac:dyDescent="0.2">
      <c r="F36" s="115"/>
      <c r="G36" s="116"/>
      <c r="H36" s="116"/>
      <c r="I36" s="117"/>
    </row>
    <row r="37" spans="6:9" x14ac:dyDescent="0.2">
      <c r="F37" s="115"/>
      <c r="G37" s="116"/>
      <c r="H37" s="116"/>
      <c r="I37" s="117"/>
    </row>
    <row r="38" spans="6:9" x14ac:dyDescent="0.2">
      <c r="F38" s="115"/>
      <c r="G38" s="116"/>
      <c r="H38" s="116"/>
      <c r="I38" s="117"/>
    </row>
    <row r="39" spans="6:9" x14ac:dyDescent="0.2">
      <c r="F39" s="115"/>
      <c r="G39" s="116"/>
      <c r="H39" s="116"/>
      <c r="I39" s="117"/>
    </row>
    <row r="40" spans="6:9" x14ac:dyDescent="0.2">
      <c r="F40" s="115"/>
      <c r="G40" s="116"/>
      <c r="H40" s="116"/>
      <c r="I40" s="117"/>
    </row>
    <row r="41" spans="6:9" x14ac:dyDescent="0.2">
      <c r="F41" s="115"/>
      <c r="G41" s="116"/>
      <c r="H41" s="116"/>
      <c r="I41" s="117"/>
    </row>
    <row r="42" spans="6:9" x14ac:dyDescent="0.2">
      <c r="F42" s="115"/>
      <c r="G42" s="116"/>
      <c r="H42" s="116"/>
      <c r="I42" s="117"/>
    </row>
    <row r="43" spans="6:9" x14ac:dyDescent="0.2">
      <c r="F43" s="115"/>
      <c r="G43" s="116"/>
      <c r="H43" s="116"/>
      <c r="I43" s="117"/>
    </row>
    <row r="44" spans="6:9" x14ac:dyDescent="0.2">
      <c r="F44" s="115"/>
      <c r="G44" s="116"/>
      <c r="H44" s="116"/>
      <c r="I44" s="117"/>
    </row>
    <row r="45" spans="6:9" x14ac:dyDescent="0.2">
      <c r="F45" s="115"/>
      <c r="G45" s="116"/>
      <c r="H45" s="116"/>
      <c r="I45" s="117"/>
    </row>
    <row r="46" spans="6:9" x14ac:dyDescent="0.2">
      <c r="F46" s="115"/>
      <c r="G46" s="116"/>
      <c r="H46" s="116"/>
      <c r="I46" s="117"/>
    </row>
    <row r="47" spans="6:9" x14ac:dyDescent="0.2">
      <c r="F47" s="115"/>
      <c r="G47" s="116"/>
      <c r="H47" s="116"/>
      <c r="I47" s="117"/>
    </row>
    <row r="48" spans="6:9" x14ac:dyDescent="0.2">
      <c r="F48" s="115"/>
      <c r="G48" s="116"/>
      <c r="H48" s="116"/>
      <c r="I48" s="117"/>
    </row>
    <row r="49" spans="6:9" x14ac:dyDescent="0.2">
      <c r="F49" s="115"/>
      <c r="G49" s="116"/>
      <c r="H49" s="116"/>
      <c r="I49" s="117"/>
    </row>
    <row r="50" spans="6:9" x14ac:dyDescent="0.2">
      <c r="F50" s="115"/>
      <c r="G50" s="116"/>
      <c r="H50" s="116"/>
      <c r="I50" s="117"/>
    </row>
    <row r="51" spans="6:9" x14ac:dyDescent="0.2">
      <c r="F51" s="115"/>
      <c r="G51" s="116"/>
      <c r="H51" s="116"/>
      <c r="I51" s="117"/>
    </row>
    <row r="52" spans="6:9" x14ac:dyDescent="0.2">
      <c r="F52" s="115"/>
      <c r="G52" s="116"/>
      <c r="H52" s="116"/>
      <c r="I52" s="117"/>
    </row>
    <row r="53" spans="6:9" x14ac:dyDescent="0.2">
      <c r="F53" s="115"/>
      <c r="G53" s="116"/>
      <c r="H53" s="116"/>
      <c r="I53" s="117"/>
    </row>
    <row r="54" spans="6:9" x14ac:dyDescent="0.2">
      <c r="F54" s="115"/>
      <c r="G54" s="116"/>
      <c r="H54" s="116"/>
      <c r="I54" s="117"/>
    </row>
    <row r="55" spans="6:9" x14ac:dyDescent="0.2">
      <c r="F55" s="115"/>
      <c r="G55" s="116"/>
      <c r="H55" s="116"/>
      <c r="I55" s="117"/>
    </row>
    <row r="56" spans="6:9" x14ac:dyDescent="0.2">
      <c r="F56" s="115"/>
      <c r="G56" s="116"/>
      <c r="H56" s="116"/>
      <c r="I56" s="117"/>
    </row>
    <row r="57" spans="6:9" x14ac:dyDescent="0.2">
      <c r="F57" s="115"/>
      <c r="G57" s="116"/>
      <c r="H57" s="116"/>
      <c r="I57" s="117"/>
    </row>
    <row r="58" spans="6:9" x14ac:dyDescent="0.2">
      <c r="F58" s="115"/>
      <c r="G58" s="116"/>
      <c r="H58" s="116"/>
      <c r="I58" s="117"/>
    </row>
    <row r="59" spans="6:9" x14ac:dyDescent="0.2">
      <c r="F59" s="115"/>
      <c r="G59" s="116"/>
      <c r="H59" s="116"/>
      <c r="I59" s="117"/>
    </row>
    <row r="60" spans="6:9" x14ac:dyDescent="0.2">
      <c r="F60" s="115"/>
      <c r="G60" s="116"/>
      <c r="H60" s="116"/>
      <c r="I60" s="117"/>
    </row>
    <row r="61" spans="6:9" x14ac:dyDescent="0.2">
      <c r="F61" s="115"/>
      <c r="G61" s="116"/>
      <c r="H61" s="116"/>
      <c r="I61" s="117"/>
    </row>
    <row r="62" spans="6:9" x14ac:dyDescent="0.2">
      <c r="F62" s="115"/>
      <c r="G62" s="116"/>
      <c r="H62" s="116"/>
      <c r="I62" s="117"/>
    </row>
    <row r="63" spans="6:9" x14ac:dyDescent="0.2">
      <c r="F63" s="115"/>
      <c r="G63" s="116"/>
      <c r="H63" s="116"/>
      <c r="I63" s="117"/>
    </row>
    <row r="64" spans="6:9" x14ac:dyDescent="0.2">
      <c r="F64" s="115"/>
      <c r="G64" s="116"/>
      <c r="H64" s="116"/>
      <c r="I64" s="117"/>
    </row>
    <row r="65" spans="6:9" x14ac:dyDescent="0.2">
      <c r="F65" s="115"/>
      <c r="G65" s="116"/>
      <c r="H65" s="116"/>
      <c r="I65" s="117"/>
    </row>
    <row r="66" spans="6:9" x14ac:dyDescent="0.2">
      <c r="F66" s="115"/>
      <c r="G66" s="116"/>
      <c r="H66" s="116"/>
      <c r="I66" s="117"/>
    </row>
    <row r="67" spans="6:9" x14ac:dyDescent="0.2">
      <c r="F67" s="115"/>
      <c r="G67" s="116"/>
      <c r="H67" s="116"/>
      <c r="I67" s="117"/>
    </row>
    <row r="68" spans="6:9" x14ac:dyDescent="0.2">
      <c r="F68" s="115"/>
      <c r="G68" s="116"/>
      <c r="H68" s="116"/>
      <c r="I68" s="117"/>
    </row>
    <row r="69" spans="6:9" x14ac:dyDescent="0.2">
      <c r="F69" s="115"/>
      <c r="G69" s="116"/>
      <c r="H69" s="116"/>
      <c r="I69" s="117"/>
    </row>
    <row r="70" spans="6:9" x14ac:dyDescent="0.2">
      <c r="F70" s="115"/>
      <c r="G70" s="116"/>
      <c r="H70" s="116"/>
      <c r="I70" s="117"/>
    </row>
    <row r="71" spans="6:9" x14ac:dyDescent="0.2">
      <c r="F71" s="115"/>
      <c r="G71" s="116"/>
      <c r="H71" s="116"/>
      <c r="I71" s="117"/>
    </row>
    <row r="72" spans="6:9" x14ac:dyDescent="0.2">
      <c r="F72" s="115"/>
      <c r="G72" s="116"/>
      <c r="H72" s="116"/>
      <c r="I72" s="117"/>
    </row>
    <row r="73" spans="6:9" x14ac:dyDescent="0.2">
      <c r="F73" s="115"/>
      <c r="G73" s="116"/>
      <c r="H73" s="116"/>
      <c r="I73" s="117"/>
    </row>
    <row r="74" spans="6:9" x14ac:dyDescent="0.2">
      <c r="F74" s="115"/>
      <c r="G74" s="116"/>
      <c r="H74" s="116"/>
      <c r="I74" s="117"/>
    </row>
    <row r="75" spans="6:9" x14ac:dyDescent="0.2">
      <c r="F75" s="115"/>
      <c r="G75" s="116"/>
      <c r="H75" s="116"/>
      <c r="I75" s="117"/>
    </row>
    <row r="76" spans="6:9" x14ac:dyDescent="0.2">
      <c r="F76" s="115"/>
      <c r="G76" s="116"/>
      <c r="H76" s="116"/>
      <c r="I76" s="117"/>
    </row>
    <row r="77" spans="6:9" x14ac:dyDescent="0.2">
      <c r="F77" s="115"/>
      <c r="G77" s="116"/>
      <c r="H77" s="116"/>
      <c r="I77" s="117"/>
    </row>
  </sheetData>
  <mergeCells count="4">
    <mergeCell ref="A1:B1"/>
    <mergeCell ref="A2:B2"/>
    <mergeCell ref="G2:I2"/>
    <mergeCell ref="H26:I26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3"/>
  <sheetViews>
    <sheetView showGridLines="0" showZeros="0" topLeftCell="A58" zoomScaleNormal="100" workbookViewId="0">
      <selection activeCell="F64" sqref="F64:F69"/>
    </sheetView>
  </sheetViews>
  <sheetFormatPr defaultRowHeight="12.75" x14ac:dyDescent="0.2"/>
  <cols>
    <col min="1" max="1" width="3.85546875" style="118" customWidth="1"/>
    <col min="2" max="2" width="12" style="118" customWidth="1"/>
    <col min="3" max="3" width="40.42578125" style="118" customWidth="1"/>
    <col min="4" max="4" width="5.5703125" style="118" customWidth="1"/>
    <col min="5" max="5" width="8.5703125" style="146" customWidth="1"/>
    <col min="6" max="6" width="9.85546875" style="118" customWidth="1"/>
    <col min="7" max="7" width="13.85546875" style="118" customWidth="1"/>
    <col min="8" max="16384" width="9.140625" style="118"/>
  </cols>
  <sheetData>
    <row r="1" spans="1:104" ht="15.75" x14ac:dyDescent="0.25">
      <c r="A1" s="195" t="s">
        <v>57</v>
      </c>
      <c r="B1" s="195"/>
      <c r="C1" s="195"/>
      <c r="D1" s="195"/>
      <c r="E1" s="195"/>
      <c r="F1" s="195"/>
      <c r="G1" s="195"/>
    </row>
    <row r="2" spans="1:104" ht="13.5" thickBot="1" x14ac:dyDescent="0.25">
      <c r="A2" s="119"/>
      <c r="B2" s="120"/>
      <c r="C2" s="121"/>
      <c r="D2" s="121"/>
      <c r="E2" s="122"/>
      <c r="F2" s="121"/>
      <c r="G2" s="121"/>
    </row>
    <row r="3" spans="1:104" ht="13.5" thickTop="1" x14ac:dyDescent="0.2">
      <c r="A3" s="196" t="s">
        <v>5</v>
      </c>
      <c r="B3" s="197"/>
      <c r="C3" s="123" t="str">
        <f>CONCATENATE(cislostavby," ",nazevstavby)</f>
        <v xml:space="preserve"> Oplocení</v>
      </c>
      <c r="D3" s="124"/>
      <c r="E3" s="125"/>
      <c r="F3" s="126">
        <f>Rekapitulace!H1</f>
        <v>0</v>
      </c>
      <c r="G3" s="127"/>
    </row>
    <row r="4" spans="1:104" ht="13.5" thickBot="1" x14ac:dyDescent="0.25">
      <c r="A4" s="198" t="s">
        <v>1</v>
      </c>
      <c r="B4" s="199"/>
      <c r="C4" s="128" t="str">
        <f>CONCATENATE(cisloobjektu," ",nazevobjektu)</f>
        <v xml:space="preserve"> Revitalizace areálu Baník II. </v>
      </c>
      <c r="D4" s="129"/>
      <c r="E4" s="200"/>
      <c r="F4" s="200"/>
      <c r="G4" s="201"/>
    </row>
    <row r="5" spans="1:104" ht="13.5" thickTop="1" x14ac:dyDescent="0.2">
      <c r="A5" s="130"/>
      <c r="B5" s="131"/>
      <c r="C5" s="131"/>
      <c r="D5" s="119"/>
      <c r="E5" s="132"/>
      <c r="F5" s="119"/>
      <c r="G5" s="133"/>
    </row>
    <row r="6" spans="1:104" x14ac:dyDescent="0.2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</row>
    <row r="7" spans="1:104" s="170" customFormat="1" x14ac:dyDescent="0.2">
      <c r="A7" s="138" t="s">
        <v>65</v>
      </c>
      <c r="B7" s="139" t="s">
        <v>66</v>
      </c>
      <c r="C7" s="140" t="s">
        <v>67</v>
      </c>
      <c r="D7" s="141"/>
      <c r="E7" s="167"/>
      <c r="F7" s="167"/>
      <c r="G7" s="168"/>
      <c r="H7" s="169"/>
      <c r="I7" s="169"/>
    </row>
    <row r="8" spans="1:104" s="170" customFormat="1" x14ac:dyDescent="0.2">
      <c r="A8" s="141">
        <v>1</v>
      </c>
      <c r="B8" s="142" t="s">
        <v>71</v>
      </c>
      <c r="C8" s="143" t="s">
        <v>72</v>
      </c>
      <c r="D8" s="159" t="s">
        <v>73</v>
      </c>
      <c r="E8" s="160">
        <v>8.24</v>
      </c>
      <c r="F8" s="160">
        <v>0</v>
      </c>
      <c r="G8" s="161">
        <f t="shared" ref="G8:G14" si="0">E8*F8</f>
        <v>0</v>
      </c>
      <c r="AA8" s="170">
        <v>12</v>
      </c>
      <c r="AB8" s="170">
        <v>0</v>
      </c>
      <c r="AC8" s="170">
        <v>1</v>
      </c>
      <c r="AZ8" s="170">
        <v>1</v>
      </c>
      <c r="BA8" s="170">
        <f t="shared" ref="BA8:BA14" si="1">IF(AZ8=1,G8,0)</f>
        <v>0</v>
      </c>
      <c r="BB8" s="170">
        <f t="shared" ref="BB8:BB14" si="2">IF(AZ8=2,G8,0)</f>
        <v>0</v>
      </c>
      <c r="BC8" s="170">
        <f t="shared" ref="BC8:BC14" si="3">IF(AZ8=3,G8,0)</f>
        <v>0</v>
      </c>
      <c r="BD8" s="170">
        <f t="shared" ref="BD8:BD14" si="4">IF(AZ8=4,G8,0)</f>
        <v>0</v>
      </c>
      <c r="BE8" s="170">
        <f t="shared" ref="BE8:BE14" si="5">IF(AZ8=5,G8,0)</f>
        <v>0</v>
      </c>
      <c r="CZ8" s="170">
        <v>0</v>
      </c>
    </row>
    <row r="9" spans="1:104" s="170" customFormat="1" x14ac:dyDescent="0.2">
      <c r="A9" s="141">
        <v>2</v>
      </c>
      <c r="B9" s="142" t="s">
        <v>74</v>
      </c>
      <c r="C9" s="143" t="s">
        <v>75</v>
      </c>
      <c r="D9" s="159" t="s">
        <v>73</v>
      </c>
      <c r="E9" s="160">
        <v>42.14</v>
      </c>
      <c r="F9" s="160">
        <v>0</v>
      </c>
      <c r="G9" s="161">
        <f t="shared" si="0"/>
        <v>0</v>
      </c>
      <c r="H9" s="171"/>
      <c r="AA9" s="170">
        <v>12</v>
      </c>
      <c r="AB9" s="170">
        <v>0</v>
      </c>
      <c r="AC9" s="170">
        <v>2</v>
      </c>
      <c r="AZ9" s="170">
        <v>1</v>
      </c>
      <c r="BA9" s="170">
        <f t="shared" si="1"/>
        <v>0</v>
      </c>
      <c r="BB9" s="170">
        <f t="shared" si="2"/>
        <v>0</v>
      </c>
      <c r="BC9" s="170">
        <f t="shared" si="3"/>
        <v>0</v>
      </c>
      <c r="BD9" s="170">
        <f t="shared" si="4"/>
        <v>0</v>
      </c>
      <c r="BE9" s="170">
        <f t="shared" si="5"/>
        <v>0</v>
      </c>
      <c r="CZ9" s="170">
        <v>0</v>
      </c>
    </row>
    <row r="10" spans="1:104" s="170" customFormat="1" x14ac:dyDescent="0.2">
      <c r="A10" s="141">
        <v>3</v>
      </c>
      <c r="B10" s="142" t="s">
        <v>76</v>
      </c>
      <c r="C10" s="143" t="s">
        <v>77</v>
      </c>
      <c r="D10" s="159" t="s">
        <v>73</v>
      </c>
      <c r="E10" s="160">
        <v>33.9</v>
      </c>
      <c r="F10" s="160">
        <v>0</v>
      </c>
      <c r="G10" s="161">
        <f t="shared" si="0"/>
        <v>0</v>
      </c>
      <c r="AA10" s="170">
        <v>12</v>
      </c>
      <c r="AB10" s="170">
        <v>0</v>
      </c>
      <c r="AC10" s="170">
        <v>3</v>
      </c>
      <c r="AZ10" s="170">
        <v>1</v>
      </c>
      <c r="BA10" s="170">
        <f t="shared" si="1"/>
        <v>0</v>
      </c>
      <c r="BB10" s="170">
        <f t="shared" si="2"/>
        <v>0</v>
      </c>
      <c r="BC10" s="170">
        <f t="shared" si="3"/>
        <v>0</v>
      </c>
      <c r="BD10" s="170">
        <f t="shared" si="4"/>
        <v>0</v>
      </c>
      <c r="BE10" s="170">
        <f t="shared" si="5"/>
        <v>0</v>
      </c>
      <c r="CZ10" s="170">
        <v>0</v>
      </c>
    </row>
    <row r="11" spans="1:104" s="170" customFormat="1" x14ac:dyDescent="0.2">
      <c r="A11" s="141">
        <v>4</v>
      </c>
      <c r="B11" s="142" t="s">
        <v>78</v>
      </c>
      <c r="C11" s="143" t="s">
        <v>79</v>
      </c>
      <c r="D11" s="159" t="s">
        <v>73</v>
      </c>
      <c r="E11" s="160">
        <v>339</v>
      </c>
      <c r="F11" s="160">
        <v>0</v>
      </c>
      <c r="G11" s="161">
        <f t="shared" si="0"/>
        <v>0</v>
      </c>
      <c r="AA11" s="170">
        <v>12</v>
      </c>
      <c r="AB11" s="170">
        <v>0</v>
      </c>
      <c r="AC11" s="170">
        <v>4</v>
      </c>
      <c r="AZ11" s="170">
        <v>1</v>
      </c>
      <c r="BA11" s="170">
        <f t="shared" si="1"/>
        <v>0</v>
      </c>
      <c r="BB11" s="170">
        <f t="shared" si="2"/>
        <v>0</v>
      </c>
      <c r="BC11" s="170">
        <f t="shared" si="3"/>
        <v>0</v>
      </c>
      <c r="BD11" s="170">
        <f t="shared" si="4"/>
        <v>0</v>
      </c>
      <c r="BE11" s="170">
        <f t="shared" si="5"/>
        <v>0</v>
      </c>
      <c r="CZ11" s="170">
        <v>0</v>
      </c>
    </row>
    <row r="12" spans="1:104" s="170" customFormat="1" x14ac:dyDescent="0.2">
      <c r="A12" s="141">
        <v>5</v>
      </c>
      <c r="B12" s="142" t="s">
        <v>80</v>
      </c>
      <c r="C12" s="143" t="s">
        <v>81</v>
      </c>
      <c r="D12" s="159" t="s">
        <v>73</v>
      </c>
      <c r="E12" s="160">
        <v>33.9</v>
      </c>
      <c r="F12" s="160"/>
      <c r="G12" s="161">
        <f t="shared" si="0"/>
        <v>0</v>
      </c>
      <c r="AA12" s="170">
        <v>12</v>
      </c>
      <c r="AB12" s="170">
        <v>0</v>
      </c>
      <c r="AC12" s="170">
        <v>5</v>
      </c>
      <c r="AZ12" s="170">
        <v>1</v>
      </c>
      <c r="BA12" s="170">
        <f t="shared" si="1"/>
        <v>0</v>
      </c>
      <c r="BB12" s="170">
        <f t="shared" si="2"/>
        <v>0</v>
      </c>
      <c r="BC12" s="170">
        <f t="shared" si="3"/>
        <v>0</v>
      </c>
      <c r="BD12" s="170">
        <f t="shared" si="4"/>
        <v>0</v>
      </c>
      <c r="BE12" s="170">
        <f t="shared" si="5"/>
        <v>0</v>
      </c>
      <c r="CZ12" s="170">
        <v>0</v>
      </c>
    </row>
    <row r="13" spans="1:104" s="170" customFormat="1" x14ac:dyDescent="0.2">
      <c r="A13" s="141">
        <v>6</v>
      </c>
      <c r="B13" s="142" t="s">
        <v>82</v>
      </c>
      <c r="C13" s="143" t="s">
        <v>83</v>
      </c>
      <c r="D13" s="159" t="s">
        <v>73</v>
      </c>
      <c r="E13" s="160">
        <v>8.24</v>
      </c>
      <c r="F13" s="160">
        <v>0</v>
      </c>
      <c r="G13" s="161">
        <f t="shared" si="0"/>
        <v>0</v>
      </c>
      <c r="AA13" s="170">
        <v>12</v>
      </c>
      <c r="AB13" s="170">
        <v>0</v>
      </c>
      <c r="AC13" s="170">
        <v>6</v>
      </c>
      <c r="AZ13" s="170">
        <v>1</v>
      </c>
      <c r="BA13" s="170">
        <f t="shared" si="1"/>
        <v>0</v>
      </c>
      <c r="BB13" s="170">
        <f t="shared" si="2"/>
        <v>0</v>
      </c>
      <c r="BC13" s="170">
        <f t="shared" si="3"/>
        <v>0</v>
      </c>
      <c r="BD13" s="170">
        <f t="shared" si="4"/>
        <v>0</v>
      </c>
      <c r="BE13" s="170">
        <f t="shared" si="5"/>
        <v>0</v>
      </c>
      <c r="CZ13" s="170">
        <v>0</v>
      </c>
    </row>
    <row r="14" spans="1:104" s="170" customFormat="1" x14ac:dyDescent="0.2">
      <c r="A14" s="141">
        <v>7</v>
      </c>
      <c r="B14" s="142" t="s">
        <v>84</v>
      </c>
      <c r="C14" s="143" t="s">
        <v>85</v>
      </c>
      <c r="D14" s="159" t="s">
        <v>73</v>
      </c>
      <c r="E14" s="160">
        <v>33.9</v>
      </c>
      <c r="F14" s="160">
        <v>0</v>
      </c>
      <c r="G14" s="161">
        <f t="shared" si="0"/>
        <v>0</v>
      </c>
      <c r="AA14" s="170">
        <v>12</v>
      </c>
      <c r="AB14" s="170">
        <v>0</v>
      </c>
      <c r="AC14" s="170">
        <v>7</v>
      </c>
      <c r="AZ14" s="170">
        <v>1</v>
      </c>
      <c r="BA14" s="170">
        <f t="shared" si="1"/>
        <v>0</v>
      </c>
      <c r="BB14" s="170">
        <f t="shared" si="2"/>
        <v>0</v>
      </c>
      <c r="BC14" s="170">
        <f t="shared" si="3"/>
        <v>0</v>
      </c>
      <c r="BD14" s="170">
        <f t="shared" si="4"/>
        <v>0</v>
      </c>
      <c r="BE14" s="170">
        <f t="shared" si="5"/>
        <v>0</v>
      </c>
      <c r="CZ14" s="170">
        <v>0</v>
      </c>
    </row>
    <row r="15" spans="1:104" s="170" customFormat="1" x14ac:dyDescent="0.2">
      <c r="A15" s="172"/>
      <c r="B15" s="156" t="s">
        <v>69</v>
      </c>
      <c r="C15" s="157" t="str">
        <f>CONCATENATE(B7," ",C7)</f>
        <v>1 Zemní práce</v>
      </c>
      <c r="D15" s="172"/>
      <c r="E15" s="173"/>
      <c r="F15" s="173"/>
      <c r="G15" s="158">
        <f>SUM(G8:G14)</f>
        <v>0</v>
      </c>
      <c r="BA15" s="174">
        <f>SUM(BA7:BA14)</f>
        <v>0</v>
      </c>
      <c r="BB15" s="174">
        <f>SUM(BB7:BB14)</f>
        <v>0</v>
      </c>
      <c r="BC15" s="174">
        <f>SUM(BC7:BC14)</f>
        <v>0</v>
      </c>
      <c r="BD15" s="174">
        <f>SUM(BD7:BD14)</f>
        <v>0</v>
      </c>
      <c r="BE15" s="174">
        <f>SUM(BE7:BE14)</f>
        <v>0</v>
      </c>
    </row>
    <row r="16" spans="1:104" s="170" customFormat="1" x14ac:dyDescent="0.2">
      <c r="A16" s="138" t="s">
        <v>65</v>
      </c>
      <c r="B16" s="139" t="s">
        <v>86</v>
      </c>
      <c r="C16" s="140" t="s">
        <v>87</v>
      </c>
      <c r="D16" s="141"/>
      <c r="E16" s="167"/>
      <c r="F16" s="167"/>
      <c r="G16" s="168"/>
      <c r="H16" s="169"/>
      <c r="I16" s="169"/>
    </row>
    <row r="17" spans="1:104" s="170" customFormat="1" x14ac:dyDescent="0.2">
      <c r="A17" s="141">
        <v>8</v>
      </c>
      <c r="B17" s="142" t="s">
        <v>88</v>
      </c>
      <c r="C17" s="143" t="s">
        <v>161</v>
      </c>
      <c r="D17" s="159" t="s">
        <v>73</v>
      </c>
      <c r="E17" s="160">
        <v>21.2</v>
      </c>
      <c r="F17" s="160"/>
      <c r="G17" s="161">
        <f t="shared" ref="G17:G22" si="6">E17*F17</f>
        <v>0</v>
      </c>
      <c r="AA17" s="170">
        <v>12</v>
      </c>
      <c r="AB17" s="170">
        <v>0</v>
      </c>
      <c r="AC17" s="170">
        <v>8</v>
      </c>
      <c r="AZ17" s="170">
        <v>1</v>
      </c>
      <c r="BA17" s="170">
        <f>IF(AZ17=1,G17,0)</f>
        <v>0</v>
      </c>
      <c r="BB17" s="170">
        <f>IF(AZ17=2,G17,0)</f>
        <v>0</v>
      </c>
      <c r="BC17" s="170">
        <f>IF(AZ17=3,G17,0)</f>
        <v>0</v>
      </c>
      <c r="BD17" s="170">
        <f>IF(AZ17=4,G17,0)</f>
        <v>0</v>
      </c>
      <c r="BE17" s="170">
        <f>IF(AZ17=5,G17,0)</f>
        <v>0</v>
      </c>
      <c r="CZ17" s="170">
        <v>2.5249999999999999</v>
      </c>
    </row>
    <row r="18" spans="1:104" s="170" customFormat="1" x14ac:dyDescent="0.2">
      <c r="A18" s="141">
        <v>9</v>
      </c>
      <c r="B18" s="142" t="s">
        <v>89</v>
      </c>
      <c r="C18" s="143" t="s">
        <v>162</v>
      </c>
      <c r="D18" s="159" t="s">
        <v>73</v>
      </c>
      <c r="E18" s="160">
        <v>21.2</v>
      </c>
      <c r="F18" s="160"/>
      <c r="G18" s="161">
        <f t="shared" si="6"/>
        <v>0</v>
      </c>
      <c r="AA18" s="170">
        <v>12</v>
      </c>
      <c r="AB18" s="170">
        <v>0</v>
      </c>
      <c r="AC18" s="170">
        <v>9</v>
      </c>
      <c r="AZ18" s="170">
        <v>1</v>
      </c>
      <c r="BA18" s="170">
        <f>IF(AZ18=1,G18,0)</f>
        <v>0</v>
      </c>
      <c r="BB18" s="170">
        <f>IF(AZ18=2,G18,0)</f>
        <v>0</v>
      </c>
      <c r="BC18" s="170">
        <f>IF(AZ18=3,G18,0)</f>
        <v>0</v>
      </c>
      <c r="BD18" s="170">
        <f>IF(AZ18=4,G18,0)</f>
        <v>0</v>
      </c>
      <c r="BE18" s="170">
        <f>IF(AZ18=5,G18,0)</f>
        <v>0</v>
      </c>
      <c r="CZ18" s="170">
        <v>2.5249999999999999</v>
      </c>
    </row>
    <row r="19" spans="1:104" s="170" customFormat="1" x14ac:dyDescent="0.2">
      <c r="A19" s="141">
        <v>10</v>
      </c>
      <c r="B19" s="142" t="s">
        <v>88</v>
      </c>
      <c r="C19" s="143" t="s">
        <v>163</v>
      </c>
      <c r="D19" s="159" t="s">
        <v>73</v>
      </c>
      <c r="E19" s="160">
        <v>26.1</v>
      </c>
      <c r="F19" s="160"/>
      <c r="G19" s="161">
        <f t="shared" si="6"/>
        <v>0</v>
      </c>
    </row>
    <row r="20" spans="1:104" s="170" customFormat="1" x14ac:dyDescent="0.2">
      <c r="A20" s="141">
        <v>11</v>
      </c>
      <c r="B20" s="142" t="s">
        <v>89</v>
      </c>
      <c r="C20" s="143" t="s">
        <v>164</v>
      </c>
      <c r="D20" s="159" t="s">
        <v>73</v>
      </c>
      <c r="E20" s="160">
        <v>26.1</v>
      </c>
      <c r="F20" s="160"/>
      <c r="G20" s="161">
        <f t="shared" si="6"/>
        <v>0</v>
      </c>
    </row>
    <row r="21" spans="1:104" s="170" customFormat="1" x14ac:dyDescent="0.2">
      <c r="A21" s="141">
        <v>12</v>
      </c>
      <c r="B21" s="142" t="s">
        <v>90</v>
      </c>
      <c r="C21" s="143" t="s">
        <v>91</v>
      </c>
      <c r="D21" s="159" t="s">
        <v>92</v>
      </c>
      <c r="E21" s="160">
        <v>47.3</v>
      </c>
      <c r="F21" s="160"/>
      <c r="G21" s="161">
        <f t="shared" si="6"/>
        <v>0</v>
      </c>
      <c r="AA21" s="170">
        <v>12</v>
      </c>
      <c r="AB21" s="170">
        <v>0</v>
      </c>
      <c r="AC21" s="170">
        <v>10</v>
      </c>
      <c r="AZ21" s="170">
        <v>1</v>
      </c>
      <c r="BA21" s="170">
        <f>IF(AZ21=1,G21,0)</f>
        <v>0</v>
      </c>
      <c r="BB21" s="170">
        <f>IF(AZ21=2,G21,0)</f>
        <v>0</v>
      </c>
      <c r="BC21" s="170">
        <f>IF(AZ21=3,G21,0)</f>
        <v>0</v>
      </c>
      <c r="BD21" s="170">
        <f>IF(AZ21=4,G21,0)</f>
        <v>0</v>
      </c>
      <c r="BE21" s="170">
        <f>IF(AZ21=5,G21,0)</f>
        <v>0</v>
      </c>
      <c r="CZ21" s="170">
        <v>3.925E-2</v>
      </c>
    </row>
    <row r="22" spans="1:104" s="170" customFormat="1" x14ac:dyDescent="0.2">
      <c r="A22" s="141">
        <v>13</v>
      </c>
      <c r="B22" s="142" t="s">
        <v>93</v>
      </c>
      <c r="C22" s="143" t="s">
        <v>94</v>
      </c>
      <c r="D22" s="159" t="s">
        <v>92</v>
      </c>
      <c r="E22" s="160">
        <v>47.3</v>
      </c>
      <c r="F22" s="160"/>
      <c r="G22" s="161">
        <f t="shared" si="6"/>
        <v>0</v>
      </c>
      <c r="AA22" s="170">
        <v>12</v>
      </c>
      <c r="AB22" s="170">
        <v>0</v>
      </c>
      <c r="AC22" s="170">
        <v>11</v>
      </c>
      <c r="AZ22" s="170">
        <v>1</v>
      </c>
      <c r="BA22" s="170">
        <f>IF(AZ22=1,G22,0)</f>
        <v>0</v>
      </c>
      <c r="BB22" s="170">
        <f>IF(AZ22=2,G22,0)</f>
        <v>0</v>
      </c>
      <c r="BC22" s="170">
        <f>IF(AZ22=3,G22,0)</f>
        <v>0</v>
      </c>
      <c r="BD22" s="170">
        <f>IF(AZ22=4,G22,0)</f>
        <v>0</v>
      </c>
      <c r="BE22" s="170">
        <f>IF(AZ22=5,G22,0)</f>
        <v>0</v>
      </c>
      <c r="CZ22" s="170">
        <v>0</v>
      </c>
    </row>
    <row r="23" spans="1:104" s="170" customFormat="1" x14ac:dyDescent="0.2">
      <c r="A23" s="141">
        <v>14</v>
      </c>
      <c r="B23" s="142" t="s">
        <v>95</v>
      </c>
      <c r="C23" s="143" t="s">
        <v>166</v>
      </c>
      <c r="D23" s="159" t="s">
        <v>96</v>
      </c>
      <c r="E23" s="160">
        <v>0.45</v>
      </c>
      <c r="F23" s="160"/>
      <c r="G23" s="161">
        <f>E23*F23</f>
        <v>0</v>
      </c>
      <c r="AA23" s="170">
        <v>12</v>
      </c>
      <c r="AB23" s="170">
        <v>0</v>
      </c>
      <c r="AC23" s="170">
        <v>12</v>
      </c>
      <c r="AZ23" s="170">
        <v>1</v>
      </c>
      <c r="BA23" s="170">
        <f>IF(AZ23=1,G23,0)</f>
        <v>0</v>
      </c>
      <c r="BB23" s="170">
        <f>IF(AZ23=2,G23,0)</f>
        <v>0</v>
      </c>
      <c r="BC23" s="170">
        <f>IF(AZ23=3,G23,0)</f>
        <v>0</v>
      </c>
      <c r="BD23" s="170">
        <f>IF(AZ23=4,G23,0)</f>
        <v>0</v>
      </c>
      <c r="BE23" s="170">
        <f>IF(AZ23=5,G23,0)</f>
        <v>0</v>
      </c>
      <c r="CZ23" s="170">
        <v>1.0211600000000001</v>
      </c>
    </row>
    <row r="24" spans="1:104" s="170" customFormat="1" x14ac:dyDescent="0.2">
      <c r="A24" s="172"/>
      <c r="B24" s="156" t="s">
        <v>69</v>
      </c>
      <c r="C24" s="157" t="str">
        <f>CONCATENATE(B16," ",C16)</f>
        <v>2 Základy,zvláštní zakládání</v>
      </c>
      <c r="D24" s="172"/>
      <c r="E24" s="173"/>
      <c r="F24" s="173"/>
      <c r="G24" s="158">
        <f>SUM(G17:G23)</f>
        <v>0</v>
      </c>
      <c r="BA24" s="174">
        <f>SUM(BA16:BA23)</f>
        <v>0</v>
      </c>
      <c r="BB24" s="174">
        <f>SUM(BB16:BB23)</f>
        <v>0</v>
      </c>
      <c r="BC24" s="174">
        <f>SUM(BC16:BC23)</f>
        <v>0</v>
      </c>
      <c r="BD24" s="174">
        <f>SUM(BD16:BD23)</f>
        <v>0</v>
      </c>
      <c r="BE24" s="174">
        <f>SUM(BE16:BE23)</f>
        <v>0</v>
      </c>
    </row>
    <row r="25" spans="1:104" s="170" customFormat="1" x14ac:dyDescent="0.2">
      <c r="A25" s="138" t="s">
        <v>65</v>
      </c>
      <c r="B25" s="139" t="s">
        <v>97</v>
      </c>
      <c r="C25" s="140" t="s">
        <v>98</v>
      </c>
      <c r="D25" s="141"/>
      <c r="E25" s="167"/>
      <c r="F25" s="167"/>
      <c r="G25" s="168"/>
      <c r="H25" s="169"/>
      <c r="I25" s="169"/>
    </row>
    <row r="26" spans="1:104" s="170" customFormat="1" ht="22.5" x14ac:dyDescent="0.2">
      <c r="A26" s="141">
        <v>15</v>
      </c>
      <c r="B26" s="142" t="s">
        <v>99</v>
      </c>
      <c r="C26" s="143" t="s">
        <v>100</v>
      </c>
      <c r="D26" s="159" t="s">
        <v>92</v>
      </c>
      <c r="E26" s="160">
        <v>46.76</v>
      </c>
      <c r="F26" s="160"/>
      <c r="G26" s="161">
        <f t="shared" ref="G26:G32" si="7">E26*F26</f>
        <v>0</v>
      </c>
      <c r="AA26" s="170">
        <v>12</v>
      </c>
      <c r="AB26" s="170">
        <v>0</v>
      </c>
      <c r="AC26" s="170">
        <v>13</v>
      </c>
      <c r="AZ26" s="170">
        <v>1</v>
      </c>
      <c r="BA26" s="170">
        <f>IF(AZ26=1,G26,0)</f>
        <v>0</v>
      </c>
      <c r="BB26" s="170">
        <f>IF(AZ26=2,G26,0)</f>
        <v>0</v>
      </c>
      <c r="BC26" s="170">
        <f>IF(AZ26=3,G26,0)</f>
        <v>0</v>
      </c>
      <c r="BD26" s="170">
        <f>IF(AZ26=4,G26,0)</f>
        <v>0</v>
      </c>
      <c r="BE26" s="170">
        <f>IF(AZ26=5,G26,0)</f>
        <v>0</v>
      </c>
      <c r="CZ26" s="170">
        <v>0</v>
      </c>
    </row>
    <row r="27" spans="1:104" s="170" customFormat="1" x14ac:dyDescent="0.2">
      <c r="A27" s="141">
        <v>16</v>
      </c>
      <c r="B27" s="142" t="s">
        <v>101</v>
      </c>
      <c r="C27" s="143" t="s">
        <v>167</v>
      </c>
      <c r="D27" s="159" t="s">
        <v>73</v>
      </c>
      <c r="E27" s="160">
        <v>6.3</v>
      </c>
      <c r="F27" s="160"/>
      <c r="G27" s="161">
        <f t="shared" si="7"/>
        <v>0</v>
      </c>
      <c r="AA27" s="170">
        <v>12</v>
      </c>
      <c r="AB27" s="170">
        <v>0</v>
      </c>
      <c r="AC27" s="170">
        <v>14</v>
      </c>
      <c r="AZ27" s="170">
        <v>1</v>
      </c>
      <c r="BA27" s="170">
        <f>IF(AZ27=1,G27,0)</f>
        <v>0</v>
      </c>
      <c r="BB27" s="170">
        <f>IF(AZ27=2,G27,0)</f>
        <v>0</v>
      </c>
      <c r="BC27" s="170">
        <f>IF(AZ27=3,G27,0)</f>
        <v>0</v>
      </c>
      <c r="BD27" s="170">
        <f>IF(AZ27=4,G27,0)</f>
        <v>0</v>
      </c>
      <c r="BE27" s="170">
        <f>IF(AZ27=5,G27,0)</f>
        <v>0</v>
      </c>
      <c r="CZ27" s="170">
        <v>0</v>
      </c>
    </row>
    <row r="28" spans="1:104" s="170" customFormat="1" x14ac:dyDescent="0.2">
      <c r="A28" s="141">
        <v>18</v>
      </c>
      <c r="B28" s="142" t="s">
        <v>102</v>
      </c>
      <c r="C28" s="143" t="s">
        <v>168</v>
      </c>
      <c r="D28" s="159" t="s">
        <v>103</v>
      </c>
      <c r="E28" s="160">
        <v>110.3</v>
      </c>
      <c r="F28" s="160"/>
      <c r="G28" s="161">
        <f t="shared" si="7"/>
        <v>0</v>
      </c>
      <c r="AA28" s="170">
        <v>12</v>
      </c>
      <c r="AB28" s="170">
        <v>0</v>
      </c>
      <c r="AC28" s="170">
        <v>16</v>
      </c>
      <c r="AZ28" s="170">
        <v>1</v>
      </c>
      <c r="BA28" s="170">
        <f>IF(AZ28=1,G28,0)</f>
        <v>0</v>
      </c>
      <c r="BB28" s="170">
        <f>IF(AZ28=2,G28,0)</f>
        <v>0</v>
      </c>
      <c r="BC28" s="170">
        <f>IF(AZ28=3,G28,0)</f>
        <v>0</v>
      </c>
      <c r="BD28" s="170">
        <f>IF(AZ28=4,G28,0)</f>
        <v>0</v>
      </c>
      <c r="BE28" s="170">
        <f>IF(AZ28=5,G28,0)</f>
        <v>0</v>
      </c>
      <c r="CZ28" s="170">
        <v>2.5729999999999999E-2</v>
      </c>
    </row>
    <row r="29" spans="1:104" s="170" customFormat="1" x14ac:dyDescent="0.2">
      <c r="A29" s="141">
        <v>19</v>
      </c>
      <c r="B29" s="142" t="s">
        <v>22</v>
      </c>
      <c r="C29" s="143" t="s">
        <v>160</v>
      </c>
      <c r="D29" s="159" t="s">
        <v>141</v>
      </c>
      <c r="E29" s="160">
        <v>43</v>
      </c>
      <c r="F29" s="160"/>
      <c r="G29" s="161">
        <f t="shared" si="7"/>
        <v>0</v>
      </c>
    </row>
    <row r="30" spans="1:104" s="170" customFormat="1" x14ac:dyDescent="0.2">
      <c r="A30" s="141">
        <v>20</v>
      </c>
      <c r="B30" s="142" t="s">
        <v>22</v>
      </c>
      <c r="C30" s="143" t="s">
        <v>165</v>
      </c>
      <c r="D30" s="159" t="s">
        <v>68</v>
      </c>
      <c r="E30" s="160">
        <v>43</v>
      </c>
      <c r="F30" s="160"/>
      <c r="G30" s="161">
        <f t="shared" si="7"/>
        <v>0</v>
      </c>
    </row>
    <row r="31" spans="1:104" s="170" customFormat="1" x14ac:dyDescent="0.2">
      <c r="A31" s="141">
        <v>21</v>
      </c>
      <c r="B31" s="142" t="s">
        <v>22</v>
      </c>
      <c r="C31" s="143" t="s">
        <v>140</v>
      </c>
      <c r="D31" s="159" t="s">
        <v>96</v>
      </c>
      <c r="E31" s="160">
        <v>9.32</v>
      </c>
      <c r="F31" s="160"/>
      <c r="G31" s="161">
        <f t="shared" si="7"/>
        <v>0</v>
      </c>
    </row>
    <row r="32" spans="1:104" s="170" customFormat="1" x14ac:dyDescent="0.2">
      <c r="A32" s="141">
        <v>22</v>
      </c>
      <c r="B32" s="142" t="s">
        <v>131</v>
      </c>
      <c r="C32" s="143" t="s">
        <v>154</v>
      </c>
      <c r="D32" s="159" t="s">
        <v>68</v>
      </c>
      <c r="E32" s="160">
        <v>430</v>
      </c>
      <c r="F32" s="160"/>
      <c r="G32" s="161">
        <f t="shared" si="7"/>
        <v>0</v>
      </c>
    </row>
    <row r="33" spans="1:104" s="170" customFormat="1" x14ac:dyDescent="0.2">
      <c r="A33" s="172"/>
      <c r="B33" s="156" t="s">
        <v>69</v>
      </c>
      <c r="C33" s="157" t="str">
        <f>CONCATENATE(B25," ",C25)</f>
        <v>3 Svislé a kompletní konstrukce</v>
      </c>
      <c r="D33" s="172"/>
      <c r="E33" s="173"/>
      <c r="F33" s="173"/>
      <c r="G33" s="158">
        <f>SUM(G26:G32)</f>
        <v>0</v>
      </c>
      <c r="BA33" s="174">
        <f>SUM(BA25:BA28)</f>
        <v>0</v>
      </c>
      <c r="BB33" s="174">
        <f>SUM(BB25:BB28)</f>
        <v>0</v>
      </c>
      <c r="BC33" s="174">
        <f>SUM(BC25:BC28)</f>
        <v>0</v>
      </c>
      <c r="BD33" s="174">
        <f>SUM(BD25:BD28)</f>
        <v>0</v>
      </c>
      <c r="BE33" s="174">
        <f>SUM(BE25:BE28)</f>
        <v>0</v>
      </c>
    </row>
    <row r="34" spans="1:104" s="170" customFormat="1" x14ac:dyDescent="0.2">
      <c r="A34" s="138" t="s">
        <v>65</v>
      </c>
      <c r="B34" s="139" t="s">
        <v>104</v>
      </c>
      <c r="C34" s="140" t="s">
        <v>105</v>
      </c>
      <c r="D34" s="141"/>
      <c r="E34" s="167"/>
      <c r="F34" s="167"/>
      <c r="G34" s="168"/>
      <c r="H34" s="169"/>
      <c r="I34" s="169"/>
    </row>
    <row r="35" spans="1:104" s="170" customFormat="1" x14ac:dyDescent="0.2">
      <c r="A35" s="141">
        <v>23</v>
      </c>
      <c r="B35" s="142" t="s">
        <v>106</v>
      </c>
      <c r="C35" s="143" t="s">
        <v>169</v>
      </c>
      <c r="D35" s="159" t="s">
        <v>107</v>
      </c>
      <c r="E35" s="160">
        <v>16</v>
      </c>
      <c r="F35" s="160"/>
      <c r="G35" s="161">
        <f>E35*F35</f>
        <v>0</v>
      </c>
      <c r="AA35" s="170">
        <v>12</v>
      </c>
      <c r="AB35" s="170">
        <v>0</v>
      </c>
      <c r="AC35" s="170">
        <v>17</v>
      </c>
      <c r="AZ35" s="170">
        <v>1</v>
      </c>
      <c r="BA35" s="170">
        <f>IF(AZ35=1,G35,0)</f>
        <v>0</v>
      </c>
      <c r="BB35" s="170">
        <f>IF(AZ35=2,G35,0)</f>
        <v>0</v>
      </c>
      <c r="BC35" s="170">
        <f>IF(AZ35=3,G35,0)</f>
        <v>0</v>
      </c>
      <c r="BD35" s="170">
        <f>IF(AZ35=4,G35,0)</f>
        <v>0</v>
      </c>
      <c r="BE35" s="170">
        <f>IF(AZ35=5,G35,0)</f>
        <v>0</v>
      </c>
      <c r="CZ35" s="170">
        <v>0</v>
      </c>
    </row>
    <row r="36" spans="1:104" s="170" customFormat="1" x14ac:dyDescent="0.2">
      <c r="A36" s="141">
        <v>24</v>
      </c>
      <c r="B36" s="142" t="s">
        <v>22</v>
      </c>
      <c r="C36" s="143" t="s">
        <v>157</v>
      </c>
      <c r="D36" s="159" t="s">
        <v>141</v>
      </c>
      <c r="E36" s="160">
        <v>1</v>
      </c>
      <c r="F36" s="160"/>
      <c r="G36" s="161">
        <f>E36*F36</f>
        <v>0</v>
      </c>
    </row>
    <row r="37" spans="1:104" s="170" customFormat="1" x14ac:dyDescent="0.2">
      <c r="A37" s="172"/>
      <c r="B37" s="156" t="s">
        <v>69</v>
      </c>
      <c r="C37" s="157" t="str">
        <f>CONCATENATE(B34," ",C34)</f>
        <v>91 Doplňující práce na komunikaci</v>
      </c>
      <c r="D37" s="172"/>
      <c r="E37" s="173"/>
      <c r="F37" s="173"/>
      <c r="G37" s="158">
        <f>SUM(G35:G36)</f>
        <v>0</v>
      </c>
      <c r="BA37" s="174">
        <f>SUM(BA34:BA35)</f>
        <v>0</v>
      </c>
      <c r="BB37" s="174">
        <f>SUM(BB34:BB35)</f>
        <v>0</v>
      </c>
      <c r="BC37" s="174">
        <f>SUM(BC34:BC35)</f>
        <v>0</v>
      </c>
      <c r="BD37" s="174">
        <f>SUM(BD34:BD35)</f>
        <v>0</v>
      </c>
      <c r="BE37" s="174">
        <f>SUM(BE34:BE35)</f>
        <v>0</v>
      </c>
    </row>
    <row r="38" spans="1:104" s="170" customFormat="1" x14ac:dyDescent="0.2">
      <c r="A38" s="138" t="s">
        <v>65</v>
      </c>
      <c r="B38" s="139" t="s">
        <v>108</v>
      </c>
      <c r="C38" s="140" t="s">
        <v>109</v>
      </c>
      <c r="D38" s="141"/>
      <c r="E38" s="167"/>
      <c r="F38" s="167"/>
      <c r="G38" s="168"/>
      <c r="H38" s="169"/>
      <c r="I38" s="169"/>
    </row>
    <row r="39" spans="1:104" s="170" customFormat="1" x14ac:dyDescent="0.2">
      <c r="A39" s="141">
        <v>25</v>
      </c>
      <c r="B39" s="142" t="s">
        <v>110</v>
      </c>
      <c r="C39" s="143" t="s">
        <v>147</v>
      </c>
      <c r="D39" s="159" t="s">
        <v>68</v>
      </c>
      <c r="E39" s="160">
        <v>172</v>
      </c>
      <c r="F39" s="160"/>
      <c r="G39" s="161">
        <f>E39*F39</f>
        <v>0</v>
      </c>
      <c r="AA39" s="170">
        <v>12</v>
      </c>
      <c r="AB39" s="170">
        <v>0</v>
      </c>
      <c r="AC39" s="170">
        <v>18</v>
      </c>
      <c r="AZ39" s="170">
        <v>1</v>
      </c>
      <c r="BA39" s="170">
        <f>IF(AZ39=1,G39,0)</f>
        <v>0</v>
      </c>
      <c r="BB39" s="170">
        <f>IF(AZ39=2,G39,0)</f>
        <v>0</v>
      </c>
      <c r="BC39" s="170">
        <f>IF(AZ39=3,G39,0)</f>
        <v>0</v>
      </c>
      <c r="BD39" s="170">
        <f>IF(AZ39=4,G39,0)</f>
        <v>0</v>
      </c>
      <c r="BE39" s="170">
        <f>IF(AZ39=5,G39,0)</f>
        <v>0</v>
      </c>
      <c r="CZ39" s="170">
        <v>0</v>
      </c>
    </row>
    <row r="40" spans="1:104" s="170" customFormat="1" x14ac:dyDescent="0.2">
      <c r="A40" s="172"/>
      <c r="B40" s="156" t="s">
        <v>69</v>
      </c>
      <c r="C40" s="157" t="str">
        <f>CONCATENATE(B38," ",C38)</f>
        <v>95 Dokončovací kce na pozem.stav.</v>
      </c>
      <c r="D40" s="172"/>
      <c r="E40" s="173"/>
      <c r="F40" s="173"/>
      <c r="G40" s="158">
        <f>SUM(G38:G39)</f>
        <v>0</v>
      </c>
      <c r="BA40" s="174">
        <f>SUM(BA38:BA39)</f>
        <v>0</v>
      </c>
      <c r="BB40" s="174">
        <f>SUM(BB38:BB39)</f>
        <v>0</v>
      </c>
      <c r="BC40" s="174">
        <f>SUM(BC38:BC39)</f>
        <v>0</v>
      </c>
      <c r="BD40" s="174">
        <f>SUM(BD38:BD39)</f>
        <v>0</v>
      </c>
      <c r="BE40" s="174">
        <f>SUM(BE38:BE39)</f>
        <v>0</v>
      </c>
    </row>
    <row r="41" spans="1:104" s="170" customFormat="1" x14ac:dyDescent="0.2">
      <c r="A41" s="138" t="s">
        <v>65</v>
      </c>
      <c r="B41" s="139" t="s">
        <v>111</v>
      </c>
      <c r="C41" s="140" t="s">
        <v>112</v>
      </c>
      <c r="D41" s="141"/>
      <c r="E41" s="167"/>
      <c r="F41" s="167"/>
      <c r="G41" s="168"/>
      <c r="H41" s="169"/>
      <c r="I41" s="169"/>
    </row>
    <row r="42" spans="1:104" s="170" customFormat="1" x14ac:dyDescent="0.2">
      <c r="A42" s="141">
        <v>26</v>
      </c>
      <c r="B42" s="142" t="s">
        <v>113</v>
      </c>
      <c r="C42" s="143" t="s">
        <v>114</v>
      </c>
      <c r="D42" s="159" t="s">
        <v>73</v>
      </c>
      <c r="E42" s="160">
        <v>4.66</v>
      </c>
      <c r="F42" s="160"/>
      <c r="G42" s="161">
        <f>E42*F42</f>
        <v>0</v>
      </c>
      <c r="AA42" s="170">
        <v>12</v>
      </c>
      <c r="AB42" s="170">
        <v>0</v>
      </c>
      <c r="AC42" s="170">
        <v>19</v>
      </c>
      <c r="AZ42" s="170">
        <v>1</v>
      </c>
      <c r="BA42" s="170">
        <f>IF(AZ42=1,G42,0)</f>
        <v>0</v>
      </c>
      <c r="BB42" s="170">
        <f>IF(AZ42=2,G42,0)</f>
        <v>0</v>
      </c>
      <c r="BC42" s="170">
        <f>IF(AZ42=3,G42,0)</f>
        <v>0</v>
      </c>
      <c r="BD42" s="170">
        <f>IF(AZ42=4,G42,0)</f>
        <v>0</v>
      </c>
      <c r="BE42" s="170">
        <f>IF(AZ42=5,G42,0)</f>
        <v>0</v>
      </c>
      <c r="CZ42" s="170">
        <v>0</v>
      </c>
    </row>
    <row r="43" spans="1:104" s="170" customFormat="1" x14ac:dyDescent="0.2">
      <c r="A43" s="141">
        <v>27</v>
      </c>
      <c r="B43" s="142" t="s">
        <v>22</v>
      </c>
      <c r="C43" s="143" t="s">
        <v>159</v>
      </c>
      <c r="D43" s="159" t="s">
        <v>92</v>
      </c>
      <c r="E43" s="160">
        <v>208</v>
      </c>
      <c r="F43" s="160"/>
      <c r="G43" s="161">
        <f>E43*F43</f>
        <v>0</v>
      </c>
    </row>
    <row r="44" spans="1:104" s="170" customFormat="1" x14ac:dyDescent="0.2">
      <c r="A44" s="141">
        <v>28</v>
      </c>
      <c r="B44" s="142" t="s">
        <v>22</v>
      </c>
      <c r="C44" s="143" t="s">
        <v>158</v>
      </c>
      <c r="D44" s="159" t="s">
        <v>92</v>
      </c>
      <c r="E44" s="160">
        <v>319.60000000000002</v>
      </c>
      <c r="F44" s="160"/>
      <c r="G44" s="161">
        <f>E44*F44</f>
        <v>0</v>
      </c>
    </row>
    <row r="45" spans="1:104" s="170" customFormat="1" x14ac:dyDescent="0.2">
      <c r="A45" s="172"/>
      <c r="B45" s="156" t="s">
        <v>69</v>
      </c>
      <c r="C45" s="157" t="str">
        <f>CONCATENATE(B41," ",C41)</f>
        <v>96 Bourání konstrukcí</v>
      </c>
      <c r="D45" s="172"/>
      <c r="E45" s="173"/>
      <c r="F45" s="173"/>
      <c r="G45" s="158">
        <f>SUM(G42:G44)</f>
        <v>0</v>
      </c>
      <c r="BA45" s="174">
        <f>SUM(BA41:BA42)</f>
        <v>0</v>
      </c>
      <c r="BB45" s="174">
        <f>SUM(BB41:BB42)</f>
        <v>0</v>
      </c>
      <c r="BC45" s="174">
        <f>SUM(BC41:BC42)</f>
        <v>0</v>
      </c>
      <c r="BD45" s="174">
        <f>SUM(BD41:BD42)</f>
        <v>0</v>
      </c>
      <c r="BE45" s="174">
        <f>SUM(BE41:BE42)</f>
        <v>0</v>
      </c>
    </row>
    <row r="46" spans="1:104" s="170" customFormat="1" x14ac:dyDescent="0.2">
      <c r="A46" s="138" t="s">
        <v>65</v>
      </c>
      <c r="B46" s="139" t="s">
        <v>115</v>
      </c>
      <c r="C46" s="140" t="s">
        <v>116</v>
      </c>
      <c r="D46" s="141"/>
      <c r="E46" s="167"/>
      <c r="F46" s="167"/>
      <c r="G46" s="168"/>
      <c r="H46" s="169"/>
      <c r="I46" s="169"/>
    </row>
    <row r="47" spans="1:104" s="170" customFormat="1" x14ac:dyDescent="0.2">
      <c r="A47" s="141">
        <v>29</v>
      </c>
      <c r="B47" s="142" t="s">
        <v>117</v>
      </c>
      <c r="C47" s="143" t="s">
        <v>118</v>
      </c>
      <c r="D47" s="159" t="s">
        <v>96</v>
      </c>
      <c r="E47" s="160">
        <v>12.8</v>
      </c>
      <c r="F47" s="160"/>
      <c r="G47" s="161">
        <f>E47*F47</f>
        <v>0</v>
      </c>
      <c r="AA47" s="170">
        <v>12</v>
      </c>
      <c r="AB47" s="170">
        <v>0</v>
      </c>
      <c r="AC47" s="170">
        <v>20</v>
      </c>
      <c r="AZ47" s="170">
        <v>1</v>
      </c>
      <c r="BA47" s="170">
        <f>IF(AZ47=1,G47,0)</f>
        <v>0</v>
      </c>
      <c r="BB47" s="170">
        <f>IF(AZ47=2,G47,0)</f>
        <v>0</v>
      </c>
      <c r="BC47" s="170">
        <f>IF(AZ47=3,G47,0)</f>
        <v>0</v>
      </c>
      <c r="BD47" s="170">
        <f>IF(AZ47=4,G47,0)</f>
        <v>0</v>
      </c>
      <c r="BE47" s="170">
        <f>IF(AZ47=5,G47,0)</f>
        <v>0</v>
      </c>
      <c r="CZ47" s="170">
        <v>0</v>
      </c>
    </row>
    <row r="48" spans="1:104" s="170" customFormat="1" x14ac:dyDescent="0.2">
      <c r="A48" s="141">
        <v>30</v>
      </c>
      <c r="B48" s="142" t="s">
        <v>117</v>
      </c>
      <c r="C48" s="143" t="s">
        <v>119</v>
      </c>
      <c r="D48" s="159" t="s">
        <v>96</v>
      </c>
      <c r="E48" s="160">
        <v>128</v>
      </c>
      <c r="F48" s="160"/>
      <c r="G48" s="161">
        <f>E48*F48</f>
        <v>0</v>
      </c>
      <c r="AA48" s="170">
        <v>12</v>
      </c>
      <c r="AB48" s="170">
        <v>0</v>
      </c>
      <c r="AC48" s="170">
        <v>21</v>
      </c>
      <c r="AZ48" s="170">
        <v>1</v>
      </c>
      <c r="BA48" s="170">
        <f>IF(AZ48=1,G48,0)</f>
        <v>0</v>
      </c>
      <c r="BB48" s="170">
        <f>IF(AZ48=2,G48,0)</f>
        <v>0</v>
      </c>
      <c r="BC48" s="170">
        <f>IF(AZ48=3,G48,0)</f>
        <v>0</v>
      </c>
      <c r="BD48" s="170">
        <f>IF(AZ48=4,G48,0)</f>
        <v>0</v>
      </c>
      <c r="BE48" s="170">
        <f>IF(AZ48=5,G48,0)</f>
        <v>0</v>
      </c>
      <c r="CZ48" s="170">
        <v>0</v>
      </c>
    </row>
    <row r="49" spans="1:104" s="170" customFormat="1" x14ac:dyDescent="0.2">
      <c r="A49" s="141">
        <v>31</v>
      </c>
      <c r="B49" s="142" t="s">
        <v>22</v>
      </c>
      <c r="C49" s="143" t="s">
        <v>140</v>
      </c>
      <c r="D49" s="159" t="s">
        <v>96</v>
      </c>
      <c r="E49" s="160">
        <v>12.8</v>
      </c>
      <c r="F49" s="160"/>
      <c r="G49" s="161">
        <f>E49*F49</f>
        <v>0</v>
      </c>
    </row>
    <row r="50" spans="1:104" s="170" customFormat="1" x14ac:dyDescent="0.2">
      <c r="A50" s="172"/>
      <c r="B50" s="156" t="s">
        <v>69</v>
      </c>
      <c r="C50" s="157" t="str">
        <f>CONCATENATE(B46," ",C46)</f>
        <v>97 Prorážení otvorů</v>
      </c>
      <c r="D50" s="172"/>
      <c r="E50" s="173"/>
      <c r="F50" s="173"/>
      <c r="G50" s="158">
        <f>SUM(G47:G49)</f>
        <v>0</v>
      </c>
      <c r="BA50" s="174">
        <f>SUM(BA46:BA48)</f>
        <v>0</v>
      </c>
      <c r="BB50" s="174">
        <f>SUM(BB46:BB48)</f>
        <v>0</v>
      </c>
      <c r="BC50" s="174">
        <f>SUM(BC46:BC48)</f>
        <v>0</v>
      </c>
      <c r="BD50" s="174">
        <f>SUM(BD46:BD48)</f>
        <v>0</v>
      </c>
      <c r="BE50" s="174">
        <f>SUM(BE46:BE48)</f>
        <v>0</v>
      </c>
    </row>
    <row r="51" spans="1:104" s="170" customFormat="1" x14ac:dyDescent="0.2">
      <c r="A51" s="138" t="s">
        <v>65</v>
      </c>
      <c r="B51" s="139" t="s">
        <v>120</v>
      </c>
      <c r="C51" s="140" t="s">
        <v>121</v>
      </c>
      <c r="D51" s="141"/>
      <c r="E51" s="167"/>
      <c r="F51" s="167"/>
      <c r="G51" s="168"/>
      <c r="H51" s="169"/>
      <c r="I51" s="169"/>
    </row>
    <row r="52" spans="1:104" s="170" customFormat="1" x14ac:dyDescent="0.2">
      <c r="A52" s="141">
        <v>32</v>
      </c>
      <c r="B52" s="142" t="s">
        <v>122</v>
      </c>
      <c r="C52" s="143" t="s">
        <v>123</v>
      </c>
      <c r="D52" s="159" t="s">
        <v>96</v>
      </c>
      <c r="E52" s="160">
        <v>126</v>
      </c>
      <c r="F52" s="160"/>
      <c r="G52" s="161">
        <f>E52*F52</f>
        <v>0</v>
      </c>
      <c r="AA52" s="170">
        <v>12</v>
      </c>
      <c r="AB52" s="170">
        <v>0</v>
      </c>
      <c r="AC52" s="170">
        <v>22</v>
      </c>
      <c r="AZ52" s="170">
        <v>1</v>
      </c>
      <c r="BA52" s="170">
        <f>IF(AZ52=1,G52,0)</f>
        <v>0</v>
      </c>
      <c r="BB52" s="170">
        <f>IF(AZ52=2,G52,0)</f>
        <v>0</v>
      </c>
      <c r="BC52" s="170">
        <f>IF(AZ52=3,G52,0)</f>
        <v>0</v>
      </c>
      <c r="BD52" s="170">
        <f>IF(AZ52=4,G52,0)</f>
        <v>0</v>
      </c>
      <c r="BE52" s="170">
        <f>IF(AZ52=5,G52,0)</f>
        <v>0</v>
      </c>
      <c r="CZ52" s="170">
        <v>0</v>
      </c>
    </row>
    <row r="53" spans="1:104" s="170" customFormat="1" x14ac:dyDescent="0.2">
      <c r="A53" s="172"/>
      <c r="B53" s="156" t="s">
        <v>69</v>
      </c>
      <c r="C53" s="157" t="str">
        <f>CONCATENATE(B51," ",C51)</f>
        <v>99 Staveništní přesun hmot</v>
      </c>
      <c r="D53" s="172"/>
      <c r="E53" s="173"/>
      <c r="F53" s="173"/>
      <c r="G53" s="158">
        <f>SUM(G51:G52)</f>
        <v>0</v>
      </c>
      <c r="BA53" s="174">
        <f>SUM(BA51:BA52)</f>
        <v>0</v>
      </c>
      <c r="BB53" s="174">
        <f>SUM(BB51:BB52)</f>
        <v>0</v>
      </c>
      <c r="BC53" s="174">
        <f>SUM(BC51:BC52)</f>
        <v>0</v>
      </c>
      <c r="BD53" s="174">
        <f>SUM(BD51:BD52)</f>
        <v>0</v>
      </c>
      <c r="BE53" s="174">
        <f>SUM(BE51:BE52)</f>
        <v>0</v>
      </c>
    </row>
    <row r="54" spans="1:104" s="170" customFormat="1" x14ac:dyDescent="0.2">
      <c r="A54" s="138" t="s">
        <v>65</v>
      </c>
      <c r="B54" s="139" t="s">
        <v>124</v>
      </c>
      <c r="C54" s="140" t="s">
        <v>125</v>
      </c>
      <c r="D54" s="141"/>
      <c r="E54" s="167"/>
      <c r="F54" s="167"/>
      <c r="G54" s="168"/>
      <c r="H54" s="169"/>
      <c r="I54" s="169"/>
    </row>
    <row r="55" spans="1:104" s="179" customFormat="1" x14ac:dyDescent="0.2">
      <c r="A55" s="141">
        <v>33</v>
      </c>
      <c r="B55" s="142" t="s">
        <v>22</v>
      </c>
      <c r="C55" s="175" t="s">
        <v>146</v>
      </c>
      <c r="D55" s="176" t="s">
        <v>141</v>
      </c>
      <c r="E55" s="177">
        <v>1</v>
      </c>
      <c r="F55" s="177"/>
      <c r="G55" s="161">
        <f t="shared" ref="G55:G69" si="8">E55*F55</f>
        <v>0</v>
      </c>
      <c r="H55" s="178"/>
      <c r="I55" s="178"/>
    </row>
    <row r="56" spans="1:104" s="170" customFormat="1" x14ac:dyDescent="0.2">
      <c r="A56" s="141">
        <v>34</v>
      </c>
      <c r="B56" s="142" t="s">
        <v>126</v>
      </c>
      <c r="C56" s="143" t="s">
        <v>148</v>
      </c>
      <c r="D56" s="159" t="s">
        <v>127</v>
      </c>
      <c r="E56" s="160">
        <v>1993.05</v>
      </c>
      <c r="F56" s="160"/>
      <c r="G56" s="161">
        <f t="shared" si="8"/>
        <v>0</v>
      </c>
      <c r="AA56" s="170">
        <v>12</v>
      </c>
      <c r="AB56" s="170">
        <v>0</v>
      </c>
      <c r="AC56" s="170">
        <v>23</v>
      </c>
      <c r="AZ56" s="170">
        <v>2</v>
      </c>
      <c r="BA56" s="170">
        <f>IF(AZ56=1,G56,0)</f>
        <v>0</v>
      </c>
      <c r="BB56" s="170">
        <f>IF(AZ56=2,G56,0)</f>
        <v>0</v>
      </c>
      <c r="BC56" s="170">
        <f>IF(AZ56=3,G56,0)</f>
        <v>0</v>
      </c>
      <c r="BD56" s="170">
        <f>IF(AZ56=4,G56,0)</f>
        <v>0</v>
      </c>
      <c r="BE56" s="170">
        <f>IF(AZ56=5,G56,0)</f>
        <v>0</v>
      </c>
      <c r="CZ56" s="170">
        <v>0</v>
      </c>
    </row>
    <row r="57" spans="1:104" s="170" customFormat="1" x14ac:dyDescent="0.2">
      <c r="A57" s="141">
        <v>35</v>
      </c>
      <c r="B57" s="142" t="s">
        <v>126</v>
      </c>
      <c r="C57" s="143" t="s">
        <v>142</v>
      </c>
      <c r="D57" s="159" t="s">
        <v>127</v>
      </c>
      <c r="E57" s="160">
        <v>1993.05</v>
      </c>
      <c r="F57" s="160"/>
      <c r="G57" s="161">
        <f t="shared" si="8"/>
        <v>0</v>
      </c>
      <c r="AA57" s="170">
        <v>12</v>
      </c>
      <c r="AB57" s="170">
        <v>0</v>
      </c>
      <c r="AC57" s="170">
        <v>24</v>
      </c>
      <c r="AZ57" s="170">
        <v>2</v>
      </c>
      <c r="BA57" s="170">
        <f>IF(AZ57=1,G57,0)</f>
        <v>0</v>
      </c>
      <c r="BB57" s="170">
        <f>IF(AZ57=2,G57,0)</f>
        <v>0</v>
      </c>
      <c r="BC57" s="170">
        <f>IF(AZ57=3,G57,0)</f>
        <v>0</v>
      </c>
      <c r="BD57" s="170">
        <f>IF(AZ57=4,G57,0)</f>
        <v>0</v>
      </c>
      <c r="BE57" s="170">
        <f>IF(AZ57=5,G57,0)</f>
        <v>0</v>
      </c>
      <c r="CZ57" s="170">
        <v>0</v>
      </c>
    </row>
    <row r="58" spans="1:104" s="170" customFormat="1" x14ac:dyDescent="0.2">
      <c r="A58" s="141">
        <v>36</v>
      </c>
      <c r="B58" s="142" t="s">
        <v>126</v>
      </c>
      <c r="C58" s="143" t="s">
        <v>128</v>
      </c>
      <c r="D58" s="159" t="s">
        <v>68</v>
      </c>
      <c r="E58" s="160">
        <v>43</v>
      </c>
      <c r="F58" s="160"/>
      <c r="G58" s="161">
        <f t="shared" si="8"/>
        <v>0</v>
      </c>
      <c r="AA58" s="170">
        <v>12</v>
      </c>
      <c r="AB58" s="170">
        <v>0</v>
      </c>
      <c r="AC58" s="170">
        <v>25</v>
      </c>
      <c r="AZ58" s="170">
        <v>2</v>
      </c>
      <c r="BA58" s="170">
        <f>IF(AZ58=1,G58,0)</f>
        <v>0</v>
      </c>
      <c r="BB58" s="170">
        <f>IF(AZ58=2,G58,0)</f>
        <v>0</v>
      </c>
      <c r="BC58" s="170">
        <f>IF(AZ58=3,G58,0)</f>
        <v>0</v>
      </c>
      <c r="BD58" s="170">
        <f>IF(AZ58=4,G58,0)</f>
        <v>0</v>
      </c>
      <c r="BE58" s="170">
        <f>IF(AZ58=5,G58,0)</f>
        <v>0</v>
      </c>
      <c r="CZ58" s="170">
        <v>0</v>
      </c>
    </row>
    <row r="59" spans="1:104" s="170" customFormat="1" x14ac:dyDescent="0.2">
      <c r="A59" s="141">
        <v>37</v>
      </c>
      <c r="B59" s="142" t="s">
        <v>22</v>
      </c>
      <c r="C59" s="143" t="s">
        <v>155</v>
      </c>
      <c r="D59" s="159" t="s">
        <v>141</v>
      </c>
      <c r="E59" s="160">
        <v>1</v>
      </c>
      <c r="F59" s="160"/>
      <c r="G59" s="161">
        <f t="shared" si="8"/>
        <v>0</v>
      </c>
    </row>
    <row r="60" spans="1:104" s="170" customFormat="1" x14ac:dyDescent="0.2">
      <c r="A60" s="141">
        <v>38</v>
      </c>
      <c r="B60" s="142" t="s">
        <v>22</v>
      </c>
      <c r="C60" s="143" t="s">
        <v>156</v>
      </c>
      <c r="D60" s="159" t="s">
        <v>141</v>
      </c>
      <c r="E60" s="160">
        <v>1</v>
      </c>
      <c r="F60" s="160"/>
      <c r="G60" s="161">
        <f t="shared" si="8"/>
        <v>0</v>
      </c>
    </row>
    <row r="61" spans="1:104" s="170" customFormat="1" x14ac:dyDescent="0.2">
      <c r="A61" s="141">
        <v>39</v>
      </c>
      <c r="B61" s="142" t="s">
        <v>129</v>
      </c>
      <c r="C61" s="143" t="s">
        <v>130</v>
      </c>
      <c r="D61" s="159" t="s">
        <v>68</v>
      </c>
      <c r="E61" s="160">
        <v>43</v>
      </c>
      <c r="F61" s="160"/>
      <c r="G61" s="161">
        <f t="shared" si="8"/>
        <v>0</v>
      </c>
      <c r="AA61" s="170">
        <v>12</v>
      </c>
      <c r="AB61" s="170">
        <v>0</v>
      </c>
      <c r="AC61" s="170">
        <v>26</v>
      </c>
      <c r="AZ61" s="170">
        <v>2</v>
      </c>
      <c r="BA61" s="170">
        <f t="shared" ref="BA61:BA69" si="9">IF(AZ61=1,G61,0)</f>
        <v>0</v>
      </c>
      <c r="BB61" s="170">
        <f t="shared" ref="BB61:BB69" si="10">IF(AZ61=2,G61,0)</f>
        <v>0</v>
      </c>
      <c r="BC61" s="170">
        <f t="shared" ref="BC61:BC69" si="11">IF(AZ61=3,G61,0)</f>
        <v>0</v>
      </c>
      <c r="BD61" s="170">
        <f t="shared" ref="BD61:BD69" si="12">IF(AZ61=4,G61,0)</f>
        <v>0</v>
      </c>
      <c r="BE61" s="170">
        <f t="shared" ref="BE61:BE69" si="13">IF(AZ61=5,G61,0)</f>
        <v>0</v>
      </c>
      <c r="CZ61" s="170">
        <v>0</v>
      </c>
    </row>
    <row r="62" spans="1:104" s="170" customFormat="1" x14ac:dyDescent="0.2">
      <c r="A62" s="141">
        <v>40</v>
      </c>
      <c r="B62" s="142" t="s">
        <v>126</v>
      </c>
      <c r="C62" s="143" t="s">
        <v>149</v>
      </c>
      <c r="D62" s="159" t="s">
        <v>92</v>
      </c>
      <c r="E62" s="160">
        <v>228</v>
      </c>
      <c r="F62" s="160"/>
      <c r="G62" s="161">
        <f t="shared" si="8"/>
        <v>0</v>
      </c>
      <c r="AA62" s="170">
        <v>12</v>
      </c>
      <c r="AB62" s="170">
        <v>0</v>
      </c>
      <c r="AC62" s="170">
        <v>27</v>
      </c>
      <c r="AZ62" s="170">
        <v>2</v>
      </c>
      <c r="BA62" s="170">
        <f t="shared" si="9"/>
        <v>0</v>
      </c>
      <c r="BB62" s="170">
        <f t="shared" si="10"/>
        <v>0</v>
      </c>
      <c r="BC62" s="170">
        <f t="shared" si="11"/>
        <v>0</v>
      </c>
      <c r="BD62" s="170">
        <f t="shared" si="12"/>
        <v>0</v>
      </c>
      <c r="BE62" s="170">
        <f t="shared" si="13"/>
        <v>0</v>
      </c>
      <c r="CZ62" s="170">
        <v>0</v>
      </c>
    </row>
    <row r="63" spans="1:104" s="170" customFormat="1" x14ac:dyDescent="0.2">
      <c r="A63" s="141">
        <v>41</v>
      </c>
      <c r="B63" s="142" t="s">
        <v>126</v>
      </c>
      <c r="C63" s="143" t="s">
        <v>150</v>
      </c>
      <c r="D63" s="159" t="s">
        <v>92</v>
      </c>
      <c r="E63" s="160">
        <v>345</v>
      </c>
      <c r="F63" s="160"/>
      <c r="G63" s="161">
        <f t="shared" si="8"/>
        <v>0</v>
      </c>
      <c r="AA63" s="170">
        <v>12</v>
      </c>
      <c r="AB63" s="170">
        <v>0</v>
      </c>
      <c r="AC63" s="170">
        <v>28</v>
      </c>
      <c r="AZ63" s="170">
        <v>2</v>
      </c>
      <c r="BA63" s="170">
        <f t="shared" si="9"/>
        <v>0</v>
      </c>
      <c r="BB63" s="170">
        <f t="shared" si="10"/>
        <v>0</v>
      </c>
      <c r="BC63" s="170">
        <f t="shared" si="11"/>
        <v>0</v>
      </c>
      <c r="BD63" s="170">
        <f t="shared" si="12"/>
        <v>0</v>
      </c>
      <c r="BE63" s="170">
        <f t="shared" si="13"/>
        <v>0</v>
      </c>
      <c r="CZ63" s="170">
        <v>0</v>
      </c>
    </row>
    <row r="64" spans="1:104" s="170" customFormat="1" ht="22.5" x14ac:dyDescent="0.2">
      <c r="A64" s="141">
        <v>42</v>
      </c>
      <c r="B64" s="142" t="s">
        <v>131</v>
      </c>
      <c r="C64" s="143" t="s">
        <v>151</v>
      </c>
      <c r="D64" s="159" t="s">
        <v>68</v>
      </c>
      <c r="E64" s="160">
        <v>43</v>
      </c>
      <c r="F64" s="160"/>
      <c r="G64" s="161">
        <f t="shared" si="8"/>
        <v>0</v>
      </c>
      <c r="AA64" s="170">
        <v>12</v>
      </c>
      <c r="AB64" s="170">
        <v>0</v>
      </c>
      <c r="AC64" s="170">
        <v>29</v>
      </c>
      <c r="AZ64" s="170">
        <v>2</v>
      </c>
      <c r="BA64" s="170">
        <f t="shared" si="9"/>
        <v>0</v>
      </c>
      <c r="BB64" s="170">
        <f t="shared" si="10"/>
        <v>0</v>
      </c>
      <c r="BC64" s="170">
        <f t="shared" si="11"/>
        <v>0</v>
      </c>
      <c r="BD64" s="170">
        <f t="shared" si="12"/>
        <v>0</v>
      </c>
      <c r="BE64" s="170">
        <f t="shared" si="13"/>
        <v>0</v>
      </c>
      <c r="CZ64" s="170">
        <v>0</v>
      </c>
    </row>
    <row r="65" spans="1:104" s="170" customFormat="1" x14ac:dyDescent="0.2">
      <c r="A65" s="141">
        <v>43</v>
      </c>
      <c r="B65" s="142" t="s">
        <v>48</v>
      </c>
      <c r="C65" s="143" t="s">
        <v>153</v>
      </c>
      <c r="D65" s="159" t="s">
        <v>103</v>
      </c>
      <c r="E65" s="160">
        <v>345</v>
      </c>
      <c r="F65" s="160"/>
      <c r="G65" s="161">
        <f t="shared" si="8"/>
        <v>0</v>
      </c>
      <c r="AA65" s="170">
        <v>12</v>
      </c>
      <c r="AB65" s="170">
        <v>0</v>
      </c>
      <c r="AC65" s="170">
        <v>30</v>
      </c>
      <c r="AZ65" s="170">
        <v>2</v>
      </c>
      <c r="BA65" s="170">
        <f t="shared" si="9"/>
        <v>0</v>
      </c>
      <c r="BB65" s="170">
        <f t="shared" si="10"/>
        <v>0</v>
      </c>
      <c r="BC65" s="170">
        <f t="shared" si="11"/>
        <v>0</v>
      </c>
      <c r="BD65" s="170">
        <f t="shared" si="12"/>
        <v>0</v>
      </c>
      <c r="BE65" s="170">
        <f t="shared" si="13"/>
        <v>0</v>
      </c>
      <c r="CZ65" s="170">
        <v>0</v>
      </c>
    </row>
    <row r="66" spans="1:104" s="170" customFormat="1" x14ac:dyDescent="0.2">
      <c r="A66" s="141">
        <v>44</v>
      </c>
      <c r="B66" s="142" t="s">
        <v>48</v>
      </c>
      <c r="C66" s="143" t="s">
        <v>152</v>
      </c>
      <c r="D66" s="159" t="s">
        <v>68</v>
      </c>
      <c r="E66" s="160">
        <v>10</v>
      </c>
      <c r="F66" s="160"/>
      <c r="G66" s="161">
        <f t="shared" si="8"/>
        <v>0</v>
      </c>
      <c r="AA66" s="170">
        <v>12</v>
      </c>
      <c r="AB66" s="170">
        <v>0</v>
      </c>
      <c r="AC66" s="170">
        <v>31</v>
      </c>
      <c r="AZ66" s="170">
        <v>2</v>
      </c>
      <c r="BA66" s="170">
        <f t="shared" si="9"/>
        <v>0</v>
      </c>
      <c r="BB66" s="170">
        <f t="shared" si="10"/>
        <v>0</v>
      </c>
      <c r="BC66" s="170">
        <f t="shared" si="11"/>
        <v>0</v>
      </c>
      <c r="BD66" s="170">
        <f t="shared" si="12"/>
        <v>0</v>
      </c>
      <c r="BE66" s="170">
        <f t="shared" si="13"/>
        <v>0</v>
      </c>
      <c r="CZ66" s="170">
        <v>0</v>
      </c>
    </row>
    <row r="67" spans="1:104" s="170" customFormat="1" x14ac:dyDescent="0.2">
      <c r="A67" s="141">
        <v>45</v>
      </c>
      <c r="B67" s="142" t="s">
        <v>143</v>
      </c>
      <c r="C67" s="143" t="s">
        <v>132</v>
      </c>
      <c r="D67" s="159" t="s">
        <v>54</v>
      </c>
      <c r="E67" s="160">
        <v>5603.94</v>
      </c>
      <c r="F67" s="160"/>
      <c r="G67" s="161">
        <f t="shared" si="8"/>
        <v>0</v>
      </c>
      <c r="AA67" s="170">
        <v>12</v>
      </c>
      <c r="AB67" s="170">
        <v>0</v>
      </c>
      <c r="AC67" s="170">
        <v>32</v>
      </c>
      <c r="AZ67" s="170">
        <v>2</v>
      </c>
      <c r="BA67" s="170">
        <f t="shared" si="9"/>
        <v>0</v>
      </c>
      <c r="BB67" s="170">
        <f t="shared" si="10"/>
        <v>0</v>
      </c>
      <c r="BC67" s="170">
        <f t="shared" si="11"/>
        <v>0</v>
      </c>
      <c r="BD67" s="170">
        <f t="shared" si="12"/>
        <v>0</v>
      </c>
      <c r="BE67" s="170">
        <f t="shared" si="13"/>
        <v>0</v>
      </c>
      <c r="CZ67" s="170">
        <v>0</v>
      </c>
    </row>
    <row r="68" spans="1:104" s="170" customFormat="1" x14ac:dyDescent="0.2">
      <c r="A68" s="141">
        <v>46</v>
      </c>
      <c r="B68" s="142" t="s">
        <v>143</v>
      </c>
      <c r="C68" s="143" t="s">
        <v>133</v>
      </c>
      <c r="D68" s="159" t="s">
        <v>54</v>
      </c>
      <c r="E68" s="160">
        <v>5603.94</v>
      </c>
      <c r="F68" s="160"/>
      <c r="G68" s="161">
        <f t="shared" si="8"/>
        <v>0</v>
      </c>
      <c r="AA68" s="170">
        <v>12</v>
      </c>
      <c r="AB68" s="170">
        <v>0</v>
      </c>
      <c r="AC68" s="170">
        <v>33</v>
      </c>
      <c r="AZ68" s="170">
        <v>2</v>
      </c>
      <c r="BA68" s="170">
        <f t="shared" si="9"/>
        <v>0</v>
      </c>
      <c r="BB68" s="170">
        <f t="shared" si="10"/>
        <v>0</v>
      </c>
      <c r="BC68" s="170">
        <f t="shared" si="11"/>
        <v>0</v>
      </c>
      <c r="BD68" s="170">
        <f t="shared" si="12"/>
        <v>0</v>
      </c>
      <c r="BE68" s="170">
        <f t="shared" si="13"/>
        <v>0</v>
      </c>
      <c r="CZ68" s="170">
        <v>0</v>
      </c>
    </row>
    <row r="69" spans="1:104" s="170" customFormat="1" x14ac:dyDescent="0.2">
      <c r="A69" s="141">
        <v>47</v>
      </c>
      <c r="B69" s="142" t="s">
        <v>143</v>
      </c>
      <c r="C69" s="143" t="s">
        <v>144</v>
      </c>
      <c r="D69" s="159" t="s">
        <v>145</v>
      </c>
      <c r="E69" s="160">
        <v>120</v>
      </c>
      <c r="F69" s="160"/>
      <c r="G69" s="161">
        <f t="shared" si="8"/>
        <v>0</v>
      </c>
      <c r="AA69" s="170">
        <v>12</v>
      </c>
      <c r="AB69" s="170">
        <v>0</v>
      </c>
      <c r="AC69" s="170">
        <v>34</v>
      </c>
      <c r="AZ69" s="170">
        <v>2</v>
      </c>
      <c r="BA69" s="170">
        <f t="shared" si="9"/>
        <v>0</v>
      </c>
      <c r="BB69" s="170">
        <f t="shared" si="10"/>
        <v>0</v>
      </c>
      <c r="BC69" s="170">
        <f t="shared" si="11"/>
        <v>0</v>
      </c>
      <c r="BD69" s="170">
        <f t="shared" si="12"/>
        <v>0</v>
      </c>
      <c r="BE69" s="170">
        <f t="shared" si="13"/>
        <v>0</v>
      </c>
      <c r="CZ69" s="170">
        <v>0</v>
      </c>
    </row>
    <row r="70" spans="1:104" s="170" customFormat="1" x14ac:dyDescent="0.2">
      <c r="A70" s="172"/>
      <c r="B70" s="156" t="s">
        <v>69</v>
      </c>
      <c r="C70" s="157" t="str">
        <f>CONCATENATE(B54," ",C54)</f>
        <v>767 Konstrukce zámečnické</v>
      </c>
      <c r="D70" s="172"/>
      <c r="E70" s="173"/>
      <c r="F70" s="173"/>
      <c r="G70" s="158">
        <f>SUM(G55:G69)</f>
        <v>0</v>
      </c>
      <c r="BA70" s="174">
        <f>SUM(BA54:BA69)</f>
        <v>0</v>
      </c>
      <c r="BB70" s="174">
        <f>SUM(BB54:BB69)</f>
        <v>0</v>
      </c>
      <c r="BC70" s="174">
        <f>SUM(BC54:BC69)</f>
        <v>0</v>
      </c>
      <c r="BD70" s="174">
        <f>SUM(BD54:BD69)</f>
        <v>0</v>
      </c>
      <c r="BE70" s="174">
        <f>SUM(BE54:BE69)</f>
        <v>0</v>
      </c>
    </row>
    <row r="71" spans="1:104" x14ac:dyDescent="0.2">
      <c r="A71" s="119"/>
      <c r="B71" s="119"/>
      <c r="C71" s="119"/>
      <c r="D71" s="119"/>
      <c r="E71" s="119"/>
      <c r="F71" s="119"/>
      <c r="G71" s="119"/>
    </row>
    <row r="72" spans="1:104" x14ac:dyDescent="0.2">
      <c r="E72" s="118"/>
    </row>
    <row r="73" spans="1:104" x14ac:dyDescent="0.2">
      <c r="E73" s="118"/>
    </row>
    <row r="74" spans="1:104" x14ac:dyDescent="0.2">
      <c r="E74" s="118"/>
    </row>
    <row r="75" spans="1:104" x14ac:dyDescent="0.2">
      <c r="E75" s="118"/>
    </row>
    <row r="76" spans="1:104" x14ac:dyDescent="0.2">
      <c r="E76" s="118"/>
    </row>
    <row r="77" spans="1:104" x14ac:dyDescent="0.2">
      <c r="E77" s="118"/>
    </row>
    <row r="78" spans="1:104" x14ac:dyDescent="0.2">
      <c r="E78" s="118"/>
    </row>
    <row r="79" spans="1:104" x14ac:dyDescent="0.2">
      <c r="E79" s="118"/>
    </row>
    <row r="80" spans="1:104" x14ac:dyDescent="0.2">
      <c r="E80" s="118"/>
    </row>
    <row r="81" spans="1:7" x14ac:dyDescent="0.2">
      <c r="E81" s="118"/>
    </row>
    <row r="82" spans="1:7" x14ac:dyDescent="0.2">
      <c r="E82" s="118"/>
    </row>
    <row r="83" spans="1:7" x14ac:dyDescent="0.2">
      <c r="E83" s="118"/>
    </row>
    <row r="84" spans="1:7" x14ac:dyDescent="0.2">
      <c r="E84" s="118"/>
    </row>
    <row r="85" spans="1:7" x14ac:dyDescent="0.2">
      <c r="E85" s="118"/>
    </row>
    <row r="86" spans="1:7" x14ac:dyDescent="0.2">
      <c r="E86" s="118"/>
    </row>
    <row r="87" spans="1:7" x14ac:dyDescent="0.2">
      <c r="E87" s="118"/>
    </row>
    <row r="88" spans="1:7" x14ac:dyDescent="0.2">
      <c r="E88" s="118"/>
    </row>
    <row r="89" spans="1:7" x14ac:dyDescent="0.2">
      <c r="E89" s="118"/>
    </row>
    <row r="90" spans="1:7" x14ac:dyDescent="0.2">
      <c r="E90" s="118"/>
    </row>
    <row r="91" spans="1:7" x14ac:dyDescent="0.2">
      <c r="E91" s="118"/>
    </row>
    <row r="92" spans="1:7" x14ac:dyDescent="0.2">
      <c r="E92" s="118"/>
    </row>
    <row r="93" spans="1:7" x14ac:dyDescent="0.2">
      <c r="E93" s="118"/>
    </row>
    <row r="94" spans="1:7" x14ac:dyDescent="0.2">
      <c r="A94" s="144"/>
      <c r="B94" s="144"/>
      <c r="C94" s="144"/>
      <c r="D94" s="144"/>
      <c r="E94" s="144"/>
      <c r="F94" s="144"/>
      <c r="G94" s="144"/>
    </row>
    <row r="95" spans="1:7" x14ac:dyDescent="0.2">
      <c r="A95" s="144"/>
      <c r="B95" s="144"/>
      <c r="C95" s="144"/>
      <c r="D95" s="144"/>
      <c r="E95" s="144"/>
      <c r="F95" s="144"/>
      <c r="G95" s="144"/>
    </row>
    <row r="96" spans="1:7" x14ac:dyDescent="0.2">
      <c r="A96" s="144"/>
      <c r="B96" s="144"/>
      <c r="C96" s="144"/>
      <c r="D96" s="144"/>
      <c r="E96" s="144"/>
      <c r="F96" s="144"/>
      <c r="G96" s="144"/>
    </row>
    <row r="97" spans="1:7" x14ac:dyDescent="0.2">
      <c r="A97" s="144"/>
      <c r="B97" s="144"/>
      <c r="C97" s="144"/>
      <c r="D97" s="144"/>
      <c r="E97" s="144"/>
      <c r="F97" s="144"/>
      <c r="G97" s="144"/>
    </row>
    <row r="98" spans="1:7" x14ac:dyDescent="0.2">
      <c r="E98" s="118"/>
    </row>
    <row r="99" spans="1:7" x14ac:dyDescent="0.2">
      <c r="E99" s="118"/>
    </row>
    <row r="100" spans="1:7" x14ac:dyDescent="0.2">
      <c r="E100" s="118"/>
    </row>
    <row r="101" spans="1:7" x14ac:dyDescent="0.2">
      <c r="E101" s="118"/>
    </row>
    <row r="102" spans="1:7" x14ac:dyDescent="0.2">
      <c r="E102" s="118"/>
    </row>
    <row r="103" spans="1:7" x14ac:dyDescent="0.2">
      <c r="E103" s="118"/>
    </row>
    <row r="104" spans="1:7" x14ac:dyDescent="0.2">
      <c r="E104" s="118"/>
    </row>
    <row r="105" spans="1:7" x14ac:dyDescent="0.2">
      <c r="E105" s="118"/>
    </row>
    <row r="106" spans="1:7" x14ac:dyDescent="0.2">
      <c r="E106" s="118"/>
    </row>
    <row r="107" spans="1:7" x14ac:dyDescent="0.2">
      <c r="E107" s="118"/>
    </row>
    <row r="108" spans="1:7" x14ac:dyDescent="0.2">
      <c r="E108" s="118"/>
    </row>
    <row r="109" spans="1:7" x14ac:dyDescent="0.2">
      <c r="E109" s="118"/>
    </row>
    <row r="110" spans="1:7" x14ac:dyDescent="0.2">
      <c r="E110" s="118"/>
    </row>
    <row r="111" spans="1:7" x14ac:dyDescent="0.2">
      <c r="E111" s="118"/>
    </row>
    <row r="112" spans="1:7" x14ac:dyDescent="0.2">
      <c r="E112" s="118"/>
    </row>
    <row r="113" spans="5:5" x14ac:dyDescent="0.2">
      <c r="E113" s="118"/>
    </row>
    <row r="114" spans="5:5" x14ac:dyDescent="0.2">
      <c r="E114" s="118"/>
    </row>
    <row r="115" spans="5:5" x14ac:dyDescent="0.2">
      <c r="E115" s="118"/>
    </row>
    <row r="116" spans="5:5" x14ac:dyDescent="0.2">
      <c r="E116" s="118"/>
    </row>
    <row r="117" spans="5:5" x14ac:dyDescent="0.2">
      <c r="E117" s="118"/>
    </row>
    <row r="118" spans="5:5" x14ac:dyDescent="0.2">
      <c r="E118" s="118"/>
    </row>
    <row r="119" spans="5:5" x14ac:dyDescent="0.2">
      <c r="E119" s="118"/>
    </row>
    <row r="120" spans="5:5" x14ac:dyDescent="0.2">
      <c r="E120" s="118"/>
    </row>
    <row r="121" spans="5:5" x14ac:dyDescent="0.2">
      <c r="E121" s="118"/>
    </row>
    <row r="122" spans="5:5" x14ac:dyDescent="0.2">
      <c r="E122" s="118"/>
    </row>
    <row r="123" spans="5:5" x14ac:dyDescent="0.2">
      <c r="E123" s="118"/>
    </row>
    <row r="124" spans="5:5" x14ac:dyDescent="0.2">
      <c r="E124" s="118"/>
    </row>
    <row r="125" spans="5:5" x14ac:dyDescent="0.2">
      <c r="E125" s="118"/>
    </row>
    <row r="126" spans="5:5" x14ac:dyDescent="0.2">
      <c r="E126" s="118"/>
    </row>
    <row r="127" spans="5:5" x14ac:dyDescent="0.2">
      <c r="E127" s="118"/>
    </row>
    <row r="128" spans="5:5" x14ac:dyDescent="0.2">
      <c r="E128" s="118"/>
    </row>
    <row r="129" spans="1:7" x14ac:dyDescent="0.2">
      <c r="A129" s="145"/>
      <c r="B129" s="145"/>
    </row>
    <row r="130" spans="1:7" x14ac:dyDescent="0.2">
      <c r="A130" s="144"/>
      <c r="B130" s="144"/>
      <c r="C130" s="147"/>
      <c r="D130" s="147"/>
      <c r="E130" s="148"/>
      <c r="F130" s="147"/>
      <c r="G130" s="149"/>
    </row>
    <row r="131" spans="1:7" x14ac:dyDescent="0.2">
      <c r="A131" s="150"/>
      <c r="B131" s="150"/>
      <c r="C131" s="144"/>
      <c r="D131" s="144"/>
      <c r="E131" s="151"/>
      <c r="F131" s="144"/>
      <c r="G131" s="144"/>
    </row>
    <row r="132" spans="1:7" x14ac:dyDescent="0.2">
      <c r="A132" s="144"/>
      <c r="B132" s="144"/>
      <c r="C132" s="144"/>
      <c r="D132" s="144"/>
      <c r="E132" s="151"/>
      <c r="F132" s="144"/>
      <c r="G132" s="144"/>
    </row>
    <row r="133" spans="1:7" x14ac:dyDescent="0.2">
      <c r="A133" s="144"/>
      <c r="B133" s="144"/>
      <c r="C133" s="144"/>
      <c r="D133" s="144"/>
      <c r="E133" s="151"/>
      <c r="F133" s="144"/>
      <c r="G133" s="144"/>
    </row>
    <row r="134" spans="1:7" x14ac:dyDescent="0.2">
      <c r="A134" s="144"/>
      <c r="B134" s="144"/>
      <c r="C134" s="144"/>
      <c r="D134" s="144"/>
      <c r="E134" s="151"/>
      <c r="F134" s="144"/>
      <c r="G134" s="144"/>
    </row>
    <row r="135" spans="1:7" x14ac:dyDescent="0.2">
      <c r="A135" s="144"/>
      <c r="B135" s="144"/>
      <c r="C135" s="144"/>
      <c r="D135" s="144"/>
      <c r="E135" s="151"/>
      <c r="F135" s="144"/>
      <c r="G135" s="144"/>
    </row>
    <row r="136" spans="1:7" x14ac:dyDescent="0.2">
      <c r="A136" s="144"/>
      <c r="B136" s="144"/>
      <c r="C136" s="144"/>
      <c r="D136" s="144"/>
      <c r="E136" s="151"/>
      <c r="F136" s="144"/>
      <c r="G136" s="144"/>
    </row>
    <row r="137" spans="1:7" x14ac:dyDescent="0.2">
      <c r="A137" s="144"/>
      <c r="B137" s="144"/>
      <c r="C137" s="144"/>
      <c r="D137" s="144"/>
      <c r="E137" s="151"/>
      <c r="F137" s="144"/>
      <c r="G137" s="144"/>
    </row>
    <row r="138" spans="1:7" x14ac:dyDescent="0.2">
      <c r="A138" s="144"/>
      <c r="B138" s="144"/>
      <c r="C138" s="144"/>
      <c r="D138" s="144"/>
      <c r="E138" s="151"/>
      <c r="F138" s="144"/>
      <c r="G138" s="144"/>
    </row>
    <row r="139" spans="1:7" x14ac:dyDescent="0.2">
      <c r="A139" s="144"/>
      <c r="B139" s="144"/>
      <c r="C139" s="144"/>
      <c r="D139" s="144"/>
      <c r="E139" s="151"/>
      <c r="F139" s="144"/>
      <c r="G139" s="144"/>
    </row>
    <row r="140" spans="1:7" x14ac:dyDescent="0.2">
      <c r="A140" s="144"/>
      <c r="B140" s="144"/>
      <c r="C140" s="144"/>
      <c r="D140" s="144"/>
      <c r="E140" s="151"/>
      <c r="F140" s="144"/>
      <c r="G140" s="144"/>
    </row>
    <row r="141" spans="1:7" x14ac:dyDescent="0.2">
      <c r="A141" s="144"/>
      <c r="B141" s="144"/>
      <c r="C141" s="144"/>
      <c r="D141" s="144"/>
      <c r="E141" s="151"/>
      <c r="F141" s="144"/>
      <c r="G141" s="144"/>
    </row>
    <row r="142" spans="1:7" x14ac:dyDescent="0.2">
      <c r="A142" s="144"/>
      <c r="B142" s="144"/>
      <c r="C142" s="144"/>
      <c r="D142" s="144"/>
      <c r="E142" s="151"/>
      <c r="F142" s="144"/>
      <c r="G142" s="144"/>
    </row>
    <row r="143" spans="1:7" x14ac:dyDescent="0.2">
      <c r="A143" s="144"/>
      <c r="B143" s="144"/>
      <c r="C143" s="144"/>
      <c r="D143" s="144"/>
      <c r="E143" s="151"/>
      <c r="F143" s="144"/>
      <c r="G143" s="144"/>
    </row>
  </sheetData>
  <mergeCells count="4">
    <mergeCell ref="A1:G1"/>
    <mergeCell ref="A3:B3"/>
    <mergeCell ref="A4:B4"/>
    <mergeCell ref="E4:G4"/>
  </mergeCells>
  <phoneticPr fontId="18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Klára Kotes</cp:lastModifiedBy>
  <dcterms:created xsi:type="dcterms:W3CDTF">2013-10-10T09:17:48Z</dcterms:created>
  <dcterms:modified xsi:type="dcterms:W3CDTF">2014-02-14T12:42:45Z</dcterms:modified>
</cp:coreProperties>
</file>