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01. MESSOR\01. ZAKÁZKY\21081_CYKLOSTEZKA JIŽNÍ LOM, SOKOLOV\VV_RO\"/>
    </mc:Choice>
  </mc:AlternateContent>
  <bookViews>
    <workbookView xWindow="0" yWindow="0" windowWidth="0" windowHeight="0"/>
  </bookViews>
  <sheets>
    <sheet name="Rekapitulace stavby" sheetId="1" r:id="rId1"/>
    <sheet name="999 - VRN" sheetId="2" r:id="rId2"/>
    <sheet name="SO101 - Cyklostezka" sheetId="3" r:id="rId3"/>
    <sheet name="SO201 - Opěrná zeď" sheetId="4" r:id="rId4"/>
    <sheet name="SO000 - Příprava území HTÚ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'999 - VRN'!$C$119:$K$147</definedName>
    <definedName name="_xlnm.Print_Area" localSheetId="1">'999 - VRN'!$C$4:$J$39,'999 - VRN'!$C$50:$J$76,'999 - VRN'!$C$82:$J$101,'999 - VRN'!$C$107:$K$147</definedName>
    <definedName name="_xlnm.Print_Titles" localSheetId="1">'999 - VRN'!$119:$119</definedName>
    <definedName name="_xlnm._FilterDatabase" localSheetId="2" hidden="1">'SO101 - Cyklostezka'!$C$133:$K$558</definedName>
    <definedName name="_xlnm.Print_Area" localSheetId="2">'SO101 - Cyklostezka'!$C$4:$J$39,'SO101 - Cyklostezka'!$C$50:$J$76,'SO101 - Cyklostezka'!$C$82:$J$115,'SO101 - Cyklostezka'!$C$121:$K$558</definedName>
    <definedName name="_xlnm.Print_Titles" localSheetId="2">'SO101 - Cyklostezka'!$133:$133</definedName>
    <definedName name="_xlnm._FilterDatabase" localSheetId="3" hidden="1">'SO201 - Opěrná zeď'!$C$125:$K$286</definedName>
    <definedName name="_xlnm.Print_Area" localSheetId="3">'SO201 - Opěrná zeď'!$C$4:$J$39,'SO201 - Opěrná zeď'!$C$50:$J$76,'SO201 - Opěrná zeď'!$C$82:$J$107,'SO201 - Opěrná zeď'!$C$113:$K$286</definedName>
    <definedName name="_xlnm.Print_Titles" localSheetId="3">'SO201 - Opěrná zeď'!$125:$125</definedName>
    <definedName name="_xlnm._FilterDatabase" localSheetId="4" hidden="1">'SO000 - Příprava území HTÚ'!$C$118:$K$191</definedName>
    <definedName name="_xlnm.Print_Area" localSheetId="4">'SO000 - Příprava území HTÚ'!$C$4:$J$39,'SO000 - Příprava území HTÚ'!$C$50:$J$76,'SO000 - Příprava území HTÚ'!$C$82:$J$100,'SO000 - Příprava území HTÚ'!$C$106:$K$191</definedName>
    <definedName name="_xlnm.Print_Titles" localSheetId="4">'SO000 - Příprava území HTÚ'!$118:$118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89"/>
  <c r="BH189"/>
  <c r="BG189"/>
  <c r="BF189"/>
  <c r="T189"/>
  <c r="R189"/>
  <c r="P189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J116"/>
  <c r="F113"/>
  <c r="E111"/>
  <c r="J92"/>
  <c r="F89"/>
  <c r="E87"/>
  <c r="J21"/>
  <c r="E21"/>
  <c r="J115"/>
  <c r="J20"/>
  <c r="J18"/>
  <c r="E18"/>
  <c r="F116"/>
  <c r="J17"/>
  <c r="J15"/>
  <c r="E15"/>
  <c r="F115"/>
  <c r="J14"/>
  <c r="J12"/>
  <c r="J113"/>
  <c r="E7"/>
  <c r="E109"/>
  <c i="4" r="J37"/>
  <c r="J36"/>
  <c i="1" r="AY97"/>
  <c i="4" r="J35"/>
  <c i="1" r="AX97"/>
  <c i="4"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T270"/>
  <c r="R271"/>
  <c r="R270"/>
  <c r="P271"/>
  <c r="P270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T235"/>
  <c r="R236"/>
  <c r="R235"/>
  <c r="P236"/>
  <c r="P235"/>
  <c r="BI229"/>
  <c r="BH229"/>
  <c r="BG229"/>
  <c r="BF229"/>
  <c r="T229"/>
  <c r="T228"/>
  <c r="R229"/>
  <c r="R228"/>
  <c r="P229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7"/>
  <c r="BH167"/>
  <c r="BG167"/>
  <c r="BF167"/>
  <c r="T167"/>
  <c r="R167"/>
  <c r="P167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F120"/>
  <c r="E118"/>
  <c r="J92"/>
  <c r="F89"/>
  <c r="E87"/>
  <c r="J21"/>
  <c r="E21"/>
  <c r="J122"/>
  <c r="J20"/>
  <c r="J18"/>
  <c r="E18"/>
  <c r="F123"/>
  <c r="J17"/>
  <c r="J15"/>
  <c r="E15"/>
  <c r="F122"/>
  <c r="J14"/>
  <c r="J12"/>
  <c r="J89"/>
  <c r="E7"/>
  <c r="E116"/>
  <c i="3" r="J37"/>
  <c r="J36"/>
  <c i="1" r="AY96"/>
  <c i="3" r="J35"/>
  <c i="1" r="AX96"/>
  <c i="3" r="BI556"/>
  <c r="BH556"/>
  <c r="BG556"/>
  <c r="BF556"/>
  <c r="T556"/>
  <c r="T555"/>
  <c r="T554"/>
  <c r="R556"/>
  <c r="R555"/>
  <c r="R554"/>
  <c r="P556"/>
  <c r="P555"/>
  <c r="P554"/>
  <c r="BI552"/>
  <c r="BH552"/>
  <c r="BG552"/>
  <c r="BF552"/>
  <c r="T552"/>
  <c r="R552"/>
  <c r="P552"/>
  <c r="BI551"/>
  <c r="BH551"/>
  <c r="BG551"/>
  <c r="BF551"/>
  <c r="T551"/>
  <c r="R551"/>
  <c r="P551"/>
  <c r="BI550"/>
  <c r="BH550"/>
  <c r="BG550"/>
  <c r="BF550"/>
  <c r="T550"/>
  <c r="R550"/>
  <c r="P550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7"/>
  <c r="BH537"/>
  <c r="BG537"/>
  <c r="BF537"/>
  <c r="T537"/>
  <c r="R537"/>
  <c r="P537"/>
  <c r="BI534"/>
  <c r="BH534"/>
  <c r="BG534"/>
  <c r="BF534"/>
  <c r="T534"/>
  <c r="R534"/>
  <c r="P534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3"/>
  <c r="BH513"/>
  <c r="BG513"/>
  <c r="BF513"/>
  <c r="T513"/>
  <c r="R513"/>
  <c r="P513"/>
  <c r="BI508"/>
  <c r="BH508"/>
  <c r="BG508"/>
  <c r="BF508"/>
  <c r="T508"/>
  <c r="R508"/>
  <c r="P508"/>
  <c r="BI501"/>
  <c r="BH501"/>
  <c r="BG501"/>
  <c r="BF501"/>
  <c r="T501"/>
  <c r="R501"/>
  <c r="P501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4"/>
  <c r="BH484"/>
  <c r="BG484"/>
  <c r="BF484"/>
  <c r="T484"/>
  <c r="R484"/>
  <c r="P484"/>
  <c r="BI478"/>
  <c r="BH478"/>
  <c r="BG478"/>
  <c r="BF478"/>
  <c r="T478"/>
  <c r="R478"/>
  <c r="P478"/>
  <c r="BI475"/>
  <c r="BH475"/>
  <c r="BG475"/>
  <c r="BF475"/>
  <c r="T475"/>
  <c r="R475"/>
  <c r="P475"/>
  <c r="BI470"/>
  <c r="BH470"/>
  <c r="BG470"/>
  <c r="BF470"/>
  <c r="T470"/>
  <c r="R470"/>
  <c r="P470"/>
  <c r="BI464"/>
  <c r="BH464"/>
  <c r="BG464"/>
  <c r="BF464"/>
  <c r="T464"/>
  <c r="R464"/>
  <c r="P464"/>
  <c r="BI460"/>
  <c r="BH460"/>
  <c r="BG460"/>
  <c r="BF460"/>
  <c r="T460"/>
  <c r="R460"/>
  <c r="P460"/>
  <c r="BI455"/>
  <c r="BH455"/>
  <c r="BG455"/>
  <c r="BF455"/>
  <c r="T455"/>
  <c r="R455"/>
  <c r="P455"/>
  <c r="BI451"/>
  <c r="BH451"/>
  <c r="BG451"/>
  <c r="BF451"/>
  <c r="T451"/>
  <c r="T450"/>
  <c r="R451"/>
  <c r="R450"/>
  <c r="P451"/>
  <c r="P450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2"/>
  <c r="BH322"/>
  <c r="BG322"/>
  <c r="BF322"/>
  <c r="T322"/>
  <c r="R322"/>
  <c r="P322"/>
  <c r="BI313"/>
  <c r="BH313"/>
  <c r="BG313"/>
  <c r="BF313"/>
  <c r="T313"/>
  <c r="R313"/>
  <c r="P313"/>
  <c r="BI307"/>
  <c r="BH307"/>
  <c r="BG307"/>
  <c r="BF307"/>
  <c r="T307"/>
  <c r="T306"/>
  <c r="R307"/>
  <c r="R306"/>
  <c r="P307"/>
  <c r="P306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R242"/>
  <c r="P242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199"/>
  <c r="BH199"/>
  <c r="BG199"/>
  <c r="BF199"/>
  <c r="T199"/>
  <c r="R199"/>
  <c r="P199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J131"/>
  <c r="F128"/>
  <c r="E126"/>
  <c r="J92"/>
  <c r="F89"/>
  <c r="E87"/>
  <c r="J21"/>
  <c r="E21"/>
  <c r="J130"/>
  <c r="J20"/>
  <c r="J18"/>
  <c r="E18"/>
  <c r="F92"/>
  <c r="J17"/>
  <c r="J15"/>
  <c r="E15"/>
  <c r="F130"/>
  <c r="J14"/>
  <c r="J12"/>
  <c r="J128"/>
  <c r="E7"/>
  <c r="E124"/>
  <c i="2" r="J37"/>
  <c r="J36"/>
  <c i="1" r="AY95"/>
  <c i="2" r="J35"/>
  <c i="1" r="AX95"/>
  <c i="2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J117"/>
  <c r="F114"/>
  <c r="E112"/>
  <c r="J92"/>
  <c r="F89"/>
  <c r="E87"/>
  <c r="J21"/>
  <c r="E21"/>
  <c r="J116"/>
  <c r="J20"/>
  <c r="J18"/>
  <c r="E18"/>
  <c r="F117"/>
  <c r="J17"/>
  <c r="J15"/>
  <c r="E15"/>
  <c r="F116"/>
  <c r="J14"/>
  <c r="J12"/>
  <c r="J114"/>
  <c r="E7"/>
  <c r="E110"/>
  <c i="1" r="L90"/>
  <c r="AM90"/>
  <c r="AM89"/>
  <c r="L89"/>
  <c r="AM87"/>
  <c r="L87"/>
  <c r="L85"/>
  <c r="L84"/>
  <c i="2" r="F37"/>
  <c i="1" r="AS94"/>
  <c i="3" r="BK368"/>
  <c r="BK191"/>
  <c r="BK475"/>
  <c r="J362"/>
  <c r="J337"/>
  <c r="J227"/>
  <c r="BK531"/>
  <c r="BK439"/>
  <c r="J384"/>
  <c r="BK313"/>
  <c r="J230"/>
  <c r="BK526"/>
  <c r="J388"/>
  <c r="BK253"/>
  <c r="BK549"/>
  <c r="BK448"/>
  <c r="BK362"/>
  <c r="BK137"/>
  <c r="BK442"/>
  <c r="J331"/>
  <c r="J145"/>
  <c r="J508"/>
  <c r="J425"/>
  <c r="BK353"/>
  <c r="J215"/>
  <c r="BK493"/>
  <c r="BK378"/>
  <c r="J218"/>
  <c i="4" r="BK271"/>
  <c r="J181"/>
  <c r="BK152"/>
  <c r="BK193"/>
  <c r="J243"/>
  <c r="J149"/>
  <c r="J208"/>
  <c r="J199"/>
  <c r="J177"/>
  <c r="J281"/>
  <c r="J190"/>
  <c i="5" r="J153"/>
  <c r="BK145"/>
  <c r="J182"/>
  <c r="BK169"/>
  <c r="BK160"/>
  <c r="BK189"/>
  <c i="2" r="J34"/>
  <c i="3" r="BK522"/>
  <c r="BK428"/>
  <c r="BK376"/>
  <c r="BK260"/>
  <c r="BK547"/>
  <c r="J416"/>
  <c r="J353"/>
  <c r="BK328"/>
  <c r="BK178"/>
  <c r="BK537"/>
  <c r="BK451"/>
  <c r="J390"/>
  <c r="BK272"/>
  <c r="J199"/>
  <c r="BK540"/>
  <c r="J437"/>
  <c r="BK230"/>
  <c r="J470"/>
  <c r="BK397"/>
  <c r="BK279"/>
  <c r="J552"/>
  <c r="BK388"/>
  <c r="BK164"/>
  <c r="J526"/>
  <c r="BK445"/>
  <c r="J343"/>
  <c r="J205"/>
  <c r="BK140"/>
  <c r="BK422"/>
  <c r="J191"/>
  <c i="4" r="BK256"/>
  <c r="BK190"/>
  <c r="BK278"/>
  <c r="BK208"/>
  <c r="J219"/>
  <c r="BK263"/>
  <c r="J256"/>
  <c r="BK181"/>
  <c r="BK284"/>
  <c r="BK240"/>
  <c r="J141"/>
  <c i="5" r="J166"/>
  <c r="BK122"/>
  <c r="BK175"/>
  <c r="J140"/>
  <c r="J145"/>
  <c i="2" r="F36"/>
  <c r="J123"/>
  <c i="3" r="J442"/>
  <c r="BK395"/>
  <c r="BK302"/>
  <c r="BK205"/>
  <c r="J522"/>
  <c r="BK413"/>
  <c r="BK349"/>
  <c r="BK283"/>
  <c r="J540"/>
  <c r="J434"/>
  <c r="J365"/>
  <c r="BK276"/>
  <c r="BK174"/>
  <c r="J516"/>
  <c r="J291"/>
  <c r="BK172"/>
  <c r="BK501"/>
  <c r="J357"/>
  <c r="J260"/>
  <c r="J551"/>
  <c r="J520"/>
  <c r="J294"/>
  <c r="BK528"/>
  <c r="J464"/>
  <c r="J368"/>
  <c r="J239"/>
  <c r="J183"/>
  <c r="J501"/>
  <c r="BK419"/>
  <c r="BK298"/>
  <c r="BK148"/>
  <c i="4" r="J222"/>
  <c r="J138"/>
  <c r="BK243"/>
  <c r="J147"/>
  <c r="BK213"/>
  <c r="BK252"/>
  <c r="BK275"/>
  <c r="BK184"/>
  <c r="J129"/>
  <c r="J193"/>
  <c i="5" r="J142"/>
  <c r="J128"/>
  <c r="J125"/>
  <c r="BK151"/>
  <c r="BK125"/>
  <c r="J151"/>
  <c r="BK140"/>
  <c i="2" r="BK146"/>
  <c r="BK142"/>
  <c r="BK138"/>
  <c r="J136"/>
  <c r="BK128"/>
  <c i="3" r="BK534"/>
  <c r="BK437"/>
  <c r="BK390"/>
  <c r="BK337"/>
  <c r="J212"/>
  <c r="BK543"/>
  <c r="J445"/>
  <c r="J371"/>
  <c r="BK307"/>
  <c r="BK218"/>
  <c r="BK470"/>
  <c r="J395"/>
  <c r="J346"/>
  <c r="BK212"/>
  <c r="BK490"/>
  <c r="J279"/>
  <c r="BK183"/>
  <c r="J392"/>
  <c r="J276"/>
  <c r="BK545"/>
  <c r="BK392"/>
  <c r="J334"/>
  <c r="J180"/>
  <c r="J534"/>
  <c r="J475"/>
  <c r="J380"/>
  <c r="J242"/>
  <c r="BK145"/>
  <c r="J431"/>
  <c r="J376"/>
  <c r="J264"/>
  <c r="J151"/>
  <c i="4" r="J213"/>
  <c r="BK149"/>
  <c r="J260"/>
  <c r="J187"/>
  <c r="BK138"/>
  <c r="BK132"/>
  <c r="BK281"/>
  <c r="BK260"/>
  <c r="BK147"/>
  <c r="J252"/>
  <c i="5" r="J169"/>
  <c r="BK172"/>
  <c r="J178"/>
  <c r="BK148"/>
  <c r="BK158"/>
  <c r="J175"/>
  <c r="J148"/>
  <c r="J158"/>
  <c i="2" r="F34"/>
  <c r="BK123"/>
  <c i="3" r="J455"/>
  <c r="J410"/>
  <c r="J378"/>
  <c r="J253"/>
  <c r="J550"/>
  <c r="BK455"/>
  <c r="J397"/>
  <c r="BK322"/>
  <c r="BK552"/>
  <c r="BK431"/>
  <c r="BK371"/>
  <c r="J247"/>
  <c r="BK550"/>
  <c r="BK518"/>
  <c r="J302"/>
  <c r="J174"/>
  <c r="J451"/>
  <c r="J328"/>
  <c r="J178"/>
  <c r="J547"/>
  <c r="BK374"/>
  <c r="BK242"/>
  <c r="J537"/>
  <c r="J493"/>
  <c r="J439"/>
  <c r="J322"/>
  <c r="BK155"/>
  <c r="BK434"/>
  <c r="BK334"/>
  <c r="J169"/>
  <c i="4" r="BK236"/>
  <c r="J171"/>
  <c r="J275"/>
  <c r="BK210"/>
  <c r="J132"/>
  <c r="BK187"/>
  <c r="J236"/>
  <c r="J267"/>
  <c r="BK167"/>
  <c r="J144"/>
  <c r="BK267"/>
  <c r="J161"/>
  <c i="5" r="BK156"/>
  <c r="BK163"/>
  <c i="2" r="BK144"/>
  <c r="J144"/>
  <c r="J138"/>
  <c r="BK133"/>
  <c r="J128"/>
  <c i="3" r="BK520"/>
  <c r="J419"/>
  <c r="J283"/>
  <c r="J137"/>
  <c r="BK516"/>
  <c r="J386"/>
  <c r="BK287"/>
  <c r="J164"/>
  <c r="J478"/>
  <c r="BK416"/>
  <c r="BK382"/>
  <c r="J268"/>
  <c r="J172"/>
  <c r="J484"/>
  <c r="J256"/>
  <c r="BK556"/>
  <c r="J490"/>
  <c r="BK386"/>
  <c r="BK169"/>
  <c r="J531"/>
  <c r="BK365"/>
  <c r="J287"/>
  <c r="J140"/>
  <c r="BK488"/>
  <c r="J382"/>
  <c r="BK340"/>
  <c r="BK508"/>
  <c r="BK425"/>
  <c i="4" r="J278"/>
  <c r="J210"/>
  <c r="J135"/>
  <c r="J249"/>
  <c r="J167"/>
  <c r="BK246"/>
  <c r="BK158"/>
  <c r="BK199"/>
  <c r="BK202"/>
  <c r="BK225"/>
  <c r="J271"/>
  <c r="J152"/>
  <c i="5" r="J138"/>
  <c r="BK153"/>
  <c r="J134"/>
  <c r="J156"/>
  <c r="J131"/>
  <c r="J172"/>
  <c r="BK128"/>
  <c r="BK136"/>
  <c i="2" r="J146"/>
  <c r="J142"/>
  <c r="BK136"/>
  <c r="J133"/>
  <c r="J126"/>
  <c i="3" r="J448"/>
  <c r="BK384"/>
  <c r="J272"/>
  <c r="BK180"/>
  <c r="J524"/>
  <c r="BK407"/>
  <c r="BK343"/>
  <c r="BK264"/>
  <c r="BK151"/>
  <c r="J528"/>
  <c r="J402"/>
  <c r="BK294"/>
  <c r="J186"/>
  <c r="J488"/>
  <c r="BK268"/>
  <c r="J148"/>
  <c r="J513"/>
  <c r="BK405"/>
  <c r="BK234"/>
  <c r="J549"/>
  <c r="J405"/>
  <c r="BK346"/>
  <c r="BK215"/>
  <c r="J545"/>
  <c r="BK513"/>
  <c r="J428"/>
  <c r="J307"/>
  <c r="BK199"/>
  <c r="BK484"/>
  <c r="BK402"/>
  <c r="BK227"/>
  <c i="4" r="J229"/>
  <c r="J158"/>
  <c r="J263"/>
  <c r="BK171"/>
  <c r="BK222"/>
  <c r="BK135"/>
  <c r="J225"/>
  <c r="BK253"/>
  <c r="BK177"/>
  <c r="BK161"/>
  <c r="BK219"/>
  <c r="BK129"/>
  <c i="5" r="BK178"/>
  <c r="J160"/>
  <c r="BK182"/>
  <c r="J122"/>
  <c r="BK166"/>
  <c r="BK134"/>
  <c i="2" r="F35"/>
  <c r="BK126"/>
  <c i="3" r="BK478"/>
  <c r="J422"/>
  <c r="J374"/>
  <c r="BK247"/>
  <c r="BK464"/>
  <c r="BK357"/>
  <c r="BK331"/>
  <c r="BK256"/>
  <c r="BK460"/>
  <c r="J340"/>
  <c r="J155"/>
  <c r="BK524"/>
  <c r="BK380"/>
  <c r="J234"/>
  <c r="J543"/>
  <c r="BK410"/>
  <c r="J313"/>
  <c r="J556"/>
  <c r="J413"/>
  <c r="BK291"/>
  <c r="BK551"/>
  <c r="J518"/>
  <c r="J407"/>
  <c r="J298"/>
  <c r="BK186"/>
  <c r="J460"/>
  <c r="J349"/>
  <c r="BK239"/>
  <c i="4" r="J240"/>
  <c r="J154"/>
  <c r="J253"/>
  <c r="BK154"/>
  <c r="BK249"/>
  <c r="BK141"/>
  <c r="J202"/>
  <c r="BK229"/>
  <c r="J184"/>
  <c r="J284"/>
  <c r="J246"/>
  <c r="BK144"/>
  <c i="5" r="J136"/>
  <c r="J163"/>
  <c r="BK142"/>
  <c r="J189"/>
  <c r="BK131"/>
  <c r="BK138"/>
  <c i="2" l="1" r="R122"/>
  <c r="T135"/>
  <c i="3" r="R233"/>
  <c r="P312"/>
  <c r="P361"/>
  <c r="T436"/>
  <c r="P454"/>
  <c r="P512"/>
  <c r="P511"/>
  <c i="4" r="P180"/>
  <c r="BK239"/>
  <c r="J239"/>
  <c r="J102"/>
  <c r="P259"/>
  <c i="2" r="T122"/>
  <c r="T141"/>
  <c i="3" r="BK233"/>
  <c r="J233"/>
  <c r="J99"/>
  <c r="R312"/>
  <c r="T361"/>
  <c r="P436"/>
  <c r="R454"/>
  <c r="R512"/>
  <c r="R511"/>
  <c i="4" r="BK128"/>
  <c i="2" r="BK135"/>
  <c r="J135"/>
  <c r="J99"/>
  <c i="3" r="P233"/>
  <c r="BK312"/>
  <c r="J312"/>
  <c r="J102"/>
  <c r="BK361"/>
  <c r="J361"/>
  <c r="J103"/>
  <c r="BK436"/>
  <c r="J436"/>
  <c r="J105"/>
  <c r="R463"/>
  <c r="P483"/>
  <c i="4" r="T180"/>
  <c r="R239"/>
  <c r="R259"/>
  <c r="BK274"/>
  <c r="BK273"/>
  <c r="J273"/>
  <c r="J105"/>
  <c r="R274"/>
  <c r="R273"/>
  <c i="5" r="P121"/>
  <c r="BK181"/>
  <c r="J181"/>
  <c r="J99"/>
  <c i="2" r="P122"/>
  <c r="P141"/>
  <c i="3" r="T136"/>
  <c r="R271"/>
  <c r="BK373"/>
  <c r="J373"/>
  <c r="J104"/>
  <c r="T454"/>
  <c r="T512"/>
  <c r="T511"/>
  <c i="4" r="R128"/>
  <c i="5" r="T121"/>
  <c i="2" r="BK141"/>
  <c r="J141"/>
  <c r="J100"/>
  <c i="3" r="P136"/>
  <c r="T271"/>
  <c r="T373"/>
  <c r="P463"/>
  <c r="T483"/>
  <c i="4" r="P128"/>
  <c i="5" r="R121"/>
  <c i="2" r="P135"/>
  <c i="3" r="T233"/>
  <c r="T312"/>
  <c r="R361"/>
  <c r="R436"/>
  <c r="BK463"/>
  <c r="J463"/>
  <c r="J109"/>
  <c r="BK483"/>
  <c r="J483"/>
  <c r="J110"/>
  <c i="4" r="R180"/>
  <c i="5" r="BK121"/>
  <c r="J121"/>
  <c r="J98"/>
  <c r="P181"/>
  <c i="2" r="R141"/>
  <c i="3" r="R136"/>
  <c r="P271"/>
  <c r="P373"/>
  <c r="BK454"/>
  <c r="J454"/>
  <c r="J108"/>
  <c r="BK512"/>
  <c r="J512"/>
  <c r="J112"/>
  <c i="4" r="BK180"/>
  <c r="J180"/>
  <c r="J99"/>
  <c r="P239"/>
  <c r="BK259"/>
  <c r="J259"/>
  <c r="J103"/>
  <c r="P274"/>
  <c r="P273"/>
  <c i="5" r="T181"/>
  <c i="2" r="BK122"/>
  <c r="J122"/>
  <c r="J98"/>
  <c r="R135"/>
  <c i="3" r="BK136"/>
  <c r="J136"/>
  <c r="J98"/>
  <c r="BK271"/>
  <c r="J271"/>
  <c r="J100"/>
  <c r="R373"/>
  <c r="T463"/>
  <c r="R483"/>
  <c i="4" r="T128"/>
  <c r="T239"/>
  <c r="T259"/>
  <c r="T274"/>
  <c r="T273"/>
  <c i="5" r="R181"/>
  <c i="4" r="BK228"/>
  <c r="J228"/>
  <c r="J100"/>
  <c i="3" r="BK555"/>
  <c r="J555"/>
  <c r="J114"/>
  <c i="4" r="BK235"/>
  <c r="J235"/>
  <c r="J101"/>
  <c r="BK270"/>
  <c r="J270"/>
  <c r="J104"/>
  <c i="3" r="BK306"/>
  <c r="J306"/>
  <c r="J101"/>
  <c r="BK450"/>
  <c r="J450"/>
  <c r="J106"/>
  <c i="5" r="J89"/>
  <c r="BE166"/>
  <c r="BE182"/>
  <c i="4" r="J128"/>
  <c r="J98"/>
  <c i="5" r="BE178"/>
  <c r="BE128"/>
  <c r="BE131"/>
  <c r="BE136"/>
  <c r="BE156"/>
  <c i="4" r="J274"/>
  <c r="J106"/>
  <c i="5" r="J91"/>
  <c r="F91"/>
  <c r="BE122"/>
  <c r="BE125"/>
  <c r="BE138"/>
  <c r="BE148"/>
  <c r="BE153"/>
  <c r="BE169"/>
  <c r="BE175"/>
  <c r="BE189"/>
  <c r="BE140"/>
  <c r="BE142"/>
  <c r="BE151"/>
  <c r="BE158"/>
  <c r="BE160"/>
  <c r="BE163"/>
  <c r="F92"/>
  <c r="BE134"/>
  <c r="E85"/>
  <c r="BE145"/>
  <c r="BE172"/>
  <c i="4" r="J120"/>
  <c r="BE193"/>
  <c r="BE260"/>
  <c r="BE263"/>
  <c r="BE281"/>
  <c r="BE284"/>
  <c i="3" r="BK135"/>
  <c r="BK511"/>
  <c r="J511"/>
  <c r="J111"/>
  <c i="4" r="F92"/>
  <c r="BE135"/>
  <c r="BE138"/>
  <c r="BE141"/>
  <c r="BE171"/>
  <c r="BE181"/>
  <c r="BE199"/>
  <c r="BE229"/>
  <c r="BE236"/>
  <c r="BE278"/>
  <c r="F91"/>
  <c r="BE147"/>
  <c r="BE154"/>
  <c r="BE222"/>
  <c r="BE225"/>
  <c r="BE213"/>
  <c r="BE219"/>
  <c r="BE243"/>
  <c r="BE246"/>
  <c r="BE275"/>
  <c r="BE129"/>
  <c r="BE190"/>
  <c r="BE210"/>
  <c r="BE267"/>
  <c r="BE271"/>
  <c r="E85"/>
  <c r="BE149"/>
  <c r="BE152"/>
  <c r="BE158"/>
  <c r="BE161"/>
  <c r="BE177"/>
  <c r="BE184"/>
  <c r="BE202"/>
  <c r="BE240"/>
  <c r="BE256"/>
  <c r="J91"/>
  <c r="BE132"/>
  <c r="BE144"/>
  <c r="BE167"/>
  <c r="BE187"/>
  <c r="BE208"/>
  <c r="BE249"/>
  <c r="BE252"/>
  <c r="BE253"/>
  <c i="3" r="BE212"/>
  <c r="BE268"/>
  <c r="BE307"/>
  <c r="BE313"/>
  <c r="BE322"/>
  <c r="BE328"/>
  <c r="BE346"/>
  <c r="BE353"/>
  <c r="BE382"/>
  <c r="BE395"/>
  <c r="BE442"/>
  <c r="BE464"/>
  <c r="BE475"/>
  <c r="E85"/>
  <c r="BE137"/>
  <c r="BE151"/>
  <c r="BE247"/>
  <c r="BE260"/>
  <c r="BE272"/>
  <c r="BE279"/>
  <c r="BE283"/>
  <c r="BE388"/>
  <c r="BE397"/>
  <c r="BE419"/>
  <c r="BE455"/>
  <c r="BE520"/>
  <c r="BE522"/>
  <c r="BE169"/>
  <c r="BE172"/>
  <c r="BE199"/>
  <c r="BE230"/>
  <c r="BE256"/>
  <c r="BE362"/>
  <c r="BE376"/>
  <c r="BE390"/>
  <c r="BE402"/>
  <c r="BE416"/>
  <c r="BE428"/>
  <c r="BE528"/>
  <c r="BE543"/>
  <c r="BE550"/>
  <c r="J89"/>
  <c r="BE164"/>
  <c r="BE242"/>
  <c r="BE264"/>
  <c r="BE331"/>
  <c r="BE365"/>
  <c r="BE431"/>
  <c r="BE434"/>
  <c r="BE437"/>
  <c r="BE439"/>
  <c r="BE460"/>
  <c r="BE526"/>
  <c i="2" r="BK121"/>
  <c r="J121"/>
  <c r="J97"/>
  <c i="3" r="J91"/>
  <c r="F131"/>
  <c r="BE140"/>
  <c r="BE215"/>
  <c r="BE218"/>
  <c r="BE227"/>
  <c r="BE337"/>
  <c r="BE340"/>
  <c r="BE368"/>
  <c r="BE371"/>
  <c r="BE384"/>
  <c r="BE392"/>
  <c r="BE405"/>
  <c r="BE422"/>
  <c r="BE445"/>
  <c r="BE501"/>
  <c r="BE534"/>
  <c r="BE537"/>
  <c r="BE551"/>
  <c r="BE145"/>
  <c r="BE148"/>
  <c r="BE234"/>
  <c r="BE239"/>
  <c r="BE253"/>
  <c r="BE287"/>
  <c r="BE298"/>
  <c r="BE334"/>
  <c r="BE378"/>
  <c r="BE380"/>
  <c r="BE407"/>
  <c r="BE410"/>
  <c r="BE448"/>
  <c r="BE488"/>
  <c r="BE490"/>
  <c r="BE508"/>
  <c r="BE513"/>
  <c r="BE516"/>
  <c r="BE524"/>
  <c r="BE545"/>
  <c r="BE547"/>
  <c r="BE549"/>
  <c r="BE556"/>
  <c r="F91"/>
  <c r="BE155"/>
  <c r="BE180"/>
  <c r="BE183"/>
  <c r="BE186"/>
  <c r="BE191"/>
  <c r="BE205"/>
  <c r="BE294"/>
  <c r="BE302"/>
  <c r="BE374"/>
  <c r="BE451"/>
  <c r="BE478"/>
  <c r="BE484"/>
  <c r="BE518"/>
  <c r="BE540"/>
  <c r="BE174"/>
  <c r="BE178"/>
  <c r="BE276"/>
  <c r="BE291"/>
  <c r="BE343"/>
  <c r="BE349"/>
  <c r="BE357"/>
  <c r="BE386"/>
  <c r="BE413"/>
  <c r="BE425"/>
  <c r="BE470"/>
  <c r="BE493"/>
  <c r="BE531"/>
  <c r="BE552"/>
  <c i="1" r="AW95"/>
  <c i="2" r="E85"/>
  <c r="J89"/>
  <c r="F91"/>
  <c r="J91"/>
  <c r="F92"/>
  <c r="BE123"/>
  <c r="BE126"/>
  <c r="BE128"/>
  <c r="BE133"/>
  <c r="BE136"/>
  <c r="BE138"/>
  <c r="BE142"/>
  <c r="BE144"/>
  <c r="BE146"/>
  <c i="1" r="BC95"/>
  <c r="BA95"/>
  <c r="BB95"/>
  <c r="BD95"/>
  <c i="3" r="F36"/>
  <c i="1" r="BC96"/>
  <c i="5" r="J34"/>
  <c i="1" r="AW98"/>
  <c i="5" r="F36"/>
  <c i="1" r="BC98"/>
  <c i="3" r="J34"/>
  <c i="1" r="AW96"/>
  <c i="4" r="F36"/>
  <c i="1" r="BC97"/>
  <c i="3" r="F34"/>
  <c i="1" r="BA96"/>
  <c i="5" r="F35"/>
  <c i="1" r="BB98"/>
  <c i="3" r="F37"/>
  <c i="1" r="BD96"/>
  <c i="4" r="F34"/>
  <c i="1" r="BA97"/>
  <c i="4" r="F35"/>
  <c i="1" r="BB97"/>
  <c i="4" r="F37"/>
  <c i="1" r="BD97"/>
  <c i="4" r="J34"/>
  <c i="1" r="AW97"/>
  <c i="3" r="F35"/>
  <c i="1" r="BB96"/>
  <c i="5" r="F34"/>
  <c i="1" r="BA98"/>
  <c i="5" r="F37"/>
  <c i="1" r="BD98"/>
  <c i="4" l="1" r="T127"/>
  <c r="T126"/>
  <c i="3" r="R135"/>
  <c r="T135"/>
  <c i="4" r="R127"/>
  <c r="R126"/>
  <c i="3" r="T453"/>
  <c i="2" r="T121"/>
  <c r="T120"/>
  <c i="3" r="P453"/>
  <c r="P135"/>
  <c r="P134"/>
  <c i="1" r="AU96"/>
  <c i="2" r="P121"/>
  <c r="P120"/>
  <c i="1" r="AU95"/>
  <c i="3" r="R453"/>
  <c i="5" r="R120"/>
  <c r="R119"/>
  <c r="P120"/>
  <c r="P119"/>
  <c i="1" r="AU98"/>
  <c i="4" r="P127"/>
  <c r="P126"/>
  <c i="1" r="AU97"/>
  <c i="5" r="T120"/>
  <c r="T119"/>
  <c i="4" r="BK127"/>
  <c r="BK126"/>
  <c r="J126"/>
  <c r="J96"/>
  <c i="2" r="R121"/>
  <c r="R120"/>
  <c i="3" r="BK554"/>
  <c r="J554"/>
  <c r="J113"/>
  <c r="BK453"/>
  <c r="J453"/>
  <c r="J107"/>
  <c i="5" r="BK120"/>
  <c r="J120"/>
  <c r="J97"/>
  <c i="3" r="J135"/>
  <c r="J97"/>
  <c i="2" r="BK120"/>
  <c r="J120"/>
  <c i="3" r="J33"/>
  <c i="1" r="AV96"/>
  <c r="AT96"/>
  <c i="3" r="F33"/>
  <c i="1" r="AZ96"/>
  <c i="2" r="F33"/>
  <c i="1" r="AZ95"/>
  <c i="4" r="F33"/>
  <c i="1" r="AZ97"/>
  <c i="2" r="J33"/>
  <c i="1" r="AV95"/>
  <c r="AT95"/>
  <c i="4" r="J33"/>
  <c i="1" r="AV97"/>
  <c r="AT97"/>
  <c i="5" r="F33"/>
  <c i="1" r="AZ98"/>
  <c i="5" r="J33"/>
  <c i="1" r="AV98"/>
  <c r="AT98"/>
  <c r="BB94"/>
  <c r="W31"/>
  <c r="BD94"/>
  <c r="W33"/>
  <c r="BC94"/>
  <c r="W32"/>
  <c r="BA94"/>
  <c r="W30"/>
  <c i="2" r="J30"/>
  <c i="1" r="AG95"/>
  <c i="3" l="1" r="T134"/>
  <c r="R134"/>
  <c i="4" r="J127"/>
  <c r="J97"/>
  <c i="3" r="BK134"/>
  <c r="J134"/>
  <c r="J96"/>
  <c i="5" r="BK119"/>
  <c r="J119"/>
  <c i="1" r="AN95"/>
  <c i="2" r="J96"/>
  <c r="J39"/>
  <c i="1" r="AU94"/>
  <c i="5" r="J30"/>
  <c i="1" r="AG98"/>
  <c r="AX94"/>
  <c r="AZ94"/>
  <c r="W29"/>
  <c r="AW94"/>
  <c r="AK30"/>
  <c i="4" r="J30"/>
  <c i="1" r="AG97"/>
  <c r="AY94"/>
  <c i="4" l="1" r="J39"/>
  <c i="5" r="J39"/>
  <c r="J96"/>
  <c i="1" r="AN97"/>
  <c r="AN98"/>
  <c i="3" r="J30"/>
  <c i="1" r="AG96"/>
  <c r="AN96"/>
  <c r="AV94"/>
  <c r="AK29"/>
  <c i="3" l="1" r="J39"/>
  <c i="1"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<sst xmlns="http://schemas.openxmlformats.org/spreadsheetml/2006/main">
  <si>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</si>
  <si>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</si>
  <si>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</si>
  <si>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</si>
  <si>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</si>
  <si>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{e2b3a44d-24e9-46b7-b8bc-b5a012920238}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</si>
  <si>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</si>
  <si>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</si>
  <si>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</si>
  <si>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</si>
  <si>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</si>
  <si>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</si>
  <si>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</si>
  <si>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</si>
  <si>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21081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</si>
  <si>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</si>
  <si>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</si>
  <si>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Cyklostezka Jižní lom - Centrum Sokolov</t>
  </si>
  <si>
    <t>KSO:</t>
  </si>
  <si>
    <t>CC-CZ:</t>
  </si>
  <si>
    <t>Místo:</t>
  </si>
  <si>
    <t xml:space="preserve"> </t>
  </si>
  <si>
    <t>Datum:</t>
  </si>
  <si>
    <t>12. 5. 2023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</si>
  <si>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</si>
  <si>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</si>
  <si>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</si>
  <si>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</si>
  <si>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</si>
  <si>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</si>
  <si>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</si>
  <si>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</si>
  <si>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28738217</t>
  </si>
  <si>
    <t>MESSOR s.r.o.</t>
  </si>
  <si>
    <t>CZ28738217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</si>
  <si>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</si>
  <si>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</si>
  <si>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</si>
  <si>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</si>
  <si>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</si>
  <si>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</si>
  <si>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</si>
  <si>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</si>
  <si>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</si>
  <si>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</si>
  <si>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</si>
  <si>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</si>
  <si>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</si>
  <si>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</si>
  <si>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</si>
  <si>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</si>
  <si>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</si>
  <si>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</si>
  <si>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</si>
  <si>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</si>
  <si>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</si>
  <si>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</si>
  <si>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</si>
  <si>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</si>
  <si>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</si>
  <si>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</si>
  <si>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</si>
  <si>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</si>
  <si>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</si>
  <si>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</si>
  <si>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</si>
  <si>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</si>
  <si>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</si>
  <si>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</si>
  <si>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</si>
  <si>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</si>
  <si>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</si>
  <si>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</si>
  <si>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</si>
  <si>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</si>
  <si>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</si>
  <si>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</si>
  <si>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</si>
  <si>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</si>
  <si>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</si>
  <si>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</si>
  <si>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999</t>
  </si>
  <si>
    <t>VRN</t>
  </si>
  <si>
    <t>STA</t>
  </si>
  <si>
    <t>1</t>
  </si>
  <si>
    <t>{3054072a-27d8-49be-801f-7f6c68a9ce8d}</t>
  </si>
  <si>
    <t>2</t>
  </si>
  <si>
    <t>SO101</t>
  </si>
  <si>
    <t>Cyklostezka</t>
  </si>
  <si>
    <t>{b6c11806-578a-4774-bbe8-088cd2c52c50}</t>
  </si>
  <si>
    <t>SO201</t>
  </si>
  <si>
    <t>Opěrná zeď</t>
  </si>
  <si>
    <t>{0a74dd13-a022-4c32-b987-5b3e3017724e}</t>
  </si>
  <si>
    <t>SO000</t>
  </si>
  <si>
    <t>Příprava území HTÚ</t>
  </si>
  <si>
    <t>{5f575836-3b0c-4b78-8aa7-e070d46e2016}</t>
  </si>
  <si>
    <t>KRYCÍ LIST SOUPISU PRACÍ</t>
  </si>
  <si>
    <t>Objekt:</t>
  </si>
  <si>
    <t>999 -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</si>
  <si>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</si>
  <si>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</si>
  <si>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</si>
  <si>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</si>
  <si>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</si>
  <si>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</si>
  <si>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</si>
  <si>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</si>
  <si>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</si>
  <si>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</si>
  <si>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</si>
  <si>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</si>
  <si>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</si>
  <si>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</si>
  <si>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</si>
  <si>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</si>
  <si>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</si>
  <si>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</si>
  <si>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</si>
  <si>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</si>
  <si>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</si>
  <si>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</si>
  <si>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</si>
  <si>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</si>
  <si>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</si>
  <si>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</si>
  <si>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</si>
  <si>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</si>
  <si>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011114000</t>
  </si>
  <si>
    <t>Inženýrsko-geologický průzkum</t>
  </si>
  <si>
    <t>ks</t>
  </si>
  <si>
    <t>CS ÚRS 2023 01</t>
  </si>
  <si>
    <t>1024</t>
  </si>
  <si>
    <t>1897296094</t>
  </si>
  <si>
    <t>PP</t>
  </si>
  <si>
    <t>VV</t>
  </si>
  <si>
    <t>"vrtné práce - zajištění skutečného geologického profilu"3</t>
  </si>
  <si>
    <t>012203000</t>
  </si>
  <si>
    <t>Geodetické práce při provádění stavby</t>
  </si>
  <si>
    <t>soub</t>
  </si>
  <si>
    <t>CS ÚRS 2022 01</t>
  </si>
  <si>
    <t>1884681460</t>
  </si>
  <si>
    <t>3</t>
  </si>
  <si>
    <t>012303000</t>
  </si>
  <si>
    <t>Geodetické práce po výstavbě</t>
  </si>
  <si>
    <t>513712790</t>
  </si>
  <si>
    <t>"geometrický plán"1</t>
  </si>
  <si>
    <t>"skutečné zaměření"1</t>
  </si>
  <si>
    <t>Součet</t>
  </si>
  <si>
    <t>4</t>
  </si>
  <si>
    <t>013254000</t>
  </si>
  <si>
    <t>Dokumentace skutečného provedení stavby</t>
  </si>
  <si>
    <t>kompl</t>
  </si>
  <si>
    <t>-936270429</t>
  </si>
  <si>
    <t>VRN3</t>
  </si>
  <si>
    <t>Zařízení staveniště</t>
  </si>
  <si>
    <t>030001000</t>
  </si>
  <si>
    <t>-971184952</t>
  </si>
  <si>
    <t>6</t>
  </si>
  <si>
    <t>034103000</t>
  </si>
  <si>
    <t>Oplocení staveniště</t>
  </si>
  <si>
    <t>m/měsíc</t>
  </si>
  <si>
    <t>CS ÚRS 2019 01</t>
  </si>
  <si>
    <t>-1714951117</t>
  </si>
  <si>
    <t>"délka plotu*počet měsíců"200*4</t>
  </si>
  <si>
    <t>VRN7</t>
  </si>
  <si>
    <t>Provozní vlivy</t>
  </si>
  <si>
    <t>7</t>
  </si>
  <si>
    <t>071103000</t>
  </si>
  <si>
    <t>Provoz investora</t>
  </si>
  <si>
    <t>178211630</t>
  </si>
  <si>
    <t>8</t>
  </si>
  <si>
    <t>072103001</t>
  </si>
  <si>
    <t>Projednání DIO a zajištění DIR komunikace II.a III. třídy</t>
  </si>
  <si>
    <t>-1169477086</t>
  </si>
  <si>
    <t>9</t>
  </si>
  <si>
    <t>072103012</t>
  </si>
  <si>
    <t>Zajištění DIO komunikace II. a III. třídy - zdvojené el. vedení</t>
  </si>
  <si>
    <t>-189559624</t>
  </si>
  <si>
    <t>SO101 - Cyklostezka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</si>
  <si>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</si>
  <si>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</si>
  <si>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</si>
  <si>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</si>
  <si>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</si>
  <si>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</si>
  <si>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</si>
  <si>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</si>
  <si>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</si>
  <si>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</si>
  <si>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</si>
  <si>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</si>
  <si>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</si>
  <si>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767 - Konstrukce zámečnické</t>
  </si>
  <si>
    <t>M - Práce a dodávky M</t>
  </si>
  <si>
    <t xml:space="preserve">    21-M - Elektromontáže</t>
  </si>
  <si>
    <t xml:space="preserve">    VRN4 - Inženýrská činnost</t>
  </si>
  <si>
    <t>HSV</t>
  </si>
  <si>
    <t>Práce a dodávky HSV</t>
  </si>
  <si>
    <t>Zemní práce</t>
  </si>
  <si>
    <t>113107182</t>
  </si>
  <si>
    <t>Odstranění podkladu živičného tl přes 50 do 100 mm strojně pl přes 50 do 200 m2</t>
  </si>
  <si>
    <t>m2</t>
  </si>
  <si>
    <t>174983405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</si>
  <si>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</si>
  <si>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"napojení na PK - s.t. 320-336,12km"95</t>
  </si>
  <si>
    <t>113108441</t>
  </si>
  <si>
    <t>Rozrytí krytu z kameniva bez zhutnění bez živičného pojiva</t>
  </si>
  <si>
    <t>-63344255</t>
  </si>
  <si>
    <t>Rozrytí vrstvy krytu nebo podkladu z kameniva bez zhutnění, bez vyrovnání rozrytého materiálu, pro jakékoliv tloušťky bez živičného pojiva</t>
  </si>
  <si>
    <t>"doplnění CB krytu st. 255-325"58</t>
  </si>
  <si>
    <t>"chodníková plocha - konec staničení"69</t>
  </si>
  <si>
    <t>113202111</t>
  </si>
  <si>
    <t>Vytrhání obrub krajníků obrubníků stojatých</t>
  </si>
  <si>
    <t>m</t>
  </si>
  <si>
    <t>-1890820225</t>
  </si>
  <si>
    <t>Vytrhání obrub s vybouráním lože, s přemístěním hmot na skládku na vzdálenost do 3 m nebo s naložením na dopravní prostředek z krajníků nebo obrubníků stojatých</t>
  </si>
  <si>
    <t>"napojení na PK - s.t. 320-336,12km (žula)"15</t>
  </si>
  <si>
    <t>131213701</t>
  </si>
  <si>
    <t>Hloubení nezapažených jam v soudržných horninách třídy těžitelnosti I skupiny 3 ručně</t>
  </si>
  <si>
    <t>m3</t>
  </si>
  <si>
    <t>23539611</t>
  </si>
  <si>
    <t>Hloubení nezapažených jam ručně s urovnáním dna do předepsaného profilu a spádu v hornině třídy těžitelnosti I skupiny 3 soudržných</t>
  </si>
  <si>
    <t>"základové patky stožáru VO"0,8*0,8*1,3*1</t>
  </si>
  <si>
    <t>131251100</t>
  </si>
  <si>
    <t>Hloubení jam nezapažených v hornině třídy těžitelnosti I skupiny 3 objem do 20 m3 strojně</t>
  </si>
  <si>
    <t>-1528155868</t>
  </si>
  <si>
    <t>Hloubení nezapažených jam a zářezů strojně s urovnáním dna do předepsaného profilu a spádu v hornině třídy těžitelnosti I skupiny 3 do 20 m3</t>
  </si>
  <si>
    <t>"zábradlí sklopné zábradlí 1 - 154m, pevné zábradlí 2 - 28m, pevné zábradlí 3 - 14m"</t>
  </si>
  <si>
    <t>0,5*0,5*0,8*(154+28+14)/2</t>
  </si>
  <si>
    <t>132251101</t>
  </si>
  <si>
    <t>Hloubení rýh nezapažených š do 800 mm v hornině třídy těžitelnosti I skupiny 3 objem do 20 m3 strojně</t>
  </si>
  <si>
    <t>43826377</t>
  </si>
  <si>
    <t>Hloubení nezapažených rýh šířky do 800 mm strojně s urovnáním dna do předepsaného profilu a spádu v hornině třídy těžitelnosti I skupiny 3 do 20 m3</t>
  </si>
  <si>
    <t>"pro bet obrubník st.258-271km"13,2*0,4*0,3</t>
  </si>
  <si>
    <t>"pro žulový obrubník st.271-336km"72*0,4*0,3</t>
  </si>
  <si>
    <t>"palisádové zdi1+2"0,5*(8,8*0,3+7,4*0,35+8,2*0,43+12,2*0,5+22,4*0,6+12,2*0,66)+0,5*(2*0,35+6*0,38+12,8*0,4+17,8*0,4+18,2*0,55+2*0,35+31,2*0,56)</t>
  </si>
  <si>
    <t>"palisádové zdi3"0,5*(2,6*0,57+1,2*0,44+18,2*0,6)</t>
  </si>
  <si>
    <t>"vsak st. 255,0-272,0km"12*1,2</t>
  </si>
  <si>
    <t>Součet-</t>
  </si>
  <si>
    <t>-</t>
  </si>
  <si>
    <t>132251102</t>
  </si>
  <si>
    <t>Hloubení rýh nezapažených š do 800 mm v hornině třídy těžitelnosti I skupiny 3 objem do 50 m3 strojně</t>
  </si>
  <si>
    <t>-1335044763</t>
  </si>
  <si>
    <t>Hloubení nezapažených rýh šířky do 800 mm strojně s urovnáním dna do předepsaného profilu a spádu v hornině třídy těžitelnosti I skupiny 3 přes 20 do 50 m3</t>
  </si>
  <si>
    <t>"výkop starého kabelu"0,4*0,9*1</t>
  </si>
  <si>
    <t>"nová trasa VO "0,4*0,9*3</t>
  </si>
  <si>
    <t>162351103</t>
  </si>
  <si>
    <t>Vodorovné přemístění přes 50 do 500 m výkopku/sypaniny z horniny třídy těžitelnosti I skupiny 1 až 3</t>
  </si>
  <si>
    <t>1810281832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</si>
  <si>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</si>
  <si>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0,8+19,6+70,9+1,4</t>
  </si>
  <si>
    <t>162751117</t>
  </si>
  <si>
    <t>Vodorovné přemístění přes 9 000 do 10000 m výkopku/sypaniny z horniny třídy těžitelnosti I skupiny 1 až 3</t>
  </si>
  <si>
    <t>-2088469986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</si>
  <si>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</si>
  <si>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</t>
  </si>
  <si>
    <t>162751119</t>
  </si>
  <si>
    <t>Příplatek k vodorovnému přemístění výkopku/sypaniny z horniny třídy těžitelnosti I skupiny 1 až 3 ZKD 1000 m přes 10000 m</t>
  </si>
  <si>
    <t>1720659435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</si>
  <si>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</si>
  <si>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92,7</t>
  </si>
  <si>
    <t>92,7*10 'Přepočtené koeficientem množství</t>
  </si>
  <si>
    <t>11</t>
  </si>
  <si>
    <t>167151101</t>
  </si>
  <si>
    <t>Nakládání výkopku z hornin třídy těžitelnosti I skupiny 1 až 3 do 100 m3</t>
  </si>
  <si>
    <t>1839068865</t>
  </si>
  <si>
    <t>Nakládání, skládání a překládání neulehlého výkopku nebo sypaniny strojně nakládání, množství do 100 m3, z horniny třídy těžitelnosti I, skupiny 1 až 3</t>
  </si>
  <si>
    <t>12</t>
  </si>
  <si>
    <t>171151103</t>
  </si>
  <si>
    <t>Uložení sypaniny z hornin soudržných do násypů zhutněných strojně</t>
  </si>
  <si>
    <t>161683206</t>
  </si>
  <si>
    <t>Uložení sypanin do násypů strojně s rozprostřením sypaniny ve vrstvách a s hrubým urovnáním zhutněných z hornin soudržných jakékoliv třídy těžitelnosti</t>
  </si>
  <si>
    <t>"svahování"52*0,9*0,9/2+23*0,8*0,8/2+33*2*2/2+72*1,3*1,3/2</t>
  </si>
  <si>
    <t>13</t>
  </si>
  <si>
    <t>171201231</t>
  </si>
  <si>
    <t>Poplatek za uložení zeminy a kamení na recyklační skládce (skládkovné) kód odpadu 17 05 04</t>
  </si>
  <si>
    <t>t</t>
  </si>
  <si>
    <t>1918894155</t>
  </si>
  <si>
    <t>Poplatek za uložení stavebního odpadu na recyklační skládce (skládkovné) zeminy a kamení zatříděného do Katalogu odpadů pod kódem 17 05 04</t>
  </si>
  <si>
    <t>92,7*1,9</t>
  </si>
  <si>
    <t>14</t>
  </si>
  <si>
    <t>174111101</t>
  </si>
  <si>
    <t>Zásyp jam, šachet rýh nebo kolem objektů sypaninou se zhutněním ručně</t>
  </si>
  <si>
    <t>-626558605</t>
  </si>
  <si>
    <t>Zásyp sypaninou z jakékoliv horniny ručně s uložením výkopku ve vrstvách se zhutněním jam, šachet, rýh nebo kolem objektů v těchto vykopávkách</t>
  </si>
  <si>
    <t>"nová trasa VO "0,4*(0,9-0,2-0,1)*3</t>
  </si>
  <si>
    <t>174151101</t>
  </si>
  <si>
    <t>Zásyp jam, šachet rýh nebo kolem objektů sypaninou se zhutněním</t>
  </si>
  <si>
    <t>-1390685714</t>
  </si>
  <si>
    <t>Zásyp sypaninou z jakékoliv horniny strojně s uložením výkopku ve vrstvách se zhutněním jam, šachet, rýh nebo kolem objektů v těchto vykopávkách</t>
  </si>
  <si>
    <t>"palisádová zeď 1"</t>
  </si>
  <si>
    <t>"vodonepropustná vrstva - jíl 0,35m3/bm"0,35*71,2</t>
  </si>
  <si>
    <t>"drenáž - TK fr.16/32mm 0,2m3/bm"0,2*71,2</t>
  </si>
  <si>
    <t xml:space="preserve">"zásyp vhodná zemina -  0,33m3/bm"0,33*71,2</t>
  </si>
  <si>
    <t>16</t>
  </si>
  <si>
    <t>M</t>
  </si>
  <si>
    <t>58333674</t>
  </si>
  <si>
    <t>kamenivo těžené hrubé frakce 16/32</t>
  </si>
  <si>
    <t>2065294043</t>
  </si>
  <si>
    <t>28,64*2 'Přepočtené koeficientem množství</t>
  </si>
  <si>
    <t>17</t>
  </si>
  <si>
    <t>10364100</t>
  </si>
  <si>
    <t>zemina pro terénní úpravy - tříděná</t>
  </si>
  <si>
    <t>-899568985</t>
  </si>
  <si>
    <t>48,416*2 'Přepočtené koeficientem množství</t>
  </si>
  <si>
    <t>18</t>
  </si>
  <si>
    <t>175111101</t>
  </si>
  <si>
    <t>Obsypání potrubí ručně sypaninou bez prohození, uloženou do 3 m</t>
  </si>
  <si>
    <t>650658213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</si>
  <si>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</si>
  <si>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"nová trasa VO "0,4*0,2*3</t>
  </si>
  <si>
    <t>19</t>
  </si>
  <si>
    <t>58331351</t>
  </si>
  <si>
    <t>kamenivo těžené drobné frakce 0/4</t>
  </si>
  <si>
    <t>-1570738201</t>
  </si>
  <si>
    <t>0,24*1,8</t>
  </si>
  <si>
    <t>20</t>
  </si>
  <si>
    <t>181951112</t>
  </si>
  <si>
    <t>Úprava pláně v hornině třídy těžitelnosti I skupiny 1 až 3 se zhutněním strojně</t>
  </si>
  <si>
    <t>1568754668</t>
  </si>
  <si>
    <t>Úprava pláně vyrovnáním výškových rozdílů strojně v hornině třídy těžitelnosti I, skupiny 1 až 3 se zhutněním</t>
  </si>
  <si>
    <t>"st 0,00-210km"210*4,25</t>
  </si>
  <si>
    <t>"st 210-336,12"126,12*4,0</t>
  </si>
  <si>
    <t>"rozšíření v obloucích"0,75*10</t>
  </si>
  <si>
    <t>"zatravňovací dlažba st. 255-325"12+27</t>
  </si>
  <si>
    <t>182251101</t>
  </si>
  <si>
    <t>Svahování násypů strojně</t>
  </si>
  <si>
    <t>889115244</t>
  </si>
  <si>
    <t>Svahování trvalých svahů do projektovaných profilů strojně s potřebným přemístěním výkopku při svahování násypů v jakékoliv hornině</t>
  </si>
  <si>
    <t>52*0,9+23*0,8+33*2+72*1,3</t>
  </si>
  <si>
    <t>22</t>
  </si>
  <si>
    <t>460661112</t>
  </si>
  <si>
    <t>Kabelové lože z písku pro kabely nn bez zakrytí š lože přes 35 do 50 cm</t>
  </si>
  <si>
    <t>64</t>
  </si>
  <si>
    <t>-29134386</t>
  </si>
  <si>
    <t>Kabelové lože z písku včetně podsypu, zhutnění a urovnání povrchu pro kabely nn bez zakrytí, šířky přes 35 do 50 cm</t>
  </si>
  <si>
    <t>"nová trasa VO "3</t>
  </si>
  <si>
    <t>Zakládání</t>
  </si>
  <si>
    <t>23</t>
  </si>
  <si>
    <t>211971122</t>
  </si>
  <si>
    <t>Zřízení opláštění žeber nebo trativodů geotextilií v rýze nebo zářezu přes 1:2 š přes 2,5 m</t>
  </si>
  <si>
    <t>-991759827</t>
  </si>
  <si>
    <t>Zřízení opláštění výplně z geotextilie odvodňovacích žeber nebo trativodů v rýze nebo zářezu se stěnami svislými nebo šikmými o sklonu přes 1:2 při rozvinuté šířce opláštění přes 2,5 m</t>
  </si>
  <si>
    <t>"vsak st. 255,0-272,0km"17*2,6</t>
  </si>
  <si>
    <t>"opláštění svodné drenáže 1,0 m/bm-palisádová zeď 1 - 71,2m"1,0*71,2</t>
  </si>
  <si>
    <t>24</t>
  </si>
  <si>
    <t>69311081</t>
  </si>
  <si>
    <t>geotextilie netkaná separační, ochranná, filtrační, drenážní PES 300g/m2</t>
  </si>
  <si>
    <t>996685798</t>
  </si>
  <si>
    <t>115,4*1,15 'Přepočtené koeficientem množství</t>
  </si>
  <si>
    <t>25</t>
  </si>
  <si>
    <t>212755214</t>
  </si>
  <si>
    <t>Trativody z drenážních trubek plastových flexibilních D 100 mm bez lože</t>
  </si>
  <si>
    <t>1209115286</t>
  </si>
  <si>
    <t>Trativody bez lože z drenážních trubek plastových flexibilních D 100 mm</t>
  </si>
  <si>
    <t>"vsak st. 255,0-272,0km"17</t>
  </si>
  <si>
    <t>"palisádová zeď 1"71,2</t>
  </si>
  <si>
    <t>26</t>
  </si>
  <si>
    <t>273313611</t>
  </si>
  <si>
    <t>Základové desky z betonu tř. C 16/20</t>
  </si>
  <si>
    <t>-1734982452</t>
  </si>
  <si>
    <t>Základy z betonu prostého desky z betonu kamenem neprokládaného tř. C 16/20</t>
  </si>
  <si>
    <t>"podkladní beton-pod drenážním potrubí-palisádová zeď 1"71,2*0,3*0,05</t>
  </si>
  <si>
    <t>"kamenná rovnanina - zpevnění svahu v šíři cca 2,0m - palisádová zeď 1"71,2*2,0*0,1</t>
  </si>
  <si>
    <t>"podkladní beton-pod drenážním potrubí vsak st. 255,0-272,0km"17*0,5*0,05</t>
  </si>
  <si>
    <t>27</t>
  </si>
  <si>
    <t>275313611</t>
  </si>
  <si>
    <t>Základové patky z betonu tř. C 16/20</t>
  </si>
  <si>
    <t>314681273</t>
  </si>
  <si>
    <t>Základy z betonu prostého patky a bloky z betonu kamenem neprokládaného tř. C 16/20</t>
  </si>
  <si>
    <t>" stožáru VO"0,8*0,8*1,3*1</t>
  </si>
  <si>
    <t>28</t>
  </si>
  <si>
    <t>275321411</t>
  </si>
  <si>
    <t>Základové patky ze ŽB bez zvýšených nároků na prostředí tř. C 20/25</t>
  </si>
  <si>
    <t>-194744744</t>
  </si>
  <si>
    <t>Základy z betonu železového (bez výztuže) patky z betonu bez zvláštních nároků na prostředí tř. C 20/25</t>
  </si>
  <si>
    <t>29</t>
  </si>
  <si>
    <t>OSM.770440</t>
  </si>
  <si>
    <t>PPKGEM trouba DN125x3,9/1000 SN10</t>
  </si>
  <si>
    <t>kus</t>
  </si>
  <si>
    <t>1012778318</t>
  </si>
  <si>
    <t>"zábradlí sklopné zábradlí 1 - 154m, pevné zábradlí 2 - 28m, pevné zábradlí 3 - 14m - pouzdro pro osazení "</t>
  </si>
  <si>
    <t>(154+28+14)/2</t>
  </si>
  <si>
    <t>30</t>
  </si>
  <si>
    <t>275351121</t>
  </si>
  <si>
    <t>Zřízení bednění základových patek</t>
  </si>
  <si>
    <t>1925456556</t>
  </si>
  <si>
    <t>Bednění základů patek zřízení</t>
  </si>
  <si>
    <t>0,5*4*0,4*(154+28+14)/2</t>
  </si>
  <si>
    <t>31</t>
  </si>
  <si>
    <t>275351122</t>
  </si>
  <si>
    <t>Odstranění bednění základových patek</t>
  </si>
  <si>
    <t>-990928558</t>
  </si>
  <si>
    <t>Bednění základů patek odstranění</t>
  </si>
  <si>
    <t>78,4</t>
  </si>
  <si>
    <t>Svislé a kompletní konstrukce</t>
  </si>
  <si>
    <t>32</t>
  </si>
  <si>
    <t>311113145</t>
  </si>
  <si>
    <t>Nosná zeď tl přes 300 do 400 mm z hladkých tvárnic ztraceného bednění včetně výplně z betonu tř. C 20/25</t>
  </si>
  <si>
    <t>-846805982</t>
  </si>
  <si>
    <t>Nadzákladové zdi z tvárnic ztraceného bednění betonových hladkých, včetně výplně z betonu třídy C 20/25, tloušťky zdiva přes 300 do 400 mm</t>
  </si>
  <si>
    <t>0,4*0,25*0,5*(154)/2</t>
  </si>
  <si>
    <t>33</t>
  </si>
  <si>
    <t>339921132</t>
  </si>
  <si>
    <t>Osazování betonových palisád do betonového základu v řadě výšky prvku přes 0,5 do 1 m</t>
  </si>
  <si>
    <t>-1296423310</t>
  </si>
  <si>
    <t>Osazování palisád betonových v řadě se zabetonováním výšky palisády přes 500 do 1000 mm</t>
  </si>
  <si>
    <t>"kusovník"(8,8+7,4+8,2)+(2+6+12,8+17,8+18,2++2+31,2)+(2,6+1,2+22)</t>
  </si>
  <si>
    <t>34</t>
  </si>
  <si>
    <t>59228412</t>
  </si>
  <si>
    <t>palisáda betonová tyčová půlkulatá přírodní 175x200x600mm</t>
  </si>
  <si>
    <t>-2100545036</t>
  </si>
  <si>
    <t>"kusovník"50+262+15</t>
  </si>
  <si>
    <t>327*1,03 'Přepočtené koeficientem množství</t>
  </si>
  <si>
    <t>35</t>
  </si>
  <si>
    <t>59228413</t>
  </si>
  <si>
    <t>palisáda betonová tyčová půlkulatá přírodní 175x200x800mm</t>
  </si>
  <si>
    <t>372642150</t>
  </si>
  <si>
    <t>"kusovník"42+147+7</t>
  </si>
  <si>
    <t>196*1,03 'Přepočtené koeficientem množství</t>
  </si>
  <si>
    <t>36</t>
  </si>
  <si>
    <t>59228414</t>
  </si>
  <si>
    <t>palisáda betonová tyčová půlkulatá přírodní 175x200x1000mm</t>
  </si>
  <si>
    <t>149916063</t>
  </si>
  <si>
    <t>47+104+104</t>
  </si>
  <si>
    <t>255*1,03 'Přepočtené koeficientem množství</t>
  </si>
  <si>
    <t>37</t>
  </si>
  <si>
    <t>339921133</t>
  </si>
  <si>
    <t>Osazování betonových palisád do betonového základu v řadě výšky prvku přes 1 do 1,5 m</t>
  </si>
  <si>
    <t>1405131755</t>
  </si>
  <si>
    <t>Osazování palisád betonových v řadě se zabetonováním výšky palisády přes 1000 do 1500 mm</t>
  </si>
  <si>
    <t>"kusovník"(12,2+22,4+12,2)</t>
  </si>
  <si>
    <t>38</t>
  </si>
  <si>
    <t>59228415</t>
  </si>
  <si>
    <t>palisáda betonová tyčová půlkulatá přírodní 175x200x1200mm</t>
  </si>
  <si>
    <t>1859086237</t>
  </si>
  <si>
    <t>70</t>
  </si>
  <si>
    <t>70*1,03 'Přepočtené koeficientem množství</t>
  </si>
  <si>
    <t>39</t>
  </si>
  <si>
    <t>59228416</t>
  </si>
  <si>
    <t>palisáda tyčová půlkulatá armovaná 175x200x1500mm</t>
  </si>
  <si>
    <t>-632694491</t>
  </si>
  <si>
    <t>128</t>
  </si>
  <si>
    <t>128*1,03 'Přepočtené koeficientem množství</t>
  </si>
  <si>
    <t>40</t>
  </si>
  <si>
    <t>59228417</t>
  </si>
  <si>
    <t>palisáda tyčová půlkulatá armovaná 175x200x2000mm</t>
  </si>
  <si>
    <t>398286807</t>
  </si>
  <si>
    <t>Vodorovné konstrukce</t>
  </si>
  <si>
    <t>41</t>
  </si>
  <si>
    <t>463211131</t>
  </si>
  <si>
    <t>Rovnanina z lomového kamene neopracovaného s vyklínováním spár úlomky kamene</t>
  </si>
  <si>
    <t>-556103823</t>
  </si>
  <si>
    <t>Rovnanina z lomového kamene neopracovaného tříděného pro všechny tl. rovnaniny, bez vypracování líce s vyklínováním spár a dutin úlomky kamene</t>
  </si>
  <si>
    <t>"vytok prodlouženého potrubí DN300"3</t>
  </si>
  <si>
    <t>"kamenná rovnanina - zpevnění svahu v šíři cca 2,0m-nad palisádou 1"71,2*2*0,15</t>
  </si>
  <si>
    <t>Komunikace pozemní</t>
  </si>
  <si>
    <t>42</t>
  </si>
  <si>
    <t>564861111</t>
  </si>
  <si>
    <t>Podklad ze štěrkodrtě ŠD plochy přes 100 m2 tl 200 mm</t>
  </si>
  <si>
    <t>1254380700</t>
  </si>
  <si>
    <t>Podklad ze štěrkodrti ŠD s rozprostřením a zhutněním plochy přes 100 m2, po zhutnění tl. 200 mm</t>
  </si>
  <si>
    <t>"st 0,00-210km"210*3,25</t>
  </si>
  <si>
    <t>"st 210-336,12"126,12*3,0</t>
  </si>
  <si>
    <t>43</t>
  </si>
  <si>
    <t>564911411</t>
  </si>
  <si>
    <t>Podklad z asfaltového recyklátu plochy přes 100 m2 tl 50 mm</t>
  </si>
  <si>
    <t>1567787658</t>
  </si>
  <si>
    <t>Podklad nebo podsyp z asfaltového recyklátu s rozprostřením a zhutněním plochy přes 100 m2, po zhutnění tl. 50 mm</t>
  </si>
  <si>
    <t>44</t>
  </si>
  <si>
    <t>566501111</t>
  </si>
  <si>
    <t>Úprava krytu z kameniva drceného pro nový kryt s doplněním kameniva drceného přes 0,08 do 0,10 m3/m2</t>
  </si>
  <si>
    <t>-32168875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</si>
  <si>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0,08 do 0,10 m3/m2</t>
  </si>
  <si>
    <t>45</t>
  </si>
  <si>
    <t>573111112</t>
  </si>
  <si>
    <t>Postřik živičný infiltrační s posypem z asfaltu množství 1 kg/m2</t>
  </si>
  <si>
    <t>-1673691858</t>
  </si>
  <si>
    <t>Postřik infiltrační PI z asfaltu silničního s posypem kamenivem, v množství 1,00 kg/m2</t>
  </si>
  <si>
    <t>1068,36</t>
  </si>
  <si>
    <t>46</t>
  </si>
  <si>
    <t>577143111</t>
  </si>
  <si>
    <t>Asfaltový beton vrstva obrusná ACO 8 (ABJ) tl 50 mm š do 3 m z nemodifikovaného asfaltu</t>
  </si>
  <si>
    <t>-1899347234</t>
  </si>
  <si>
    <t>Asfaltový beton vrstva obrusná ACO 8 (ABJ) s rozprostřením a se zhutněním z nemodifikovaného asfaltu v pruhu šířky do 3 m, po zhutnění tl. 50 mm</t>
  </si>
  <si>
    <t>47</t>
  </si>
  <si>
    <t>581141114</t>
  </si>
  <si>
    <t>Kryt cementobetonový vozovek skupiny CB I tl 250 mm</t>
  </si>
  <si>
    <t>-1050910530</t>
  </si>
  <si>
    <t>Kryt cementobetonový silničních komunikací skupiny CB I tl. 250 mm</t>
  </si>
  <si>
    <t>48</t>
  </si>
  <si>
    <t>593532111</t>
  </si>
  <si>
    <t>Kladení dlažby z plastových vegetačních dlaždic pozemních komunikací se zámkem tl 60 mm pl do 50 m2</t>
  </si>
  <si>
    <t>-1993746522</t>
  </si>
  <si>
    <t>Kladení dlažby z plastových vegetačních tvárnic pozemních komunikací s vyrovnávací vrstvou z kameniva tl. do 20 mm a s vyplněním vegetačních otvorů se zámkem tl. přes 30 do 60 mm, pro plochy do 50 m2</t>
  </si>
  <si>
    <t>49</t>
  </si>
  <si>
    <t>59245035</t>
  </si>
  <si>
    <t>dlažba plošná betonová vegetační 200x200x80mm přírodní</t>
  </si>
  <si>
    <t>-1998313174</t>
  </si>
  <si>
    <t>39*1,01 'Přepočtené koeficientem množství</t>
  </si>
  <si>
    <t>50</t>
  </si>
  <si>
    <t>596211111</t>
  </si>
  <si>
    <t>Kladení zámkové dlažby komunikací pro pěší ručně tl 60 mm skupiny A pl přes 50 do 100 m2</t>
  </si>
  <si>
    <t>1770804577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</si>
  <si>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</si>
  <si>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51</t>
  </si>
  <si>
    <t>59245016</t>
  </si>
  <si>
    <t>dlažba tvar čtverec betonová 100x100x60mm přírodní</t>
  </si>
  <si>
    <t>1685198628</t>
  </si>
  <si>
    <t>(69-9,2)/2</t>
  </si>
  <si>
    <t>29,9*1,03 'Přepočtené koeficientem množství</t>
  </si>
  <si>
    <t>52</t>
  </si>
  <si>
    <t>59245270</t>
  </si>
  <si>
    <t>dlažba tvar čtverec betonová 100x100x60mm barevná</t>
  </si>
  <si>
    <t>-2054821144</t>
  </si>
  <si>
    <t>53</t>
  </si>
  <si>
    <t>59245006</t>
  </si>
  <si>
    <t>dlažba tvar obdélník betonová pro nevidomé 200x100x60mm barevná</t>
  </si>
  <si>
    <t>1928317390</t>
  </si>
  <si>
    <t>9,2</t>
  </si>
  <si>
    <t>9,2*1,03 'Přepočtené koeficientem množství</t>
  </si>
  <si>
    <t>Trubní vedení</t>
  </si>
  <si>
    <t>54</t>
  </si>
  <si>
    <t>812372221</t>
  </si>
  <si>
    <t>Montáž potrubí z trub TBH s integrovaným pryžovým těsněním a čedičovou výstelkou otevřený výkop sklon do 20 % DN 300</t>
  </si>
  <si>
    <t>-2146694708</t>
  </si>
  <si>
    <t>Montáž potrubí z trub betonových hrdlových v otevřeném výkopu ve sklonu do 20 % s integrovaným pryžovým těsněním a čedičovou výstelkou DN 300</t>
  </si>
  <si>
    <t xml:space="preserve">"st  140.00km - prodloužení propustku"3,5</t>
  </si>
  <si>
    <t>55</t>
  </si>
  <si>
    <t>59223016</t>
  </si>
  <si>
    <t>trouba betonová hrdlová propojovací DN 300</t>
  </si>
  <si>
    <t>1686560450</t>
  </si>
  <si>
    <t>3,5*1,25 'Přepočtené koeficientem množství</t>
  </si>
  <si>
    <t>56</t>
  </si>
  <si>
    <t>899623161</t>
  </si>
  <si>
    <t>Obetonování potrubí nebo zdiva stok betonem prostým tř. C 20/25 v otevřeném výkopu</t>
  </si>
  <si>
    <t>1532485261</t>
  </si>
  <si>
    <t>Obetonování potrubí nebo zdiva stok betonem prostým v otevřeném výkopu, betonem tř. C 20/25</t>
  </si>
  <si>
    <t xml:space="preserve">"st  140.00km - prodloužení propustku"3,5*0,75</t>
  </si>
  <si>
    <t>57</t>
  </si>
  <si>
    <t>919411111</t>
  </si>
  <si>
    <t>Čelo propustku z betonu prostého pro propustek z trub DN 300 až 500</t>
  </si>
  <si>
    <t>-659736757</t>
  </si>
  <si>
    <t>Čelo propustku včetně římsy z betonu prostého bez zvláštních nároků na prostředí, pro propustek z trub DN 300 až 500 mm</t>
  </si>
  <si>
    <t>Ostatní konstrukce a práce, bourání</t>
  </si>
  <si>
    <t>58</t>
  </si>
  <si>
    <t>914111111</t>
  </si>
  <si>
    <t>Montáž svislé dopravní značky do velikosti 1 m2 objímkami na sloupek nebo konzolu</t>
  </si>
  <si>
    <t>813451649</t>
  </si>
  <si>
    <t>Montáž svislé dopravní značky základní velikosti do 1 m2 objímkami na sloupky nebo konzoly</t>
  </si>
  <si>
    <t>59</t>
  </si>
  <si>
    <t>40445620</t>
  </si>
  <si>
    <t>zákazové, příkazové dopravní značky B1-B34, C1-15 700mm</t>
  </si>
  <si>
    <t>78223077</t>
  </si>
  <si>
    <t>60</t>
  </si>
  <si>
    <t>40445625</t>
  </si>
  <si>
    <t>informativní značky provozní IP8, IP9, IP11-IP13 500x700mm</t>
  </si>
  <si>
    <t>-1196162261</t>
  </si>
  <si>
    <t>61</t>
  </si>
  <si>
    <t>40445649</t>
  </si>
  <si>
    <t>dodatkové tabulky E3-E5, E8, E14-E16 500x150mm</t>
  </si>
  <si>
    <t>769525915</t>
  </si>
  <si>
    <t>62</t>
  </si>
  <si>
    <t>40445647</t>
  </si>
  <si>
    <t>dodatkové tabulky E1, E2a,b , E6, E9, E10 E12c, E17 500x500mm</t>
  </si>
  <si>
    <t>712686703</t>
  </si>
  <si>
    <t>63</t>
  </si>
  <si>
    <t>914511111</t>
  </si>
  <si>
    <t>Montáž sloupku dopravních značek délky do 3,5 m s betonovým základem</t>
  </si>
  <si>
    <t>-378363229</t>
  </si>
  <si>
    <t>Montáž sloupku dopravních značek délky do 3,5 m do betonového základu</t>
  </si>
  <si>
    <t>40445225</t>
  </si>
  <si>
    <t>sloupek pro dopravní značku Zn D 60mm v 3,5m</t>
  </si>
  <si>
    <t>184192194</t>
  </si>
  <si>
    <t>65</t>
  </si>
  <si>
    <t>40445240</t>
  </si>
  <si>
    <t>patka pro sloupek Al D 60mm</t>
  </si>
  <si>
    <t>619016847</t>
  </si>
  <si>
    <t>66</t>
  </si>
  <si>
    <t>40445253</t>
  </si>
  <si>
    <t>víčko plastové na sloupek D 60mm</t>
  </si>
  <si>
    <t>-1033504413</t>
  </si>
  <si>
    <t>67</t>
  </si>
  <si>
    <t>915231111</t>
  </si>
  <si>
    <t>Vodorovné dopravní značení přechody pro chodce, šipky, symboly bílý plast</t>
  </si>
  <si>
    <t>-889300001</t>
  </si>
  <si>
    <t>Vodorovné dopravní značení stříkaným plastem přechody pro chodce, šipky, symboly nápisy bílé základní</t>
  </si>
  <si>
    <t>"šipky C9a"0,75*2</t>
  </si>
  <si>
    <t>68</t>
  </si>
  <si>
    <t>9152311R1</t>
  </si>
  <si>
    <t xml:space="preserve">Vodorovné dopravní značení plochy  červený plast</t>
  </si>
  <si>
    <t>1837248964</t>
  </si>
  <si>
    <t>"barva oddělení cyklostezky - červená"6,6</t>
  </si>
  <si>
    <t>69</t>
  </si>
  <si>
    <t>915621111</t>
  </si>
  <si>
    <t>Předznačení vodorovného plošného značení</t>
  </si>
  <si>
    <t>-119464071</t>
  </si>
  <si>
    <t>Předznačení pro vodorovné značení stříkané barvou nebo prováděné z nátěrových hmot plošné šipky, symboly, nápisy</t>
  </si>
  <si>
    <t>916231213</t>
  </si>
  <si>
    <t>Osazení chodníkového obrubníku betonového stojatého s boční opěrou do lože z betonu prostého</t>
  </si>
  <si>
    <t>401976922</t>
  </si>
  <si>
    <t>Osazení chodníkového obrubníku betonového se zřízením lože, s vyplněním a zatřením spár cementovou maltou stojatého s boční opěrou z betonu prostého, do lože z betonu prostého</t>
  </si>
  <si>
    <t>76+83+41+120+103,5+14</t>
  </si>
  <si>
    <t>71</t>
  </si>
  <si>
    <t>59217016</t>
  </si>
  <si>
    <t>obrubník betonový chodníkový 1000x80x250mm</t>
  </si>
  <si>
    <t>400630584</t>
  </si>
  <si>
    <t>72</t>
  </si>
  <si>
    <t>916241113</t>
  </si>
  <si>
    <t>Osazení obrubníku kamenného ležatého s boční opěrou do lože z betonu prostého</t>
  </si>
  <si>
    <t>180684775</t>
  </si>
  <si>
    <t>Osazení obrubníku kamenného se zřízením lože, s vyplněním a zatřením spár cementovou maltou ležatého s boční opěrou z betonu prostého, do lože z betonu prostého</t>
  </si>
  <si>
    <t>73</t>
  </si>
  <si>
    <t>58380004</t>
  </si>
  <si>
    <t>obrubník kamenný žulový přímý 1000x250x200mm</t>
  </si>
  <si>
    <t>70187530</t>
  </si>
  <si>
    <t>72*1,02 'Přepočtené koeficientem množství</t>
  </si>
  <si>
    <t>74</t>
  </si>
  <si>
    <t>58380414</t>
  </si>
  <si>
    <t>obrubník kamenný žulový obloukový R 0,5-1m 250x200mm</t>
  </si>
  <si>
    <t>-1406407884</t>
  </si>
  <si>
    <t>1,5*1,02 'Přepočtené koeficientem množství</t>
  </si>
  <si>
    <t>75</t>
  </si>
  <si>
    <t>919726202</t>
  </si>
  <si>
    <t>Geotextilie pro vyztužení, separaci a filtraci tkaná z PP podélná pevnost v tahu přes 15 do 50 kN/m</t>
  </si>
  <si>
    <t>-1369041296</t>
  </si>
  <si>
    <t>Geotextilie tkaná pro vyztužení, separaci nebo filtraci z polypropylenu, podélná pevnost v tahu přes 15 do 50 kN/m</t>
  </si>
  <si>
    <t>"vsak st. 255,0-272,0km - sorbční textilie"17*0,5</t>
  </si>
  <si>
    <t>76</t>
  </si>
  <si>
    <t>919731114</t>
  </si>
  <si>
    <t>Zarovnání styčné plochy podkladu nebo krytu z betonu tl přes 150 do 250 mm</t>
  </si>
  <si>
    <t>545629753</t>
  </si>
  <si>
    <t>Zarovnání styčné plochy podkladu nebo krytu podél vybourané části komunikace nebo zpevněné plochy z betonu prostého tl. přes 150 do 250 mm</t>
  </si>
  <si>
    <t>"napojení na PK - s.t. 320-336,12km"6</t>
  </si>
  <si>
    <t>77</t>
  </si>
  <si>
    <t>919731123</t>
  </si>
  <si>
    <t>Zarovnání styčné plochy podkladu nebo krytu živičného tl přes 100 do 200 mm</t>
  </si>
  <si>
    <t>1657411556</t>
  </si>
  <si>
    <t>Zarovnání styčné plochy podkladu nebo krytu podél vybourané části komunikace nebo zpevněné plochy živičné tl. přes 100 do 200 mm</t>
  </si>
  <si>
    <t>"napojení na PK - s.t. 320-336,12km"23</t>
  </si>
  <si>
    <t>78</t>
  </si>
  <si>
    <t>919732221</t>
  </si>
  <si>
    <t>Styčná spára napojení nového živičného povrchu na stávající za tepla š 15 mm hl 25 mm bez prořezání</t>
  </si>
  <si>
    <t>-2102959358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</si>
  <si>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</si>
  <si>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"podél žulového obrubníku"72+14</t>
  </si>
  <si>
    <t>79</t>
  </si>
  <si>
    <t>919735113</t>
  </si>
  <si>
    <t>Řezání stávajícího živičného krytu hl přes 100 do 150 mm</t>
  </si>
  <si>
    <t>72503520</t>
  </si>
  <si>
    <t>Řezání stávajícího živičného krytu nebo podkladu hloubky přes 100 do 150 mm</t>
  </si>
  <si>
    <t>80</t>
  </si>
  <si>
    <t>919735125</t>
  </si>
  <si>
    <t>Řezání stávajícího betonového krytu hl přes 200 do 250 mm</t>
  </si>
  <si>
    <t>-756839833</t>
  </si>
  <si>
    <t>Řezání stávajícího betonového krytu nebo podkladu hloubky přes 200 do 250 mm</t>
  </si>
  <si>
    <t>81</t>
  </si>
  <si>
    <t>966006132</t>
  </si>
  <si>
    <t>Odstranění značek dopravních nebo orientačních se sloupky s betonovými patkami</t>
  </si>
  <si>
    <t>1780692328</t>
  </si>
  <si>
    <t>Odstranění dopravních nebo orientačních značek se sloupkem s uložením hmot na vzdálenost do 20 m nebo s naložením na dopravní prostředek, se zásypem jam a jeho zhutněním s betonovou patkou</t>
  </si>
  <si>
    <t>997</t>
  </si>
  <si>
    <t>Přesun sutě</t>
  </si>
  <si>
    <t>82</t>
  </si>
  <si>
    <t>997002511</t>
  </si>
  <si>
    <t>Vodorovné přemístění suti a vybouraných hmot bez naložení ale se složením a urovnáním do 1 km</t>
  </si>
  <si>
    <t>2083345823</t>
  </si>
  <si>
    <t>Vodorovné přemístění suti a vybouraných hmot bez naložení, se složením a hrubým urovnáním na vzdálenost do 1 km</t>
  </si>
  <si>
    <t>83</t>
  </si>
  <si>
    <t>997002519</t>
  </si>
  <si>
    <t>Příplatek ZKD 1 km přemístění suti a vybouraných hmot</t>
  </si>
  <si>
    <t>3780573</t>
  </si>
  <si>
    <t>Vodorovné přemístění suti a vybouraných hmot bez naložení, se složením a hrubým urovnáním Příplatek k ceně za každý další i započatý 1 km přes 1 km</t>
  </si>
  <si>
    <t>24,057*19 'Přepočtené koeficientem množství</t>
  </si>
  <si>
    <t>84</t>
  </si>
  <si>
    <t>997013861</t>
  </si>
  <si>
    <t>Poplatek za uložení stavebního odpadu na recyklační skládce (skládkovné) z prostého betonu kód odpadu 17 01 01</t>
  </si>
  <si>
    <t>1204098092</t>
  </si>
  <si>
    <t>Poplatek za uložení stavebního odpadu na recyklační skládce (skládkovné) z prostého betonu zatříděného do Katalogu odpadů pod kódem 17 01 01</t>
  </si>
  <si>
    <t>3,075</t>
  </si>
  <si>
    <t>85</t>
  </si>
  <si>
    <t>997013875</t>
  </si>
  <si>
    <t>Poplatek za uložení stavebního odpadu na recyklační skládce (skládkovné) asfaltového bez obsahu dehtu zatříděného do Katalogu odpadů pod kódem 17 03 02</t>
  </si>
  <si>
    <t>-1803551064</t>
  </si>
  <si>
    <t>20,9</t>
  </si>
  <si>
    <t>86</t>
  </si>
  <si>
    <t>997221611</t>
  </si>
  <si>
    <t>Nakládání suti na dopravní prostředky pro vodorovnou dopravu</t>
  </si>
  <si>
    <t>1537289831</t>
  </si>
  <si>
    <t>Nakládání na dopravní prostředky pro vodorovnou dopravu suti</t>
  </si>
  <si>
    <t>998</t>
  </si>
  <si>
    <t>Přesun hmot</t>
  </si>
  <si>
    <t>87</t>
  </si>
  <si>
    <t>998225111</t>
  </si>
  <si>
    <t>Přesun hmot pro pozemní komunikace s krytem z kamene, monolitickým betonovým nebo živičným</t>
  </si>
  <si>
    <t>-976564858</t>
  </si>
  <si>
    <t>Přesun hmot pro komunikace s krytem z kameniva, monolitickým betonovým nebo živičným dopravní vzdálenost do 200 m jakékoliv délky objektu</t>
  </si>
  <si>
    <t>PSV</t>
  </si>
  <si>
    <t>Práce a dodávky PSV</t>
  </si>
  <si>
    <t>711</t>
  </si>
  <si>
    <t>Izolace proti vodě, vlhkosti a plynům</t>
  </si>
  <si>
    <t>88</t>
  </si>
  <si>
    <t>711161273</t>
  </si>
  <si>
    <t>Provedení izolace proti zemní vlhkosti svislé z nopové fólie</t>
  </si>
  <si>
    <t>-91911891</t>
  </si>
  <si>
    <t>Provedení izolace proti zemní vlhkosti nopovou fólií na ploše svislé S z nopové fólie</t>
  </si>
  <si>
    <t>"kusovník1,0-2,0"(12,2+22,4+12,2)*2</t>
  </si>
  <si>
    <t>"kusovník 0,5-1,0"(8,8+7,4+8,2)+(2+6+12,8+17,8+18,2++2+31,2)+(2,6+1,2+22)*1</t>
  </si>
  <si>
    <t>89</t>
  </si>
  <si>
    <t>28323005</t>
  </si>
  <si>
    <t>fólie profilovaná (nopová) drenážní HDPE s výškou nopů 8mm</t>
  </si>
  <si>
    <t>743264710</t>
  </si>
  <si>
    <t>233,8*1,221 'Přepočtené koeficientem množství</t>
  </si>
  <si>
    <t>741</t>
  </si>
  <si>
    <t>Elektroinstalace - silnoproud</t>
  </si>
  <si>
    <t>90</t>
  </si>
  <si>
    <t>741120201</t>
  </si>
  <si>
    <t>Montáž vodič Cu izolovaný plný a laněný s PVC pláštěm žíla 1,5-16 mm2 volně (např. CY, CHAH-V)</t>
  </si>
  <si>
    <t>1126927152</t>
  </si>
  <si>
    <t>Montáž vodičů izolovaných měděných bez ukončení uložených volně plných a laněných s PVC pláštěm, bezhalogenových, ohniodolných (např. CY, CHAH-V) průřezu žíly 1,5 až 16 mm2</t>
  </si>
  <si>
    <t>"trasy NN,VO"3</t>
  </si>
  <si>
    <t>"z výkopu do lampy"1*(2+2)</t>
  </si>
  <si>
    <t>"kabel v stožáru h=10m+1,5m výložník"1*(10+1,5+2)</t>
  </si>
  <si>
    <t>91</t>
  </si>
  <si>
    <t>34111080</t>
  </si>
  <si>
    <t>kabel instalační jádro Cu plné izolace PVC plášť PVC 450/750V (CYKY) 4x16mm2</t>
  </si>
  <si>
    <t>1836570799</t>
  </si>
  <si>
    <t>92</t>
  </si>
  <si>
    <t>34111030</t>
  </si>
  <si>
    <t>kabel silový s Cu jádrem 1kV 3x1,5mm2</t>
  </si>
  <si>
    <t>CS ÚRS 2020 01</t>
  </si>
  <si>
    <t>256</t>
  </si>
  <si>
    <t>-769691974</t>
  </si>
  <si>
    <t>93</t>
  </si>
  <si>
    <t>34571352</t>
  </si>
  <si>
    <t>trubka elektroinstalační ohebná dvouplášťová korugovaná (chránička) D 52/63mm, HDPE+LDPE</t>
  </si>
  <si>
    <t>-2062932327</t>
  </si>
  <si>
    <t>"z výkopu do lampy"2*1</t>
  </si>
  <si>
    <t>767</t>
  </si>
  <si>
    <t>Konstrukce zámečnické</t>
  </si>
  <si>
    <t>94</t>
  </si>
  <si>
    <t>911121111</t>
  </si>
  <si>
    <t>Montáž zábradlí ocelového přichyceného vruty do betonového podkladu</t>
  </si>
  <si>
    <t>-1401521094</t>
  </si>
  <si>
    <t>154+28+14</t>
  </si>
  <si>
    <t>95</t>
  </si>
  <si>
    <t>6286136R1</t>
  </si>
  <si>
    <t xml:space="preserve">Žárové zinkování ponorem dílů ocelových + práškové lakování  hmotnosti do 50 kg</t>
  </si>
  <si>
    <t>kg</t>
  </si>
  <si>
    <t>324006920</t>
  </si>
  <si>
    <t>"viz výkres D12e)-výkres zábradlí"4448,5</t>
  </si>
  <si>
    <t>96</t>
  </si>
  <si>
    <t>767995114</t>
  </si>
  <si>
    <t>Montáž atypických zámečnických konstrukcí hm přes 20 do 50 kg</t>
  </si>
  <si>
    <t>615254683</t>
  </si>
  <si>
    <t>Montáž ostatních atypických zámečnických konstrukcí hmotnosti přes 20 do 50 kg</t>
  </si>
  <si>
    <t>97</t>
  </si>
  <si>
    <t>14011034</t>
  </si>
  <si>
    <t>trubka ocelová bezešvá hladká jakost 11 353 60,3x2,9mm</t>
  </si>
  <si>
    <t>2077357456</t>
  </si>
  <si>
    <t>"viz výkres D12e)-výkres zábradlí"</t>
  </si>
  <si>
    <t>"zábradlí sklopné zábradlí 1 - 154m/2=77ks"77*(6,3+3,2)</t>
  </si>
  <si>
    <t>"pevné zábradlí 2 - 28m/2=14ks"14*7,6</t>
  </si>
  <si>
    <t>"pevné zábradlí 3 - 14m/2=7ks"7*7,6</t>
  </si>
  <si>
    <t>891,1*1,05 'Přepočtené koeficientem množství</t>
  </si>
  <si>
    <t>98</t>
  </si>
  <si>
    <t>354421R1</t>
  </si>
  <si>
    <t>lanko pr. 8mm</t>
  </si>
  <si>
    <t>-529662481</t>
  </si>
  <si>
    <t>"zábradlí sklopné zábradlí 1 - 154m/2=77ks"77*16,2</t>
  </si>
  <si>
    <t>"pevné zábradlí 2 - 28m/2=14ks"14*16,2</t>
  </si>
  <si>
    <t>"pevné zábradlí 3 - 14m/2=7ks"7*16,2</t>
  </si>
  <si>
    <t>1587,6*1,05 'Přepočtené koeficientem množství</t>
  </si>
  <si>
    <t>99</t>
  </si>
  <si>
    <t>998767101</t>
  </si>
  <si>
    <t>Přesun hmot tonážní pro zámečnické konstrukce v objektech v do 6 m</t>
  </si>
  <si>
    <t>-115683931</t>
  </si>
  <si>
    <t>Přesun hmot pro zámečnické konstrukce stanovený z hmotnosti přesunovaného materiálu vodorovná dopravní vzdálenost do 50 m v objektech výšky do 6 m</t>
  </si>
  <si>
    <t>4,45</t>
  </si>
  <si>
    <t>Práce a dodávky M</t>
  </si>
  <si>
    <t>21-M</t>
  </si>
  <si>
    <t>Elektromontáže</t>
  </si>
  <si>
    <t>100</t>
  </si>
  <si>
    <t>210021063</t>
  </si>
  <si>
    <t>Osazení výstražné fólie z PVC</t>
  </si>
  <si>
    <t>-1503197385</t>
  </si>
  <si>
    <t xml:space="preserve">Ostatní elektromontážní doplňkové práce  osazení výstražné fólie z PVC</t>
  </si>
  <si>
    <t>101</t>
  </si>
  <si>
    <t>3457135R1</t>
  </si>
  <si>
    <t>Výstražná fólie z PVC šíře 22 cm s potiskem</t>
  </si>
  <si>
    <t>-210596661</t>
  </si>
  <si>
    <t>102</t>
  </si>
  <si>
    <t>210204011</t>
  </si>
  <si>
    <t>Montáž stožárů osvětlení ocelových samostatně stojících délky do12 m</t>
  </si>
  <si>
    <t>CS ÚRS 2017 01</t>
  </si>
  <si>
    <t>-137039163</t>
  </si>
  <si>
    <t>Montáž stožárů osvětlení, bez zemních prací ocelových samostatně stojících, délky do 12 m</t>
  </si>
  <si>
    <t>103</t>
  </si>
  <si>
    <t>2102041R1</t>
  </si>
  <si>
    <t>Montáž svítidel</t>
  </si>
  <si>
    <t>-2063474948</t>
  </si>
  <si>
    <t>104</t>
  </si>
  <si>
    <t>2102041R2</t>
  </si>
  <si>
    <t>Montáž jednoduchého výložníku délky 1,5m</t>
  </si>
  <si>
    <t>-768898284</t>
  </si>
  <si>
    <t>105</t>
  </si>
  <si>
    <t>2102042R1</t>
  </si>
  <si>
    <t>Montáž elektrovýzbroje stožárů VO</t>
  </si>
  <si>
    <t>-1923712815</t>
  </si>
  <si>
    <t>Montáž elektrovýzbroje stožárů osvětlení 2 okruhy</t>
  </si>
  <si>
    <t>106</t>
  </si>
  <si>
    <t>210220001</t>
  </si>
  <si>
    <t>Montáž uzemňovacího vedení vodičů FeZn pomocí svorek na povrchu páskou do 120 mm2</t>
  </si>
  <si>
    <t>-1820505630</t>
  </si>
  <si>
    <t>Montáž uzemňovacího vedení s upevněním, propojením a připojením pomocí svorek na povrchu vodičů FeZn páskou průřezu do 120 mm2</t>
  </si>
  <si>
    <t>107</t>
  </si>
  <si>
    <t>35442062</t>
  </si>
  <si>
    <t>pás zemnící 30x4mm FeZn</t>
  </si>
  <si>
    <t>1436656913</t>
  </si>
  <si>
    <t>"hmotnost 1m=1,05kg"3*1,05*1,03</t>
  </si>
  <si>
    <t>108</t>
  </si>
  <si>
    <t>35441875</t>
  </si>
  <si>
    <t>svorka křížová pro vodič D 6-10mm</t>
  </si>
  <si>
    <t>-763698216</t>
  </si>
  <si>
    <t>2*1</t>
  </si>
  <si>
    <t>109</t>
  </si>
  <si>
    <t>210220002</t>
  </si>
  <si>
    <t>Montáž uzemňovacích vedení vodičů FeZn pomocí svorek na povrchu drátem nebo lanem do 10 mm</t>
  </si>
  <si>
    <t>811978215</t>
  </si>
  <si>
    <t xml:space="preserve">Montáž uzemňovacího vedení s upevněním, propojením a připojením pomocí svorek  na povrchu vodičů FeZn drátem nebo lanem průměru do 10 mm</t>
  </si>
  <si>
    <t>1*(0,2+1+0,5)</t>
  </si>
  <si>
    <t>110</t>
  </si>
  <si>
    <t>35442063R1</t>
  </si>
  <si>
    <t>zemnící drát FeZn 10mm</t>
  </si>
  <si>
    <t>509582142</t>
  </si>
  <si>
    <t>"1m=0,61 kg"1,7*0,61*1,03</t>
  </si>
  <si>
    <t>111</t>
  </si>
  <si>
    <t>3544206R1</t>
  </si>
  <si>
    <t>Uzemňovací svorky</t>
  </si>
  <si>
    <t>-1167172819</t>
  </si>
  <si>
    <t>112</t>
  </si>
  <si>
    <t>4607421R1</t>
  </si>
  <si>
    <t>Osazení prostupů z trub plastových do otvoru 20 do 30 cm</t>
  </si>
  <si>
    <t>-1703173535</t>
  </si>
  <si>
    <t>"trubní chránička pro stožár VO"1</t>
  </si>
  <si>
    <t>113</t>
  </si>
  <si>
    <t>28611143</t>
  </si>
  <si>
    <t>trubka kanalizační PVC DN 315x1000mm SN4</t>
  </si>
  <si>
    <t>1020392192</t>
  </si>
  <si>
    <t>114</t>
  </si>
  <si>
    <t>469981111</t>
  </si>
  <si>
    <t>Přesun hmot pro pomocné stavební práce při elektromotážích</t>
  </si>
  <si>
    <t>-1759540895</t>
  </si>
  <si>
    <t>Přesun hmot pro pomocné stavební práce při elektromontážích dopravní vzdálenost do 1 000 m</t>
  </si>
  <si>
    <t>115</t>
  </si>
  <si>
    <t>74112020R1</t>
  </si>
  <si>
    <t>Napojení kabel CYKY přívod na lampu VO</t>
  </si>
  <si>
    <t>109413638</t>
  </si>
  <si>
    <t>116</t>
  </si>
  <si>
    <t>74137583R1</t>
  </si>
  <si>
    <t>Demontáž svítidla veřejného osvětlení výbojkového venkovního na stožáru přes 3 m se zachováním funkčnosti</t>
  </si>
  <si>
    <t>-1240434671</t>
  </si>
  <si>
    <t>117</t>
  </si>
  <si>
    <t>74137583R3</t>
  </si>
  <si>
    <t>Demontáž stožáru veřejného osvětlení přes 3 m včetně elektroinstal. materiálu</t>
  </si>
  <si>
    <t>1550017896</t>
  </si>
  <si>
    <t>118</t>
  </si>
  <si>
    <t>998741101</t>
  </si>
  <si>
    <t>Přesun hmot tonážní pro silnoproud v objektech v do 6 m</t>
  </si>
  <si>
    <t>1201689531</t>
  </si>
  <si>
    <t>Přesun hmot pro silnoproud stanovený z hmotnosti přesunovaného materiálu vodorovná dopravní vzdálenost do 50 m v objektech výšky do 6 m</t>
  </si>
  <si>
    <t>VRN4</t>
  </si>
  <si>
    <t>Inženýrská činnost</t>
  </si>
  <si>
    <t>119</t>
  </si>
  <si>
    <t>044002000</t>
  </si>
  <si>
    <t>Revize</t>
  </si>
  <si>
    <t>kpl</t>
  </si>
  <si>
    <t>-103825833</t>
  </si>
  <si>
    <t>Hlavní tituly průvodních činností a nákladů inženýrská činnost revize</t>
  </si>
  <si>
    <t>"revize VO"1</t>
  </si>
  <si>
    <t>SO201 - Opěrná zeď</t>
  </si>
  <si>
    <t>114203104</t>
  </si>
  <si>
    <t>Rozebrání záhozů a rovnanin na sucho</t>
  </si>
  <si>
    <t>-1662380350</t>
  </si>
  <si>
    <t>Rozebrání dlažeb nebo záhozů s naložením na dopravní prostředek záhozů, rovnanin a soustřeďovacích staveb provedených na sucho</t>
  </si>
  <si>
    <t>"kamenná rovnanina - zpevnění svahu v šíři cca 6,5m"(65,45+2*2)*6,5*0,15</t>
  </si>
  <si>
    <t>114203201</t>
  </si>
  <si>
    <t>Očištění lomového kamene nebo betonových tvárnic od hlíny nebo písku</t>
  </si>
  <si>
    <t>802317639</t>
  </si>
  <si>
    <t>Očištění lomového kamene nebo betonových tvárnic získaných při rozebrání dlažeb, záhozů, rovnanin a soustřeďovacích staveb od hlíny nebo písku</t>
  </si>
  <si>
    <t>114203301</t>
  </si>
  <si>
    <t>Třídění lomového kamene nebo betonových tvárnic podle druhu, velikosti nebo tvaru</t>
  </si>
  <si>
    <t>-1748237688</t>
  </si>
  <si>
    <t>Třídění lomového kamene nebo betonových tvárnic získaných při rozebrání dlažeb, záhozů, rovnanin a soustřeďovacích staveb podle druhu, velikosti nebo tvaru</t>
  </si>
  <si>
    <t>122251503</t>
  </si>
  <si>
    <t>Odkopávky a prokopávky zapažené v hornině třídy těžitelnosti I skupiny 3 objem do 100 m3 strojně</t>
  </si>
  <si>
    <t>791715643</t>
  </si>
  <si>
    <t>Odkopávky a prokopávky zapažené strojně v hornině třídy těžitelnosti I skupiny 3 přes 50 do 100 m3</t>
  </si>
  <si>
    <t>"úseky do 10m, plocha zářezu 7,2m2/bm"65,45*7,2</t>
  </si>
  <si>
    <t>131251203</t>
  </si>
  <si>
    <t>Hloubení jam zapažených v hornině třídy těžitelnosti I skupiny 3 objem do 100 m3 strojně</t>
  </si>
  <si>
    <t>649826114</t>
  </si>
  <si>
    <t>Hloubení zapažených jam a zářezů strojně s urovnáním dna do předepsaného profilu a spádu v hornině třídy těžitelnosti I skupiny 3 přes 50 do 100 m3</t>
  </si>
  <si>
    <t xml:space="preserve">"úseky do 10m, plocha vykopávy  5,1m2/bm"65,45*5,1</t>
  </si>
  <si>
    <t>151101202</t>
  </si>
  <si>
    <t>Zřízení příložného pažení stěn výkopu hl přes 4 do 8 m</t>
  </si>
  <si>
    <t>-612659408</t>
  </si>
  <si>
    <t>Zřízení pažení stěn výkopu bez rozepření nebo vzepření příložné, hloubky přes 4 do 8 m</t>
  </si>
  <si>
    <t>"délka pažiny do 4,5m"65,45*4,5</t>
  </si>
  <si>
    <t>151101212</t>
  </si>
  <si>
    <t>Odstranění příložného pažení stěn hl přes 4 do 8 m</t>
  </si>
  <si>
    <t>-802968081</t>
  </si>
  <si>
    <t>Odstranění pažení stěn výkopu bez rozepření nebo vzepření s uložením pažin na vzdálenost do 3 m od okraje výkopu příložné, hloubky přes 4 do 8 m</t>
  </si>
  <si>
    <t>-1776369386</t>
  </si>
  <si>
    <t>471,24+333,795</t>
  </si>
  <si>
    <t>-1571818452</t>
  </si>
  <si>
    <t>-1573233138</t>
  </si>
  <si>
    <t>805,035</t>
  </si>
  <si>
    <t>805,035*10 'Přepočtené koeficientem množství</t>
  </si>
  <si>
    <t>-1986392122</t>
  </si>
  <si>
    <t>805,035*1,9</t>
  </si>
  <si>
    <t>-733240561</t>
  </si>
  <si>
    <t>"vodonepropustná vrstva - jíl 0,85m3/bm"0,85*65,45</t>
  </si>
  <si>
    <t>"drenáž - TK fr.16/32mm 1,0m3/bm"1,00*65,45</t>
  </si>
  <si>
    <t xml:space="preserve">"zásyp vhodná zemina -  2,85m3/bm"2,85*65,45</t>
  </si>
  <si>
    <t>-717239223</t>
  </si>
  <si>
    <t>65,45*2 'Přepočtené koeficientem množství</t>
  </si>
  <si>
    <t>-1962714776</t>
  </si>
  <si>
    <t>242,166*2 'Přepočtené koeficientem množství</t>
  </si>
  <si>
    <t>-1586931680</t>
  </si>
  <si>
    <t>"základová spára"65,45*3,65</t>
  </si>
  <si>
    <t>1993117863</t>
  </si>
  <si>
    <t>"opláštění svodné drenáže 5,2 m/bm"5,2*65,45</t>
  </si>
  <si>
    <t>-546198670</t>
  </si>
  <si>
    <t>340,34*1,1845 'Přepočtené koeficientem množství</t>
  </si>
  <si>
    <t>-1431498565</t>
  </si>
  <si>
    <t>65,45</t>
  </si>
  <si>
    <t>271922211</t>
  </si>
  <si>
    <t>Podsyp pod základové konstrukce se zhutněním z betonového recyklátu</t>
  </si>
  <si>
    <t>1417944640</t>
  </si>
  <si>
    <t>Podsyp pod základové konstrukce se zhutněním a urovnáním povrchu z recyklátu betonového</t>
  </si>
  <si>
    <t>"základová spára"3,65*65,45*0,1</t>
  </si>
  <si>
    <t>1597398703</t>
  </si>
  <si>
    <t>"podkladní beton-pod drenážním potrubí"65,45*0,3*0,05</t>
  </si>
  <si>
    <t>"podkladní beton"3,65*65,45*0,1</t>
  </si>
  <si>
    <t>"kamenná rovnanina - zpevnění svahu v šíři cca 3,0m"(65,45+2*2)*3,0*0,1</t>
  </si>
  <si>
    <t>273322611</t>
  </si>
  <si>
    <t>Základové desky ze ŽB se zvýšenými nároky na prostředí tř. C 30/37</t>
  </si>
  <si>
    <t>71580799</t>
  </si>
  <si>
    <t>Základy z betonu železového (bez výztuže) desky z betonu se zvýšenými nároky na prostředí tř. C 30/37</t>
  </si>
  <si>
    <t xml:space="preserve">"deska OZ  - XA1, XC4, XF4"2,5*0,4*65,45</t>
  </si>
  <si>
    <t>273351121</t>
  </si>
  <si>
    <t>Zřízení bednění základových desek</t>
  </si>
  <si>
    <t>1498069476</t>
  </si>
  <si>
    <t>Bednění základů desek zřízení</t>
  </si>
  <si>
    <t>"segment a´10m"0,4*(10+2,5)*2*5</t>
  </si>
  <si>
    <t>"segment 7,85m"0,4*(7,85+2,5)*2*1</t>
  </si>
  <si>
    <t>"segment 4,45+3,15m"0,4*(7,6+2,5)*2*1</t>
  </si>
  <si>
    <t>273351122</t>
  </si>
  <si>
    <t>Odstranění bednění základových desek</t>
  </si>
  <si>
    <t>-627337328</t>
  </si>
  <si>
    <t>Bednění základů desek odstranění</t>
  </si>
  <si>
    <t>279322512</t>
  </si>
  <si>
    <t>Základová zeď ze ŽB se zvýšenými nároky na prostředí tř. C 30/37 bez výztuže</t>
  </si>
  <si>
    <t>484980781</t>
  </si>
  <si>
    <t>Základové zdi z betonu železového (bez výztuže) se zvýšenými nároky na prostředí tř. C 30/37</t>
  </si>
  <si>
    <t xml:space="preserve">"stěna OZ  - XA1, XC4, XF4"2,6*0,4*65,45</t>
  </si>
  <si>
    <t>279351121</t>
  </si>
  <si>
    <t>Zřízení oboustranného bednění základových zdí</t>
  </si>
  <si>
    <t>1629419894</t>
  </si>
  <si>
    <t>Bednění základových zdí rovné oboustranné za každou stranu zřízení</t>
  </si>
  <si>
    <t>"segment a´10m"(10*2,6*2+0,4*2,6*2)*5</t>
  </si>
  <si>
    <t>"segment 7,85m"(7,85*2,6*2+0,4*2,6*2)*1</t>
  </si>
  <si>
    <t>"segment 4,45+3,15m"(4,45*2,6*2+0,4*2,6*2)*1+(3,15*2,6*2+0,4*2,6*2)*1</t>
  </si>
  <si>
    <t>279351122</t>
  </si>
  <si>
    <t>Odstranění oboustranného bednění základových zdí</t>
  </si>
  <si>
    <t>-817989176</t>
  </si>
  <si>
    <t>Bednění základových zdí rovné oboustranné za každou stranu odstranění</t>
  </si>
  <si>
    <t>356,98</t>
  </si>
  <si>
    <t>279361821</t>
  </si>
  <si>
    <t>Výztuž základových zdí nosných betonářskou ocelí 10 505</t>
  </si>
  <si>
    <t>1396984375</t>
  </si>
  <si>
    <t>Výztuž základových zdí nosných svislých nebo odkloněných od svislice, rovinných nebo oblých, deskových nebo žebrových, včetně výztuže jejich žeber z betonářské oceli 10 505 (R) nebo BSt 500</t>
  </si>
  <si>
    <t>"výztuž desky + zdi viz výkaz výztuže segmen á10bm = 1111,95 kg"1111,95/10*65,45/1000</t>
  </si>
  <si>
    <t>279362021</t>
  </si>
  <si>
    <t>Výztuž základových zdí nosných svařovanými sítěmi Kari</t>
  </si>
  <si>
    <t>-1487676827</t>
  </si>
  <si>
    <t>Výztuž základových zdí nosných svislých nebo odkloněných od svislice, rovinných nebo oblých, deskových nebo žebrových, včetně výztuže jejich žeber ze svařovaných sítí z drátů typu KARI</t>
  </si>
  <si>
    <t>"výztuž zdi - viz výkaz výztuže segment á10bm = 1030,80 kg"1030,80/10*65,45/1000</t>
  </si>
  <si>
    <t>311351911</t>
  </si>
  <si>
    <t>Příplatek k cenám bednění nosných nadzákladových zdí za pohledový beton</t>
  </si>
  <si>
    <t>-29730247</t>
  </si>
  <si>
    <t>Bednění nadzákladových zdí nosných Příplatek k cenám bednění za pohledový beton</t>
  </si>
  <si>
    <t>"segment a´10m"(10*2,6)*5</t>
  </si>
  <si>
    <t>"segment 7,85m"(7,85*2,6)*1</t>
  </si>
  <si>
    <t>"segment 4,45+3,15m"(4,45*2,6)*1+(3,15*2,6)*1</t>
  </si>
  <si>
    <t>403359126</t>
  </si>
  <si>
    <t>"kamenná rovnanina - zpevnění svahu v šíři cca 3,0m"(65,45+2*2)*3,0*0,15</t>
  </si>
  <si>
    <t>919726123</t>
  </si>
  <si>
    <t>Geotextilie pro ochranu, separaci a filtraci netkaná měrná hm přes 300 do 500 g/m2</t>
  </si>
  <si>
    <t>-85044802</t>
  </si>
  <si>
    <t>Geotextilie netkaná pro ochranu, separaci nebo filtraci měrná hmotnost přes 300 do 500 g/m2</t>
  </si>
  <si>
    <t>"ochranu izolace rubu OZ"(2,6+0,3)*65,45</t>
  </si>
  <si>
    <t>931991111</t>
  </si>
  <si>
    <t>Zřízení těsnění dilatační spáry gumovým nebo PVC pásem ve dně</t>
  </si>
  <si>
    <t>195807219</t>
  </si>
  <si>
    <t>Zřízení těsnění dilatační spáry pásem gumovým profilovým nebo z PVC ve dně</t>
  </si>
  <si>
    <t>2,5*7</t>
  </si>
  <si>
    <t>931991112</t>
  </si>
  <si>
    <t>Zřízení těsnění dilatační spáry gumovým nebo PVC pásem ve stěně</t>
  </si>
  <si>
    <t>-1274788238</t>
  </si>
  <si>
    <t>Zřízení těsnění dilatační spáry pásem gumovým profilovým nebo z PVC ve stěně</t>
  </si>
  <si>
    <t>2,6*7</t>
  </si>
  <si>
    <t>939941112</t>
  </si>
  <si>
    <t>Zřízení těsnění pracovní spáry ocelovým plechem mezi dnem a stěnou</t>
  </si>
  <si>
    <t>2117988918</t>
  </si>
  <si>
    <t>"alt.těsnící bopt.pásek"65,45</t>
  </si>
  <si>
    <t>9319981R1</t>
  </si>
  <si>
    <t>Těsnění prostupů trubky odvodnění DN 100 stud pěnou + bitumenovým tmelem</t>
  </si>
  <si>
    <t>-1933851380</t>
  </si>
  <si>
    <t>55261308</t>
  </si>
  <si>
    <t>trubka z ušlechtilé oceli (nerez) lisovací spoj dl 6m d 88,9</t>
  </si>
  <si>
    <t>-407513716</t>
  </si>
  <si>
    <t>5,2</t>
  </si>
  <si>
    <t>977151118</t>
  </si>
  <si>
    <t>Jádrové vrty diamantovými korunkami do stavebních materiálů D přes 90 do 100 mm</t>
  </si>
  <si>
    <t>-1251860008</t>
  </si>
  <si>
    <t>Jádrové vrty diamantovými korunkami do stavebních materiálů (železobetonu, betonu, cihel, obkladů, dlažeb, kamene) průměru přes 90 do 100 mm</t>
  </si>
  <si>
    <t>"otvory pro vyústění drenáže65,45/5=13 otvorů"13*0,4</t>
  </si>
  <si>
    <t>-416084387</t>
  </si>
  <si>
    <t>"50% kamenné rovnaniny"123,3/2</t>
  </si>
  <si>
    <t>533303230</t>
  </si>
  <si>
    <t>61,65</t>
  </si>
  <si>
    <t>61,65*19 'Přepočtené koeficientem množství</t>
  </si>
  <si>
    <t>997013873</t>
  </si>
  <si>
    <t>-1014339735</t>
  </si>
  <si>
    <t>998153131</t>
  </si>
  <si>
    <t>Přesun hmot pro samostatné zdi a valy zděné z cihel, kamene, tvárnic nebo monolitické v do 12 m</t>
  </si>
  <si>
    <t>-1345367696</t>
  </si>
  <si>
    <t>Přesun hmot pro zdi a valy samostatné se svislou nosnou konstrukcí zděnou nebo monolitickou betonovou tyčovou nebo plošnou vodorovná dopravní vzdálenost do 50 m, pro zdi výšky do 12 m</t>
  </si>
  <si>
    <t>711112002</t>
  </si>
  <si>
    <t>Provedení izolace proti zemní vlhkosti svislé za studena lakem asfaltovým</t>
  </si>
  <si>
    <t>-306105527</t>
  </si>
  <si>
    <t>Provedení izolace proti zemní vlhkosti natěradly a tmely za studena na ploše svislé S nátěrem lakem asfaltovým</t>
  </si>
  <si>
    <t>"izolace rubu OZ"(2,6+0,3)*65,45</t>
  </si>
  <si>
    <t>11163152</t>
  </si>
  <si>
    <t>lak hydroizolační asfaltový</t>
  </si>
  <si>
    <t>-617979180</t>
  </si>
  <si>
    <t>189,805*0,00041 'Přepočtené koeficientem množství</t>
  </si>
  <si>
    <t>711142559</t>
  </si>
  <si>
    <t>Provedení izolace proti zemní vlhkosti pásy přitavením svislé NAIP</t>
  </si>
  <si>
    <t>-602874033</t>
  </si>
  <si>
    <t>Provedení izolace proti zemní vlhkosti pásy přitavením NAIP na ploše svislé S</t>
  </si>
  <si>
    <t>"izolace rubu OZ-2 vrstvy"(2,6+0,3)*65,45*2</t>
  </si>
  <si>
    <t>62832001</t>
  </si>
  <si>
    <t>pás asfaltový natavitelný oxidovaný tl 3,5mm typu V60 S35 s vložkou ze skleněné rohože, s jemnozrnným minerálním posypem</t>
  </si>
  <si>
    <t>-3935735</t>
  </si>
  <si>
    <t>379,61*1,221 'Přepočtené koeficientem množství</t>
  </si>
  <si>
    <t>SO000 - Příprava území HTÚ</t>
  </si>
  <si>
    <t>121151113</t>
  </si>
  <si>
    <t>Sejmutí ornice plochy do 500 m2 tl vrstvy do 200 mm strojně</t>
  </si>
  <si>
    <t>212756003</t>
  </si>
  <si>
    <t>Sejmutí ornice strojně při souvislé ploše přes 100 do 500 m2, tl. vrstvy do 200 mm</t>
  </si>
  <si>
    <t>"st 0,00-326km"326*4,5</t>
  </si>
  <si>
    <t>122452203</t>
  </si>
  <si>
    <t>Odkopávky a prokopávky nezapažené pro silnice a dálnice v hornině třídy těžitelnosti II objem do 100 m3 strojně</t>
  </si>
  <si>
    <t>-872075261</t>
  </si>
  <si>
    <t>Odkopávky a prokopávky nezapažené pro silnice a dálnice strojně v hornině třídy těžitelnosti II do 100 m3</t>
  </si>
  <si>
    <t>"st 0,00-336,12km"336,12*4,5*0,15*0,3</t>
  </si>
  <si>
    <t>111251103</t>
  </si>
  <si>
    <t>Odstranění křovin a stromů průměru kmene do 100 mm i s kořeny sklonu terénu do 1:5 z celkové plochy přes 500 m2 strojně</t>
  </si>
  <si>
    <t>-1262779568</t>
  </si>
  <si>
    <t>Odstranění křovin a stromů s odstraněním kořenů strojně průměru kmene do 100 mm v rovině nebo ve svahu sklonu terénu do 1:5, při celkové ploše přes 500 m2</t>
  </si>
  <si>
    <t>"v trase cesty a OZ - C4a"1100</t>
  </si>
  <si>
    <t>112101101</t>
  </si>
  <si>
    <t>Odstranění stromů listnatých průměru kmene přes 100 do 300 mm</t>
  </si>
  <si>
    <t>1355473904</t>
  </si>
  <si>
    <t>Odstranění stromů s odřezáním kmene a s odvětvením listnatých, průměru kmene přes 100 do 300 mm</t>
  </si>
  <si>
    <t>"odhad - bude upřesněno"20</t>
  </si>
  <si>
    <t>112251101</t>
  </si>
  <si>
    <t>Odstranění pařezů průměru přes 100 do 300 mm</t>
  </si>
  <si>
    <t>1052601814</t>
  </si>
  <si>
    <t>Odstranění pařezů strojně s jejich vykopáním nebo vytrháním průměru přes 100 do 300 mm</t>
  </si>
  <si>
    <t>162201401</t>
  </si>
  <si>
    <t>Vodorovné přemístění větví stromů listnatých do 1 km D kmene přes 100 do 300 mm</t>
  </si>
  <si>
    <t>-1124628766</t>
  </si>
  <si>
    <t>Vodorovné přemístění větví, kmenů nebo pařezů s naložením, složením a dopravou do 1000 m větví stromů listnatých, průměru kmene přes 100 do 300 mm</t>
  </si>
  <si>
    <t>162201411</t>
  </si>
  <si>
    <t>Vodorovné přemístění kmenů stromů listnatých do 1 km D kmene přes 100 do 300 mm</t>
  </si>
  <si>
    <t>-1734920346</t>
  </si>
  <si>
    <t>Vodorovné přemístění větví, kmenů nebo pařezů s naložením, složením a dopravou do 1000 m kmenů stromů listnatých, průměru přes 100 do 300 mm</t>
  </si>
  <si>
    <t>162201421</t>
  </si>
  <si>
    <t>Vodorovné přemístění pařezů do 1 km D přes 100 do 300 mm</t>
  </si>
  <si>
    <t>-1629887361</t>
  </si>
  <si>
    <t>Vodorovné přemístění větví, kmenů nebo pařezů s naložením, složením a dopravou do 1000 m pařezů kmenů, průměru přes 100 do 300 mm</t>
  </si>
  <si>
    <t>162301931</t>
  </si>
  <si>
    <t>Příplatek k vodorovnému přemístění větví stromů listnatých D kmene přes 100 do 300 mm ZKD 1 km</t>
  </si>
  <si>
    <t>-1621050270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</si>
  <si>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</si>
  <si>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20*5 'Přepočtené koeficientem množství</t>
  </si>
  <si>
    <t>162301951</t>
  </si>
  <si>
    <t>Příplatek k vodorovnému přemístění kmenů stromů listnatých D kmene přes 100 do 300 mm ZKD 1 km</t>
  </si>
  <si>
    <t>-1309076328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</si>
  <si>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</si>
  <si>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162301971</t>
  </si>
  <si>
    <t>Příplatek k vodorovnému přemístění pařezů D přes 100 do 300 mm ZKD 1 km</t>
  </si>
  <si>
    <t>-1463205971</t>
  </si>
  <si>
    <t>Vodorovné přemístění větví, kmenů nebo pařezů s naložením, složením a dopravou Příplatek k cenám za každých dalších i započatých 1000 m přes 1000 m pařezů kmenů, průměru přes 100 do 300 mm</t>
  </si>
  <si>
    <t>250453405</t>
  </si>
  <si>
    <t>162706111</t>
  </si>
  <si>
    <t>Vodorovné přemístění do 6000 m bez naložení výkopku ze zemin schopných zúrodnění</t>
  </si>
  <si>
    <t>936637554</t>
  </si>
  <si>
    <t>Vodorovné přemístění výkopku bez naložení, avšak se složením zemin schopných zúrodnění, na vzdálenost přes 5000 do 6000 m</t>
  </si>
  <si>
    <t>1467*0,20-1304*0,15</t>
  </si>
  <si>
    <t>171206111</t>
  </si>
  <si>
    <t>Uložení zemin schopných zúrodnění nebo výsypek do násypů</t>
  </si>
  <si>
    <t>19370582</t>
  </si>
  <si>
    <t>Uložení zemin schopných zúrodnění nebo výsypek do násypů předepsaných tvarů s urovnáním</t>
  </si>
  <si>
    <t>171152101</t>
  </si>
  <si>
    <t>Uložení sypaniny z hornin soudržných do násypů zhutněných silnic a dálnic</t>
  </si>
  <si>
    <t>2038210308</t>
  </si>
  <si>
    <t>Uložení sypaniny do zhutněných násypů pro silnice, dálnice a letiště s rozprostřením sypaniny ve vrstvách, s hrubým urovnáním a uzavřením povrchu násypu z hornin soudržných</t>
  </si>
  <si>
    <t>181114711</t>
  </si>
  <si>
    <t>Odstranění kamene sebráním a naložením na dopravní prostředek hmotnosti jednotlivě do 15 kg</t>
  </si>
  <si>
    <t>-532554381</t>
  </si>
  <si>
    <t>Odstranění kamene z pozemku sebráním kamene, hmotnosti jednotlivě do 15 kg</t>
  </si>
  <si>
    <t>"st 0,00-326km-pruh šíře cca 2m-obě strany"326*(2+2)*0,15</t>
  </si>
  <si>
    <t>181151312</t>
  </si>
  <si>
    <t>Plošná úprava terénu přes 500 m2 zemina skupiny 1 až 4 nerovnosti přes 50 do 100 mm ve svahu přes 1:5 do 1:2</t>
  </si>
  <si>
    <t>-2065030747</t>
  </si>
  <si>
    <t>Plošná úprava terénu v zemině skupiny 1 až 4 s urovnáním povrchu bez doplnění ornice souvislé plochy přes 500 m2 při nerovnostech terénu přes 50 do 100 mm na svahu přes 1:5 do 1:2</t>
  </si>
  <si>
    <t>"st 0,00-326km-pruh šíře cca 2m-obě strany"326*(2+2)</t>
  </si>
  <si>
    <t>181411122</t>
  </si>
  <si>
    <t>Založení lučního trávníku výsevem pl do 1000 m2 ve svahu přes 1:5 do 1:2</t>
  </si>
  <si>
    <t>-761661843</t>
  </si>
  <si>
    <t>Založení trávníku na půdě předem připravené plochy do 1000 m2 výsevem včetně utažení lučního na svahu přes 1:5 do 1:2</t>
  </si>
  <si>
    <t>00572100</t>
  </si>
  <si>
    <t>osivo jetelotráva intenzivní víceletá</t>
  </si>
  <si>
    <t>1608389402</t>
  </si>
  <si>
    <t>1304*0,02 'Přepočtené koeficientem množství</t>
  </si>
  <si>
    <t>182351133</t>
  </si>
  <si>
    <t>Rozprostření ornice pl přes 500 m2 ve svahu nad 1:5 tl vrstvy do 200 mm strojně</t>
  </si>
  <si>
    <t>1742619141</t>
  </si>
  <si>
    <t>Rozprostření a urovnání ornice ve svahu sklonu přes 1:5 strojně při souvislé ploše přes 500 m2, tl. vrstvy do 200 mm</t>
  </si>
  <si>
    <t>183404111</t>
  </si>
  <si>
    <t>Hubení plevele plošným postřikem ploch do 5 ha</t>
  </si>
  <si>
    <t>ha</t>
  </si>
  <si>
    <t>-2020355368</t>
  </si>
  <si>
    <t>Hubení plevele chemickými prostředky plošným postřikem, na ploše jednotlivě do 5 ha</t>
  </si>
  <si>
    <t>"st 0,00-326km-pruh šíře cca 2m-obě strany"326*(2+2)/10000</t>
  </si>
  <si>
    <t>25234001</t>
  </si>
  <si>
    <t>herbicid totální systémový neselektivní</t>
  </si>
  <si>
    <t>litr</t>
  </si>
  <si>
    <t>-810283342</t>
  </si>
  <si>
    <t>0,13*30 'Přepočtené koeficientem množství</t>
  </si>
  <si>
    <t>561061121</t>
  </si>
  <si>
    <t>Zřízení podkladu ze zeminy upravené vápnem, cementem, směsnými pojivy tl přes 350 do 400 mm pl přes 1000 do 5000 m2</t>
  </si>
  <si>
    <t>-367168392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</si>
  <si>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350 do 400 mm</t>
  </si>
  <si>
    <t>"st 0,00-150km"150*4,0</t>
  </si>
  <si>
    <t>"st 150-215,45"65,45*2,0</t>
  </si>
  <si>
    <t>"st 215,45 - 250,0"34,55*2,5</t>
  </si>
  <si>
    <t>"st 250 - 336,12"86,12*3,5</t>
  </si>
  <si>
    <t>58530170</t>
  </si>
  <si>
    <t>vápno nehašené CL 90-Q pro úpravu zemin standardní</t>
  </si>
  <si>
    <t>2028694961</t>
  </si>
  <si>
    <t>1118,695*0,4*1,950*0,03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</si>
</sst>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21081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Cyklostezka Jižní lom - Centrum Sokolov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12. 5. 2023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'999 - VRN'!J30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'999 - VRN'!P120</f>
        <v>0</v>
      </c>
      <c r="AV95" s="128">
        <f>'999 - VRN'!J33</f>
        <v>0</v>
      </c>
      <c r="AW95" s="128">
        <f>'999 - VRN'!J34</f>
        <v>0</v>
      </c>
      <c r="AX95" s="128">
        <f>'999 - VRN'!J35</f>
        <v>0</v>
      </c>
      <c r="AY95" s="128">
        <f>'999 - VRN'!J36</f>
        <v>0</v>
      </c>
      <c r="AZ95" s="128">
        <f>'999 - VRN'!F33</f>
        <v>0</v>
      </c>
      <c r="BA95" s="128">
        <f>'999 - VRN'!F34</f>
        <v>0</v>
      </c>
      <c r="BB95" s="128">
        <f>'999 - VRN'!F35</f>
        <v>0</v>
      </c>
      <c r="BC95" s="128">
        <f>'999 - VRN'!F36</f>
        <v>0</v>
      </c>
      <c r="BD95" s="130">
        <f>'999 - VRN'!F37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'SO101 - Cyklostezka'!J30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'SO101 - Cyklostezka'!P134</f>
        <v>0</v>
      </c>
      <c r="AV96" s="128">
        <f>'SO101 - Cyklostezka'!J33</f>
        <v>0</v>
      </c>
      <c r="AW96" s="128">
        <f>'SO101 - Cyklostezka'!J34</f>
        <v>0</v>
      </c>
      <c r="AX96" s="128">
        <f>'SO101 - Cyklostezka'!J35</f>
        <v>0</v>
      </c>
      <c r="AY96" s="128">
        <f>'SO101 - Cyklostezka'!J36</f>
        <v>0</v>
      </c>
      <c r="AZ96" s="128">
        <f>'SO101 - Cyklostezka'!F33</f>
        <v>0</v>
      </c>
      <c r="BA96" s="128">
        <f>'SO101 - Cyklostezka'!F34</f>
        <v>0</v>
      </c>
      <c r="BB96" s="128">
        <f>'SO101 - Cyklostezka'!F35</f>
        <v>0</v>
      </c>
      <c r="BC96" s="128">
        <f>'SO101 - Cyklostezka'!F36</f>
        <v>0</v>
      </c>
      <c r="BD96" s="130">
        <f>'SO101 - Cyklostezka'!F37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'SO201 - Opěrná zeď'!J30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'SO201 - Opěrná zeď'!P126</f>
        <v>0</v>
      </c>
      <c r="AV97" s="128">
        <f>'SO201 - Opěrná zeď'!J33</f>
        <v>0</v>
      </c>
      <c r="AW97" s="128">
        <f>'SO201 - Opěrná zeď'!J34</f>
        <v>0</v>
      </c>
      <c r="AX97" s="128">
        <f>'SO201 - Opěrná zeď'!J35</f>
        <v>0</v>
      </c>
      <c r="AY97" s="128">
        <f>'SO201 - Opěrná zeď'!J36</f>
        <v>0</v>
      </c>
      <c r="AZ97" s="128">
        <f>'SO201 - Opěrná zeď'!F33</f>
        <v>0</v>
      </c>
      <c r="BA97" s="128">
        <f>'SO201 - Opěrná zeď'!F34</f>
        <v>0</v>
      </c>
      <c r="BB97" s="128">
        <f>'SO201 - Opěrná zeď'!F35</f>
        <v>0</v>
      </c>
      <c r="BC97" s="128">
        <f>'SO201 - Opěrná zeď'!F36</f>
        <v>0</v>
      </c>
      <c r="BD97" s="130">
        <f>'SO201 - Opěrná zeď'!F37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'SO000 - Příprava území HTÚ'!J30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32">
        <v>0</v>
      </c>
      <c r="AT98" s="133">
        <f>ROUND(SUM(AV98:AW98),2)</f>
        <v>0</v>
      </c>
      <c r="AU98" s="134">
        <f>'SO000 - Příprava území HTÚ'!P119</f>
        <v>0</v>
      </c>
      <c r="AV98" s="133">
        <f>'SO000 - Příprava území HTÚ'!J33</f>
        <v>0</v>
      </c>
      <c r="AW98" s="133">
        <f>'SO000 - Příprava území HTÚ'!J34</f>
        <v>0</v>
      </c>
      <c r="AX98" s="133">
        <f>'SO000 - Příprava území HTÚ'!J35</f>
        <v>0</v>
      </c>
      <c r="AY98" s="133">
        <f>'SO000 - Příprava území HTÚ'!J36</f>
        <v>0</v>
      </c>
      <c r="AZ98" s="133">
        <f>'SO000 - Příprava území HTÚ'!F33</f>
        <v>0</v>
      </c>
      <c r="BA98" s="133">
        <f>'SO000 - Příprava území HTÚ'!F34</f>
        <v>0</v>
      </c>
      <c r="BB98" s="133">
        <f>'SO000 - Příprava území HTÚ'!F35</f>
        <v>0</v>
      </c>
      <c r="BC98" s="133">
        <f>'SO000 - Příprava území HTÚ'!F36</f>
        <v>0</v>
      </c>
      <c r="BD98" s="135">
        <f>'SO000 - Příprava území HTÚ'!F37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G80Yk1iaYuSFPB38Gd4VDk7vZCeyNmdWhID5qJGwSQxqmpq0tZo2utd0KDp/Xd4/6CVnm92HBpLrw5pKzoakVg==" hashValue="sD2rFxluWBoCVyGR5ceG0005ozlBCurkY7UQDAejSxKGPu9TAVt8FlkwpQGzosEyeb7cj+piCFHo7nIthuvZbw==" algorithmName="SHA-512" password="DACB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999 - VRN'!C2" display="/"/>
    <hyperlink ref="A96" location="'SO101 - Cyklostezka'!C2" display="/"/>
    <hyperlink ref="A97" location="'SO201 - Opěrná zeď'!C2" display="/"/>
    <hyperlink ref="A98" location="'SO000 - Příprava území HTÚ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Cyklostezka Jižní lom - Centrum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12. 5. 2023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ROUND((SUM(BE120:BE147)),  2)</f>
        <v>0</v>
      </c>
      <c r="G33" s="38"/>
      <c r="H33" s="38"/>
      <c r="I33" s="155">
        <v>0.20999999999999999</v>
      </c>
      <c r="J33" s="154">
        <f>ROUND(((SUM(BE120:BE147))*I33),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ROUND((SUM(BF120:BF147)),  2)</f>
        <v>0</v>
      </c>
      <c r="G34" s="38"/>
      <c r="H34" s="38"/>
      <c r="I34" s="155">
        <v>0.14999999999999999</v>
      </c>
      <c r="J34" s="154">
        <f>ROUND(((SUM(BF120:BF147))*I34),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ROUND((SUM(BG120:BG147)),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ROUND((SUM(BH120:BH147)),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ROUND((SUM(BI120:BI147)),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Cyklostezka Jižní lom - Centrum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999 -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12. 5. 2023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J135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J141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108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Cyklostezka Jižní lom - Centrum Sokolov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999 - VRN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12. 5. 2023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31</v>
      </c>
      <c r="J117" s="36" t="str">
        <f>E24</f>
        <v>MESSOR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109</v>
      </c>
      <c r="D119" s="194" t="s">
        <v>61</v>
      </c>
      <c r="E119" s="194" t="s">
        <v>57</v>
      </c>
      <c r="F119" s="194" t="s">
        <v>58</v>
      </c>
      <c r="G119" s="194" t="s">
        <v>110</v>
      </c>
      <c r="H119" s="194" t="s">
        <v>111</v>
      </c>
      <c r="I119" s="194" t="s">
        <v>112</v>
      </c>
      <c r="J119" s="194" t="s">
        <v>101</v>
      </c>
      <c r="K119" s="195" t="s">
        <v>113</v>
      </c>
      <c r="L119" s="196"/>
      <c r="M119" s="100" t="s">
        <v>1</v>
      </c>
      <c r="N119" s="101" t="s">
        <v>40</v>
      </c>
      <c r="O119" s="101" t="s">
        <v>114</v>
      </c>
      <c r="P119" s="101" t="s">
        <v>115</v>
      </c>
      <c r="Q119" s="101" t="s">
        <v>116</v>
      </c>
      <c r="R119" s="101" t="s">
        <v>117</v>
      </c>
      <c r="S119" s="101" t="s">
        <v>118</v>
      </c>
      <c r="T119" s="102" t="s">
        <v>119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120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103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82</v>
      </c>
      <c r="F121" s="205" t="s">
        <v>121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P122+P135+P141</f>
        <v>0</v>
      </c>
      <c r="Q121" s="210"/>
      <c r="R121" s="211">
        <f>R122+R135+R141</f>
        <v>0</v>
      </c>
      <c r="S121" s="210"/>
      <c r="T121" s="212">
        <f>T122+T135+T141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122</v>
      </c>
      <c r="AT121" s="214" t="s">
        <v>75</v>
      </c>
      <c r="AU121" s="214" t="s">
        <v>76</v>
      </c>
      <c r="AY121" s="213" t="s">
        <v>123</v>
      </c>
      <c r="BK121" s="215">
        <f>BK122+BK135+BK141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124</v>
      </c>
      <c r="F122" s="216" t="s">
        <v>125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SUM(P123:P134)</f>
        <v>0</v>
      </c>
      <c r="Q122" s="210"/>
      <c r="R122" s="211">
        <f>SUM(R123:R134)</f>
        <v>0</v>
      </c>
      <c r="S122" s="210"/>
      <c r="T122" s="212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122</v>
      </c>
      <c r="AT122" s="214" t="s">
        <v>75</v>
      </c>
      <c r="AU122" s="214" t="s">
        <v>84</v>
      </c>
      <c r="AY122" s="213" t="s">
        <v>123</v>
      </c>
      <c r="BK122" s="215">
        <f>SUM(BK123:BK134)</f>
        <v>0</v>
      </c>
    </row>
    <row r="123" s="2" customFormat="1" ht="16.5" customHeight="1">
      <c r="A123" s="38"/>
      <c r="B123" s="39"/>
      <c r="C123" s="218" t="s">
        <v>84</v>
      </c>
      <c r="D123" s="218" t="s">
        <v>126</v>
      </c>
      <c r="E123" s="219" t="s">
        <v>127</v>
      </c>
      <c r="F123" s="220" t="s">
        <v>128</v>
      </c>
      <c r="G123" s="221" t="s">
        <v>129</v>
      </c>
      <c r="H123" s="222">
        <v>3</v>
      </c>
      <c r="I123" s="223"/>
      <c r="J123" s="224">
        <f>ROUND(I123*H123,2)</f>
        <v>0</v>
      </c>
      <c r="K123" s="220" t="s">
        <v>130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131</v>
      </c>
      <c r="AT123" s="229" t="s">
        <v>126</v>
      </c>
      <c r="AU123" s="229" t="s">
        <v>86</v>
      </c>
      <c r="AY123" s="17" t="s">
        <v>123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131</v>
      </c>
      <c r="BM123" s="229" t="s">
        <v>132</v>
      </c>
    </row>
    <row r="124" s="2" customFormat="1">
      <c r="A124" s="38"/>
      <c r="B124" s="39"/>
      <c r="C124" s="40"/>
      <c r="D124" s="231" t="s">
        <v>133</v>
      </c>
      <c r="E124" s="40"/>
      <c r="F124" s="232" t="s">
        <v>128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133</v>
      </c>
      <c r="AU124" s="17" t="s">
        <v>86</v>
      </c>
    </row>
    <row r="125" s="13" customFormat="1">
      <c r="A125" s="13"/>
      <c r="B125" s="236"/>
      <c r="C125" s="237"/>
      <c r="D125" s="231" t="s">
        <v>134</v>
      </c>
      <c r="E125" s="238" t="s">
        <v>1</v>
      </c>
      <c r="F125" s="239" t="s">
        <v>135</v>
      </c>
      <c r="G125" s="237"/>
      <c r="H125" s="240">
        <v>3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134</v>
      </c>
      <c r="AU125" s="246" t="s">
        <v>86</v>
      </c>
      <c r="AV125" s="13" t="s">
        <v>86</v>
      </c>
      <c r="AW125" s="13" t="s">
        <v>30</v>
      </c>
      <c r="AX125" s="13" t="s">
        <v>84</v>
      </c>
      <c r="AY125" s="246" t="s">
        <v>123</v>
      </c>
    </row>
    <row r="126" s="2" customFormat="1" ht="16.5" customHeight="1">
      <c r="A126" s="38"/>
      <c r="B126" s="39"/>
      <c r="C126" s="218" t="s">
        <v>86</v>
      </c>
      <c r="D126" s="218" t="s">
        <v>126</v>
      </c>
      <c r="E126" s="219" t="s">
        <v>136</v>
      </c>
      <c r="F126" s="220" t="s">
        <v>137</v>
      </c>
      <c r="G126" s="221" t="s">
        <v>138</v>
      </c>
      <c r="H126" s="222">
        <v>1</v>
      </c>
      <c r="I126" s="223"/>
      <c r="J126" s="224">
        <f>ROUND(I126*H126,2)</f>
        <v>0</v>
      </c>
      <c r="K126" s="220" t="s">
        <v>139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131</v>
      </c>
      <c r="AT126" s="229" t="s">
        <v>126</v>
      </c>
      <c r="AU126" s="229" t="s">
        <v>86</v>
      </c>
      <c r="AY126" s="17" t="s">
        <v>123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131</v>
      </c>
      <c r="BM126" s="229" t="s">
        <v>140</v>
      </c>
    </row>
    <row r="127" s="2" customFormat="1">
      <c r="A127" s="38"/>
      <c r="B127" s="39"/>
      <c r="C127" s="40"/>
      <c r="D127" s="231" t="s">
        <v>133</v>
      </c>
      <c r="E127" s="40"/>
      <c r="F127" s="232" t="s">
        <v>137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133</v>
      </c>
      <c r="AU127" s="17" t="s">
        <v>86</v>
      </c>
    </row>
    <row r="128" s="2" customFormat="1" ht="16.5" customHeight="1">
      <c r="A128" s="38"/>
      <c r="B128" s="39"/>
      <c r="C128" s="218" t="s">
        <v>141</v>
      </c>
      <c r="D128" s="218" t="s">
        <v>126</v>
      </c>
      <c r="E128" s="219" t="s">
        <v>142</v>
      </c>
      <c r="F128" s="220" t="s">
        <v>143</v>
      </c>
      <c r="G128" s="221" t="s">
        <v>138</v>
      </c>
      <c r="H128" s="222">
        <v>2</v>
      </c>
      <c r="I128" s="223"/>
      <c r="J128" s="224">
        <f>ROUND(I128*H128,2)</f>
        <v>0</v>
      </c>
      <c r="K128" s="220" t="s">
        <v>139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131</v>
      </c>
      <c r="AT128" s="229" t="s">
        <v>126</v>
      </c>
      <c r="AU128" s="229" t="s">
        <v>86</v>
      </c>
      <c r="AY128" s="17" t="s">
        <v>123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131</v>
      </c>
      <c r="BM128" s="229" t="s">
        <v>144</v>
      </c>
    </row>
    <row r="129" s="2" customFormat="1">
      <c r="A129" s="38"/>
      <c r="B129" s="39"/>
      <c r="C129" s="40"/>
      <c r="D129" s="231" t="s">
        <v>133</v>
      </c>
      <c r="E129" s="40"/>
      <c r="F129" s="232" t="s">
        <v>143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86</v>
      </c>
    </row>
    <row r="130" s="13" customFormat="1">
      <c r="A130" s="13"/>
      <c r="B130" s="236"/>
      <c r="C130" s="237"/>
      <c r="D130" s="231" t="s">
        <v>134</v>
      </c>
      <c r="E130" s="238" t="s">
        <v>1</v>
      </c>
      <c r="F130" s="239" t="s">
        <v>145</v>
      </c>
      <c r="G130" s="237"/>
      <c r="H130" s="240">
        <v>1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134</v>
      </c>
      <c r="AU130" s="246" t="s">
        <v>86</v>
      </c>
      <c r="AV130" s="13" t="s">
        <v>86</v>
      </c>
      <c r="AW130" s="13" t="s">
        <v>30</v>
      </c>
      <c r="AX130" s="13" t="s">
        <v>76</v>
      </c>
      <c r="AY130" s="246" t="s">
        <v>123</v>
      </c>
    </row>
    <row r="131" s="13" customFormat="1">
      <c r="A131" s="13"/>
      <c r="B131" s="236"/>
      <c r="C131" s="237"/>
      <c r="D131" s="231" t="s">
        <v>134</v>
      </c>
      <c r="E131" s="238" t="s">
        <v>1</v>
      </c>
      <c r="F131" s="239" t="s">
        <v>146</v>
      </c>
      <c r="G131" s="237"/>
      <c r="H131" s="240">
        <v>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134</v>
      </c>
      <c r="AU131" s="246" t="s">
        <v>86</v>
      </c>
      <c r="AV131" s="13" t="s">
        <v>86</v>
      </c>
      <c r="AW131" s="13" t="s">
        <v>30</v>
      </c>
      <c r="AX131" s="13" t="s">
        <v>76</v>
      </c>
      <c r="AY131" s="246" t="s">
        <v>123</v>
      </c>
    </row>
    <row r="132" s="14" customFormat="1">
      <c r="A132" s="14"/>
      <c r="B132" s="247"/>
      <c r="C132" s="248"/>
      <c r="D132" s="231" t="s">
        <v>134</v>
      </c>
      <c r="E132" s="249" t="s">
        <v>1</v>
      </c>
      <c r="F132" s="250" t="s">
        <v>147</v>
      </c>
      <c r="G132" s="248"/>
      <c r="H132" s="251">
        <v>2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134</v>
      </c>
      <c r="AU132" s="257" t="s">
        <v>86</v>
      </c>
      <c r="AV132" s="14" t="s">
        <v>148</v>
      </c>
      <c r="AW132" s="14" t="s">
        <v>30</v>
      </c>
      <c r="AX132" s="14" t="s">
        <v>84</v>
      </c>
      <c r="AY132" s="257" t="s">
        <v>123</v>
      </c>
    </row>
    <row r="133" s="2" customFormat="1" ht="16.5" customHeight="1">
      <c r="A133" s="38"/>
      <c r="B133" s="39"/>
      <c r="C133" s="218" t="s">
        <v>148</v>
      </c>
      <c r="D133" s="218" t="s">
        <v>126</v>
      </c>
      <c r="E133" s="219" t="s">
        <v>149</v>
      </c>
      <c r="F133" s="220" t="s">
        <v>150</v>
      </c>
      <c r="G133" s="221" t="s">
        <v>151</v>
      </c>
      <c r="H133" s="222">
        <v>1</v>
      </c>
      <c r="I133" s="223"/>
      <c r="J133" s="224">
        <f>ROUND(I133*H133,2)</f>
        <v>0</v>
      </c>
      <c r="K133" s="220" t="s">
        <v>139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131</v>
      </c>
      <c r="AT133" s="229" t="s">
        <v>126</v>
      </c>
      <c r="AU133" s="229" t="s">
        <v>86</v>
      </c>
      <c r="AY133" s="17" t="s">
        <v>123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131</v>
      </c>
      <c r="BM133" s="229" t="s">
        <v>152</v>
      </c>
    </row>
    <row r="134" s="2" customFormat="1">
      <c r="A134" s="38"/>
      <c r="B134" s="39"/>
      <c r="C134" s="40"/>
      <c r="D134" s="231" t="s">
        <v>133</v>
      </c>
      <c r="E134" s="40"/>
      <c r="F134" s="232" t="s">
        <v>150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86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153</v>
      </c>
      <c r="F135" s="216" t="s">
        <v>154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SUM(P136:P140)</f>
        <v>0</v>
      </c>
      <c r="Q135" s="210"/>
      <c r="R135" s="211">
        <f>SUM(R136:R140)</f>
        <v>0</v>
      </c>
      <c r="S135" s="210"/>
      <c r="T135" s="212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122</v>
      </c>
      <c r="AT135" s="214" t="s">
        <v>75</v>
      </c>
      <c r="AU135" s="214" t="s">
        <v>84</v>
      </c>
      <c r="AY135" s="213" t="s">
        <v>123</v>
      </c>
      <c r="BK135" s="215">
        <f>SUM(BK136:BK140)</f>
        <v>0</v>
      </c>
    </row>
    <row r="136" s="2" customFormat="1" ht="16.5" customHeight="1">
      <c r="A136" s="38"/>
      <c r="B136" s="39"/>
      <c r="C136" s="218" t="s">
        <v>122</v>
      </c>
      <c r="D136" s="218" t="s">
        <v>126</v>
      </c>
      <c r="E136" s="219" t="s">
        <v>155</v>
      </c>
      <c r="F136" s="220" t="s">
        <v>154</v>
      </c>
      <c r="G136" s="221" t="s">
        <v>138</v>
      </c>
      <c r="H136" s="222">
        <v>1</v>
      </c>
      <c r="I136" s="223"/>
      <c r="J136" s="224">
        <f>ROUND(I136*H136,2)</f>
        <v>0</v>
      </c>
      <c r="K136" s="220" t="s">
        <v>139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131</v>
      </c>
      <c r="AT136" s="229" t="s">
        <v>126</v>
      </c>
      <c r="AU136" s="229" t="s">
        <v>86</v>
      </c>
      <c r="AY136" s="17" t="s">
        <v>123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131</v>
      </c>
      <c r="BM136" s="229" t="s">
        <v>156</v>
      </c>
    </row>
    <row r="137" s="2" customFormat="1">
      <c r="A137" s="38"/>
      <c r="B137" s="39"/>
      <c r="C137" s="40"/>
      <c r="D137" s="231" t="s">
        <v>133</v>
      </c>
      <c r="E137" s="40"/>
      <c r="F137" s="232" t="s">
        <v>154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133</v>
      </c>
      <c r="AU137" s="17" t="s">
        <v>86</v>
      </c>
    </row>
    <row r="138" s="2" customFormat="1" ht="24.15" customHeight="1">
      <c r="A138" s="38"/>
      <c r="B138" s="39"/>
      <c r="C138" s="218" t="s">
        <v>157</v>
      </c>
      <c r="D138" s="218" t="s">
        <v>126</v>
      </c>
      <c r="E138" s="219" t="s">
        <v>158</v>
      </c>
      <c r="F138" s="220" t="s">
        <v>159</v>
      </c>
      <c r="G138" s="221" t="s">
        <v>160</v>
      </c>
      <c r="H138" s="222">
        <v>800</v>
      </c>
      <c r="I138" s="223"/>
      <c r="J138" s="224">
        <f>ROUND(I138*H138,2)</f>
        <v>0</v>
      </c>
      <c r="K138" s="220" t="s">
        <v>161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131</v>
      </c>
      <c r="AT138" s="229" t="s">
        <v>126</v>
      </c>
      <c r="AU138" s="229" t="s">
        <v>86</v>
      </c>
      <c r="AY138" s="17" t="s">
        <v>123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131</v>
      </c>
      <c r="BM138" s="229" t="s">
        <v>162</v>
      </c>
    </row>
    <row r="139" s="2" customFormat="1">
      <c r="A139" s="38"/>
      <c r="B139" s="39"/>
      <c r="C139" s="40"/>
      <c r="D139" s="231" t="s">
        <v>133</v>
      </c>
      <c r="E139" s="40"/>
      <c r="F139" s="232" t="s">
        <v>159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86</v>
      </c>
    </row>
    <row r="140" s="13" customFormat="1">
      <c r="A140" s="13"/>
      <c r="B140" s="236"/>
      <c r="C140" s="237"/>
      <c r="D140" s="231" t="s">
        <v>134</v>
      </c>
      <c r="E140" s="238" t="s">
        <v>1</v>
      </c>
      <c r="F140" s="239" t="s">
        <v>163</v>
      </c>
      <c r="G140" s="237"/>
      <c r="H140" s="240">
        <v>800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134</v>
      </c>
      <c r="AU140" s="246" t="s">
        <v>86</v>
      </c>
      <c r="AV140" s="13" t="s">
        <v>86</v>
      </c>
      <c r="AW140" s="13" t="s">
        <v>30</v>
      </c>
      <c r="AX140" s="13" t="s">
        <v>84</v>
      </c>
      <c r="AY140" s="246" t="s">
        <v>123</v>
      </c>
    </row>
    <row r="141" s="12" customFormat="1" ht="22.8" customHeight="1">
      <c r="A141" s="12"/>
      <c r="B141" s="202"/>
      <c r="C141" s="203"/>
      <c r="D141" s="204" t="s">
        <v>75</v>
      </c>
      <c r="E141" s="216" t="s">
        <v>164</v>
      </c>
      <c r="F141" s="216" t="s">
        <v>165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SUM(P142:P147)</f>
        <v>0</v>
      </c>
      <c r="Q141" s="210"/>
      <c r="R141" s="211">
        <f>SUM(R142:R147)</f>
        <v>0</v>
      </c>
      <c r="S141" s="210"/>
      <c r="T141" s="212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122</v>
      </c>
      <c r="AT141" s="214" t="s">
        <v>75</v>
      </c>
      <c r="AU141" s="214" t="s">
        <v>84</v>
      </c>
      <c r="AY141" s="213" t="s">
        <v>123</v>
      </c>
      <c r="BK141" s="215">
        <f>SUM(BK142:BK147)</f>
        <v>0</v>
      </c>
    </row>
    <row r="142" s="2" customFormat="1" ht="16.5" customHeight="1">
      <c r="A142" s="38"/>
      <c r="B142" s="39"/>
      <c r="C142" s="218" t="s">
        <v>166</v>
      </c>
      <c r="D142" s="218" t="s">
        <v>126</v>
      </c>
      <c r="E142" s="219" t="s">
        <v>167</v>
      </c>
      <c r="F142" s="220" t="s">
        <v>168</v>
      </c>
      <c r="G142" s="221" t="s">
        <v>138</v>
      </c>
      <c r="H142" s="222">
        <v>1</v>
      </c>
      <c r="I142" s="223"/>
      <c r="J142" s="224">
        <f>ROUND(I142*H142,2)</f>
        <v>0</v>
      </c>
      <c r="K142" s="220" t="s">
        <v>139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131</v>
      </c>
      <c r="AT142" s="229" t="s">
        <v>126</v>
      </c>
      <c r="AU142" s="229" t="s">
        <v>86</v>
      </c>
      <c r="AY142" s="17" t="s">
        <v>123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131</v>
      </c>
      <c r="BM142" s="229" t="s">
        <v>169</v>
      </c>
    </row>
    <row r="143" s="2" customFormat="1">
      <c r="A143" s="38"/>
      <c r="B143" s="39"/>
      <c r="C143" s="40"/>
      <c r="D143" s="231" t="s">
        <v>133</v>
      </c>
      <c r="E143" s="40"/>
      <c r="F143" s="232" t="s">
        <v>168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86</v>
      </c>
    </row>
    <row r="144" s="2" customFormat="1" ht="16.5" customHeight="1">
      <c r="A144" s="38"/>
      <c r="B144" s="39"/>
      <c r="C144" s="218" t="s">
        <v>170</v>
      </c>
      <c r="D144" s="218" t="s">
        <v>126</v>
      </c>
      <c r="E144" s="219" t="s">
        <v>171</v>
      </c>
      <c r="F144" s="220" t="s">
        <v>172</v>
      </c>
      <c r="G144" s="221" t="s">
        <v>138</v>
      </c>
      <c r="H144" s="222">
        <v>1</v>
      </c>
      <c r="I144" s="223"/>
      <c r="J144" s="224">
        <f>ROUND(I144*H144,2)</f>
        <v>0</v>
      </c>
      <c r="K144" s="220" t="s">
        <v>130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131</v>
      </c>
      <c r="AT144" s="229" t="s">
        <v>126</v>
      </c>
      <c r="AU144" s="229" t="s">
        <v>86</v>
      </c>
      <c r="AY144" s="17" t="s">
        <v>123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131</v>
      </c>
      <c r="BM144" s="229" t="s">
        <v>173</v>
      </c>
    </row>
    <row r="145" s="2" customFormat="1">
      <c r="A145" s="38"/>
      <c r="B145" s="39"/>
      <c r="C145" s="40"/>
      <c r="D145" s="231" t="s">
        <v>133</v>
      </c>
      <c r="E145" s="40"/>
      <c r="F145" s="232" t="s">
        <v>172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133</v>
      </c>
      <c r="AU145" s="17" t="s">
        <v>86</v>
      </c>
    </row>
    <row r="146" s="2" customFormat="1" ht="16.5" customHeight="1">
      <c r="A146" s="38"/>
      <c r="B146" s="39"/>
      <c r="C146" s="218" t="s">
        <v>174</v>
      </c>
      <c r="D146" s="218" t="s">
        <v>126</v>
      </c>
      <c r="E146" s="219" t="s">
        <v>175</v>
      </c>
      <c r="F146" s="220" t="s">
        <v>176</v>
      </c>
      <c r="G146" s="221" t="s">
        <v>138</v>
      </c>
      <c r="H146" s="222">
        <v>1</v>
      </c>
      <c r="I146" s="223"/>
      <c r="J146" s="224">
        <f>ROUND(I146*H146,2)</f>
        <v>0</v>
      </c>
      <c r="K146" s="220" t="s">
        <v>130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131</v>
      </c>
      <c r="AT146" s="229" t="s">
        <v>126</v>
      </c>
      <c r="AU146" s="229" t="s">
        <v>86</v>
      </c>
      <c r="AY146" s="17" t="s">
        <v>123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131</v>
      </c>
      <c r="BM146" s="229" t="s">
        <v>177</v>
      </c>
    </row>
    <row r="147" s="2" customFormat="1">
      <c r="A147" s="38"/>
      <c r="B147" s="39"/>
      <c r="C147" s="40"/>
      <c r="D147" s="231" t="s">
        <v>133</v>
      </c>
      <c r="E147" s="40"/>
      <c r="F147" s="232" t="s">
        <v>176</v>
      </c>
      <c r="G147" s="40"/>
      <c r="H147" s="40"/>
      <c r="I147" s="233"/>
      <c r="J147" s="40"/>
      <c r="K147" s="40"/>
      <c r="L147" s="44"/>
      <c r="M147" s="258"/>
      <c r="N147" s="259"/>
      <c r="O147" s="260"/>
      <c r="P147" s="260"/>
      <c r="Q147" s="260"/>
      <c r="R147" s="260"/>
      <c r="S147" s="260"/>
      <c r="T147" s="261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133</v>
      </c>
      <c r="AU147" s="17" t="s">
        <v>86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+rW1yXMnyRc2R2XiWSRxtMVN8QX0LJtCKj4E2vTxscrPRvkS/d1EgJ391kRYKYlLRxBPAh+gZv1JpYRZoU7s9Q==" hashValue="IIb+N1FK3YCgezw2UZD50KYnaRSX9ONENNQRwARC10Gyficbvw1mfG6ZfVr7jZKHHbDioq4xhJFPM4YLm1j1sQ==" algorithmName="SHA-512" password="DACB"/>
  <autoFilter ref="C119:K1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Cyklostezka Jižní lom - Centrum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12. 5. 2023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ROUND((SUM(BE134:BE558)),  2)</f>
        <v>0</v>
      </c>
      <c r="G33" s="38"/>
      <c r="H33" s="38"/>
      <c r="I33" s="155">
        <v>0.20999999999999999</v>
      </c>
      <c r="J33" s="154">
        <f>ROUND(((SUM(BE134:BE558))*I33),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ROUND((SUM(BF134:BF558)),  2)</f>
        <v>0</v>
      </c>
      <c r="G34" s="38"/>
      <c r="H34" s="38"/>
      <c r="I34" s="155">
        <v>0.14999999999999999</v>
      </c>
      <c r="J34" s="154">
        <f>ROUND(((SUM(BF134:BF558))*I34),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ROUND((SUM(BG134:BG558)),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ROUND((SUM(BH134:BH558)),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ROUND((SUM(BI134:BI558)),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Cyklostezka Jižní lom - Centrum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Cyklostezka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12. 5. 2023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179</v>
      </c>
      <c r="E97" s="182"/>
      <c r="F97" s="182"/>
      <c r="G97" s="182"/>
      <c r="H97" s="182"/>
      <c r="I97" s="182"/>
      <c r="J97" s="183">
        <f>J135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180</v>
      </c>
      <c r="E98" s="188"/>
      <c r="F98" s="188"/>
      <c r="G98" s="188"/>
      <c r="H98" s="188"/>
      <c r="I98" s="188"/>
      <c r="J98" s="189">
        <f>J136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181</v>
      </c>
      <c r="E99" s="188"/>
      <c r="F99" s="188"/>
      <c r="G99" s="188"/>
      <c r="H99" s="188"/>
      <c r="I99" s="188"/>
      <c r="J99" s="189">
        <f>J233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182</v>
      </c>
      <c r="E100" s="188"/>
      <c r="F100" s="188"/>
      <c r="G100" s="188"/>
      <c r="H100" s="188"/>
      <c r="I100" s="188"/>
      <c r="J100" s="189">
        <f>J271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183</v>
      </c>
      <c r="E101" s="188"/>
      <c r="F101" s="188"/>
      <c r="G101" s="188"/>
      <c r="H101" s="188"/>
      <c r="I101" s="188"/>
      <c r="J101" s="189">
        <f>J306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184</v>
      </c>
      <c r="E102" s="188"/>
      <c r="F102" s="188"/>
      <c r="G102" s="188"/>
      <c r="H102" s="188"/>
      <c r="I102" s="188"/>
      <c r="J102" s="189">
        <f>J312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185</v>
      </c>
      <c r="E103" s="188"/>
      <c r="F103" s="188"/>
      <c r="G103" s="188"/>
      <c r="H103" s="188"/>
      <c r="I103" s="188"/>
      <c r="J103" s="189">
        <f>J361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186</v>
      </c>
      <c r="E104" s="188"/>
      <c r="F104" s="188"/>
      <c r="G104" s="188"/>
      <c r="H104" s="188"/>
      <c r="I104" s="188"/>
      <c r="J104" s="189">
        <f>J373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187</v>
      </c>
      <c r="E105" s="188"/>
      <c r="F105" s="188"/>
      <c r="G105" s="188"/>
      <c r="H105" s="188"/>
      <c r="I105" s="188"/>
      <c r="J105" s="189">
        <f>J436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188</v>
      </c>
      <c r="E106" s="188"/>
      <c r="F106" s="188"/>
      <c r="G106" s="188"/>
      <c r="H106" s="188"/>
      <c r="I106" s="188"/>
      <c r="J106" s="189">
        <f>J450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9"/>
      <c r="C107" s="180"/>
      <c r="D107" s="181" t="s">
        <v>189</v>
      </c>
      <c r="E107" s="182"/>
      <c r="F107" s="182"/>
      <c r="G107" s="182"/>
      <c r="H107" s="182"/>
      <c r="I107" s="182"/>
      <c r="J107" s="183">
        <f>J453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5"/>
      <c r="C108" s="186"/>
      <c r="D108" s="187" t="s">
        <v>190</v>
      </c>
      <c r="E108" s="188"/>
      <c r="F108" s="188"/>
      <c r="G108" s="188"/>
      <c r="H108" s="188"/>
      <c r="I108" s="188"/>
      <c r="J108" s="189">
        <f>J454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191</v>
      </c>
      <c r="E109" s="188"/>
      <c r="F109" s="188"/>
      <c r="G109" s="188"/>
      <c r="H109" s="188"/>
      <c r="I109" s="188"/>
      <c r="J109" s="189">
        <f>J463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192</v>
      </c>
      <c r="E110" s="188"/>
      <c r="F110" s="188"/>
      <c r="G110" s="188"/>
      <c r="H110" s="188"/>
      <c r="I110" s="188"/>
      <c r="J110" s="189">
        <f>J483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9"/>
      <c r="C111" s="180"/>
      <c r="D111" s="181" t="s">
        <v>193</v>
      </c>
      <c r="E111" s="182"/>
      <c r="F111" s="182"/>
      <c r="G111" s="182"/>
      <c r="H111" s="182"/>
      <c r="I111" s="182"/>
      <c r="J111" s="183">
        <f>J511</f>
        <v>0</v>
      </c>
      <c r="K111" s="180"/>
      <c r="L111" s="18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5"/>
      <c r="C112" s="186"/>
      <c r="D112" s="187" t="s">
        <v>194</v>
      </c>
      <c r="E112" s="188"/>
      <c r="F112" s="188"/>
      <c r="G112" s="188"/>
      <c r="H112" s="188"/>
      <c r="I112" s="188"/>
      <c r="J112" s="189">
        <f>J512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79"/>
      <c r="C113" s="180"/>
      <c r="D113" s="181" t="s">
        <v>104</v>
      </c>
      <c r="E113" s="182"/>
      <c r="F113" s="182"/>
      <c r="G113" s="182"/>
      <c r="H113" s="182"/>
      <c r="I113" s="182"/>
      <c r="J113" s="183">
        <f>J554</f>
        <v>0</v>
      </c>
      <c r="K113" s="180"/>
      <c r="L113" s="184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85"/>
      <c r="C114" s="186"/>
      <c r="D114" s="187" t="s">
        <v>195</v>
      </c>
      <c r="E114" s="188"/>
      <c r="F114" s="188"/>
      <c r="G114" s="188"/>
      <c r="H114" s="188"/>
      <c r="I114" s="188"/>
      <c r="J114" s="189">
        <f>J555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108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4" t="str">
        <f>E7</f>
        <v>Cyklostezka Jižní lom - Centrum Sokolov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97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SO101 - Cyklostezka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 xml:space="preserve"> </v>
      </c>
      <c r="G128" s="40"/>
      <c r="H128" s="40"/>
      <c r="I128" s="32" t="s">
        <v>22</v>
      </c>
      <c r="J128" s="79" t="str">
        <f>IF(J12="","",J12)</f>
        <v>12. 5. 2023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40"/>
      <c r="E130" s="40"/>
      <c r="F130" s="27" t="str">
        <f>E15</f>
        <v xml:space="preserve"> </v>
      </c>
      <c r="G130" s="40"/>
      <c r="H130" s="40"/>
      <c r="I130" s="32" t="s">
        <v>29</v>
      </c>
      <c r="J130" s="36" t="str">
        <f>E21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27</v>
      </c>
      <c r="D131" s="40"/>
      <c r="E131" s="40"/>
      <c r="F131" s="27" t="str">
        <f>IF(E18="","",E18)</f>
        <v>Vyplň údaj</v>
      </c>
      <c r="G131" s="40"/>
      <c r="H131" s="40"/>
      <c r="I131" s="32" t="s">
        <v>31</v>
      </c>
      <c r="J131" s="36" t="str">
        <f>E24</f>
        <v>MESSOR s.r.o.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91"/>
      <c r="B133" s="192"/>
      <c r="C133" s="193" t="s">
        <v>109</v>
      </c>
      <c r="D133" s="194" t="s">
        <v>61</v>
      </c>
      <c r="E133" s="194" t="s">
        <v>57</v>
      </c>
      <c r="F133" s="194" t="s">
        <v>58</v>
      </c>
      <c r="G133" s="194" t="s">
        <v>110</v>
      </c>
      <c r="H133" s="194" t="s">
        <v>111</v>
      </c>
      <c r="I133" s="194" t="s">
        <v>112</v>
      </c>
      <c r="J133" s="194" t="s">
        <v>101</v>
      </c>
      <c r="K133" s="195" t="s">
        <v>113</v>
      </c>
      <c r="L133" s="196"/>
      <c r="M133" s="100" t="s">
        <v>1</v>
      </c>
      <c r="N133" s="101" t="s">
        <v>40</v>
      </c>
      <c r="O133" s="101" t="s">
        <v>114</v>
      </c>
      <c r="P133" s="101" t="s">
        <v>115</v>
      </c>
      <c r="Q133" s="101" t="s">
        <v>116</v>
      </c>
      <c r="R133" s="101" t="s">
        <v>117</v>
      </c>
      <c r="S133" s="101" t="s">
        <v>118</v>
      </c>
      <c r="T133" s="102" t="s">
        <v>119</v>
      </c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</row>
    <row r="134" s="2" customFormat="1" ht="22.8" customHeight="1">
      <c r="A134" s="38"/>
      <c r="B134" s="39"/>
      <c r="C134" s="107" t="s">
        <v>120</v>
      </c>
      <c r="D134" s="40"/>
      <c r="E134" s="40"/>
      <c r="F134" s="40"/>
      <c r="G134" s="40"/>
      <c r="H134" s="40"/>
      <c r="I134" s="40"/>
      <c r="J134" s="197">
        <f>BK134</f>
        <v>0</v>
      </c>
      <c r="K134" s="40"/>
      <c r="L134" s="44"/>
      <c r="M134" s="103"/>
      <c r="N134" s="198"/>
      <c r="O134" s="104"/>
      <c r="P134" s="199">
        <f>P135+P453+P511+P554</f>
        <v>0</v>
      </c>
      <c r="Q134" s="104"/>
      <c r="R134" s="199">
        <f>R135+R453+R511+R554</f>
        <v>549.70298064999997</v>
      </c>
      <c r="S134" s="104"/>
      <c r="T134" s="200">
        <f>T135+T453+T511+T554</f>
        <v>24.056999999999999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75</v>
      </c>
      <c r="AU134" s="17" t="s">
        <v>103</v>
      </c>
      <c r="BK134" s="201">
        <f>BK135+BK453+BK511+BK554</f>
        <v>0</v>
      </c>
    </row>
    <row r="135" s="12" customFormat="1" ht="25.92" customHeight="1">
      <c r="A135" s="12"/>
      <c r="B135" s="202"/>
      <c r="C135" s="203"/>
      <c r="D135" s="204" t="s">
        <v>75</v>
      </c>
      <c r="E135" s="205" t="s">
        <v>196</v>
      </c>
      <c r="F135" s="205" t="s">
        <v>197</v>
      </c>
      <c r="G135" s="203"/>
      <c r="H135" s="203"/>
      <c r="I135" s="206"/>
      <c r="J135" s="207">
        <f>BK135</f>
        <v>0</v>
      </c>
      <c r="K135" s="203"/>
      <c r="L135" s="208"/>
      <c r="M135" s="209"/>
      <c r="N135" s="210"/>
      <c r="O135" s="210"/>
      <c r="P135" s="211">
        <f>P136+P233+P271+P306+P312+P361+P373+P436+P450</f>
        <v>0</v>
      </c>
      <c r="Q135" s="210"/>
      <c r="R135" s="211">
        <f>R136+R233+R271+R306+R312+R361+R373+R436+R450</f>
        <v>544.72387879999997</v>
      </c>
      <c r="S135" s="210"/>
      <c r="T135" s="212">
        <f>T136+T233+T271+T306+T312+T361+T373+T436+T450</f>
        <v>24.056999999999999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76</v>
      </c>
      <c r="AY135" s="213" t="s">
        <v>123</v>
      </c>
      <c r="BK135" s="215">
        <f>BK136+BK233+BK271+BK306+BK312+BK361+BK373+BK436+BK450</f>
        <v>0</v>
      </c>
    </row>
    <row r="136" s="12" customFormat="1" ht="22.8" customHeight="1">
      <c r="A136" s="12"/>
      <c r="B136" s="202"/>
      <c r="C136" s="203"/>
      <c r="D136" s="204" t="s">
        <v>75</v>
      </c>
      <c r="E136" s="216" t="s">
        <v>84</v>
      </c>
      <c r="F136" s="216" t="s">
        <v>198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SUM(P137:P232)</f>
        <v>0</v>
      </c>
      <c r="Q136" s="210"/>
      <c r="R136" s="211">
        <f>SUM(R137:R232)</f>
        <v>155.14399999999998</v>
      </c>
      <c r="S136" s="210"/>
      <c r="T136" s="212">
        <f>SUM(T137:T232)</f>
        <v>23.974999999999998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84</v>
      </c>
      <c r="AY136" s="213" t="s">
        <v>123</v>
      </c>
      <c r="BK136" s="215">
        <f>SUM(BK137:BK232)</f>
        <v>0</v>
      </c>
    </row>
    <row r="137" s="2" customFormat="1" ht="16.5" customHeight="1">
      <c r="A137" s="38"/>
      <c r="B137" s="39"/>
      <c r="C137" s="218" t="s">
        <v>84</v>
      </c>
      <c r="D137" s="218" t="s">
        <v>126</v>
      </c>
      <c r="E137" s="219" t="s">
        <v>199</v>
      </c>
      <c r="F137" s="220" t="s">
        <v>200</v>
      </c>
      <c r="G137" s="221" t="s">
        <v>201</v>
      </c>
      <c r="H137" s="222">
        <v>95</v>
      </c>
      <c r="I137" s="223"/>
      <c r="J137" s="224">
        <f>ROUND(I137*H137,2)</f>
        <v>0</v>
      </c>
      <c r="K137" s="220" t="s">
        <v>130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0.22</v>
      </c>
      <c r="T137" s="228">
        <f>S137*H137</f>
        <v>20.899999999999999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148</v>
      </c>
      <c r="AT137" s="229" t="s">
        <v>126</v>
      </c>
      <c r="AU137" s="229" t="s">
        <v>86</v>
      </c>
      <c r="AY137" s="17" t="s">
        <v>123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148</v>
      </c>
      <c r="BM137" s="229" t="s">
        <v>202</v>
      </c>
    </row>
    <row r="138" s="2" customFormat="1">
      <c r="A138" s="38"/>
      <c r="B138" s="39"/>
      <c r="C138" s="40"/>
      <c r="D138" s="231" t="s">
        <v>133</v>
      </c>
      <c r="E138" s="40"/>
      <c r="F138" s="232" t="s">
        <v>203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86</v>
      </c>
    </row>
    <row r="139" s="13" customFormat="1">
      <c r="A139" s="13"/>
      <c r="B139" s="236"/>
      <c r="C139" s="237"/>
      <c r="D139" s="231" t="s">
        <v>134</v>
      </c>
      <c r="E139" s="238" t="s">
        <v>1</v>
      </c>
      <c r="F139" s="239" t="s">
        <v>204</v>
      </c>
      <c r="G139" s="237"/>
      <c r="H139" s="240">
        <v>95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134</v>
      </c>
      <c r="AU139" s="246" t="s">
        <v>86</v>
      </c>
      <c r="AV139" s="13" t="s">
        <v>86</v>
      </c>
      <c r="AW139" s="13" t="s">
        <v>30</v>
      </c>
      <c r="AX139" s="13" t="s">
        <v>84</v>
      </c>
      <c r="AY139" s="246" t="s">
        <v>123</v>
      </c>
    </row>
    <row r="140" s="2" customFormat="1" ht="16.5" customHeight="1">
      <c r="A140" s="38"/>
      <c r="B140" s="39"/>
      <c r="C140" s="218" t="s">
        <v>86</v>
      </c>
      <c r="D140" s="218" t="s">
        <v>126</v>
      </c>
      <c r="E140" s="219" t="s">
        <v>205</v>
      </c>
      <c r="F140" s="220" t="s">
        <v>206</v>
      </c>
      <c r="G140" s="221" t="s">
        <v>201</v>
      </c>
      <c r="H140" s="222">
        <v>127</v>
      </c>
      <c r="I140" s="223"/>
      <c r="J140" s="224">
        <f>ROUND(I140*H140,2)</f>
        <v>0</v>
      </c>
      <c r="K140" s="220" t="s">
        <v>130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148</v>
      </c>
      <c r="AT140" s="229" t="s">
        <v>126</v>
      </c>
      <c r="AU140" s="229" t="s">
        <v>86</v>
      </c>
      <c r="AY140" s="17" t="s">
        <v>123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148</v>
      </c>
      <c r="BM140" s="229" t="s">
        <v>207</v>
      </c>
    </row>
    <row r="141" s="2" customFormat="1">
      <c r="A141" s="38"/>
      <c r="B141" s="39"/>
      <c r="C141" s="40"/>
      <c r="D141" s="231" t="s">
        <v>133</v>
      </c>
      <c r="E141" s="40"/>
      <c r="F141" s="232" t="s">
        <v>208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86</v>
      </c>
    </row>
    <row r="142" s="13" customFormat="1">
      <c r="A142" s="13"/>
      <c r="B142" s="236"/>
      <c r="C142" s="237"/>
      <c r="D142" s="231" t="s">
        <v>134</v>
      </c>
      <c r="E142" s="238" t="s">
        <v>1</v>
      </c>
      <c r="F142" s="239" t="s">
        <v>209</v>
      </c>
      <c r="G142" s="237"/>
      <c r="H142" s="240">
        <v>58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134</v>
      </c>
      <c r="AU142" s="246" t="s">
        <v>86</v>
      </c>
      <c r="AV142" s="13" t="s">
        <v>86</v>
      </c>
      <c r="AW142" s="13" t="s">
        <v>30</v>
      </c>
      <c r="AX142" s="13" t="s">
        <v>76</v>
      </c>
      <c r="AY142" s="246" t="s">
        <v>123</v>
      </c>
    </row>
    <row r="143" s="13" customFormat="1">
      <c r="A143" s="13"/>
      <c r="B143" s="236"/>
      <c r="C143" s="237"/>
      <c r="D143" s="231" t="s">
        <v>134</v>
      </c>
      <c r="E143" s="238" t="s">
        <v>1</v>
      </c>
      <c r="F143" s="239" t="s">
        <v>210</v>
      </c>
      <c r="G143" s="237"/>
      <c r="H143" s="240">
        <v>69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134</v>
      </c>
      <c r="AU143" s="246" t="s">
        <v>86</v>
      </c>
      <c r="AV143" s="13" t="s">
        <v>86</v>
      </c>
      <c r="AW143" s="13" t="s">
        <v>30</v>
      </c>
      <c r="AX143" s="13" t="s">
        <v>76</v>
      </c>
      <c r="AY143" s="246" t="s">
        <v>123</v>
      </c>
    </row>
    <row r="144" s="14" customFormat="1">
      <c r="A144" s="14"/>
      <c r="B144" s="247"/>
      <c r="C144" s="248"/>
      <c r="D144" s="231" t="s">
        <v>134</v>
      </c>
      <c r="E144" s="249" t="s">
        <v>1</v>
      </c>
      <c r="F144" s="250" t="s">
        <v>147</v>
      </c>
      <c r="G144" s="248"/>
      <c r="H144" s="251">
        <v>127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134</v>
      </c>
      <c r="AU144" s="257" t="s">
        <v>86</v>
      </c>
      <c r="AV144" s="14" t="s">
        <v>148</v>
      </c>
      <c r="AW144" s="14" t="s">
        <v>30</v>
      </c>
      <c r="AX144" s="14" t="s">
        <v>84</v>
      </c>
      <c r="AY144" s="257" t="s">
        <v>123</v>
      </c>
    </row>
    <row r="145" s="2" customFormat="1" ht="16.5" customHeight="1">
      <c r="A145" s="38"/>
      <c r="B145" s="39"/>
      <c r="C145" s="218" t="s">
        <v>141</v>
      </c>
      <c r="D145" s="218" t="s">
        <v>126</v>
      </c>
      <c r="E145" s="219" t="s">
        <v>211</v>
      </c>
      <c r="F145" s="220" t="s">
        <v>212</v>
      </c>
      <c r="G145" s="221" t="s">
        <v>213</v>
      </c>
      <c r="H145" s="222">
        <v>15</v>
      </c>
      <c r="I145" s="223"/>
      <c r="J145" s="224">
        <f>ROUND(I145*H145,2)</f>
        <v>0</v>
      </c>
      <c r="K145" s="220" t="s">
        <v>130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0.20499999999999999</v>
      </c>
      <c r="T145" s="228">
        <f>S145*H145</f>
        <v>3.0749999999999997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148</v>
      </c>
      <c r="AT145" s="229" t="s">
        <v>126</v>
      </c>
      <c r="AU145" s="229" t="s">
        <v>86</v>
      </c>
      <c r="AY145" s="17" t="s">
        <v>123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148</v>
      </c>
      <c r="BM145" s="229" t="s">
        <v>214</v>
      </c>
    </row>
    <row r="146" s="2" customFormat="1">
      <c r="A146" s="38"/>
      <c r="B146" s="39"/>
      <c r="C146" s="40"/>
      <c r="D146" s="231" t="s">
        <v>133</v>
      </c>
      <c r="E146" s="40"/>
      <c r="F146" s="232" t="s">
        <v>215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86</v>
      </c>
    </row>
    <row r="147" s="13" customFormat="1">
      <c r="A147" s="13"/>
      <c r="B147" s="236"/>
      <c r="C147" s="237"/>
      <c r="D147" s="231" t="s">
        <v>134</v>
      </c>
      <c r="E147" s="238" t="s">
        <v>1</v>
      </c>
      <c r="F147" s="239" t="s">
        <v>216</v>
      </c>
      <c r="G147" s="237"/>
      <c r="H147" s="240">
        <v>15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134</v>
      </c>
      <c r="AU147" s="246" t="s">
        <v>86</v>
      </c>
      <c r="AV147" s="13" t="s">
        <v>86</v>
      </c>
      <c r="AW147" s="13" t="s">
        <v>30</v>
      </c>
      <c r="AX147" s="13" t="s">
        <v>84</v>
      </c>
      <c r="AY147" s="246" t="s">
        <v>123</v>
      </c>
    </row>
    <row r="148" s="2" customFormat="1" ht="16.5" customHeight="1">
      <c r="A148" s="38"/>
      <c r="B148" s="39"/>
      <c r="C148" s="218" t="s">
        <v>148</v>
      </c>
      <c r="D148" s="218" t="s">
        <v>126</v>
      </c>
      <c r="E148" s="219" t="s">
        <v>217</v>
      </c>
      <c r="F148" s="220" t="s">
        <v>218</v>
      </c>
      <c r="G148" s="221" t="s">
        <v>219</v>
      </c>
      <c r="H148" s="222">
        <v>0.83199999999999996</v>
      </c>
      <c r="I148" s="223"/>
      <c r="J148" s="224">
        <f>ROUND(I148*H148,2)</f>
        <v>0</v>
      </c>
      <c r="K148" s="220" t="s">
        <v>139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148</v>
      </c>
      <c r="AT148" s="229" t="s">
        <v>126</v>
      </c>
      <c r="AU148" s="229" t="s">
        <v>86</v>
      </c>
      <c r="AY148" s="17" t="s">
        <v>123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148</v>
      </c>
      <c r="BM148" s="229" t="s">
        <v>220</v>
      </c>
    </row>
    <row r="149" s="2" customFormat="1">
      <c r="A149" s="38"/>
      <c r="B149" s="39"/>
      <c r="C149" s="40"/>
      <c r="D149" s="231" t="s">
        <v>133</v>
      </c>
      <c r="E149" s="40"/>
      <c r="F149" s="232" t="s">
        <v>221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133</v>
      </c>
      <c r="AU149" s="17" t="s">
        <v>86</v>
      </c>
    </row>
    <row r="150" s="13" customFormat="1">
      <c r="A150" s="13"/>
      <c r="B150" s="236"/>
      <c r="C150" s="237"/>
      <c r="D150" s="231" t="s">
        <v>134</v>
      </c>
      <c r="E150" s="238" t="s">
        <v>1</v>
      </c>
      <c r="F150" s="239" t="s">
        <v>222</v>
      </c>
      <c r="G150" s="237"/>
      <c r="H150" s="240">
        <v>0.83199999999999996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134</v>
      </c>
      <c r="AU150" s="246" t="s">
        <v>86</v>
      </c>
      <c r="AV150" s="13" t="s">
        <v>86</v>
      </c>
      <c r="AW150" s="13" t="s">
        <v>30</v>
      </c>
      <c r="AX150" s="13" t="s">
        <v>84</v>
      </c>
      <c r="AY150" s="246" t="s">
        <v>123</v>
      </c>
    </row>
    <row r="151" s="2" customFormat="1" ht="16.5" customHeight="1">
      <c r="A151" s="38"/>
      <c r="B151" s="39"/>
      <c r="C151" s="218" t="s">
        <v>122</v>
      </c>
      <c r="D151" s="218" t="s">
        <v>126</v>
      </c>
      <c r="E151" s="219" t="s">
        <v>223</v>
      </c>
      <c r="F151" s="220" t="s">
        <v>224</v>
      </c>
      <c r="G151" s="221" t="s">
        <v>219</v>
      </c>
      <c r="H151" s="222">
        <v>19.600000000000001</v>
      </c>
      <c r="I151" s="223"/>
      <c r="J151" s="224">
        <f>ROUND(I151*H151,2)</f>
        <v>0</v>
      </c>
      <c r="K151" s="220" t="s">
        <v>130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148</v>
      </c>
      <c r="AT151" s="229" t="s">
        <v>126</v>
      </c>
      <c r="AU151" s="229" t="s">
        <v>86</v>
      </c>
      <c r="AY151" s="17" t="s">
        <v>123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148</v>
      </c>
      <c r="BM151" s="229" t="s">
        <v>225</v>
      </c>
    </row>
    <row r="152" s="2" customFormat="1">
      <c r="A152" s="38"/>
      <c r="B152" s="39"/>
      <c r="C152" s="40"/>
      <c r="D152" s="231" t="s">
        <v>133</v>
      </c>
      <c r="E152" s="40"/>
      <c r="F152" s="232" t="s">
        <v>226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86</v>
      </c>
    </row>
    <row r="153" s="15" customFormat="1">
      <c r="A153" s="15"/>
      <c r="B153" s="262"/>
      <c r="C153" s="263"/>
      <c r="D153" s="231" t="s">
        <v>134</v>
      </c>
      <c r="E153" s="264" t="s">
        <v>1</v>
      </c>
      <c r="F153" s="265" t="s">
        <v>227</v>
      </c>
      <c r="G153" s="263"/>
      <c r="H153" s="264" t="s">
        <v>1</v>
      </c>
      <c r="I153" s="266"/>
      <c r="J153" s="263"/>
      <c r="K153" s="263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134</v>
      </c>
      <c r="AU153" s="271" t="s">
        <v>86</v>
      </c>
      <c r="AV153" s="15" t="s">
        <v>84</v>
      </c>
      <c r="AW153" s="15" t="s">
        <v>30</v>
      </c>
      <c r="AX153" s="15" t="s">
        <v>76</v>
      </c>
      <c r="AY153" s="271" t="s">
        <v>123</v>
      </c>
    </row>
    <row r="154" s="13" customFormat="1">
      <c r="A154" s="13"/>
      <c r="B154" s="236"/>
      <c r="C154" s="237"/>
      <c r="D154" s="231" t="s">
        <v>134</v>
      </c>
      <c r="E154" s="238" t="s">
        <v>1</v>
      </c>
      <c r="F154" s="239" t="s">
        <v>228</v>
      </c>
      <c r="G154" s="237"/>
      <c r="H154" s="240">
        <v>19.600000000000001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134</v>
      </c>
      <c r="AU154" s="246" t="s">
        <v>86</v>
      </c>
      <c r="AV154" s="13" t="s">
        <v>86</v>
      </c>
      <c r="AW154" s="13" t="s">
        <v>30</v>
      </c>
      <c r="AX154" s="13" t="s">
        <v>84</v>
      </c>
      <c r="AY154" s="246" t="s">
        <v>123</v>
      </c>
    </row>
    <row r="155" s="2" customFormat="1" ht="21.75" customHeight="1">
      <c r="A155" s="38"/>
      <c r="B155" s="39"/>
      <c r="C155" s="218" t="s">
        <v>157</v>
      </c>
      <c r="D155" s="218" t="s">
        <v>126</v>
      </c>
      <c r="E155" s="219" t="s">
        <v>229</v>
      </c>
      <c r="F155" s="220" t="s">
        <v>230</v>
      </c>
      <c r="G155" s="221" t="s">
        <v>219</v>
      </c>
      <c r="H155" s="222">
        <v>70.963999999999999</v>
      </c>
      <c r="I155" s="223"/>
      <c r="J155" s="224">
        <f>ROUND(I155*H155,2)</f>
        <v>0</v>
      </c>
      <c r="K155" s="220" t="s">
        <v>130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148</v>
      </c>
      <c r="AT155" s="229" t="s">
        <v>126</v>
      </c>
      <c r="AU155" s="229" t="s">
        <v>86</v>
      </c>
      <c r="AY155" s="17" t="s">
        <v>123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148</v>
      </c>
      <c r="BM155" s="229" t="s">
        <v>231</v>
      </c>
    </row>
    <row r="156" s="2" customFormat="1">
      <c r="A156" s="38"/>
      <c r="B156" s="39"/>
      <c r="C156" s="40"/>
      <c r="D156" s="231" t="s">
        <v>133</v>
      </c>
      <c r="E156" s="40"/>
      <c r="F156" s="232" t="s">
        <v>232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86</v>
      </c>
    </row>
    <row r="157" s="13" customFormat="1">
      <c r="A157" s="13"/>
      <c r="B157" s="236"/>
      <c r="C157" s="237"/>
      <c r="D157" s="231" t="s">
        <v>134</v>
      </c>
      <c r="E157" s="238" t="s">
        <v>1</v>
      </c>
      <c r="F157" s="239" t="s">
        <v>233</v>
      </c>
      <c r="G157" s="237"/>
      <c r="H157" s="240">
        <v>1.5840000000000001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134</v>
      </c>
      <c r="AU157" s="246" t="s">
        <v>86</v>
      </c>
      <c r="AV157" s="13" t="s">
        <v>86</v>
      </c>
      <c r="AW157" s="13" t="s">
        <v>30</v>
      </c>
      <c r="AX157" s="13" t="s">
        <v>76</v>
      </c>
      <c r="AY157" s="246" t="s">
        <v>123</v>
      </c>
    </row>
    <row r="158" s="13" customFormat="1">
      <c r="A158" s="13"/>
      <c r="B158" s="236"/>
      <c r="C158" s="237"/>
      <c r="D158" s="231" t="s">
        <v>134</v>
      </c>
      <c r="E158" s="238" t="s">
        <v>1</v>
      </c>
      <c r="F158" s="239" t="s">
        <v>234</v>
      </c>
      <c r="G158" s="237"/>
      <c r="H158" s="240">
        <v>8.6400000000000006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134</v>
      </c>
      <c r="AU158" s="246" t="s">
        <v>86</v>
      </c>
      <c r="AV158" s="13" t="s">
        <v>86</v>
      </c>
      <c r="AW158" s="13" t="s">
        <v>30</v>
      </c>
      <c r="AX158" s="13" t="s">
        <v>76</v>
      </c>
      <c r="AY158" s="246" t="s">
        <v>123</v>
      </c>
    </row>
    <row r="159" s="13" customFormat="1">
      <c r="A159" s="13"/>
      <c r="B159" s="236"/>
      <c r="C159" s="237"/>
      <c r="D159" s="231" t="s">
        <v>134</v>
      </c>
      <c r="E159" s="238" t="s">
        <v>1</v>
      </c>
      <c r="F159" s="239" t="s">
        <v>235</v>
      </c>
      <c r="G159" s="237"/>
      <c r="H159" s="240">
        <v>39.875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134</v>
      </c>
      <c r="AU159" s="246" t="s">
        <v>86</v>
      </c>
      <c r="AV159" s="13" t="s">
        <v>86</v>
      </c>
      <c r="AW159" s="13" t="s">
        <v>30</v>
      </c>
      <c r="AX159" s="13" t="s">
        <v>76</v>
      </c>
      <c r="AY159" s="246" t="s">
        <v>123</v>
      </c>
    </row>
    <row r="160" s="13" customFormat="1">
      <c r="A160" s="13"/>
      <c r="B160" s="236"/>
      <c r="C160" s="237"/>
      <c r="D160" s="231" t="s">
        <v>134</v>
      </c>
      <c r="E160" s="238" t="s">
        <v>1</v>
      </c>
      <c r="F160" s="239" t="s">
        <v>236</v>
      </c>
      <c r="G160" s="237"/>
      <c r="H160" s="240">
        <v>6.4649999999999999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134</v>
      </c>
      <c r="AU160" s="246" t="s">
        <v>86</v>
      </c>
      <c r="AV160" s="13" t="s">
        <v>86</v>
      </c>
      <c r="AW160" s="13" t="s">
        <v>30</v>
      </c>
      <c r="AX160" s="13" t="s">
        <v>76</v>
      </c>
      <c r="AY160" s="246" t="s">
        <v>123</v>
      </c>
    </row>
    <row r="161" s="13" customFormat="1">
      <c r="A161" s="13"/>
      <c r="B161" s="236"/>
      <c r="C161" s="237"/>
      <c r="D161" s="231" t="s">
        <v>134</v>
      </c>
      <c r="E161" s="238" t="s">
        <v>1</v>
      </c>
      <c r="F161" s="239" t="s">
        <v>237</v>
      </c>
      <c r="G161" s="237"/>
      <c r="H161" s="240">
        <v>14.4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134</v>
      </c>
      <c r="AU161" s="246" t="s">
        <v>86</v>
      </c>
      <c r="AV161" s="13" t="s">
        <v>86</v>
      </c>
      <c r="AW161" s="13" t="s">
        <v>30</v>
      </c>
      <c r="AX161" s="13" t="s">
        <v>76</v>
      </c>
      <c r="AY161" s="246" t="s">
        <v>123</v>
      </c>
    </row>
    <row r="162" s="14" customFormat="1">
      <c r="A162" s="14"/>
      <c r="B162" s="247"/>
      <c r="C162" s="248"/>
      <c r="D162" s="231" t="s">
        <v>134</v>
      </c>
      <c r="E162" s="249" t="s">
        <v>1</v>
      </c>
      <c r="F162" s="250" t="s">
        <v>238</v>
      </c>
      <c r="G162" s="248"/>
      <c r="H162" s="251">
        <v>70.963999999999999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134</v>
      </c>
      <c r="AU162" s="257" t="s">
        <v>86</v>
      </c>
      <c r="AV162" s="14" t="s">
        <v>148</v>
      </c>
      <c r="AW162" s="14" t="s">
        <v>30</v>
      </c>
      <c r="AX162" s="14" t="s">
        <v>84</v>
      </c>
      <c r="AY162" s="257" t="s">
        <v>123</v>
      </c>
    </row>
    <row r="163" s="15" customFormat="1">
      <c r="A163" s="15"/>
      <c r="B163" s="262"/>
      <c r="C163" s="263"/>
      <c r="D163" s="231" t="s">
        <v>134</v>
      </c>
      <c r="E163" s="264" t="s">
        <v>1</v>
      </c>
      <c r="F163" s="265" t="s">
        <v>239</v>
      </c>
      <c r="G163" s="263"/>
      <c r="H163" s="264" t="s">
        <v>1</v>
      </c>
      <c r="I163" s="266"/>
      <c r="J163" s="263"/>
      <c r="K163" s="263"/>
      <c r="L163" s="267"/>
      <c r="M163" s="268"/>
      <c r="N163" s="269"/>
      <c r="O163" s="269"/>
      <c r="P163" s="269"/>
      <c r="Q163" s="269"/>
      <c r="R163" s="269"/>
      <c r="S163" s="269"/>
      <c r="T163" s="27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1" t="s">
        <v>134</v>
      </c>
      <c r="AU163" s="271" t="s">
        <v>86</v>
      </c>
      <c r="AV163" s="15" t="s">
        <v>84</v>
      </c>
      <c r="AW163" s="15" t="s">
        <v>30</v>
      </c>
      <c r="AX163" s="15" t="s">
        <v>76</v>
      </c>
      <c r="AY163" s="271" t="s">
        <v>123</v>
      </c>
    </row>
    <row r="164" s="2" customFormat="1" ht="21.75" customHeight="1">
      <c r="A164" s="38"/>
      <c r="B164" s="39"/>
      <c r="C164" s="218" t="s">
        <v>166</v>
      </c>
      <c r="D164" s="218" t="s">
        <v>126</v>
      </c>
      <c r="E164" s="219" t="s">
        <v>240</v>
      </c>
      <c r="F164" s="220" t="s">
        <v>241</v>
      </c>
      <c r="G164" s="221" t="s">
        <v>219</v>
      </c>
      <c r="H164" s="222">
        <v>1.44</v>
      </c>
      <c r="I164" s="223"/>
      <c r="J164" s="224">
        <f>ROUND(I164*H164,2)</f>
        <v>0</v>
      </c>
      <c r="K164" s="220" t="s">
        <v>139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148</v>
      </c>
      <c r="AT164" s="229" t="s">
        <v>126</v>
      </c>
      <c r="AU164" s="229" t="s">
        <v>86</v>
      </c>
      <c r="AY164" s="17" t="s">
        <v>123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148</v>
      </c>
      <c r="BM164" s="229" t="s">
        <v>242</v>
      </c>
    </row>
    <row r="165" s="2" customFormat="1">
      <c r="A165" s="38"/>
      <c r="B165" s="39"/>
      <c r="C165" s="40"/>
      <c r="D165" s="231" t="s">
        <v>133</v>
      </c>
      <c r="E165" s="40"/>
      <c r="F165" s="232" t="s">
        <v>243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133</v>
      </c>
      <c r="AU165" s="17" t="s">
        <v>86</v>
      </c>
    </row>
    <row r="166" s="13" customFormat="1">
      <c r="A166" s="13"/>
      <c r="B166" s="236"/>
      <c r="C166" s="237"/>
      <c r="D166" s="231" t="s">
        <v>134</v>
      </c>
      <c r="E166" s="238" t="s">
        <v>1</v>
      </c>
      <c r="F166" s="239" t="s">
        <v>244</v>
      </c>
      <c r="G166" s="237"/>
      <c r="H166" s="240">
        <v>0.35999999999999999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134</v>
      </c>
      <c r="AU166" s="246" t="s">
        <v>86</v>
      </c>
      <c r="AV166" s="13" t="s">
        <v>86</v>
      </c>
      <c r="AW166" s="13" t="s">
        <v>30</v>
      </c>
      <c r="AX166" s="13" t="s">
        <v>76</v>
      </c>
      <c r="AY166" s="246" t="s">
        <v>123</v>
      </c>
    </row>
    <row r="167" s="13" customFormat="1">
      <c r="A167" s="13"/>
      <c r="B167" s="236"/>
      <c r="C167" s="237"/>
      <c r="D167" s="231" t="s">
        <v>134</v>
      </c>
      <c r="E167" s="238" t="s">
        <v>1</v>
      </c>
      <c r="F167" s="239" t="s">
        <v>245</v>
      </c>
      <c r="G167" s="237"/>
      <c r="H167" s="240">
        <v>1.0800000000000001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134</v>
      </c>
      <c r="AU167" s="246" t="s">
        <v>86</v>
      </c>
      <c r="AV167" s="13" t="s">
        <v>86</v>
      </c>
      <c r="AW167" s="13" t="s">
        <v>30</v>
      </c>
      <c r="AX167" s="13" t="s">
        <v>76</v>
      </c>
      <c r="AY167" s="246" t="s">
        <v>123</v>
      </c>
    </row>
    <row r="168" s="14" customFormat="1">
      <c r="A168" s="14"/>
      <c r="B168" s="247"/>
      <c r="C168" s="248"/>
      <c r="D168" s="231" t="s">
        <v>134</v>
      </c>
      <c r="E168" s="249" t="s">
        <v>1</v>
      </c>
      <c r="F168" s="250" t="s">
        <v>147</v>
      </c>
      <c r="G168" s="248"/>
      <c r="H168" s="251">
        <v>1.44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134</v>
      </c>
      <c r="AU168" s="257" t="s">
        <v>86</v>
      </c>
      <c r="AV168" s="14" t="s">
        <v>148</v>
      </c>
      <c r="AW168" s="14" t="s">
        <v>30</v>
      </c>
      <c r="AX168" s="14" t="s">
        <v>84</v>
      </c>
      <c r="AY168" s="257" t="s">
        <v>123</v>
      </c>
    </row>
    <row r="169" s="2" customFormat="1" ht="21.75" customHeight="1">
      <c r="A169" s="38"/>
      <c r="B169" s="39"/>
      <c r="C169" s="218" t="s">
        <v>170</v>
      </c>
      <c r="D169" s="218" t="s">
        <v>126</v>
      </c>
      <c r="E169" s="219" t="s">
        <v>246</v>
      </c>
      <c r="F169" s="220" t="s">
        <v>247</v>
      </c>
      <c r="G169" s="221" t="s">
        <v>219</v>
      </c>
      <c r="H169" s="222">
        <v>92.700000000000003</v>
      </c>
      <c r="I169" s="223"/>
      <c r="J169" s="224">
        <f>ROUND(I169*H169,2)</f>
        <v>0</v>
      </c>
      <c r="K169" s="220" t="s">
        <v>130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148</v>
      </c>
      <c r="AT169" s="229" t="s">
        <v>126</v>
      </c>
      <c r="AU169" s="229" t="s">
        <v>86</v>
      </c>
      <c r="AY169" s="17" t="s">
        <v>123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148</v>
      </c>
      <c r="BM169" s="229" t="s">
        <v>248</v>
      </c>
    </row>
    <row r="170" s="2" customFormat="1">
      <c r="A170" s="38"/>
      <c r="B170" s="39"/>
      <c r="C170" s="40"/>
      <c r="D170" s="231" t="s">
        <v>133</v>
      </c>
      <c r="E170" s="40"/>
      <c r="F170" s="232" t="s">
        <v>249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133</v>
      </c>
      <c r="AU170" s="17" t="s">
        <v>86</v>
      </c>
    </row>
    <row r="171" s="13" customFormat="1">
      <c r="A171" s="13"/>
      <c r="B171" s="236"/>
      <c r="C171" s="237"/>
      <c r="D171" s="231" t="s">
        <v>134</v>
      </c>
      <c r="E171" s="238" t="s">
        <v>1</v>
      </c>
      <c r="F171" s="239" t="s">
        <v>250</v>
      </c>
      <c r="G171" s="237"/>
      <c r="H171" s="240">
        <v>92.700000000000003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134</v>
      </c>
      <c r="AU171" s="246" t="s">
        <v>86</v>
      </c>
      <c r="AV171" s="13" t="s">
        <v>86</v>
      </c>
      <c r="AW171" s="13" t="s">
        <v>30</v>
      </c>
      <c r="AX171" s="13" t="s">
        <v>84</v>
      </c>
      <c r="AY171" s="246" t="s">
        <v>123</v>
      </c>
    </row>
    <row r="172" s="2" customFormat="1" ht="21.75" customHeight="1">
      <c r="A172" s="38"/>
      <c r="B172" s="39"/>
      <c r="C172" s="218" t="s">
        <v>174</v>
      </c>
      <c r="D172" s="218" t="s">
        <v>126</v>
      </c>
      <c r="E172" s="219" t="s">
        <v>251</v>
      </c>
      <c r="F172" s="220" t="s">
        <v>252</v>
      </c>
      <c r="G172" s="221" t="s">
        <v>219</v>
      </c>
      <c r="H172" s="222">
        <v>92.700000000000003</v>
      </c>
      <c r="I172" s="223"/>
      <c r="J172" s="224">
        <f>ROUND(I172*H172,2)</f>
        <v>0</v>
      </c>
      <c r="K172" s="220" t="s">
        <v>139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148</v>
      </c>
      <c r="AT172" s="229" t="s">
        <v>126</v>
      </c>
      <c r="AU172" s="229" t="s">
        <v>86</v>
      </c>
      <c r="AY172" s="17" t="s">
        <v>123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148</v>
      </c>
      <c r="BM172" s="229" t="s">
        <v>253</v>
      </c>
    </row>
    <row r="173" s="2" customFormat="1">
      <c r="A173" s="38"/>
      <c r="B173" s="39"/>
      <c r="C173" s="40"/>
      <c r="D173" s="231" t="s">
        <v>133</v>
      </c>
      <c r="E173" s="40"/>
      <c r="F173" s="232" t="s">
        <v>254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133</v>
      </c>
      <c r="AU173" s="17" t="s">
        <v>86</v>
      </c>
    </row>
    <row r="174" s="2" customFormat="1" ht="24.15" customHeight="1">
      <c r="A174" s="38"/>
      <c r="B174" s="39"/>
      <c r="C174" s="218" t="s">
        <v>255</v>
      </c>
      <c r="D174" s="218" t="s">
        <v>126</v>
      </c>
      <c r="E174" s="219" t="s">
        <v>256</v>
      </c>
      <c r="F174" s="220" t="s">
        <v>257</v>
      </c>
      <c r="G174" s="221" t="s">
        <v>219</v>
      </c>
      <c r="H174" s="222">
        <v>927</v>
      </c>
      <c r="I174" s="223"/>
      <c r="J174" s="224">
        <f>ROUND(I174*H174,2)</f>
        <v>0</v>
      </c>
      <c r="K174" s="220" t="s">
        <v>139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148</v>
      </c>
      <c r="AT174" s="229" t="s">
        <v>126</v>
      </c>
      <c r="AU174" s="229" t="s">
        <v>86</v>
      </c>
      <c r="AY174" s="17" t="s">
        <v>123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148</v>
      </c>
      <c r="BM174" s="229" t="s">
        <v>258</v>
      </c>
    </row>
    <row r="175" s="2" customFormat="1">
      <c r="A175" s="38"/>
      <c r="B175" s="39"/>
      <c r="C175" s="40"/>
      <c r="D175" s="231" t="s">
        <v>133</v>
      </c>
      <c r="E175" s="40"/>
      <c r="F175" s="232" t="s">
        <v>259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133</v>
      </c>
      <c r="AU175" s="17" t="s">
        <v>86</v>
      </c>
    </row>
    <row r="176" s="13" customFormat="1">
      <c r="A176" s="13"/>
      <c r="B176" s="236"/>
      <c r="C176" s="237"/>
      <c r="D176" s="231" t="s">
        <v>134</v>
      </c>
      <c r="E176" s="238" t="s">
        <v>1</v>
      </c>
      <c r="F176" s="239" t="s">
        <v>260</v>
      </c>
      <c r="G176" s="237"/>
      <c r="H176" s="240">
        <v>92.700000000000003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134</v>
      </c>
      <c r="AU176" s="246" t="s">
        <v>86</v>
      </c>
      <c r="AV176" s="13" t="s">
        <v>86</v>
      </c>
      <c r="AW176" s="13" t="s">
        <v>30</v>
      </c>
      <c r="AX176" s="13" t="s">
        <v>84</v>
      </c>
      <c r="AY176" s="246" t="s">
        <v>123</v>
      </c>
    </row>
    <row r="177" s="13" customFormat="1">
      <c r="A177" s="13"/>
      <c r="B177" s="236"/>
      <c r="C177" s="237"/>
      <c r="D177" s="231" t="s">
        <v>134</v>
      </c>
      <c r="E177" s="237"/>
      <c r="F177" s="239" t="s">
        <v>261</v>
      </c>
      <c r="G177" s="237"/>
      <c r="H177" s="240">
        <v>927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134</v>
      </c>
      <c r="AU177" s="246" t="s">
        <v>86</v>
      </c>
      <c r="AV177" s="13" t="s">
        <v>86</v>
      </c>
      <c r="AW177" s="13" t="s">
        <v>4</v>
      </c>
      <c r="AX177" s="13" t="s">
        <v>84</v>
      </c>
      <c r="AY177" s="246" t="s">
        <v>123</v>
      </c>
    </row>
    <row r="178" s="2" customFormat="1" ht="16.5" customHeight="1">
      <c r="A178" s="38"/>
      <c r="B178" s="39"/>
      <c r="C178" s="218" t="s">
        <v>262</v>
      </c>
      <c r="D178" s="218" t="s">
        <v>126</v>
      </c>
      <c r="E178" s="219" t="s">
        <v>263</v>
      </c>
      <c r="F178" s="220" t="s">
        <v>264</v>
      </c>
      <c r="G178" s="221" t="s">
        <v>219</v>
      </c>
      <c r="H178" s="222">
        <v>92.700000000000003</v>
      </c>
      <c r="I178" s="223"/>
      <c r="J178" s="224">
        <f>ROUND(I178*H178,2)</f>
        <v>0</v>
      </c>
      <c r="K178" s="220" t="s">
        <v>130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148</v>
      </c>
      <c r="AT178" s="229" t="s">
        <v>126</v>
      </c>
      <c r="AU178" s="229" t="s">
        <v>86</v>
      </c>
      <c r="AY178" s="17" t="s">
        <v>123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148</v>
      </c>
      <c r="BM178" s="229" t="s">
        <v>265</v>
      </c>
    </row>
    <row r="179" s="2" customFormat="1">
      <c r="A179" s="38"/>
      <c r="B179" s="39"/>
      <c r="C179" s="40"/>
      <c r="D179" s="231" t="s">
        <v>133</v>
      </c>
      <c r="E179" s="40"/>
      <c r="F179" s="232" t="s">
        <v>266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133</v>
      </c>
      <c r="AU179" s="17" t="s">
        <v>86</v>
      </c>
    </row>
    <row r="180" s="2" customFormat="1" ht="16.5" customHeight="1">
      <c r="A180" s="38"/>
      <c r="B180" s="39"/>
      <c r="C180" s="218" t="s">
        <v>267</v>
      </c>
      <c r="D180" s="218" t="s">
        <v>126</v>
      </c>
      <c r="E180" s="219" t="s">
        <v>268</v>
      </c>
      <c r="F180" s="220" t="s">
        <v>269</v>
      </c>
      <c r="G180" s="221" t="s">
        <v>219</v>
      </c>
      <c r="H180" s="222">
        <v>155.25999999999999</v>
      </c>
      <c r="I180" s="223"/>
      <c r="J180" s="224">
        <f>ROUND(I180*H180,2)</f>
        <v>0</v>
      </c>
      <c r="K180" s="220" t="s">
        <v>130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148</v>
      </c>
      <c r="AT180" s="229" t="s">
        <v>126</v>
      </c>
      <c r="AU180" s="229" t="s">
        <v>86</v>
      </c>
      <c r="AY180" s="17" t="s">
        <v>123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148</v>
      </c>
      <c r="BM180" s="229" t="s">
        <v>270</v>
      </c>
    </row>
    <row r="181" s="2" customFormat="1">
      <c r="A181" s="38"/>
      <c r="B181" s="39"/>
      <c r="C181" s="40"/>
      <c r="D181" s="231" t="s">
        <v>133</v>
      </c>
      <c r="E181" s="40"/>
      <c r="F181" s="232" t="s">
        <v>271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133</v>
      </c>
      <c r="AU181" s="17" t="s">
        <v>86</v>
      </c>
    </row>
    <row r="182" s="13" customFormat="1">
      <c r="A182" s="13"/>
      <c r="B182" s="236"/>
      <c r="C182" s="237"/>
      <c r="D182" s="231" t="s">
        <v>134</v>
      </c>
      <c r="E182" s="238" t="s">
        <v>1</v>
      </c>
      <c r="F182" s="239" t="s">
        <v>272</v>
      </c>
      <c r="G182" s="237"/>
      <c r="H182" s="240">
        <v>155.25999999999999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134</v>
      </c>
      <c r="AU182" s="246" t="s">
        <v>86</v>
      </c>
      <c r="AV182" s="13" t="s">
        <v>86</v>
      </c>
      <c r="AW182" s="13" t="s">
        <v>30</v>
      </c>
      <c r="AX182" s="13" t="s">
        <v>84</v>
      </c>
      <c r="AY182" s="246" t="s">
        <v>123</v>
      </c>
    </row>
    <row r="183" s="2" customFormat="1" ht="16.5" customHeight="1">
      <c r="A183" s="38"/>
      <c r="B183" s="39"/>
      <c r="C183" s="218" t="s">
        <v>273</v>
      </c>
      <c r="D183" s="218" t="s">
        <v>126</v>
      </c>
      <c r="E183" s="219" t="s">
        <v>274</v>
      </c>
      <c r="F183" s="220" t="s">
        <v>275</v>
      </c>
      <c r="G183" s="221" t="s">
        <v>276</v>
      </c>
      <c r="H183" s="222">
        <v>176.13</v>
      </c>
      <c r="I183" s="223"/>
      <c r="J183" s="224">
        <f>ROUND(I183*H183,2)</f>
        <v>0</v>
      </c>
      <c r="K183" s="220" t="s">
        <v>130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148</v>
      </c>
      <c r="AT183" s="229" t="s">
        <v>126</v>
      </c>
      <c r="AU183" s="229" t="s">
        <v>86</v>
      </c>
      <c r="AY183" s="17" t="s">
        <v>123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148</v>
      </c>
      <c r="BM183" s="229" t="s">
        <v>277</v>
      </c>
    </row>
    <row r="184" s="2" customFormat="1">
      <c r="A184" s="38"/>
      <c r="B184" s="39"/>
      <c r="C184" s="40"/>
      <c r="D184" s="231" t="s">
        <v>133</v>
      </c>
      <c r="E184" s="40"/>
      <c r="F184" s="232" t="s">
        <v>278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133</v>
      </c>
      <c r="AU184" s="17" t="s">
        <v>86</v>
      </c>
    </row>
    <row r="185" s="13" customFormat="1">
      <c r="A185" s="13"/>
      <c r="B185" s="236"/>
      <c r="C185" s="237"/>
      <c r="D185" s="231" t="s">
        <v>134</v>
      </c>
      <c r="E185" s="238" t="s">
        <v>1</v>
      </c>
      <c r="F185" s="239" t="s">
        <v>279</v>
      </c>
      <c r="G185" s="237"/>
      <c r="H185" s="240">
        <v>176.13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134</v>
      </c>
      <c r="AU185" s="246" t="s">
        <v>86</v>
      </c>
      <c r="AV185" s="13" t="s">
        <v>86</v>
      </c>
      <c r="AW185" s="13" t="s">
        <v>30</v>
      </c>
      <c r="AX185" s="13" t="s">
        <v>84</v>
      </c>
      <c r="AY185" s="246" t="s">
        <v>123</v>
      </c>
    </row>
    <row r="186" s="2" customFormat="1" ht="16.5" customHeight="1">
      <c r="A186" s="38"/>
      <c r="B186" s="39"/>
      <c r="C186" s="218" t="s">
        <v>280</v>
      </c>
      <c r="D186" s="218" t="s">
        <v>126</v>
      </c>
      <c r="E186" s="219" t="s">
        <v>281</v>
      </c>
      <c r="F186" s="220" t="s">
        <v>282</v>
      </c>
      <c r="G186" s="221" t="s">
        <v>219</v>
      </c>
      <c r="H186" s="222">
        <v>1.0800000000000001</v>
      </c>
      <c r="I186" s="223"/>
      <c r="J186" s="224">
        <f>ROUND(I186*H186,2)</f>
        <v>0</v>
      </c>
      <c r="K186" s="220" t="s">
        <v>139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148</v>
      </c>
      <c r="AT186" s="229" t="s">
        <v>126</v>
      </c>
      <c r="AU186" s="229" t="s">
        <v>86</v>
      </c>
      <c r="AY186" s="17" t="s">
        <v>123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148</v>
      </c>
      <c r="BM186" s="229" t="s">
        <v>283</v>
      </c>
    </row>
    <row r="187" s="2" customFormat="1">
      <c r="A187" s="38"/>
      <c r="B187" s="39"/>
      <c r="C187" s="40"/>
      <c r="D187" s="231" t="s">
        <v>133</v>
      </c>
      <c r="E187" s="40"/>
      <c r="F187" s="232" t="s">
        <v>284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133</v>
      </c>
      <c r="AU187" s="17" t="s">
        <v>86</v>
      </c>
    </row>
    <row r="188" s="13" customFormat="1">
      <c r="A188" s="13"/>
      <c r="B188" s="236"/>
      <c r="C188" s="237"/>
      <c r="D188" s="231" t="s">
        <v>134</v>
      </c>
      <c r="E188" s="238" t="s">
        <v>1</v>
      </c>
      <c r="F188" s="239" t="s">
        <v>244</v>
      </c>
      <c r="G188" s="237"/>
      <c r="H188" s="240">
        <v>0.35999999999999999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134</v>
      </c>
      <c r="AU188" s="246" t="s">
        <v>86</v>
      </c>
      <c r="AV188" s="13" t="s">
        <v>86</v>
      </c>
      <c r="AW188" s="13" t="s">
        <v>30</v>
      </c>
      <c r="AX188" s="13" t="s">
        <v>76</v>
      </c>
      <c r="AY188" s="246" t="s">
        <v>123</v>
      </c>
    </row>
    <row r="189" s="13" customFormat="1">
      <c r="A189" s="13"/>
      <c r="B189" s="236"/>
      <c r="C189" s="237"/>
      <c r="D189" s="231" t="s">
        <v>134</v>
      </c>
      <c r="E189" s="238" t="s">
        <v>1</v>
      </c>
      <c r="F189" s="239" t="s">
        <v>285</v>
      </c>
      <c r="G189" s="237"/>
      <c r="H189" s="240">
        <v>0.71999999999999997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134</v>
      </c>
      <c r="AU189" s="246" t="s">
        <v>86</v>
      </c>
      <c r="AV189" s="13" t="s">
        <v>86</v>
      </c>
      <c r="AW189" s="13" t="s">
        <v>30</v>
      </c>
      <c r="AX189" s="13" t="s">
        <v>76</v>
      </c>
      <c r="AY189" s="246" t="s">
        <v>123</v>
      </c>
    </row>
    <row r="190" s="14" customFormat="1">
      <c r="A190" s="14"/>
      <c r="B190" s="247"/>
      <c r="C190" s="248"/>
      <c r="D190" s="231" t="s">
        <v>134</v>
      </c>
      <c r="E190" s="249" t="s">
        <v>1</v>
      </c>
      <c r="F190" s="250" t="s">
        <v>147</v>
      </c>
      <c r="G190" s="248"/>
      <c r="H190" s="251">
        <v>1.0800000000000001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134</v>
      </c>
      <c r="AU190" s="257" t="s">
        <v>86</v>
      </c>
      <c r="AV190" s="14" t="s">
        <v>148</v>
      </c>
      <c r="AW190" s="14" t="s">
        <v>30</v>
      </c>
      <c r="AX190" s="14" t="s">
        <v>84</v>
      </c>
      <c r="AY190" s="257" t="s">
        <v>123</v>
      </c>
    </row>
    <row r="191" s="2" customFormat="1" ht="16.5" customHeight="1">
      <c r="A191" s="38"/>
      <c r="B191" s="39"/>
      <c r="C191" s="218" t="s">
        <v>8</v>
      </c>
      <c r="D191" s="218" t="s">
        <v>126</v>
      </c>
      <c r="E191" s="219" t="s">
        <v>286</v>
      </c>
      <c r="F191" s="220" t="s">
        <v>287</v>
      </c>
      <c r="G191" s="221" t="s">
        <v>219</v>
      </c>
      <c r="H191" s="222">
        <v>77.055999999999997</v>
      </c>
      <c r="I191" s="223"/>
      <c r="J191" s="224">
        <f>ROUND(I191*H191,2)</f>
        <v>0</v>
      </c>
      <c r="K191" s="220" t="s">
        <v>130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148</v>
      </c>
      <c r="AT191" s="229" t="s">
        <v>126</v>
      </c>
      <c r="AU191" s="229" t="s">
        <v>86</v>
      </c>
      <c r="AY191" s="17" t="s">
        <v>123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148</v>
      </c>
      <c r="BM191" s="229" t="s">
        <v>288</v>
      </c>
    </row>
    <row r="192" s="2" customFormat="1">
      <c r="A192" s="38"/>
      <c r="B192" s="39"/>
      <c r="C192" s="40"/>
      <c r="D192" s="231" t="s">
        <v>133</v>
      </c>
      <c r="E192" s="40"/>
      <c r="F192" s="232" t="s">
        <v>289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133</v>
      </c>
      <c r="AU192" s="17" t="s">
        <v>86</v>
      </c>
    </row>
    <row r="193" s="15" customFormat="1">
      <c r="A193" s="15"/>
      <c r="B193" s="262"/>
      <c r="C193" s="263"/>
      <c r="D193" s="231" t="s">
        <v>134</v>
      </c>
      <c r="E193" s="264" t="s">
        <v>1</v>
      </c>
      <c r="F193" s="265" t="s">
        <v>290</v>
      </c>
      <c r="G193" s="263"/>
      <c r="H193" s="264" t="s">
        <v>1</v>
      </c>
      <c r="I193" s="266"/>
      <c r="J193" s="263"/>
      <c r="K193" s="263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134</v>
      </c>
      <c r="AU193" s="271" t="s">
        <v>86</v>
      </c>
      <c r="AV193" s="15" t="s">
        <v>84</v>
      </c>
      <c r="AW193" s="15" t="s">
        <v>30</v>
      </c>
      <c r="AX193" s="15" t="s">
        <v>76</v>
      </c>
      <c r="AY193" s="271" t="s">
        <v>123</v>
      </c>
    </row>
    <row r="194" s="13" customFormat="1">
      <c r="A194" s="13"/>
      <c r="B194" s="236"/>
      <c r="C194" s="237"/>
      <c r="D194" s="231" t="s">
        <v>134</v>
      </c>
      <c r="E194" s="238" t="s">
        <v>1</v>
      </c>
      <c r="F194" s="239" t="s">
        <v>291</v>
      </c>
      <c r="G194" s="237"/>
      <c r="H194" s="240">
        <v>24.920000000000002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134</v>
      </c>
      <c r="AU194" s="246" t="s">
        <v>86</v>
      </c>
      <c r="AV194" s="13" t="s">
        <v>86</v>
      </c>
      <c r="AW194" s="13" t="s">
        <v>30</v>
      </c>
      <c r="AX194" s="13" t="s">
        <v>76</v>
      </c>
      <c r="AY194" s="246" t="s">
        <v>123</v>
      </c>
    </row>
    <row r="195" s="13" customFormat="1">
      <c r="A195" s="13"/>
      <c r="B195" s="236"/>
      <c r="C195" s="237"/>
      <c r="D195" s="231" t="s">
        <v>134</v>
      </c>
      <c r="E195" s="238" t="s">
        <v>1</v>
      </c>
      <c r="F195" s="239" t="s">
        <v>292</v>
      </c>
      <c r="G195" s="237"/>
      <c r="H195" s="240">
        <v>14.24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134</v>
      </c>
      <c r="AU195" s="246" t="s">
        <v>86</v>
      </c>
      <c r="AV195" s="13" t="s">
        <v>86</v>
      </c>
      <c r="AW195" s="13" t="s">
        <v>30</v>
      </c>
      <c r="AX195" s="13" t="s">
        <v>76</v>
      </c>
      <c r="AY195" s="246" t="s">
        <v>123</v>
      </c>
    </row>
    <row r="196" s="13" customFormat="1">
      <c r="A196" s="13"/>
      <c r="B196" s="236"/>
      <c r="C196" s="237"/>
      <c r="D196" s="231" t="s">
        <v>134</v>
      </c>
      <c r="E196" s="238" t="s">
        <v>1</v>
      </c>
      <c r="F196" s="239" t="s">
        <v>293</v>
      </c>
      <c r="G196" s="237"/>
      <c r="H196" s="240">
        <v>23.495999999999999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134</v>
      </c>
      <c r="AU196" s="246" t="s">
        <v>86</v>
      </c>
      <c r="AV196" s="13" t="s">
        <v>86</v>
      </c>
      <c r="AW196" s="13" t="s">
        <v>30</v>
      </c>
      <c r="AX196" s="13" t="s">
        <v>76</v>
      </c>
      <c r="AY196" s="246" t="s">
        <v>123</v>
      </c>
    </row>
    <row r="197" s="13" customFormat="1">
      <c r="A197" s="13"/>
      <c r="B197" s="236"/>
      <c r="C197" s="237"/>
      <c r="D197" s="231" t="s">
        <v>134</v>
      </c>
      <c r="E197" s="238" t="s">
        <v>1</v>
      </c>
      <c r="F197" s="239" t="s">
        <v>237</v>
      </c>
      <c r="G197" s="237"/>
      <c r="H197" s="240">
        <v>14.4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134</v>
      </c>
      <c r="AU197" s="246" t="s">
        <v>86</v>
      </c>
      <c r="AV197" s="13" t="s">
        <v>86</v>
      </c>
      <c r="AW197" s="13" t="s">
        <v>30</v>
      </c>
      <c r="AX197" s="13" t="s">
        <v>76</v>
      </c>
      <c r="AY197" s="246" t="s">
        <v>123</v>
      </c>
    </row>
    <row r="198" s="14" customFormat="1">
      <c r="A198" s="14"/>
      <c r="B198" s="247"/>
      <c r="C198" s="248"/>
      <c r="D198" s="231" t="s">
        <v>134</v>
      </c>
      <c r="E198" s="249" t="s">
        <v>1</v>
      </c>
      <c r="F198" s="250" t="s">
        <v>147</v>
      </c>
      <c r="G198" s="248"/>
      <c r="H198" s="251">
        <v>77.055999999999997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134</v>
      </c>
      <c r="AU198" s="257" t="s">
        <v>86</v>
      </c>
      <c r="AV198" s="14" t="s">
        <v>148</v>
      </c>
      <c r="AW198" s="14" t="s">
        <v>30</v>
      </c>
      <c r="AX198" s="14" t="s">
        <v>84</v>
      </c>
      <c r="AY198" s="257" t="s">
        <v>123</v>
      </c>
    </row>
    <row r="199" s="2" customFormat="1" ht="16.5" customHeight="1">
      <c r="A199" s="38"/>
      <c r="B199" s="39"/>
      <c r="C199" s="272" t="s">
        <v>294</v>
      </c>
      <c r="D199" s="272" t="s">
        <v>295</v>
      </c>
      <c r="E199" s="273" t="s">
        <v>296</v>
      </c>
      <c r="F199" s="274" t="s">
        <v>297</v>
      </c>
      <c r="G199" s="275" t="s">
        <v>276</v>
      </c>
      <c r="H199" s="276">
        <v>57.280000000000001</v>
      </c>
      <c r="I199" s="277"/>
      <c r="J199" s="278">
        <f>ROUND(I199*H199,2)</f>
        <v>0</v>
      </c>
      <c r="K199" s="274" t="s">
        <v>130</v>
      </c>
      <c r="L199" s="279"/>
      <c r="M199" s="280" t="s">
        <v>1</v>
      </c>
      <c r="N199" s="281" t="s">
        <v>41</v>
      </c>
      <c r="O199" s="91"/>
      <c r="P199" s="227">
        <f>O199*H199</f>
        <v>0</v>
      </c>
      <c r="Q199" s="227">
        <v>1</v>
      </c>
      <c r="R199" s="227">
        <f>Q199*H199</f>
        <v>57.280000000000001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170</v>
      </c>
      <c r="AT199" s="229" t="s">
        <v>295</v>
      </c>
      <c r="AU199" s="229" t="s">
        <v>86</v>
      </c>
      <c r="AY199" s="17" t="s">
        <v>123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148</v>
      </c>
      <c r="BM199" s="229" t="s">
        <v>298</v>
      </c>
    </row>
    <row r="200" s="2" customFormat="1">
      <c r="A200" s="38"/>
      <c r="B200" s="39"/>
      <c r="C200" s="40"/>
      <c r="D200" s="231" t="s">
        <v>133</v>
      </c>
      <c r="E200" s="40"/>
      <c r="F200" s="232" t="s">
        <v>297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133</v>
      </c>
      <c r="AU200" s="17" t="s">
        <v>86</v>
      </c>
    </row>
    <row r="201" s="13" customFormat="1">
      <c r="A201" s="13"/>
      <c r="B201" s="236"/>
      <c r="C201" s="237"/>
      <c r="D201" s="231" t="s">
        <v>134</v>
      </c>
      <c r="E201" s="238" t="s">
        <v>1</v>
      </c>
      <c r="F201" s="239" t="s">
        <v>237</v>
      </c>
      <c r="G201" s="237"/>
      <c r="H201" s="240">
        <v>14.4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134</v>
      </c>
      <c r="AU201" s="246" t="s">
        <v>86</v>
      </c>
      <c r="AV201" s="13" t="s">
        <v>86</v>
      </c>
      <c r="AW201" s="13" t="s">
        <v>30</v>
      </c>
      <c r="AX201" s="13" t="s">
        <v>76</v>
      </c>
      <c r="AY201" s="246" t="s">
        <v>123</v>
      </c>
    </row>
    <row r="202" s="13" customFormat="1">
      <c r="A202" s="13"/>
      <c r="B202" s="236"/>
      <c r="C202" s="237"/>
      <c r="D202" s="231" t="s">
        <v>134</v>
      </c>
      <c r="E202" s="238" t="s">
        <v>1</v>
      </c>
      <c r="F202" s="239" t="s">
        <v>292</v>
      </c>
      <c r="G202" s="237"/>
      <c r="H202" s="240">
        <v>14.24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134</v>
      </c>
      <c r="AU202" s="246" t="s">
        <v>86</v>
      </c>
      <c r="AV202" s="13" t="s">
        <v>86</v>
      </c>
      <c r="AW202" s="13" t="s">
        <v>30</v>
      </c>
      <c r="AX202" s="13" t="s">
        <v>76</v>
      </c>
      <c r="AY202" s="246" t="s">
        <v>123</v>
      </c>
    </row>
    <row r="203" s="14" customFormat="1">
      <c r="A203" s="14"/>
      <c r="B203" s="247"/>
      <c r="C203" s="248"/>
      <c r="D203" s="231" t="s">
        <v>134</v>
      </c>
      <c r="E203" s="249" t="s">
        <v>1</v>
      </c>
      <c r="F203" s="250" t="s">
        <v>147</v>
      </c>
      <c r="G203" s="248"/>
      <c r="H203" s="251">
        <v>28.640000000000001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134</v>
      </c>
      <c r="AU203" s="257" t="s">
        <v>86</v>
      </c>
      <c r="AV203" s="14" t="s">
        <v>148</v>
      </c>
      <c r="AW203" s="14" t="s">
        <v>30</v>
      </c>
      <c r="AX203" s="14" t="s">
        <v>84</v>
      </c>
      <c r="AY203" s="257" t="s">
        <v>123</v>
      </c>
    </row>
    <row r="204" s="13" customFormat="1">
      <c r="A204" s="13"/>
      <c r="B204" s="236"/>
      <c r="C204" s="237"/>
      <c r="D204" s="231" t="s">
        <v>134</v>
      </c>
      <c r="E204" s="237"/>
      <c r="F204" s="239" t="s">
        <v>299</v>
      </c>
      <c r="G204" s="237"/>
      <c r="H204" s="240">
        <v>57.280000000000001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134</v>
      </c>
      <c r="AU204" s="246" t="s">
        <v>86</v>
      </c>
      <c r="AV204" s="13" t="s">
        <v>86</v>
      </c>
      <c r="AW204" s="13" t="s">
        <v>4</v>
      </c>
      <c r="AX204" s="13" t="s">
        <v>84</v>
      </c>
      <c r="AY204" s="246" t="s">
        <v>123</v>
      </c>
    </row>
    <row r="205" s="2" customFormat="1" ht="16.5" customHeight="1">
      <c r="A205" s="38"/>
      <c r="B205" s="39"/>
      <c r="C205" s="272" t="s">
        <v>300</v>
      </c>
      <c r="D205" s="272" t="s">
        <v>295</v>
      </c>
      <c r="E205" s="273" t="s">
        <v>301</v>
      </c>
      <c r="F205" s="274" t="s">
        <v>302</v>
      </c>
      <c r="G205" s="275" t="s">
        <v>276</v>
      </c>
      <c r="H205" s="276">
        <v>96.831999999999994</v>
      </c>
      <c r="I205" s="277"/>
      <c r="J205" s="278">
        <f>ROUND(I205*H205,2)</f>
        <v>0</v>
      </c>
      <c r="K205" s="274" t="s">
        <v>130</v>
      </c>
      <c r="L205" s="279"/>
      <c r="M205" s="280" t="s">
        <v>1</v>
      </c>
      <c r="N205" s="281" t="s">
        <v>41</v>
      </c>
      <c r="O205" s="91"/>
      <c r="P205" s="227">
        <f>O205*H205</f>
        <v>0</v>
      </c>
      <c r="Q205" s="227">
        <v>1</v>
      </c>
      <c r="R205" s="227">
        <f>Q205*H205</f>
        <v>96.831999999999994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170</v>
      </c>
      <c r="AT205" s="229" t="s">
        <v>295</v>
      </c>
      <c r="AU205" s="229" t="s">
        <v>86</v>
      </c>
      <c r="AY205" s="17" t="s">
        <v>123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148</v>
      </c>
      <c r="BM205" s="229" t="s">
        <v>303</v>
      </c>
    </row>
    <row r="206" s="2" customFormat="1">
      <c r="A206" s="38"/>
      <c r="B206" s="39"/>
      <c r="C206" s="40"/>
      <c r="D206" s="231" t="s">
        <v>133</v>
      </c>
      <c r="E206" s="40"/>
      <c r="F206" s="232" t="s">
        <v>302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86</v>
      </c>
    </row>
    <row r="207" s="15" customFormat="1">
      <c r="A207" s="15"/>
      <c r="B207" s="262"/>
      <c r="C207" s="263"/>
      <c r="D207" s="231" t="s">
        <v>134</v>
      </c>
      <c r="E207" s="264" t="s">
        <v>1</v>
      </c>
      <c r="F207" s="265" t="s">
        <v>290</v>
      </c>
      <c r="G207" s="263"/>
      <c r="H207" s="264" t="s">
        <v>1</v>
      </c>
      <c r="I207" s="266"/>
      <c r="J207" s="263"/>
      <c r="K207" s="263"/>
      <c r="L207" s="267"/>
      <c r="M207" s="268"/>
      <c r="N207" s="269"/>
      <c r="O207" s="269"/>
      <c r="P207" s="269"/>
      <c r="Q207" s="269"/>
      <c r="R207" s="269"/>
      <c r="S207" s="269"/>
      <c r="T207" s="27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1" t="s">
        <v>134</v>
      </c>
      <c r="AU207" s="271" t="s">
        <v>86</v>
      </c>
      <c r="AV207" s="15" t="s">
        <v>84</v>
      </c>
      <c r="AW207" s="15" t="s">
        <v>30</v>
      </c>
      <c r="AX207" s="15" t="s">
        <v>76</v>
      </c>
      <c r="AY207" s="271" t="s">
        <v>123</v>
      </c>
    </row>
    <row r="208" s="13" customFormat="1">
      <c r="A208" s="13"/>
      <c r="B208" s="236"/>
      <c r="C208" s="237"/>
      <c r="D208" s="231" t="s">
        <v>134</v>
      </c>
      <c r="E208" s="238" t="s">
        <v>1</v>
      </c>
      <c r="F208" s="239" t="s">
        <v>291</v>
      </c>
      <c r="G208" s="237"/>
      <c r="H208" s="240">
        <v>24.920000000000002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134</v>
      </c>
      <c r="AU208" s="246" t="s">
        <v>86</v>
      </c>
      <c r="AV208" s="13" t="s">
        <v>86</v>
      </c>
      <c r="AW208" s="13" t="s">
        <v>30</v>
      </c>
      <c r="AX208" s="13" t="s">
        <v>76</v>
      </c>
      <c r="AY208" s="246" t="s">
        <v>123</v>
      </c>
    </row>
    <row r="209" s="13" customFormat="1">
      <c r="A209" s="13"/>
      <c r="B209" s="236"/>
      <c r="C209" s="237"/>
      <c r="D209" s="231" t="s">
        <v>134</v>
      </c>
      <c r="E209" s="238" t="s">
        <v>1</v>
      </c>
      <c r="F209" s="239" t="s">
        <v>293</v>
      </c>
      <c r="G209" s="237"/>
      <c r="H209" s="240">
        <v>23.495999999999999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134</v>
      </c>
      <c r="AU209" s="246" t="s">
        <v>86</v>
      </c>
      <c r="AV209" s="13" t="s">
        <v>86</v>
      </c>
      <c r="AW209" s="13" t="s">
        <v>30</v>
      </c>
      <c r="AX209" s="13" t="s">
        <v>76</v>
      </c>
      <c r="AY209" s="246" t="s">
        <v>123</v>
      </c>
    </row>
    <row r="210" s="14" customFormat="1">
      <c r="A210" s="14"/>
      <c r="B210" s="247"/>
      <c r="C210" s="248"/>
      <c r="D210" s="231" t="s">
        <v>134</v>
      </c>
      <c r="E210" s="249" t="s">
        <v>1</v>
      </c>
      <c r="F210" s="250" t="s">
        <v>147</v>
      </c>
      <c r="G210" s="248"/>
      <c r="H210" s="251">
        <v>48.415999999999997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134</v>
      </c>
      <c r="AU210" s="257" t="s">
        <v>86</v>
      </c>
      <c r="AV210" s="14" t="s">
        <v>148</v>
      </c>
      <c r="AW210" s="14" t="s">
        <v>30</v>
      </c>
      <c r="AX210" s="14" t="s">
        <v>84</v>
      </c>
      <c r="AY210" s="257" t="s">
        <v>123</v>
      </c>
    </row>
    <row r="211" s="13" customFormat="1">
      <c r="A211" s="13"/>
      <c r="B211" s="236"/>
      <c r="C211" s="237"/>
      <c r="D211" s="231" t="s">
        <v>134</v>
      </c>
      <c r="E211" s="237"/>
      <c r="F211" s="239" t="s">
        <v>304</v>
      </c>
      <c r="G211" s="237"/>
      <c r="H211" s="240">
        <v>96.831999999999994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134</v>
      </c>
      <c r="AU211" s="246" t="s">
        <v>86</v>
      </c>
      <c r="AV211" s="13" t="s">
        <v>86</v>
      </c>
      <c r="AW211" s="13" t="s">
        <v>4</v>
      </c>
      <c r="AX211" s="13" t="s">
        <v>84</v>
      </c>
      <c r="AY211" s="246" t="s">
        <v>123</v>
      </c>
    </row>
    <row r="212" s="2" customFormat="1" ht="16.5" customHeight="1">
      <c r="A212" s="38"/>
      <c r="B212" s="39"/>
      <c r="C212" s="218" t="s">
        <v>305</v>
      </c>
      <c r="D212" s="218" t="s">
        <v>126</v>
      </c>
      <c r="E212" s="219" t="s">
        <v>306</v>
      </c>
      <c r="F212" s="220" t="s">
        <v>307</v>
      </c>
      <c r="G212" s="221" t="s">
        <v>219</v>
      </c>
      <c r="H212" s="222">
        <v>0.23999999999999999</v>
      </c>
      <c r="I212" s="223"/>
      <c r="J212" s="224">
        <f>ROUND(I212*H212,2)</f>
        <v>0</v>
      </c>
      <c r="K212" s="220" t="s">
        <v>139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148</v>
      </c>
      <c r="AT212" s="229" t="s">
        <v>126</v>
      </c>
      <c r="AU212" s="229" t="s">
        <v>86</v>
      </c>
      <c r="AY212" s="17" t="s">
        <v>123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148</v>
      </c>
      <c r="BM212" s="229" t="s">
        <v>308</v>
      </c>
    </row>
    <row r="213" s="2" customFormat="1">
      <c r="A213" s="38"/>
      <c r="B213" s="39"/>
      <c r="C213" s="40"/>
      <c r="D213" s="231" t="s">
        <v>133</v>
      </c>
      <c r="E213" s="40"/>
      <c r="F213" s="232" t="s">
        <v>309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133</v>
      </c>
      <c r="AU213" s="17" t="s">
        <v>86</v>
      </c>
    </row>
    <row r="214" s="13" customFormat="1">
      <c r="A214" s="13"/>
      <c r="B214" s="236"/>
      <c r="C214" s="237"/>
      <c r="D214" s="231" t="s">
        <v>134</v>
      </c>
      <c r="E214" s="238" t="s">
        <v>1</v>
      </c>
      <c r="F214" s="239" t="s">
        <v>310</v>
      </c>
      <c r="G214" s="237"/>
      <c r="H214" s="240">
        <v>0.23999999999999999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134</v>
      </c>
      <c r="AU214" s="246" t="s">
        <v>86</v>
      </c>
      <c r="AV214" s="13" t="s">
        <v>86</v>
      </c>
      <c r="AW214" s="13" t="s">
        <v>30</v>
      </c>
      <c r="AX214" s="13" t="s">
        <v>84</v>
      </c>
      <c r="AY214" s="246" t="s">
        <v>123</v>
      </c>
    </row>
    <row r="215" s="2" customFormat="1" ht="16.5" customHeight="1">
      <c r="A215" s="38"/>
      <c r="B215" s="39"/>
      <c r="C215" s="272" t="s">
        <v>311</v>
      </c>
      <c r="D215" s="272" t="s">
        <v>295</v>
      </c>
      <c r="E215" s="273" t="s">
        <v>312</v>
      </c>
      <c r="F215" s="274" t="s">
        <v>313</v>
      </c>
      <c r="G215" s="275" t="s">
        <v>276</v>
      </c>
      <c r="H215" s="276">
        <v>0.432</v>
      </c>
      <c r="I215" s="277"/>
      <c r="J215" s="278">
        <f>ROUND(I215*H215,2)</f>
        <v>0</v>
      </c>
      <c r="K215" s="274" t="s">
        <v>139</v>
      </c>
      <c r="L215" s="279"/>
      <c r="M215" s="280" t="s">
        <v>1</v>
      </c>
      <c r="N215" s="281" t="s">
        <v>41</v>
      </c>
      <c r="O215" s="91"/>
      <c r="P215" s="227">
        <f>O215*H215</f>
        <v>0</v>
      </c>
      <c r="Q215" s="227">
        <v>1</v>
      </c>
      <c r="R215" s="227">
        <f>Q215*H215</f>
        <v>0.432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170</v>
      </c>
      <c r="AT215" s="229" t="s">
        <v>295</v>
      </c>
      <c r="AU215" s="229" t="s">
        <v>86</v>
      </c>
      <c r="AY215" s="17" t="s">
        <v>123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148</v>
      </c>
      <c r="BM215" s="229" t="s">
        <v>314</v>
      </c>
    </row>
    <row r="216" s="2" customFormat="1">
      <c r="A216" s="38"/>
      <c r="B216" s="39"/>
      <c r="C216" s="40"/>
      <c r="D216" s="231" t="s">
        <v>133</v>
      </c>
      <c r="E216" s="40"/>
      <c r="F216" s="232" t="s">
        <v>313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133</v>
      </c>
      <c r="AU216" s="17" t="s">
        <v>86</v>
      </c>
    </row>
    <row r="217" s="13" customFormat="1">
      <c r="A217" s="13"/>
      <c r="B217" s="236"/>
      <c r="C217" s="237"/>
      <c r="D217" s="231" t="s">
        <v>134</v>
      </c>
      <c r="E217" s="238" t="s">
        <v>1</v>
      </c>
      <c r="F217" s="239" t="s">
        <v>315</v>
      </c>
      <c r="G217" s="237"/>
      <c r="H217" s="240">
        <v>0.432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134</v>
      </c>
      <c r="AU217" s="246" t="s">
        <v>86</v>
      </c>
      <c r="AV217" s="13" t="s">
        <v>86</v>
      </c>
      <c r="AW217" s="13" t="s">
        <v>30</v>
      </c>
      <c r="AX217" s="13" t="s">
        <v>84</v>
      </c>
      <c r="AY217" s="246" t="s">
        <v>123</v>
      </c>
    </row>
    <row r="218" s="2" customFormat="1" ht="16.5" customHeight="1">
      <c r="A218" s="38"/>
      <c r="B218" s="39"/>
      <c r="C218" s="218" t="s">
        <v>316</v>
      </c>
      <c r="D218" s="218" t="s">
        <v>126</v>
      </c>
      <c r="E218" s="219" t="s">
        <v>317</v>
      </c>
      <c r="F218" s="220" t="s">
        <v>318</v>
      </c>
      <c r="G218" s="221" t="s">
        <v>201</v>
      </c>
      <c r="H218" s="222">
        <v>1570.48</v>
      </c>
      <c r="I218" s="223"/>
      <c r="J218" s="224">
        <f>ROUND(I218*H218,2)</f>
        <v>0</v>
      </c>
      <c r="K218" s="220" t="s">
        <v>130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148</v>
      </c>
      <c r="AT218" s="229" t="s">
        <v>126</v>
      </c>
      <c r="AU218" s="229" t="s">
        <v>86</v>
      </c>
      <c r="AY218" s="17" t="s">
        <v>123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148</v>
      </c>
      <c r="BM218" s="229" t="s">
        <v>319</v>
      </c>
    </row>
    <row r="219" s="2" customFormat="1">
      <c r="A219" s="38"/>
      <c r="B219" s="39"/>
      <c r="C219" s="40"/>
      <c r="D219" s="231" t="s">
        <v>133</v>
      </c>
      <c r="E219" s="40"/>
      <c r="F219" s="232" t="s">
        <v>320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133</v>
      </c>
      <c r="AU219" s="17" t="s">
        <v>86</v>
      </c>
    </row>
    <row r="220" s="13" customFormat="1">
      <c r="A220" s="13"/>
      <c r="B220" s="236"/>
      <c r="C220" s="237"/>
      <c r="D220" s="231" t="s">
        <v>134</v>
      </c>
      <c r="E220" s="238" t="s">
        <v>1</v>
      </c>
      <c r="F220" s="239" t="s">
        <v>321</v>
      </c>
      <c r="G220" s="237"/>
      <c r="H220" s="240">
        <v>892.5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134</v>
      </c>
      <c r="AU220" s="246" t="s">
        <v>86</v>
      </c>
      <c r="AV220" s="13" t="s">
        <v>86</v>
      </c>
      <c r="AW220" s="13" t="s">
        <v>30</v>
      </c>
      <c r="AX220" s="13" t="s">
        <v>76</v>
      </c>
      <c r="AY220" s="246" t="s">
        <v>123</v>
      </c>
    </row>
    <row r="221" s="13" customFormat="1">
      <c r="A221" s="13"/>
      <c r="B221" s="236"/>
      <c r="C221" s="237"/>
      <c r="D221" s="231" t="s">
        <v>134</v>
      </c>
      <c r="E221" s="238" t="s">
        <v>1</v>
      </c>
      <c r="F221" s="239" t="s">
        <v>322</v>
      </c>
      <c r="G221" s="237"/>
      <c r="H221" s="240">
        <v>504.48000000000002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134</v>
      </c>
      <c r="AU221" s="246" t="s">
        <v>86</v>
      </c>
      <c r="AV221" s="13" t="s">
        <v>86</v>
      </c>
      <c r="AW221" s="13" t="s">
        <v>30</v>
      </c>
      <c r="AX221" s="13" t="s">
        <v>76</v>
      </c>
      <c r="AY221" s="246" t="s">
        <v>123</v>
      </c>
    </row>
    <row r="222" s="13" customFormat="1">
      <c r="A222" s="13"/>
      <c r="B222" s="236"/>
      <c r="C222" s="237"/>
      <c r="D222" s="231" t="s">
        <v>134</v>
      </c>
      <c r="E222" s="238" t="s">
        <v>1</v>
      </c>
      <c r="F222" s="239" t="s">
        <v>323</v>
      </c>
      <c r="G222" s="237"/>
      <c r="H222" s="240">
        <v>7.5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134</v>
      </c>
      <c r="AU222" s="246" t="s">
        <v>86</v>
      </c>
      <c r="AV222" s="13" t="s">
        <v>86</v>
      </c>
      <c r="AW222" s="13" t="s">
        <v>30</v>
      </c>
      <c r="AX222" s="13" t="s">
        <v>76</v>
      </c>
      <c r="AY222" s="246" t="s">
        <v>123</v>
      </c>
    </row>
    <row r="223" s="13" customFormat="1">
      <c r="A223" s="13"/>
      <c r="B223" s="236"/>
      <c r="C223" s="237"/>
      <c r="D223" s="231" t="s">
        <v>134</v>
      </c>
      <c r="E223" s="238" t="s">
        <v>1</v>
      </c>
      <c r="F223" s="239" t="s">
        <v>209</v>
      </c>
      <c r="G223" s="237"/>
      <c r="H223" s="240">
        <v>58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134</v>
      </c>
      <c r="AU223" s="246" t="s">
        <v>86</v>
      </c>
      <c r="AV223" s="13" t="s">
        <v>86</v>
      </c>
      <c r="AW223" s="13" t="s">
        <v>30</v>
      </c>
      <c r="AX223" s="13" t="s">
        <v>76</v>
      </c>
      <c r="AY223" s="246" t="s">
        <v>123</v>
      </c>
    </row>
    <row r="224" s="13" customFormat="1">
      <c r="A224" s="13"/>
      <c r="B224" s="236"/>
      <c r="C224" s="237"/>
      <c r="D224" s="231" t="s">
        <v>134</v>
      </c>
      <c r="E224" s="238" t="s">
        <v>1</v>
      </c>
      <c r="F224" s="239" t="s">
        <v>210</v>
      </c>
      <c r="G224" s="237"/>
      <c r="H224" s="240">
        <v>69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134</v>
      </c>
      <c r="AU224" s="246" t="s">
        <v>86</v>
      </c>
      <c r="AV224" s="13" t="s">
        <v>86</v>
      </c>
      <c r="AW224" s="13" t="s">
        <v>30</v>
      </c>
      <c r="AX224" s="13" t="s">
        <v>76</v>
      </c>
      <c r="AY224" s="246" t="s">
        <v>123</v>
      </c>
    </row>
    <row r="225" s="13" customFormat="1">
      <c r="A225" s="13"/>
      <c r="B225" s="236"/>
      <c r="C225" s="237"/>
      <c r="D225" s="231" t="s">
        <v>134</v>
      </c>
      <c r="E225" s="238" t="s">
        <v>1</v>
      </c>
      <c r="F225" s="239" t="s">
        <v>324</v>
      </c>
      <c r="G225" s="237"/>
      <c r="H225" s="240">
        <v>39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134</v>
      </c>
      <c r="AU225" s="246" t="s">
        <v>86</v>
      </c>
      <c r="AV225" s="13" t="s">
        <v>86</v>
      </c>
      <c r="AW225" s="13" t="s">
        <v>30</v>
      </c>
      <c r="AX225" s="13" t="s">
        <v>76</v>
      </c>
      <c r="AY225" s="246" t="s">
        <v>123</v>
      </c>
    </row>
    <row r="226" s="14" customFormat="1">
      <c r="A226" s="14"/>
      <c r="B226" s="247"/>
      <c r="C226" s="248"/>
      <c r="D226" s="231" t="s">
        <v>134</v>
      </c>
      <c r="E226" s="249" t="s">
        <v>1</v>
      </c>
      <c r="F226" s="250" t="s">
        <v>147</v>
      </c>
      <c r="G226" s="248"/>
      <c r="H226" s="251">
        <v>1570.48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134</v>
      </c>
      <c r="AU226" s="257" t="s">
        <v>86</v>
      </c>
      <c r="AV226" s="14" t="s">
        <v>148</v>
      </c>
      <c r="AW226" s="14" t="s">
        <v>30</v>
      </c>
      <c r="AX226" s="14" t="s">
        <v>84</v>
      </c>
      <c r="AY226" s="257" t="s">
        <v>123</v>
      </c>
    </row>
    <row r="227" s="2" customFormat="1" ht="16.5" customHeight="1">
      <c r="A227" s="38"/>
      <c r="B227" s="39"/>
      <c r="C227" s="218" t="s">
        <v>7</v>
      </c>
      <c r="D227" s="218" t="s">
        <v>126</v>
      </c>
      <c r="E227" s="219" t="s">
        <v>325</v>
      </c>
      <c r="F227" s="220" t="s">
        <v>326</v>
      </c>
      <c r="G227" s="221" t="s">
        <v>201</v>
      </c>
      <c r="H227" s="222">
        <v>224.80000000000001</v>
      </c>
      <c r="I227" s="223"/>
      <c r="J227" s="224">
        <f>ROUND(I227*H227,2)</f>
        <v>0</v>
      </c>
      <c r="K227" s="220" t="s">
        <v>130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148</v>
      </c>
      <c r="AT227" s="229" t="s">
        <v>126</v>
      </c>
      <c r="AU227" s="229" t="s">
        <v>86</v>
      </c>
      <c r="AY227" s="17" t="s">
        <v>123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148</v>
      </c>
      <c r="BM227" s="229" t="s">
        <v>327</v>
      </c>
    </row>
    <row r="228" s="2" customFormat="1">
      <c r="A228" s="38"/>
      <c r="B228" s="39"/>
      <c r="C228" s="40"/>
      <c r="D228" s="231" t="s">
        <v>133</v>
      </c>
      <c r="E228" s="40"/>
      <c r="F228" s="232" t="s">
        <v>328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133</v>
      </c>
      <c r="AU228" s="17" t="s">
        <v>86</v>
      </c>
    </row>
    <row r="229" s="13" customFormat="1">
      <c r="A229" s="13"/>
      <c r="B229" s="236"/>
      <c r="C229" s="237"/>
      <c r="D229" s="231" t="s">
        <v>134</v>
      </c>
      <c r="E229" s="238" t="s">
        <v>1</v>
      </c>
      <c r="F229" s="239" t="s">
        <v>329</v>
      </c>
      <c r="G229" s="237"/>
      <c r="H229" s="240">
        <v>224.80000000000001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134</v>
      </c>
      <c r="AU229" s="246" t="s">
        <v>86</v>
      </c>
      <c r="AV229" s="13" t="s">
        <v>86</v>
      </c>
      <c r="AW229" s="13" t="s">
        <v>30</v>
      </c>
      <c r="AX229" s="13" t="s">
        <v>84</v>
      </c>
      <c r="AY229" s="246" t="s">
        <v>123</v>
      </c>
    </row>
    <row r="230" s="2" customFormat="1" ht="16.5" customHeight="1">
      <c r="A230" s="38"/>
      <c r="B230" s="39"/>
      <c r="C230" s="218" t="s">
        <v>330</v>
      </c>
      <c r="D230" s="218" t="s">
        <v>126</v>
      </c>
      <c r="E230" s="219" t="s">
        <v>331</v>
      </c>
      <c r="F230" s="220" t="s">
        <v>332</v>
      </c>
      <c r="G230" s="221" t="s">
        <v>213</v>
      </c>
      <c r="H230" s="222">
        <v>3</v>
      </c>
      <c r="I230" s="223"/>
      <c r="J230" s="224">
        <f>ROUND(I230*H230,2)</f>
        <v>0</v>
      </c>
      <c r="K230" s="220" t="s">
        <v>139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0.20000000000000001</v>
      </c>
      <c r="R230" s="227">
        <f>Q230*H230</f>
        <v>0.60000000000000009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333</v>
      </c>
      <c r="AT230" s="229" t="s">
        <v>126</v>
      </c>
      <c r="AU230" s="229" t="s">
        <v>86</v>
      </c>
      <c r="AY230" s="17" t="s">
        <v>123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333</v>
      </c>
      <c r="BM230" s="229" t="s">
        <v>334</v>
      </c>
    </row>
    <row r="231" s="2" customFormat="1">
      <c r="A231" s="38"/>
      <c r="B231" s="39"/>
      <c r="C231" s="40"/>
      <c r="D231" s="231" t="s">
        <v>133</v>
      </c>
      <c r="E231" s="40"/>
      <c r="F231" s="232" t="s">
        <v>335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133</v>
      </c>
      <c r="AU231" s="17" t="s">
        <v>86</v>
      </c>
    </row>
    <row r="232" s="13" customFormat="1">
      <c r="A232" s="13"/>
      <c r="B232" s="236"/>
      <c r="C232" s="237"/>
      <c r="D232" s="231" t="s">
        <v>134</v>
      </c>
      <c r="E232" s="238" t="s">
        <v>1</v>
      </c>
      <c r="F232" s="239" t="s">
        <v>336</v>
      </c>
      <c r="G232" s="237"/>
      <c r="H232" s="240">
        <v>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134</v>
      </c>
      <c r="AU232" s="246" t="s">
        <v>86</v>
      </c>
      <c r="AV232" s="13" t="s">
        <v>86</v>
      </c>
      <c r="AW232" s="13" t="s">
        <v>30</v>
      </c>
      <c r="AX232" s="13" t="s">
        <v>84</v>
      </c>
      <c r="AY232" s="246" t="s">
        <v>123</v>
      </c>
    </row>
    <row r="233" s="12" customFormat="1" ht="22.8" customHeight="1">
      <c r="A233" s="12"/>
      <c r="B233" s="202"/>
      <c r="C233" s="203"/>
      <c r="D233" s="204" t="s">
        <v>75</v>
      </c>
      <c r="E233" s="216" t="s">
        <v>86</v>
      </c>
      <c r="F233" s="216" t="s">
        <v>337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SUM(P234:P270)</f>
        <v>0</v>
      </c>
      <c r="Q233" s="210"/>
      <c r="R233" s="211">
        <f>SUM(R234:R270)</f>
        <v>87.691773299999994</v>
      </c>
      <c r="S233" s="210"/>
      <c r="T233" s="212">
        <f>SUM(T234:T270)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84</v>
      </c>
      <c r="AT233" s="214" t="s">
        <v>75</v>
      </c>
      <c r="AU233" s="214" t="s">
        <v>84</v>
      </c>
      <c r="AY233" s="213" t="s">
        <v>123</v>
      </c>
      <c r="BK233" s="215">
        <f>SUM(BK234:BK270)</f>
        <v>0</v>
      </c>
    </row>
    <row r="234" s="2" customFormat="1" ht="16.5" customHeight="1">
      <c r="A234" s="38"/>
      <c r="B234" s="39"/>
      <c r="C234" s="218" t="s">
        <v>338</v>
      </c>
      <c r="D234" s="218" t="s">
        <v>126</v>
      </c>
      <c r="E234" s="219" t="s">
        <v>339</v>
      </c>
      <c r="F234" s="220" t="s">
        <v>340</v>
      </c>
      <c r="G234" s="221" t="s">
        <v>201</v>
      </c>
      <c r="H234" s="222">
        <v>115.40000000000001</v>
      </c>
      <c r="I234" s="223"/>
      <c r="J234" s="224">
        <f>ROUND(I234*H234,2)</f>
        <v>0</v>
      </c>
      <c r="K234" s="220" t="s">
        <v>130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0.00027</v>
      </c>
      <c r="R234" s="227">
        <f>Q234*H234</f>
        <v>0.031158000000000002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148</v>
      </c>
      <c r="AT234" s="229" t="s">
        <v>126</v>
      </c>
      <c r="AU234" s="229" t="s">
        <v>86</v>
      </c>
      <c r="AY234" s="17" t="s">
        <v>123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148</v>
      </c>
      <c r="BM234" s="229" t="s">
        <v>341</v>
      </c>
    </row>
    <row r="235" s="2" customFormat="1">
      <c r="A235" s="38"/>
      <c r="B235" s="39"/>
      <c r="C235" s="40"/>
      <c r="D235" s="231" t="s">
        <v>133</v>
      </c>
      <c r="E235" s="40"/>
      <c r="F235" s="232" t="s">
        <v>342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133</v>
      </c>
      <c r="AU235" s="17" t="s">
        <v>86</v>
      </c>
    </row>
    <row r="236" s="13" customFormat="1">
      <c r="A236" s="13"/>
      <c r="B236" s="236"/>
      <c r="C236" s="237"/>
      <c r="D236" s="231" t="s">
        <v>134</v>
      </c>
      <c r="E236" s="238" t="s">
        <v>1</v>
      </c>
      <c r="F236" s="239" t="s">
        <v>343</v>
      </c>
      <c r="G236" s="237"/>
      <c r="H236" s="240">
        <v>44.200000000000003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134</v>
      </c>
      <c r="AU236" s="246" t="s">
        <v>86</v>
      </c>
      <c r="AV236" s="13" t="s">
        <v>86</v>
      </c>
      <c r="AW236" s="13" t="s">
        <v>30</v>
      </c>
      <c r="AX236" s="13" t="s">
        <v>76</v>
      </c>
      <c r="AY236" s="246" t="s">
        <v>123</v>
      </c>
    </row>
    <row r="237" s="13" customFormat="1">
      <c r="A237" s="13"/>
      <c r="B237" s="236"/>
      <c r="C237" s="237"/>
      <c r="D237" s="231" t="s">
        <v>134</v>
      </c>
      <c r="E237" s="238" t="s">
        <v>1</v>
      </c>
      <c r="F237" s="239" t="s">
        <v>344</v>
      </c>
      <c r="G237" s="237"/>
      <c r="H237" s="240">
        <v>71.200000000000003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134</v>
      </c>
      <c r="AU237" s="246" t="s">
        <v>86</v>
      </c>
      <c r="AV237" s="13" t="s">
        <v>86</v>
      </c>
      <c r="AW237" s="13" t="s">
        <v>30</v>
      </c>
      <c r="AX237" s="13" t="s">
        <v>76</v>
      </c>
      <c r="AY237" s="246" t="s">
        <v>123</v>
      </c>
    </row>
    <row r="238" s="14" customFormat="1">
      <c r="A238" s="14"/>
      <c r="B238" s="247"/>
      <c r="C238" s="248"/>
      <c r="D238" s="231" t="s">
        <v>134</v>
      </c>
      <c r="E238" s="249" t="s">
        <v>1</v>
      </c>
      <c r="F238" s="250" t="s">
        <v>147</v>
      </c>
      <c r="G238" s="248"/>
      <c r="H238" s="251">
        <v>115.40000000000001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134</v>
      </c>
      <c r="AU238" s="257" t="s">
        <v>86</v>
      </c>
      <c r="AV238" s="14" t="s">
        <v>148</v>
      </c>
      <c r="AW238" s="14" t="s">
        <v>30</v>
      </c>
      <c r="AX238" s="14" t="s">
        <v>84</v>
      </c>
      <c r="AY238" s="257" t="s">
        <v>123</v>
      </c>
    </row>
    <row r="239" s="2" customFormat="1" ht="16.5" customHeight="1">
      <c r="A239" s="38"/>
      <c r="B239" s="39"/>
      <c r="C239" s="272" t="s">
        <v>345</v>
      </c>
      <c r="D239" s="272" t="s">
        <v>295</v>
      </c>
      <c r="E239" s="273" t="s">
        <v>346</v>
      </c>
      <c r="F239" s="274" t="s">
        <v>347</v>
      </c>
      <c r="G239" s="275" t="s">
        <v>201</v>
      </c>
      <c r="H239" s="276">
        <v>132.71000000000001</v>
      </c>
      <c r="I239" s="277"/>
      <c r="J239" s="278">
        <f>ROUND(I239*H239,2)</f>
        <v>0</v>
      </c>
      <c r="K239" s="274" t="s">
        <v>130</v>
      </c>
      <c r="L239" s="279"/>
      <c r="M239" s="280" t="s">
        <v>1</v>
      </c>
      <c r="N239" s="281" t="s">
        <v>41</v>
      </c>
      <c r="O239" s="91"/>
      <c r="P239" s="227">
        <f>O239*H239</f>
        <v>0</v>
      </c>
      <c r="Q239" s="227">
        <v>0.00029999999999999997</v>
      </c>
      <c r="R239" s="227">
        <f>Q239*H239</f>
        <v>0.039813000000000001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170</v>
      </c>
      <c r="AT239" s="229" t="s">
        <v>295</v>
      </c>
      <c r="AU239" s="229" t="s">
        <v>86</v>
      </c>
      <c r="AY239" s="17" t="s">
        <v>123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148</v>
      </c>
      <c r="BM239" s="229" t="s">
        <v>348</v>
      </c>
    </row>
    <row r="240" s="2" customFormat="1">
      <c r="A240" s="38"/>
      <c r="B240" s="39"/>
      <c r="C240" s="40"/>
      <c r="D240" s="231" t="s">
        <v>133</v>
      </c>
      <c r="E240" s="40"/>
      <c r="F240" s="232" t="s">
        <v>347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133</v>
      </c>
      <c r="AU240" s="17" t="s">
        <v>86</v>
      </c>
    </row>
    <row r="241" s="13" customFormat="1">
      <c r="A241" s="13"/>
      <c r="B241" s="236"/>
      <c r="C241" s="237"/>
      <c r="D241" s="231" t="s">
        <v>134</v>
      </c>
      <c r="E241" s="237"/>
      <c r="F241" s="239" t="s">
        <v>349</v>
      </c>
      <c r="G241" s="237"/>
      <c r="H241" s="240">
        <v>132.71000000000001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134</v>
      </c>
      <c r="AU241" s="246" t="s">
        <v>86</v>
      </c>
      <c r="AV241" s="13" t="s">
        <v>86</v>
      </c>
      <c r="AW241" s="13" t="s">
        <v>4</v>
      </c>
      <c r="AX241" s="13" t="s">
        <v>84</v>
      </c>
      <c r="AY241" s="246" t="s">
        <v>123</v>
      </c>
    </row>
    <row r="242" s="2" customFormat="1" ht="16.5" customHeight="1">
      <c r="A242" s="38"/>
      <c r="B242" s="39"/>
      <c r="C242" s="218" t="s">
        <v>350</v>
      </c>
      <c r="D242" s="218" t="s">
        <v>126</v>
      </c>
      <c r="E242" s="219" t="s">
        <v>351</v>
      </c>
      <c r="F242" s="220" t="s">
        <v>352</v>
      </c>
      <c r="G242" s="221" t="s">
        <v>213</v>
      </c>
      <c r="H242" s="222">
        <v>88.200000000000003</v>
      </c>
      <c r="I242" s="223"/>
      <c r="J242" s="224">
        <f>ROUND(I242*H242,2)</f>
        <v>0</v>
      </c>
      <c r="K242" s="220" t="s">
        <v>130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0.00048999999999999998</v>
      </c>
      <c r="R242" s="227">
        <f>Q242*H242</f>
        <v>0.043217999999999999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148</v>
      </c>
      <c r="AT242" s="229" t="s">
        <v>126</v>
      </c>
      <c r="AU242" s="229" t="s">
        <v>86</v>
      </c>
      <c r="AY242" s="17" t="s">
        <v>123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148</v>
      </c>
      <c r="BM242" s="229" t="s">
        <v>353</v>
      </c>
    </row>
    <row r="243" s="2" customFormat="1">
      <c r="A243" s="38"/>
      <c r="B243" s="39"/>
      <c r="C243" s="40"/>
      <c r="D243" s="231" t="s">
        <v>133</v>
      </c>
      <c r="E243" s="40"/>
      <c r="F243" s="232" t="s">
        <v>354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133</v>
      </c>
      <c r="AU243" s="17" t="s">
        <v>86</v>
      </c>
    </row>
    <row r="244" s="13" customFormat="1">
      <c r="A244" s="13"/>
      <c r="B244" s="236"/>
      <c r="C244" s="237"/>
      <c r="D244" s="231" t="s">
        <v>134</v>
      </c>
      <c r="E244" s="238" t="s">
        <v>1</v>
      </c>
      <c r="F244" s="239" t="s">
        <v>355</v>
      </c>
      <c r="G244" s="237"/>
      <c r="H244" s="240">
        <v>17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134</v>
      </c>
      <c r="AU244" s="246" t="s">
        <v>86</v>
      </c>
      <c r="AV244" s="13" t="s">
        <v>86</v>
      </c>
      <c r="AW244" s="13" t="s">
        <v>30</v>
      </c>
      <c r="AX244" s="13" t="s">
        <v>76</v>
      </c>
      <c r="AY244" s="246" t="s">
        <v>123</v>
      </c>
    </row>
    <row r="245" s="13" customFormat="1">
      <c r="A245" s="13"/>
      <c r="B245" s="236"/>
      <c r="C245" s="237"/>
      <c r="D245" s="231" t="s">
        <v>134</v>
      </c>
      <c r="E245" s="238" t="s">
        <v>1</v>
      </c>
      <c r="F245" s="239" t="s">
        <v>356</v>
      </c>
      <c r="G245" s="237"/>
      <c r="H245" s="240">
        <v>71.200000000000003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134</v>
      </c>
      <c r="AU245" s="246" t="s">
        <v>86</v>
      </c>
      <c r="AV245" s="13" t="s">
        <v>86</v>
      </c>
      <c r="AW245" s="13" t="s">
        <v>30</v>
      </c>
      <c r="AX245" s="13" t="s">
        <v>76</v>
      </c>
      <c r="AY245" s="246" t="s">
        <v>123</v>
      </c>
    </row>
    <row r="246" s="14" customFormat="1">
      <c r="A246" s="14"/>
      <c r="B246" s="247"/>
      <c r="C246" s="248"/>
      <c r="D246" s="231" t="s">
        <v>134</v>
      </c>
      <c r="E246" s="249" t="s">
        <v>1</v>
      </c>
      <c r="F246" s="250" t="s">
        <v>147</v>
      </c>
      <c r="G246" s="248"/>
      <c r="H246" s="251">
        <v>88.200000000000003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134</v>
      </c>
      <c r="AU246" s="257" t="s">
        <v>86</v>
      </c>
      <c r="AV246" s="14" t="s">
        <v>148</v>
      </c>
      <c r="AW246" s="14" t="s">
        <v>30</v>
      </c>
      <c r="AX246" s="14" t="s">
        <v>84</v>
      </c>
      <c r="AY246" s="257" t="s">
        <v>123</v>
      </c>
    </row>
    <row r="247" s="2" customFormat="1" ht="16.5" customHeight="1">
      <c r="A247" s="38"/>
      <c r="B247" s="39"/>
      <c r="C247" s="218" t="s">
        <v>357</v>
      </c>
      <c r="D247" s="218" t="s">
        <v>126</v>
      </c>
      <c r="E247" s="219" t="s">
        <v>358</v>
      </c>
      <c r="F247" s="220" t="s">
        <v>359</v>
      </c>
      <c r="G247" s="221" t="s">
        <v>219</v>
      </c>
      <c r="H247" s="222">
        <v>15.733000000000001</v>
      </c>
      <c r="I247" s="223"/>
      <c r="J247" s="224">
        <f>ROUND(I247*H247,2)</f>
        <v>0</v>
      </c>
      <c r="K247" s="220" t="s">
        <v>130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2.3010199999999998</v>
      </c>
      <c r="R247" s="227">
        <f>Q247*H247</f>
        <v>36.201947660000002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148</v>
      </c>
      <c r="AT247" s="229" t="s">
        <v>126</v>
      </c>
      <c r="AU247" s="229" t="s">
        <v>86</v>
      </c>
      <c r="AY247" s="17" t="s">
        <v>123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148</v>
      </c>
      <c r="BM247" s="229" t="s">
        <v>360</v>
      </c>
    </row>
    <row r="248" s="2" customFormat="1">
      <c r="A248" s="38"/>
      <c r="B248" s="39"/>
      <c r="C248" s="40"/>
      <c r="D248" s="231" t="s">
        <v>133</v>
      </c>
      <c r="E248" s="40"/>
      <c r="F248" s="232" t="s">
        <v>361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133</v>
      </c>
      <c r="AU248" s="17" t="s">
        <v>86</v>
      </c>
    </row>
    <row r="249" s="13" customFormat="1">
      <c r="A249" s="13"/>
      <c r="B249" s="236"/>
      <c r="C249" s="237"/>
      <c r="D249" s="231" t="s">
        <v>134</v>
      </c>
      <c r="E249" s="238" t="s">
        <v>1</v>
      </c>
      <c r="F249" s="239" t="s">
        <v>362</v>
      </c>
      <c r="G249" s="237"/>
      <c r="H249" s="240">
        <v>1.0680000000000001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134</v>
      </c>
      <c r="AU249" s="246" t="s">
        <v>86</v>
      </c>
      <c r="AV249" s="13" t="s">
        <v>86</v>
      </c>
      <c r="AW249" s="13" t="s">
        <v>30</v>
      </c>
      <c r="AX249" s="13" t="s">
        <v>76</v>
      </c>
      <c r="AY249" s="246" t="s">
        <v>123</v>
      </c>
    </row>
    <row r="250" s="13" customFormat="1">
      <c r="A250" s="13"/>
      <c r="B250" s="236"/>
      <c r="C250" s="237"/>
      <c r="D250" s="231" t="s">
        <v>134</v>
      </c>
      <c r="E250" s="238" t="s">
        <v>1</v>
      </c>
      <c r="F250" s="239" t="s">
        <v>363</v>
      </c>
      <c r="G250" s="237"/>
      <c r="H250" s="240">
        <v>14.24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134</v>
      </c>
      <c r="AU250" s="246" t="s">
        <v>86</v>
      </c>
      <c r="AV250" s="13" t="s">
        <v>86</v>
      </c>
      <c r="AW250" s="13" t="s">
        <v>30</v>
      </c>
      <c r="AX250" s="13" t="s">
        <v>76</v>
      </c>
      <c r="AY250" s="246" t="s">
        <v>123</v>
      </c>
    </row>
    <row r="251" s="13" customFormat="1">
      <c r="A251" s="13"/>
      <c r="B251" s="236"/>
      <c r="C251" s="237"/>
      <c r="D251" s="231" t="s">
        <v>134</v>
      </c>
      <c r="E251" s="238" t="s">
        <v>1</v>
      </c>
      <c r="F251" s="239" t="s">
        <v>364</v>
      </c>
      <c r="G251" s="237"/>
      <c r="H251" s="240">
        <v>0.42499999999999999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134</v>
      </c>
      <c r="AU251" s="246" t="s">
        <v>86</v>
      </c>
      <c r="AV251" s="13" t="s">
        <v>86</v>
      </c>
      <c r="AW251" s="13" t="s">
        <v>30</v>
      </c>
      <c r="AX251" s="13" t="s">
        <v>76</v>
      </c>
      <c r="AY251" s="246" t="s">
        <v>123</v>
      </c>
    </row>
    <row r="252" s="14" customFormat="1">
      <c r="A252" s="14"/>
      <c r="B252" s="247"/>
      <c r="C252" s="248"/>
      <c r="D252" s="231" t="s">
        <v>134</v>
      </c>
      <c r="E252" s="249" t="s">
        <v>1</v>
      </c>
      <c r="F252" s="250" t="s">
        <v>147</v>
      </c>
      <c r="G252" s="248"/>
      <c r="H252" s="251">
        <v>15.733000000000001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134</v>
      </c>
      <c r="AU252" s="257" t="s">
        <v>86</v>
      </c>
      <c r="AV252" s="14" t="s">
        <v>148</v>
      </c>
      <c r="AW252" s="14" t="s">
        <v>30</v>
      </c>
      <c r="AX252" s="14" t="s">
        <v>84</v>
      </c>
      <c r="AY252" s="257" t="s">
        <v>123</v>
      </c>
    </row>
    <row r="253" s="2" customFormat="1" ht="16.5" customHeight="1">
      <c r="A253" s="38"/>
      <c r="B253" s="39"/>
      <c r="C253" s="218" t="s">
        <v>365</v>
      </c>
      <c r="D253" s="218" t="s">
        <v>126</v>
      </c>
      <c r="E253" s="219" t="s">
        <v>366</v>
      </c>
      <c r="F253" s="220" t="s">
        <v>367</v>
      </c>
      <c r="G253" s="221" t="s">
        <v>219</v>
      </c>
      <c r="H253" s="222">
        <v>0.83199999999999996</v>
      </c>
      <c r="I253" s="223"/>
      <c r="J253" s="224">
        <f>ROUND(I253*H253,2)</f>
        <v>0</v>
      </c>
      <c r="K253" s="220" t="s">
        <v>139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2.3010199999999998</v>
      </c>
      <c r="R253" s="227">
        <f>Q253*H253</f>
        <v>1.9144486399999998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148</v>
      </c>
      <c r="AT253" s="229" t="s">
        <v>126</v>
      </c>
      <c r="AU253" s="229" t="s">
        <v>86</v>
      </c>
      <c r="AY253" s="17" t="s">
        <v>123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148</v>
      </c>
      <c r="BM253" s="229" t="s">
        <v>368</v>
      </c>
    </row>
    <row r="254" s="2" customFormat="1">
      <c r="A254" s="38"/>
      <c r="B254" s="39"/>
      <c r="C254" s="40"/>
      <c r="D254" s="231" t="s">
        <v>133</v>
      </c>
      <c r="E254" s="40"/>
      <c r="F254" s="232" t="s">
        <v>369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133</v>
      </c>
      <c r="AU254" s="17" t="s">
        <v>86</v>
      </c>
    </row>
    <row r="255" s="13" customFormat="1">
      <c r="A255" s="13"/>
      <c r="B255" s="236"/>
      <c r="C255" s="237"/>
      <c r="D255" s="231" t="s">
        <v>134</v>
      </c>
      <c r="E255" s="238" t="s">
        <v>1</v>
      </c>
      <c r="F255" s="239" t="s">
        <v>370</v>
      </c>
      <c r="G255" s="237"/>
      <c r="H255" s="240">
        <v>0.83199999999999996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134</v>
      </c>
      <c r="AU255" s="246" t="s">
        <v>86</v>
      </c>
      <c r="AV255" s="13" t="s">
        <v>86</v>
      </c>
      <c r="AW255" s="13" t="s">
        <v>30</v>
      </c>
      <c r="AX255" s="13" t="s">
        <v>84</v>
      </c>
      <c r="AY255" s="246" t="s">
        <v>123</v>
      </c>
    </row>
    <row r="256" s="2" customFormat="1" ht="16.5" customHeight="1">
      <c r="A256" s="38"/>
      <c r="B256" s="39"/>
      <c r="C256" s="218" t="s">
        <v>371</v>
      </c>
      <c r="D256" s="218" t="s">
        <v>126</v>
      </c>
      <c r="E256" s="219" t="s">
        <v>372</v>
      </c>
      <c r="F256" s="220" t="s">
        <v>373</v>
      </c>
      <c r="G256" s="221" t="s">
        <v>219</v>
      </c>
      <c r="H256" s="222">
        <v>19.600000000000001</v>
      </c>
      <c r="I256" s="223"/>
      <c r="J256" s="224">
        <f>ROUND(I256*H256,2)</f>
        <v>0</v>
      </c>
      <c r="K256" s="220" t="s">
        <v>130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2.5018699999999998</v>
      </c>
      <c r="R256" s="227">
        <f>Q256*H256</f>
        <v>49.036651999999997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148</v>
      </c>
      <c r="AT256" s="229" t="s">
        <v>126</v>
      </c>
      <c r="AU256" s="229" t="s">
        <v>86</v>
      </c>
      <c r="AY256" s="17" t="s">
        <v>123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148</v>
      </c>
      <c r="BM256" s="229" t="s">
        <v>374</v>
      </c>
    </row>
    <row r="257" s="2" customFormat="1">
      <c r="A257" s="38"/>
      <c r="B257" s="39"/>
      <c r="C257" s="40"/>
      <c r="D257" s="231" t="s">
        <v>133</v>
      </c>
      <c r="E257" s="40"/>
      <c r="F257" s="232" t="s">
        <v>375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133</v>
      </c>
      <c r="AU257" s="17" t="s">
        <v>86</v>
      </c>
    </row>
    <row r="258" s="15" customFormat="1">
      <c r="A258" s="15"/>
      <c r="B258" s="262"/>
      <c r="C258" s="263"/>
      <c r="D258" s="231" t="s">
        <v>134</v>
      </c>
      <c r="E258" s="264" t="s">
        <v>1</v>
      </c>
      <c r="F258" s="265" t="s">
        <v>227</v>
      </c>
      <c r="G258" s="263"/>
      <c r="H258" s="264" t="s">
        <v>1</v>
      </c>
      <c r="I258" s="266"/>
      <c r="J258" s="263"/>
      <c r="K258" s="263"/>
      <c r="L258" s="267"/>
      <c r="M258" s="268"/>
      <c r="N258" s="269"/>
      <c r="O258" s="269"/>
      <c r="P258" s="269"/>
      <c r="Q258" s="269"/>
      <c r="R258" s="269"/>
      <c r="S258" s="269"/>
      <c r="T258" s="27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1" t="s">
        <v>134</v>
      </c>
      <c r="AU258" s="271" t="s">
        <v>86</v>
      </c>
      <c r="AV258" s="15" t="s">
        <v>84</v>
      </c>
      <c r="AW258" s="15" t="s">
        <v>30</v>
      </c>
      <c r="AX258" s="15" t="s">
        <v>76</v>
      </c>
      <c r="AY258" s="271" t="s">
        <v>123</v>
      </c>
    </row>
    <row r="259" s="13" customFormat="1">
      <c r="A259" s="13"/>
      <c r="B259" s="236"/>
      <c r="C259" s="237"/>
      <c r="D259" s="231" t="s">
        <v>134</v>
      </c>
      <c r="E259" s="238" t="s">
        <v>1</v>
      </c>
      <c r="F259" s="239" t="s">
        <v>228</v>
      </c>
      <c r="G259" s="237"/>
      <c r="H259" s="240">
        <v>19.600000000000001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134</v>
      </c>
      <c r="AU259" s="246" t="s">
        <v>86</v>
      </c>
      <c r="AV259" s="13" t="s">
        <v>86</v>
      </c>
      <c r="AW259" s="13" t="s">
        <v>30</v>
      </c>
      <c r="AX259" s="13" t="s">
        <v>84</v>
      </c>
      <c r="AY259" s="246" t="s">
        <v>123</v>
      </c>
    </row>
    <row r="260" s="2" customFormat="1" ht="16.5" customHeight="1">
      <c r="A260" s="38"/>
      <c r="B260" s="39"/>
      <c r="C260" s="272" t="s">
        <v>376</v>
      </c>
      <c r="D260" s="272" t="s">
        <v>295</v>
      </c>
      <c r="E260" s="273" t="s">
        <v>377</v>
      </c>
      <c r="F260" s="274" t="s">
        <v>378</v>
      </c>
      <c r="G260" s="275" t="s">
        <v>379</v>
      </c>
      <c r="H260" s="276">
        <v>98</v>
      </c>
      <c r="I260" s="277"/>
      <c r="J260" s="278">
        <f>ROUND(I260*H260,2)</f>
        <v>0</v>
      </c>
      <c r="K260" s="274" t="s">
        <v>1</v>
      </c>
      <c r="L260" s="279"/>
      <c r="M260" s="280" t="s">
        <v>1</v>
      </c>
      <c r="N260" s="281" t="s">
        <v>41</v>
      </c>
      <c r="O260" s="91"/>
      <c r="P260" s="227">
        <f>O260*H260</f>
        <v>0</v>
      </c>
      <c r="Q260" s="227">
        <v>0.0022200000000000002</v>
      </c>
      <c r="R260" s="227">
        <f>Q260*H260</f>
        <v>0.21756000000000003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170</v>
      </c>
      <c r="AT260" s="229" t="s">
        <v>295</v>
      </c>
      <c r="AU260" s="229" t="s">
        <v>86</v>
      </c>
      <c r="AY260" s="17" t="s">
        <v>123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148</v>
      </c>
      <c r="BM260" s="229" t="s">
        <v>380</v>
      </c>
    </row>
    <row r="261" s="2" customFormat="1">
      <c r="A261" s="38"/>
      <c r="B261" s="39"/>
      <c r="C261" s="40"/>
      <c r="D261" s="231" t="s">
        <v>133</v>
      </c>
      <c r="E261" s="40"/>
      <c r="F261" s="232" t="s">
        <v>378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133</v>
      </c>
      <c r="AU261" s="17" t="s">
        <v>86</v>
      </c>
    </row>
    <row r="262" s="15" customFormat="1">
      <c r="A262" s="15"/>
      <c r="B262" s="262"/>
      <c r="C262" s="263"/>
      <c r="D262" s="231" t="s">
        <v>134</v>
      </c>
      <c r="E262" s="264" t="s">
        <v>1</v>
      </c>
      <c r="F262" s="265" t="s">
        <v>381</v>
      </c>
      <c r="G262" s="263"/>
      <c r="H262" s="264" t="s">
        <v>1</v>
      </c>
      <c r="I262" s="266"/>
      <c r="J262" s="263"/>
      <c r="K262" s="263"/>
      <c r="L262" s="267"/>
      <c r="M262" s="268"/>
      <c r="N262" s="269"/>
      <c r="O262" s="269"/>
      <c r="P262" s="269"/>
      <c r="Q262" s="269"/>
      <c r="R262" s="269"/>
      <c r="S262" s="269"/>
      <c r="T262" s="27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1" t="s">
        <v>134</v>
      </c>
      <c r="AU262" s="271" t="s">
        <v>86</v>
      </c>
      <c r="AV262" s="15" t="s">
        <v>84</v>
      </c>
      <c r="AW262" s="15" t="s">
        <v>30</v>
      </c>
      <c r="AX262" s="15" t="s">
        <v>76</v>
      </c>
      <c r="AY262" s="271" t="s">
        <v>123</v>
      </c>
    </row>
    <row r="263" s="13" customFormat="1">
      <c r="A263" s="13"/>
      <c r="B263" s="236"/>
      <c r="C263" s="237"/>
      <c r="D263" s="231" t="s">
        <v>134</v>
      </c>
      <c r="E263" s="238" t="s">
        <v>1</v>
      </c>
      <c r="F263" s="239" t="s">
        <v>382</v>
      </c>
      <c r="G263" s="237"/>
      <c r="H263" s="240">
        <v>98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134</v>
      </c>
      <c r="AU263" s="246" t="s">
        <v>86</v>
      </c>
      <c r="AV263" s="13" t="s">
        <v>86</v>
      </c>
      <c r="AW263" s="13" t="s">
        <v>30</v>
      </c>
      <c r="AX263" s="13" t="s">
        <v>84</v>
      </c>
      <c r="AY263" s="246" t="s">
        <v>123</v>
      </c>
    </row>
    <row r="264" s="2" customFormat="1" ht="16.5" customHeight="1">
      <c r="A264" s="38"/>
      <c r="B264" s="39"/>
      <c r="C264" s="218" t="s">
        <v>383</v>
      </c>
      <c r="D264" s="218" t="s">
        <v>126</v>
      </c>
      <c r="E264" s="219" t="s">
        <v>384</v>
      </c>
      <c r="F264" s="220" t="s">
        <v>385</v>
      </c>
      <c r="G264" s="221" t="s">
        <v>201</v>
      </c>
      <c r="H264" s="222">
        <v>78.400000000000006</v>
      </c>
      <c r="I264" s="223"/>
      <c r="J264" s="224">
        <f>ROUND(I264*H264,2)</f>
        <v>0</v>
      </c>
      <c r="K264" s="220" t="s">
        <v>130</v>
      </c>
      <c r="L264" s="44"/>
      <c r="M264" s="225" t="s">
        <v>1</v>
      </c>
      <c r="N264" s="226" t="s">
        <v>41</v>
      </c>
      <c r="O264" s="91"/>
      <c r="P264" s="227">
        <f>O264*H264</f>
        <v>0</v>
      </c>
      <c r="Q264" s="227">
        <v>0.00264</v>
      </c>
      <c r="R264" s="227">
        <f>Q264*H264</f>
        <v>0.20697600000000002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148</v>
      </c>
      <c r="AT264" s="229" t="s">
        <v>126</v>
      </c>
      <c r="AU264" s="229" t="s">
        <v>86</v>
      </c>
      <c r="AY264" s="17" t="s">
        <v>123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148</v>
      </c>
      <c r="BM264" s="229" t="s">
        <v>386</v>
      </c>
    </row>
    <row r="265" s="2" customFormat="1">
      <c r="A265" s="38"/>
      <c r="B265" s="39"/>
      <c r="C265" s="40"/>
      <c r="D265" s="231" t="s">
        <v>133</v>
      </c>
      <c r="E265" s="40"/>
      <c r="F265" s="232" t="s">
        <v>387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133</v>
      </c>
      <c r="AU265" s="17" t="s">
        <v>86</v>
      </c>
    </row>
    <row r="266" s="15" customFormat="1">
      <c r="A266" s="15"/>
      <c r="B266" s="262"/>
      <c r="C266" s="263"/>
      <c r="D266" s="231" t="s">
        <v>134</v>
      </c>
      <c r="E266" s="264" t="s">
        <v>1</v>
      </c>
      <c r="F266" s="265" t="s">
        <v>227</v>
      </c>
      <c r="G266" s="263"/>
      <c r="H266" s="264" t="s">
        <v>1</v>
      </c>
      <c r="I266" s="266"/>
      <c r="J266" s="263"/>
      <c r="K266" s="263"/>
      <c r="L266" s="267"/>
      <c r="M266" s="268"/>
      <c r="N266" s="269"/>
      <c r="O266" s="269"/>
      <c r="P266" s="269"/>
      <c r="Q266" s="269"/>
      <c r="R266" s="269"/>
      <c r="S266" s="269"/>
      <c r="T266" s="27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1" t="s">
        <v>134</v>
      </c>
      <c r="AU266" s="271" t="s">
        <v>86</v>
      </c>
      <c r="AV266" s="15" t="s">
        <v>84</v>
      </c>
      <c r="AW266" s="15" t="s">
        <v>30</v>
      </c>
      <c r="AX266" s="15" t="s">
        <v>76</v>
      </c>
      <c r="AY266" s="271" t="s">
        <v>123</v>
      </c>
    </row>
    <row r="267" s="13" customFormat="1">
      <c r="A267" s="13"/>
      <c r="B267" s="236"/>
      <c r="C267" s="237"/>
      <c r="D267" s="231" t="s">
        <v>134</v>
      </c>
      <c r="E267" s="238" t="s">
        <v>1</v>
      </c>
      <c r="F267" s="239" t="s">
        <v>388</v>
      </c>
      <c r="G267" s="237"/>
      <c r="H267" s="240">
        <v>78.400000000000006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134</v>
      </c>
      <c r="AU267" s="246" t="s">
        <v>86</v>
      </c>
      <c r="AV267" s="13" t="s">
        <v>86</v>
      </c>
      <c r="AW267" s="13" t="s">
        <v>30</v>
      </c>
      <c r="AX267" s="13" t="s">
        <v>84</v>
      </c>
      <c r="AY267" s="246" t="s">
        <v>123</v>
      </c>
    </row>
    <row r="268" s="2" customFormat="1" ht="16.5" customHeight="1">
      <c r="A268" s="38"/>
      <c r="B268" s="39"/>
      <c r="C268" s="218" t="s">
        <v>389</v>
      </c>
      <c r="D268" s="218" t="s">
        <v>126</v>
      </c>
      <c r="E268" s="219" t="s">
        <v>390</v>
      </c>
      <c r="F268" s="220" t="s">
        <v>391</v>
      </c>
      <c r="G268" s="221" t="s">
        <v>201</v>
      </c>
      <c r="H268" s="222">
        <v>78.400000000000006</v>
      </c>
      <c r="I268" s="223"/>
      <c r="J268" s="224">
        <f>ROUND(I268*H268,2)</f>
        <v>0</v>
      </c>
      <c r="K268" s="220" t="s">
        <v>130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148</v>
      </c>
      <c r="AT268" s="229" t="s">
        <v>126</v>
      </c>
      <c r="AU268" s="229" t="s">
        <v>86</v>
      </c>
      <c r="AY268" s="17" t="s">
        <v>123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148</v>
      </c>
      <c r="BM268" s="229" t="s">
        <v>392</v>
      </c>
    </row>
    <row r="269" s="2" customFormat="1">
      <c r="A269" s="38"/>
      <c r="B269" s="39"/>
      <c r="C269" s="40"/>
      <c r="D269" s="231" t="s">
        <v>133</v>
      </c>
      <c r="E269" s="40"/>
      <c r="F269" s="232" t="s">
        <v>393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133</v>
      </c>
      <c r="AU269" s="17" t="s">
        <v>86</v>
      </c>
    </row>
    <row r="270" s="13" customFormat="1">
      <c r="A270" s="13"/>
      <c r="B270" s="236"/>
      <c r="C270" s="237"/>
      <c r="D270" s="231" t="s">
        <v>134</v>
      </c>
      <c r="E270" s="238" t="s">
        <v>1</v>
      </c>
      <c r="F270" s="239" t="s">
        <v>394</v>
      </c>
      <c r="G270" s="237"/>
      <c r="H270" s="240">
        <v>78.400000000000006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134</v>
      </c>
      <c r="AU270" s="246" t="s">
        <v>86</v>
      </c>
      <c r="AV270" s="13" t="s">
        <v>86</v>
      </c>
      <c r="AW270" s="13" t="s">
        <v>30</v>
      </c>
      <c r="AX270" s="13" t="s">
        <v>84</v>
      </c>
      <c r="AY270" s="246" t="s">
        <v>123</v>
      </c>
    </row>
    <row r="271" s="12" customFormat="1" ht="22.8" customHeight="1">
      <c r="A271" s="12"/>
      <c r="B271" s="202"/>
      <c r="C271" s="203"/>
      <c r="D271" s="204" t="s">
        <v>75</v>
      </c>
      <c r="E271" s="216" t="s">
        <v>141</v>
      </c>
      <c r="F271" s="216" t="s">
        <v>395</v>
      </c>
      <c r="G271" s="203"/>
      <c r="H271" s="203"/>
      <c r="I271" s="206"/>
      <c r="J271" s="217">
        <f>BK271</f>
        <v>0</v>
      </c>
      <c r="K271" s="203"/>
      <c r="L271" s="208"/>
      <c r="M271" s="209"/>
      <c r="N271" s="210"/>
      <c r="O271" s="210"/>
      <c r="P271" s="211">
        <f>SUM(P272:P305)</f>
        <v>0</v>
      </c>
      <c r="Q271" s="210"/>
      <c r="R271" s="211">
        <f>SUM(R272:R305)</f>
        <v>117.559516</v>
      </c>
      <c r="S271" s="210"/>
      <c r="T271" s="212">
        <f>SUM(T272:T305)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3" t="s">
        <v>84</v>
      </c>
      <c r="AT271" s="214" t="s">
        <v>75</v>
      </c>
      <c r="AU271" s="214" t="s">
        <v>84</v>
      </c>
      <c r="AY271" s="213" t="s">
        <v>123</v>
      </c>
      <c r="BK271" s="215">
        <f>SUM(BK272:BK305)</f>
        <v>0</v>
      </c>
    </row>
    <row r="272" s="2" customFormat="1" ht="21.75" customHeight="1">
      <c r="A272" s="38"/>
      <c r="B272" s="39"/>
      <c r="C272" s="218" t="s">
        <v>396</v>
      </c>
      <c r="D272" s="218" t="s">
        <v>126</v>
      </c>
      <c r="E272" s="219" t="s">
        <v>397</v>
      </c>
      <c r="F272" s="220" t="s">
        <v>398</v>
      </c>
      <c r="G272" s="221" t="s">
        <v>201</v>
      </c>
      <c r="H272" s="222">
        <v>3.8500000000000001</v>
      </c>
      <c r="I272" s="223"/>
      <c r="J272" s="224">
        <f>ROUND(I272*H272,2)</f>
        <v>0</v>
      </c>
      <c r="K272" s="220" t="s">
        <v>130</v>
      </c>
      <c r="L272" s="44"/>
      <c r="M272" s="225" t="s">
        <v>1</v>
      </c>
      <c r="N272" s="226" t="s">
        <v>41</v>
      </c>
      <c r="O272" s="91"/>
      <c r="P272" s="227">
        <f>O272*H272</f>
        <v>0</v>
      </c>
      <c r="Q272" s="227">
        <v>1.0203599999999999</v>
      </c>
      <c r="R272" s="227">
        <f>Q272*H272</f>
        <v>3.9283859999999997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148</v>
      </c>
      <c r="AT272" s="229" t="s">
        <v>126</v>
      </c>
      <c r="AU272" s="229" t="s">
        <v>86</v>
      </c>
      <c r="AY272" s="17" t="s">
        <v>123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148</v>
      </c>
      <c r="BM272" s="229" t="s">
        <v>399</v>
      </c>
    </row>
    <row r="273" s="2" customFormat="1">
      <c r="A273" s="38"/>
      <c r="B273" s="39"/>
      <c r="C273" s="40"/>
      <c r="D273" s="231" t="s">
        <v>133</v>
      </c>
      <c r="E273" s="40"/>
      <c r="F273" s="232" t="s">
        <v>400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133</v>
      </c>
      <c r="AU273" s="17" t="s">
        <v>86</v>
      </c>
    </row>
    <row r="274" s="15" customFormat="1">
      <c r="A274" s="15"/>
      <c r="B274" s="262"/>
      <c r="C274" s="263"/>
      <c r="D274" s="231" t="s">
        <v>134</v>
      </c>
      <c r="E274" s="264" t="s">
        <v>1</v>
      </c>
      <c r="F274" s="265" t="s">
        <v>227</v>
      </c>
      <c r="G274" s="263"/>
      <c r="H274" s="264" t="s">
        <v>1</v>
      </c>
      <c r="I274" s="266"/>
      <c r="J274" s="263"/>
      <c r="K274" s="263"/>
      <c r="L274" s="267"/>
      <c r="M274" s="268"/>
      <c r="N274" s="269"/>
      <c r="O274" s="269"/>
      <c r="P274" s="269"/>
      <c r="Q274" s="269"/>
      <c r="R274" s="269"/>
      <c r="S274" s="269"/>
      <c r="T274" s="270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1" t="s">
        <v>134</v>
      </c>
      <c r="AU274" s="271" t="s">
        <v>86</v>
      </c>
      <c r="AV274" s="15" t="s">
        <v>84</v>
      </c>
      <c r="AW274" s="15" t="s">
        <v>30</v>
      </c>
      <c r="AX274" s="15" t="s">
        <v>76</v>
      </c>
      <c r="AY274" s="271" t="s">
        <v>123</v>
      </c>
    </row>
    <row r="275" s="13" customFormat="1">
      <c r="A275" s="13"/>
      <c r="B275" s="236"/>
      <c r="C275" s="237"/>
      <c r="D275" s="231" t="s">
        <v>134</v>
      </c>
      <c r="E275" s="238" t="s">
        <v>1</v>
      </c>
      <c r="F275" s="239" t="s">
        <v>401</v>
      </c>
      <c r="G275" s="237"/>
      <c r="H275" s="240">
        <v>3.8500000000000001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134</v>
      </c>
      <c r="AU275" s="246" t="s">
        <v>86</v>
      </c>
      <c r="AV275" s="13" t="s">
        <v>86</v>
      </c>
      <c r="AW275" s="13" t="s">
        <v>30</v>
      </c>
      <c r="AX275" s="13" t="s">
        <v>84</v>
      </c>
      <c r="AY275" s="246" t="s">
        <v>123</v>
      </c>
    </row>
    <row r="276" s="2" customFormat="1" ht="16.5" customHeight="1">
      <c r="A276" s="38"/>
      <c r="B276" s="39"/>
      <c r="C276" s="218" t="s">
        <v>402</v>
      </c>
      <c r="D276" s="218" t="s">
        <v>126</v>
      </c>
      <c r="E276" s="219" t="s">
        <v>403</v>
      </c>
      <c r="F276" s="220" t="s">
        <v>404</v>
      </c>
      <c r="G276" s="221" t="s">
        <v>213</v>
      </c>
      <c r="H276" s="222">
        <v>140.19999999999999</v>
      </c>
      <c r="I276" s="223"/>
      <c r="J276" s="224">
        <f>ROUND(I276*H276,2)</f>
        <v>0</v>
      </c>
      <c r="K276" s="220" t="s">
        <v>130</v>
      </c>
      <c r="L276" s="44"/>
      <c r="M276" s="225" t="s">
        <v>1</v>
      </c>
      <c r="N276" s="226" t="s">
        <v>41</v>
      </c>
      <c r="O276" s="91"/>
      <c r="P276" s="227">
        <f>O276*H276</f>
        <v>0</v>
      </c>
      <c r="Q276" s="227">
        <v>0.24127000000000001</v>
      </c>
      <c r="R276" s="227">
        <f>Q276*H276</f>
        <v>33.826053999999999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148</v>
      </c>
      <c r="AT276" s="229" t="s">
        <v>126</v>
      </c>
      <c r="AU276" s="229" t="s">
        <v>86</v>
      </c>
      <c r="AY276" s="17" t="s">
        <v>123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148</v>
      </c>
      <c r="BM276" s="229" t="s">
        <v>405</v>
      </c>
    </row>
    <row r="277" s="2" customFormat="1">
      <c r="A277" s="38"/>
      <c r="B277" s="39"/>
      <c r="C277" s="40"/>
      <c r="D277" s="231" t="s">
        <v>133</v>
      </c>
      <c r="E277" s="40"/>
      <c r="F277" s="232" t="s">
        <v>406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133</v>
      </c>
      <c r="AU277" s="17" t="s">
        <v>86</v>
      </c>
    </row>
    <row r="278" s="13" customFormat="1">
      <c r="A278" s="13"/>
      <c r="B278" s="236"/>
      <c r="C278" s="237"/>
      <c r="D278" s="231" t="s">
        <v>134</v>
      </c>
      <c r="E278" s="238" t="s">
        <v>1</v>
      </c>
      <c r="F278" s="239" t="s">
        <v>407</v>
      </c>
      <c r="G278" s="237"/>
      <c r="H278" s="240">
        <v>140.19999999999999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134</v>
      </c>
      <c r="AU278" s="246" t="s">
        <v>86</v>
      </c>
      <c r="AV278" s="13" t="s">
        <v>86</v>
      </c>
      <c r="AW278" s="13" t="s">
        <v>30</v>
      </c>
      <c r="AX278" s="13" t="s">
        <v>84</v>
      </c>
      <c r="AY278" s="246" t="s">
        <v>123</v>
      </c>
    </row>
    <row r="279" s="2" customFormat="1" ht="16.5" customHeight="1">
      <c r="A279" s="38"/>
      <c r="B279" s="39"/>
      <c r="C279" s="272" t="s">
        <v>408</v>
      </c>
      <c r="D279" s="272" t="s">
        <v>295</v>
      </c>
      <c r="E279" s="273" t="s">
        <v>409</v>
      </c>
      <c r="F279" s="274" t="s">
        <v>410</v>
      </c>
      <c r="G279" s="275" t="s">
        <v>379</v>
      </c>
      <c r="H279" s="276">
        <v>336.81</v>
      </c>
      <c r="I279" s="277"/>
      <c r="J279" s="278">
        <f>ROUND(I279*H279,2)</f>
        <v>0</v>
      </c>
      <c r="K279" s="274" t="s">
        <v>130</v>
      </c>
      <c r="L279" s="279"/>
      <c r="M279" s="280" t="s">
        <v>1</v>
      </c>
      <c r="N279" s="281" t="s">
        <v>41</v>
      </c>
      <c r="O279" s="91"/>
      <c r="P279" s="227">
        <f>O279*H279</f>
        <v>0</v>
      </c>
      <c r="Q279" s="227">
        <v>0.036499999999999998</v>
      </c>
      <c r="R279" s="227">
        <f>Q279*H279</f>
        <v>12.293564999999999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170</v>
      </c>
      <c r="AT279" s="229" t="s">
        <v>295</v>
      </c>
      <c r="AU279" s="229" t="s">
        <v>86</v>
      </c>
      <c r="AY279" s="17" t="s">
        <v>123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148</v>
      </c>
      <c r="BM279" s="229" t="s">
        <v>411</v>
      </c>
    </row>
    <row r="280" s="2" customFormat="1">
      <c r="A280" s="38"/>
      <c r="B280" s="39"/>
      <c r="C280" s="40"/>
      <c r="D280" s="231" t="s">
        <v>133</v>
      </c>
      <c r="E280" s="40"/>
      <c r="F280" s="232" t="s">
        <v>410</v>
      </c>
      <c r="G280" s="40"/>
      <c r="H280" s="40"/>
      <c r="I280" s="233"/>
      <c r="J280" s="40"/>
      <c r="K280" s="40"/>
      <c r="L280" s="44"/>
      <c r="M280" s="234"/>
      <c r="N280" s="235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133</v>
      </c>
      <c r="AU280" s="17" t="s">
        <v>86</v>
      </c>
    </row>
    <row r="281" s="13" customFormat="1">
      <c r="A281" s="13"/>
      <c r="B281" s="236"/>
      <c r="C281" s="237"/>
      <c r="D281" s="231" t="s">
        <v>134</v>
      </c>
      <c r="E281" s="238" t="s">
        <v>1</v>
      </c>
      <c r="F281" s="239" t="s">
        <v>412</v>
      </c>
      <c r="G281" s="237"/>
      <c r="H281" s="240">
        <v>327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134</v>
      </c>
      <c r="AU281" s="246" t="s">
        <v>86</v>
      </c>
      <c r="AV281" s="13" t="s">
        <v>86</v>
      </c>
      <c r="AW281" s="13" t="s">
        <v>30</v>
      </c>
      <c r="AX281" s="13" t="s">
        <v>84</v>
      </c>
      <c r="AY281" s="246" t="s">
        <v>123</v>
      </c>
    </row>
    <row r="282" s="13" customFormat="1">
      <c r="A282" s="13"/>
      <c r="B282" s="236"/>
      <c r="C282" s="237"/>
      <c r="D282" s="231" t="s">
        <v>134</v>
      </c>
      <c r="E282" s="237"/>
      <c r="F282" s="239" t="s">
        <v>413</v>
      </c>
      <c r="G282" s="237"/>
      <c r="H282" s="240">
        <v>336.81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134</v>
      </c>
      <c r="AU282" s="246" t="s">
        <v>86</v>
      </c>
      <c r="AV282" s="13" t="s">
        <v>86</v>
      </c>
      <c r="AW282" s="13" t="s">
        <v>4</v>
      </c>
      <c r="AX282" s="13" t="s">
        <v>84</v>
      </c>
      <c r="AY282" s="246" t="s">
        <v>123</v>
      </c>
    </row>
    <row r="283" s="2" customFormat="1" ht="16.5" customHeight="1">
      <c r="A283" s="38"/>
      <c r="B283" s="39"/>
      <c r="C283" s="272" t="s">
        <v>414</v>
      </c>
      <c r="D283" s="272" t="s">
        <v>295</v>
      </c>
      <c r="E283" s="273" t="s">
        <v>415</v>
      </c>
      <c r="F283" s="274" t="s">
        <v>416</v>
      </c>
      <c r="G283" s="275" t="s">
        <v>379</v>
      </c>
      <c r="H283" s="276">
        <v>201.88</v>
      </c>
      <c r="I283" s="277"/>
      <c r="J283" s="278">
        <f>ROUND(I283*H283,2)</f>
        <v>0</v>
      </c>
      <c r="K283" s="274" t="s">
        <v>130</v>
      </c>
      <c r="L283" s="279"/>
      <c r="M283" s="280" t="s">
        <v>1</v>
      </c>
      <c r="N283" s="281" t="s">
        <v>41</v>
      </c>
      <c r="O283" s="91"/>
      <c r="P283" s="227">
        <f>O283*H283</f>
        <v>0</v>
      </c>
      <c r="Q283" s="227">
        <v>0.050500000000000003</v>
      </c>
      <c r="R283" s="227">
        <f>Q283*H283</f>
        <v>10.194940000000001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170</v>
      </c>
      <c r="AT283" s="229" t="s">
        <v>295</v>
      </c>
      <c r="AU283" s="229" t="s">
        <v>86</v>
      </c>
      <c r="AY283" s="17" t="s">
        <v>123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84</v>
      </c>
      <c r="BK283" s="230">
        <f>ROUND(I283*H283,2)</f>
        <v>0</v>
      </c>
      <c r="BL283" s="17" t="s">
        <v>148</v>
      </c>
      <c r="BM283" s="229" t="s">
        <v>417</v>
      </c>
    </row>
    <row r="284" s="2" customFormat="1">
      <c r="A284" s="38"/>
      <c r="B284" s="39"/>
      <c r="C284" s="40"/>
      <c r="D284" s="231" t="s">
        <v>133</v>
      </c>
      <c r="E284" s="40"/>
      <c r="F284" s="232" t="s">
        <v>416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133</v>
      </c>
      <c r="AU284" s="17" t="s">
        <v>86</v>
      </c>
    </row>
    <row r="285" s="13" customFormat="1">
      <c r="A285" s="13"/>
      <c r="B285" s="236"/>
      <c r="C285" s="237"/>
      <c r="D285" s="231" t="s">
        <v>134</v>
      </c>
      <c r="E285" s="238" t="s">
        <v>1</v>
      </c>
      <c r="F285" s="239" t="s">
        <v>418</v>
      </c>
      <c r="G285" s="237"/>
      <c r="H285" s="240">
        <v>196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134</v>
      </c>
      <c r="AU285" s="246" t="s">
        <v>86</v>
      </c>
      <c r="AV285" s="13" t="s">
        <v>86</v>
      </c>
      <c r="AW285" s="13" t="s">
        <v>30</v>
      </c>
      <c r="AX285" s="13" t="s">
        <v>84</v>
      </c>
      <c r="AY285" s="246" t="s">
        <v>123</v>
      </c>
    </row>
    <row r="286" s="13" customFormat="1">
      <c r="A286" s="13"/>
      <c r="B286" s="236"/>
      <c r="C286" s="237"/>
      <c r="D286" s="231" t="s">
        <v>134</v>
      </c>
      <c r="E286" s="237"/>
      <c r="F286" s="239" t="s">
        <v>419</v>
      </c>
      <c r="G286" s="237"/>
      <c r="H286" s="240">
        <v>201.88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134</v>
      </c>
      <c r="AU286" s="246" t="s">
        <v>86</v>
      </c>
      <c r="AV286" s="13" t="s">
        <v>86</v>
      </c>
      <c r="AW286" s="13" t="s">
        <v>4</v>
      </c>
      <c r="AX286" s="13" t="s">
        <v>84</v>
      </c>
      <c r="AY286" s="246" t="s">
        <v>123</v>
      </c>
    </row>
    <row r="287" s="2" customFormat="1" ht="16.5" customHeight="1">
      <c r="A287" s="38"/>
      <c r="B287" s="39"/>
      <c r="C287" s="272" t="s">
        <v>420</v>
      </c>
      <c r="D287" s="272" t="s">
        <v>295</v>
      </c>
      <c r="E287" s="273" t="s">
        <v>421</v>
      </c>
      <c r="F287" s="274" t="s">
        <v>422</v>
      </c>
      <c r="G287" s="275" t="s">
        <v>379</v>
      </c>
      <c r="H287" s="276">
        <v>262.64999999999998</v>
      </c>
      <c r="I287" s="277"/>
      <c r="J287" s="278">
        <f>ROUND(I287*H287,2)</f>
        <v>0</v>
      </c>
      <c r="K287" s="274" t="s">
        <v>130</v>
      </c>
      <c r="L287" s="279"/>
      <c r="M287" s="280" t="s">
        <v>1</v>
      </c>
      <c r="N287" s="281" t="s">
        <v>41</v>
      </c>
      <c r="O287" s="91"/>
      <c r="P287" s="227">
        <f>O287*H287</f>
        <v>0</v>
      </c>
      <c r="Q287" s="227">
        <v>0.061499999999999999</v>
      </c>
      <c r="R287" s="227">
        <f>Q287*H287</f>
        <v>16.152974999999998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170</v>
      </c>
      <c r="AT287" s="229" t="s">
        <v>295</v>
      </c>
      <c r="AU287" s="229" t="s">
        <v>86</v>
      </c>
      <c r="AY287" s="17" t="s">
        <v>123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148</v>
      </c>
      <c r="BM287" s="229" t="s">
        <v>423</v>
      </c>
    </row>
    <row r="288" s="2" customFormat="1">
      <c r="A288" s="38"/>
      <c r="B288" s="39"/>
      <c r="C288" s="40"/>
      <c r="D288" s="231" t="s">
        <v>133</v>
      </c>
      <c r="E288" s="40"/>
      <c r="F288" s="232" t="s">
        <v>422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133</v>
      </c>
      <c r="AU288" s="17" t="s">
        <v>86</v>
      </c>
    </row>
    <row r="289" s="13" customFormat="1">
      <c r="A289" s="13"/>
      <c r="B289" s="236"/>
      <c r="C289" s="237"/>
      <c r="D289" s="231" t="s">
        <v>134</v>
      </c>
      <c r="E289" s="238" t="s">
        <v>1</v>
      </c>
      <c r="F289" s="239" t="s">
        <v>424</v>
      </c>
      <c r="G289" s="237"/>
      <c r="H289" s="240">
        <v>255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134</v>
      </c>
      <c r="AU289" s="246" t="s">
        <v>86</v>
      </c>
      <c r="AV289" s="13" t="s">
        <v>86</v>
      </c>
      <c r="AW289" s="13" t="s">
        <v>30</v>
      </c>
      <c r="AX289" s="13" t="s">
        <v>84</v>
      </c>
      <c r="AY289" s="246" t="s">
        <v>123</v>
      </c>
    </row>
    <row r="290" s="13" customFormat="1">
      <c r="A290" s="13"/>
      <c r="B290" s="236"/>
      <c r="C290" s="237"/>
      <c r="D290" s="231" t="s">
        <v>134</v>
      </c>
      <c r="E290" s="237"/>
      <c r="F290" s="239" t="s">
        <v>425</v>
      </c>
      <c r="G290" s="237"/>
      <c r="H290" s="240">
        <v>262.64999999999998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134</v>
      </c>
      <c r="AU290" s="246" t="s">
        <v>86</v>
      </c>
      <c r="AV290" s="13" t="s">
        <v>86</v>
      </c>
      <c r="AW290" s="13" t="s">
        <v>4</v>
      </c>
      <c r="AX290" s="13" t="s">
        <v>84</v>
      </c>
      <c r="AY290" s="246" t="s">
        <v>123</v>
      </c>
    </row>
    <row r="291" s="2" customFormat="1" ht="16.5" customHeight="1">
      <c r="A291" s="38"/>
      <c r="B291" s="39"/>
      <c r="C291" s="218" t="s">
        <v>426</v>
      </c>
      <c r="D291" s="218" t="s">
        <v>126</v>
      </c>
      <c r="E291" s="219" t="s">
        <v>427</v>
      </c>
      <c r="F291" s="220" t="s">
        <v>428</v>
      </c>
      <c r="G291" s="221" t="s">
        <v>213</v>
      </c>
      <c r="H291" s="222">
        <v>46.799999999999997</v>
      </c>
      <c r="I291" s="223"/>
      <c r="J291" s="224">
        <f>ROUND(I291*H291,2)</f>
        <v>0</v>
      </c>
      <c r="K291" s="220" t="s">
        <v>130</v>
      </c>
      <c r="L291" s="44"/>
      <c r="M291" s="225" t="s">
        <v>1</v>
      </c>
      <c r="N291" s="226" t="s">
        <v>41</v>
      </c>
      <c r="O291" s="91"/>
      <c r="P291" s="227">
        <f>O291*H291</f>
        <v>0</v>
      </c>
      <c r="Q291" s="227">
        <v>0.29757</v>
      </c>
      <c r="R291" s="227">
        <f>Q291*H291</f>
        <v>13.926276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148</v>
      </c>
      <c r="AT291" s="229" t="s">
        <v>126</v>
      </c>
      <c r="AU291" s="229" t="s">
        <v>86</v>
      </c>
      <c r="AY291" s="17" t="s">
        <v>123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148</v>
      </c>
      <c r="BM291" s="229" t="s">
        <v>429</v>
      </c>
    </row>
    <row r="292" s="2" customFormat="1">
      <c r="A292" s="38"/>
      <c r="B292" s="39"/>
      <c r="C292" s="40"/>
      <c r="D292" s="231" t="s">
        <v>133</v>
      </c>
      <c r="E292" s="40"/>
      <c r="F292" s="232" t="s">
        <v>430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133</v>
      </c>
      <c r="AU292" s="17" t="s">
        <v>86</v>
      </c>
    </row>
    <row r="293" s="13" customFormat="1">
      <c r="A293" s="13"/>
      <c r="B293" s="236"/>
      <c r="C293" s="237"/>
      <c r="D293" s="231" t="s">
        <v>134</v>
      </c>
      <c r="E293" s="238" t="s">
        <v>1</v>
      </c>
      <c r="F293" s="239" t="s">
        <v>431</v>
      </c>
      <c r="G293" s="237"/>
      <c r="H293" s="240">
        <v>46.799999999999997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134</v>
      </c>
      <c r="AU293" s="246" t="s">
        <v>86</v>
      </c>
      <c r="AV293" s="13" t="s">
        <v>86</v>
      </c>
      <c r="AW293" s="13" t="s">
        <v>30</v>
      </c>
      <c r="AX293" s="13" t="s">
        <v>84</v>
      </c>
      <c r="AY293" s="246" t="s">
        <v>123</v>
      </c>
    </row>
    <row r="294" s="2" customFormat="1" ht="16.5" customHeight="1">
      <c r="A294" s="38"/>
      <c r="B294" s="39"/>
      <c r="C294" s="272" t="s">
        <v>432</v>
      </c>
      <c r="D294" s="272" t="s">
        <v>295</v>
      </c>
      <c r="E294" s="273" t="s">
        <v>433</v>
      </c>
      <c r="F294" s="274" t="s">
        <v>434</v>
      </c>
      <c r="G294" s="275" t="s">
        <v>379</v>
      </c>
      <c r="H294" s="276">
        <v>72.099999999999994</v>
      </c>
      <c r="I294" s="277"/>
      <c r="J294" s="278">
        <f>ROUND(I294*H294,2)</f>
        <v>0</v>
      </c>
      <c r="K294" s="274" t="s">
        <v>130</v>
      </c>
      <c r="L294" s="279"/>
      <c r="M294" s="280" t="s">
        <v>1</v>
      </c>
      <c r="N294" s="281" t="s">
        <v>41</v>
      </c>
      <c r="O294" s="91"/>
      <c r="P294" s="227">
        <f>O294*H294</f>
        <v>0</v>
      </c>
      <c r="Q294" s="227">
        <v>0.071999999999999995</v>
      </c>
      <c r="R294" s="227">
        <f>Q294*H294</f>
        <v>5.1911999999999994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170</v>
      </c>
      <c r="AT294" s="229" t="s">
        <v>295</v>
      </c>
      <c r="AU294" s="229" t="s">
        <v>86</v>
      </c>
      <c r="AY294" s="17" t="s">
        <v>123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148</v>
      </c>
      <c r="BM294" s="229" t="s">
        <v>435</v>
      </c>
    </row>
    <row r="295" s="2" customFormat="1">
      <c r="A295" s="38"/>
      <c r="B295" s="39"/>
      <c r="C295" s="40"/>
      <c r="D295" s="231" t="s">
        <v>133</v>
      </c>
      <c r="E295" s="40"/>
      <c r="F295" s="232" t="s">
        <v>434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133</v>
      </c>
      <c r="AU295" s="17" t="s">
        <v>86</v>
      </c>
    </row>
    <row r="296" s="13" customFormat="1">
      <c r="A296" s="13"/>
      <c r="B296" s="236"/>
      <c r="C296" s="237"/>
      <c r="D296" s="231" t="s">
        <v>134</v>
      </c>
      <c r="E296" s="238" t="s">
        <v>1</v>
      </c>
      <c r="F296" s="239" t="s">
        <v>436</v>
      </c>
      <c r="G296" s="237"/>
      <c r="H296" s="240">
        <v>70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134</v>
      </c>
      <c r="AU296" s="246" t="s">
        <v>86</v>
      </c>
      <c r="AV296" s="13" t="s">
        <v>86</v>
      </c>
      <c r="AW296" s="13" t="s">
        <v>30</v>
      </c>
      <c r="AX296" s="13" t="s">
        <v>84</v>
      </c>
      <c r="AY296" s="246" t="s">
        <v>123</v>
      </c>
    </row>
    <row r="297" s="13" customFormat="1">
      <c r="A297" s="13"/>
      <c r="B297" s="236"/>
      <c r="C297" s="237"/>
      <c r="D297" s="231" t="s">
        <v>134</v>
      </c>
      <c r="E297" s="237"/>
      <c r="F297" s="239" t="s">
        <v>437</v>
      </c>
      <c r="G297" s="237"/>
      <c r="H297" s="240">
        <v>72.099999999999994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134</v>
      </c>
      <c r="AU297" s="246" t="s">
        <v>86</v>
      </c>
      <c r="AV297" s="13" t="s">
        <v>86</v>
      </c>
      <c r="AW297" s="13" t="s">
        <v>4</v>
      </c>
      <c r="AX297" s="13" t="s">
        <v>84</v>
      </c>
      <c r="AY297" s="246" t="s">
        <v>123</v>
      </c>
    </row>
    <row r="298" s="2" customFormat="1" ht="16.5" customHeight="1">
      <c r="A298" s="38"/>
      <c r="B298" s="39"/>
      <c r="C298" s="272" t="s">
        <v>438</v>
      </c>
      <c r="D298" s="272" t="s">
        <v>295</v>
      </c>
      <c r="E298" s="273" t="s">
        <v>439</v>
      </c>
      <c r="F298" s="274" t="s">
        <v>440</v>
      </c>
      <c r="G298" s="275" t="s">
        <v>379</v>
      </c>
      <c r="H298" s="276">
        <v>131.84</v>
      </c>
      <c r="I298" s="277"/>
      <c r="J298" s="278">
        <f>ROUND(I298*H298,2)</f>
        <v>0</v>
      </c>
      <c r="K298" s="274" t="s">
        <v>130</v>
      </c>
      <c r="L298" s="279"/>
      <c r="M298" s="280" t="s">
        <v>1</v>
      </c>
      <c r="N298" s="281" t="s">
        <v>41</v>
      </c>
      <c r="O298" s="91"/>
      <c r="P298" s="227">
        <f>O298*H298</f>
        <v>0</v>
      </c>
      <c r="Q298" s="227">
        <v>0.10050000000000001</v>
      </c>
      <c r="R298" s="227">
        <f>Q298*H298</f>
        <v>13.249920000000001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170</v>
      </c>
      <c r="AT298" s="229" t="s">
        <v>295</v>
      </c>
      <c r="AU298" s="229" t="s">
        <v>86</v>
      </c>
      <c r="AY298" s="17" t="s">
        <v>123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148</v>
      </c>
      <c r="BM298" s="229" t="s">
        <v>441</v>
      </c>
    </row>
    <row r="299" s="2" customFormat="1">
      <c r="A299" s="38"/>
      <c r="B299" s="39"/>
      <c r="C299" s="40"/>
      <c r="D299" s="231" t="s">
        <v>133</v>
      </c>
      <c r="E299" s="40"/>
      <c r="F299" s="232" t="s">
        <v>440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133</v>
      </c>
      <c r="AU299" s="17" t="s">
        <v>86</v>
      </c>
    </row>
    <row r="300" s="13" customFormat="1">
      <c r="A300" s="13"/>
      <c r="B300" s="236"/>
      <c r="C300" s="237"/>
      <c r="D300" s="231" t="s">
        <v>134</v>
      </c>
      <c r="E300" s="238" t="s">
        <v>1</v>
      </c>
      <c r="F300" s="239" t="s">
        <v>442</v>
      </c>
      <c r="G300" s="237"/>
      <c r="H300" s="240">
        <v>128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134</v>
      </c>
      <c r="AU300" s="246" t="s">
        <v>86</v>
      </c>
      <c r="AV300" s="13" t="s">
        <v>86</v>
      </c>
      <c r="AW300" s="13" t="s">
        <v>30</v>
      </c>
      <c r="AX300" s="13" t="s">
        <v>84</v>
      </c>
      <c r="AY300" s="246" t="s">
        <v>123</v>
      </c>
    </row>
    <row r="301" s="13" customFormat="1">
      <c r="A301" s="13"/>
      <c r="B301" s="236"/>
      <c r="C301" s="237"/>
      <c r="D301" s="231" t="s">
        <v>134</v>
      </c>
      <c r="E301" s="237"/>
      <c r="F301" s="239" t="s">
        <v>443</v>
      </c>
      <c r="G301" s="237"/>
      <c r="H301" s="240">
        <v>131.84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134</v>
      </c>
      <c r="AU301" s="246" t="s">
        <v>86</v>
      </c>
      <c r="AV301" s="13" t="s">
        <v>86</v>
      </c>
      <c r="AW301" s="13" t="s">
        <v>4</v>
      </c>
      <c r="AX301" s="13" t="s">
        <v>84</v>
      </c>
      <c r="AY301" s="246" t="s">
        <v>123</v>
      </c>
    </row>
    <row r="302" s="2" customFormat="1" ht="16.5" customHeight="1">
      <c r="A302" s="38"/>
      <c r="B302" s="39"/>
      <c r="C302" s="272" t="s">
        <v>444</v>
      </c>
      <c r="D302" s="272" t="s">
        <v>295</v>
      </c>
      <c r="E302" s="273" t="s">
        <v>445</v>
      </c>
      <c r="F302" s="274" t="s">
        <v>446</v>
      </c>
      <c r="G302" s="275" t="s">
        <v>379</v>
      </c>
      <c r="H302" s="276">
        <v>72.099999999999994</v>
      </c>
      <c r="I302" s="277"/>
      <c r="J302" s="278">
        <f>ROUND(I302*H302,2)</f>
        <v>0</v>
      </c>
      <c r="K302" s="274" t="s">
        <v>130</v>
      </c>
      <c r="L302" s="279"/>
      <c r="M302" s="280" t="s">
        <v>1</v>
      </c>
      <c r="N302" s="281" t="s">
        <v>41</v>
      </c>
      <c r="O302" s="91"/>
      <c r="P302" s="227">
        <f>O302*H302</f>
        <v>0</v>
      </c>
      <c r="Q302" s="227">
        <v>0.122</v>
      </c>
      <c r="R302" s="227">
        <f>Q302*H302</f>
        <v>8.7961999999999989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170</v>
      </c>
      <c r="AT302" s="229" t="s">
        <v>295</v>
      </c>
      <c r="AU302" s="229" t="s">
        <v>86</v>
      </c>
      <c r="AY302" s="17" t="s">
        <v>123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84</v>
      </c>
      <c r="BK302" s="230">
        <f>ROUND(I302*H302,2)</f>
        <v>0</v>
      </c>
      <c r="BL302" s="17" t="s">
        <v>148</v>
      </c>
      <c r="BM302" s="229" t="s">
        <v>447</v>
      </c>
    </row>
    <row r="303" s="2" customFormat="1">
      <c r="A303" s="38"/>
      <c r="B303" s="39"/>
      <c r="C303" s="40"/>
      <c r="D303" s="231" t="s">
        <v>133</v>
      </c>
      <c r="E303" s="40"/>
      <c r="F303" s="232" t="s">
        <v>446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133</v>
      </c>
      <c r="AU303" s="17" t="s">
        <v>86</v>
      </c>
    </row>
    <row r="304" s="13" customFormat="1">
      <c r="A304" s="13"/>
      <c r="B304" s="236"/>
      <c r="C304" s="237"/>
      <c r="D304" s="231" t="s">
        <v>134</v>
      </c>
      <c r="E304" s="238" t="s">
        <v>1</v>
      </c>
      <c r="F304" s="239" t="s">
        <v>436</v>
      </c>
      <c r="G304" s="237"/>
      <c r="H304" s="240">
        <v>70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134</v>
      </c>
      <c r="AU304" s="246" t="s">
        <v>86</v>
      </c>
      <c r="AV304" s="13" t="s">
        <v>86</v>
      </c>
      <c r="AW304" s="13" t="s">
        <v>30</v>
      </c>
      <c r="AX304" s="13" t="s">
        <v>84</v>
      </c>
      <c r="AY304" s="246" t="s">
        <v>123</v>
      </c>
    </row>
    <row r="305" s="13" customFormat="1">
      <c r="A305" s="13"/>
      <c r="B305" s="236"/>
      <c r="C305" s="237"/>
      <c r="D305" s="231" t="s">
        <v>134</v>
      </c>
      <c r="E305" s="237"/>
      <c r="F305" s="239" t="s">
        <v>437</v>
      </c>
      <c r="G305" s="237"/>
      <c r="H305" s="240">
        <v>72.099999999999994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134</v>
      </c>
      <c r="AU305" s="246" t="s">
        <v>86</v>
      </c>
      <c r="AV305" s="13" t="s">
        <v>86</v>
      </c>
      <c r="AW305" s="13" t="s">
        <v>4</v>
      </c>
      <c r="AX305" s="13" t="s">
        <v>84</v>
      </c>
      <c r="AY305" s="246" t="s">
        <v>123</v>
      </c>
    </row>
    <row r="306" s="12" customFormat="1" ht="22.8" customHeight="1">
      <c r="A306" s="12"/>
      <c r="B306" s="202"/>
      <c r="C306" s="203"/>
      <c r="D306" s="204" t="s">
        <v>75</v>
      </c>
      <c r="E306" s="216" t="s">
        <v>148</v>
      </c>
      <c r="F306" s="216" t="s">
        <v>448</v>
      </c>
      <c r="G306" s="203"/>
      <c r="H306" s="203"/>
      <c r="I306" s="206"/>
      <c r="J306" s="217">
        <f>BK306</f>
        <v>0</v>
      </c>
      <c r="K306" s="203"/>
      <c r="L306" s="208"/>
      <c r="M306" s="209"/>
      <c r="N306" s="210"/>
      <c r="O306" s="210"/>
      <c r="P306" s="211">
        <f>SUM(P307:P311)</f>
        <v>0</v>
      </c>
      <c r="Q306" s="210"/>
      <c r="R306" s="211">
        <f>SUM(R307:R311)</f>
        <v>45.01728</v>
      </c>
      <c r="S306" s="210"/>
      <c r="T306" s="212">
        <f>SUM(T307:T311)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3" t="s">
        <v>84</v>
      </c>
      <c r="AT306" s="214" t="s">
        <v>75</v>
      </c>
      <c r="AU306" s="214" t="s">
        <v>84</v>
      </c>
      <c r="AY306" s="213" t="s">
        <v>123</v>
      </c>
      <c r="BK306" s="215">
        <f>SUM(BK307:BK311)</f>
        <v>0</v>
      </c>
    </row>
    <row r="307" s="2" customFormat="1" ht="16.5" customHeight="1">
      <c r="A307" s="38"/>
      <c r="B307" s="39"/>
      <c r="C307" s="218" t="s">
        <v>449</v>
      </c>
      <c r="D307" s="218" t="s">
        <v>126</v>
      </c>
      <c r="E307" s="219" t="s">
        <v>450</v>
      </c>
      <c r="F307" s="220" t="s">
        <v>451</v>
      </c>
      <c r="G307" s="221" t="s">
        <v>219</v>
      </c>
      <c r="H307" s="222">
        <v>24.359999999999999</v>
      </c>
      <c r="I307" s="223"/>
      <c r="J307" s="224">
        <f>ROUND(I307*H307,2)</f>
        <v>0</v>
      </c>
      <c r="K307" s="220" t="s">
        <v>130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1.8480000000000001</v>
      </c>
      <c r="R307" s="227">
        <f>Q307*H307</f>
        <v>45.01728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148</v>
      </c>
      <c r="AT307" s="229" t="s">
        <v>126</v>
      </c>
      <c r="AU307" s="229" t="s">
        <v>86</v>
      </c>
      <c r="AY307" s="17" t="s">
        <v>123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148</v>
      </c>
      <c r="BM307" s="229" t="s">
        <v>452</v>
      </c>
    </row>
    <row r="308" s="2" customFormat="1">
      <c r="A308" s="38"/>
      <c r="B308" s="39"/>
      <c r="C308" s="40"/>
      <c r="D308" s="231" t="s">
        <v>133</v>
      </c>
      <c r="E308" s="40"/>
      <c r="F308" s="232" t="s">
        <v>453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133</v>
      </c>
      <c r="AU308" s="17" t="s">
        <v>86</v>
      </c>
    </row>
    <row r="309" s="13" customFormat="1">
      <c r="A309" s="13"/>
      <c r="B309" s="236"/>
      <c r="C309" s="237"/>
      <c r="D309" s="231" t="s">
        <v>134</v>
      </c>
      <c r="E309" s="238" t="s">
        <v>1</v>
      </c>
      <c r="F309" s="239" t="s">
        <v>454</v>
      </c>
      <c r="G309" s="237"/>
      <c r="H309" s="240">
        <v>3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134</v>
      </c>
      <c r="AU309" s="246" t="s">
        <v>86</v>
      </c>
      <c r="AV309" s="13" t="s">
        <v>86</v>
      </c>
      <c r="AW309" s="13" t="s">
        <v>30</v>
      </c>
      <c r="AX309" s="13" t="s">
        <v>76</v>
      </c>
      <c r="AY309" s="246" t="s">
        <v>123</v>
      </c>
    </row>
    <row r="310" s="13" customFormat="1">
      <c r="A310" s="13"/>
      <c r="B310" s="236"/>
      <c r="C310" s="237"/>
      <c r="D310" s="231" t="s">
        <v>134</v>
      </c>
      <c r="E310" s="238" t="s">
        <v>1</v>
      </c>
      <c r="F310" s="239" t="s">
        <v>455</v>
      </c>
      <c r="G310" s="237"/>
      <c r="H310" s="240">
        <v>21.359999999999999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134</v>
      </c>
      <c r="AU310" s="246" t="s">
        <v>86</v>
      </c>
      <c r="AV310" s="13" t="s">
        <v>86</v>
      </c>
      <c r="AW310" s="13" t="s">
        <v>30</v>
      </c>
      <c r="AX310" s="13" t="s">
        <v>76</v>
      </c>
      <c r="AY310" s="246" t="s">
        <v>123</v>
      </c>
    </row>
    <row r="311" s="14" customFormat="1">
      <c r="A311" s="14"/>
      <c r="B311" s="247"/>
      <c r="C311" s="248"/>
      <c r="D311" s="231" t="s">
        <v>134</v>
      </c>
      <c r="E311" s="249" t="s">
        <v>1</v>
      </c>
      <c r="F311" s="250" t="s">
        <v>147</v>
      </c>
      <c r="G311" s="248"/>
      <c r="H311" s="251">
        <v>24.359999999999999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134</v>
      </c>
      <c r="AU311" s="257" t="s">
        <v>86</v>
      </c>
      <c r="AV311" s="14" t="s">
        <v>148</v>
      </c>
      <c r="AW311" s="14" t="s">
        <v>30</v>
      </c>
      <c r="AX311" s="14" t="s">
        <v>84</v>
      </c>
      <c r="AY311" s="257" t="s">
        <v>123</v>
      </c>
    </row>
    <row r="312" s="12" customFormat="1" ht="22.8" customHeight="1">
      <c r="A312" s="12"/>
      <c r="B312" s="202"/>
      <c r="C312" s="203"/>
      <c r="D312" s="204" t="s">
        <v>75</v>
      </c>
      <c r="E312" s="216" t="s">
        <v>122</v>
      </c>
      <c r="F312" s="216" t="s">
        <v>456</v>
      </c>
      <c r="G312" s="203"/>
      <c r="H312" s="203"/>
      <c r="I312" s="206"/>
      <c r="J312" s="217">
        <f>BK312</f>
        <v>0</v>
      </c>
      <c r="K312" s="203"/>
      <c r="L312" s="208"/>
      <c r="M312" s="209"/>
      <c r="N312" s="210"/>
      <c r="O312" s="210"/>
      <c r="P312" s="211">
        <f>SUM(P313:P360)</f>
        <v>0</v>
      </c>
      <c r="Q312" s="210"/>
      <c r="R312" s="211">
        <f>SUM(R313:R360)</f>
        <v>34.291306000000006</v>
      </c>
      <c r="S312" s="210"/>
      <c r="T312" s="212">
        <f>SUM(T313:T360)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3" t="s">
        <v>84</v>
      </c>
      <c r="AT312" s="214" t="s">
        <v>75</v>
      </c>
      <c r="AU312" s="214" t="s">
        <v>84</v>
      </c>
      <c r="AY312" s="213" t="s">
        <v>123</v>
      </c>
      <c r="BK312" s="215">
        <f>SUM(BK313:BK360)</f>
        <v>0</v>
      </c>
    </row>
    <row r="313" s="2" customFormat="1" ht="16.5" customHeight="1">
      <c r="A313" s="38"/>
      <c r="B313" s="39"/>
      <c r="C313" s="218" t="s">
        <v>457</v>
      </c>
      <c r="D313" s="218" t="s">
        <v>126</v>
      </c>
      <c r="E313" s="219" t="s">
        <v>458</v>
      </c>
      <c r="F313" s="220" t="s">
        <v>459</v>
      </c>
      <c r="G313" s="221" t="s">
        <v>201</v>
      </c>
      <c r="H313" s="222">
        <v>1204.3599999999999</v>
      </c>
      <c r="I313" s="223"/>
      <c r="J313" s="224">
        <f>ROUND(I313*H313,2)</f>
        <v>0</v>
      </c>
      <c r="K313" s="220" t="s">
        <v>130</v>
      </c>
      <c r="L313" s="44"/>
      <c r="M313" s="225" t="s">
        <v>1</v>
      </c>
      <c r="N313" s="226" t="s">
        <v>41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148</v>
      </c>
      <c r="AT313" s="229" t="s">
        <v>126</v>
      </c>
      <c r="AU313" s="229" t="s">
        <v>86</v>
      </c>
      <c r="AY313" s="17" t="s">
        <v>123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148</v>
      </c>
      <c r="BM313" s="229" t="s">
        <v>460</v>
      </c>
    </row>
    <row r="314" s="2" customFormat="1">
      <c r="A314" s="38"/>
      <c r="B314" s="39"/>
      <c r="C314" s="40"/>
      <c r="D314" s="231" t="s">
        <v>133</v>
      </c>
      <c r="E314" s="40"/>
      <c r="F314" s="232" t="s">
        <v>461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133</v>
      </c>
      <c r="AU314" s="17" t="s">
        <v>86</v>
      </c>
    </row>
    <row r="315" s="13" customFormat="1">
      <c r="A315" s="13"/>
      <c r="B315" s="236"/>
      <c r="C315" s="237"/>
      <c r="D315" s="231" t="s">
        <v>134</v>
      </c>
      <c r="E315" s="238" t="s">
        <v>1</v>
      </c>
      <c r="F315" s="239" t="s">
        <v>462</v>
      </c>
      <c r="G315" s="237"/>
      <c r="H315" s="240">
        <v>682.5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134</v>
      </c>
      <c r="AU315" s="246" t="s">
        <v>86</v>
      </c>
      <c r="AV315" s="13" t="s">
        <v>86</v>
      </c>
      <c r="AW315" s="13" t="s">
        <v>30</v>
      </c>
      <c r="AX315" s="13" t="s">
        <v>76</v>
      </c>
      <c r="AY315" s="246" t="s">
        <v>123</v>
      </c>
    </row>
    <row r="316" s="13" customFormat="1">
      <c r="A316" s="13"/>
      <c r="B316" s="236"/>
      <c r="C316" s="237"/>
      <c r="D316" s="231" t="s">
        <v>134</v>
      </c>
      <c r="E316" s="238" t="s">
        <v>1</v>
      </c>
      <c r="F316" s="239" t="s">
        <v>463</v>
      </c>
      <c r="G316" s="237"/>
      <c r="H316" s="240">
        <v>378.36000000000001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134</v>
      </c>
      <c r="AU316" s="246" t="s">
        <v>86</v>
      </c>
      <c r="AV316" s="13" t="s">
        <v>86</v>
      </c>
      <c r="AW316" s="13" t="s">
        <v>30</v>
      </c>
      <c r="AX316" s="13" t="s">
        <v>76</v>
      </c>
      <c r="AY316" s="246" t="s">
        <v>123</v>
      </c>
    </row>
    <row r="317" s="13" customFormat="1">
      <c r="A317" s="13"/>
      <c r="B317" s="236"/>
      <c r="C317" s="237"/>
      <c r="D317" s="231" t="s">
        <v>134</v>
      </c>
      <c r="E317" s="238" t="s">
        <v>1</v>
      </c>
      <c r="F317" s="239" t="s">
        <v>323</v>
      </c>
      <c r="G317" s="237"/>
      <c r="H317" s="240">
        <v>7.5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134</v>
      </c>
      <c r="AU317" s="246" t="s">
        <v>86</v>
      </c>
      <c r="AV317" s="13" t="s">
        <v>86</v>
      </c>
      <c r="AW317" s="13" t="s">
        <v>30</v>
      </c>
      <c r="AX317" s="13" t="s">
        <v>76</v>
      </c>
      <c r="AY317" s="246" t="s">
        <v>123</v>
      </c>
    </row>
    <row r="318" s="13" customFormat="1">
      <c r="A318" s="13"/>
      <c r="B318" s="236"/>
      <c r="C318" s="237"/>
      <c r="D318" s="231" t="s">
        <v>134</v>
      </c>
      <c r="E318" s="238" t="s">
        <v>1</v>
      </c>
      <c r="F318" s="239" t="s">
        <v>209</v>
      </c>
      <c r="G318" s="237"/>
      <c r="H318" s="240">
        <v>58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134</v>
      </c>
      <c r="AU318" s="246" t="s">
        <v>86</v>
      </c>
      <c r="AV318" s="13" t="s">
        <v>86</v>
      </c>
      <c r="AW318" s="13" t="s">
        <v>30</v>
      </c>
      <c r="AX318" s="13" t="s">
        <v>76</v>
      </c>
      <c r="AY318" s="246" t="s">
        <v>123</v>
      </c>
    </row>
    <row r="319" s="13" customFormat="1">
      <c r="A319" s="13"/>
      <c r="B319" s="236"/>
      <c r="C319" s="237"/>
      <c r="D319" s="231" t="s">
        <v>134</v>
      </c>
      <c r="E319" s="238" t="s">
        <v>1</v>
      </c>
      <c r="F319" s="239" t="s">
        <v>324</v>
      </c>
      <c r="G319" s="237"/>
      <c r="H319" s="240">
        <v>39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134</v>
      </c>
      <c r="AU319" s="246" t="s">
        <v>86</v>
      </c>
      <c r="AV319" s="13" t="s">
        <v>86</v>
      </c>
      <c r="AW319" s="13" t="s">
        <v>30</v>
      </c>
      <c r="AX319" s="13" t="s">
        <v>76</v>
      </c>
      <c r="AY319" s="246" t="s">
        <v>123</v>
      </c>
    </row>
    <row r="320" s="13" customFormat="1">
      <c r="A320" s="13"/>
      <c r="B320" s="236"/>
      <c r="C320" s="237"/>
      <c r="D320" s="231" t="s">
        <v>134</v>
      </c>
      <c r="E320" s="238" t="s">
        <v>1</v>
      </c>
      <c r="F320" s="239" t="s">
        <v>324</v>
      </c>
      <c r="G320" s="237"/>
      <c r="H320" s="240">
        <v>39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134</v>
      </c>
      <c r="AU320" s="246" t="s">
        <v>86</v>
      </c>
      <c r="AV320" s="13" t="s">
        <v>86</v>
      </c>
      <c r="AW320" s="13" t="s">
        <v>30</v>
      </c>
      <c r="AX320" s="13" t="s">
        <v>76</v>
      </c>
      <c r="AY320" s="246" t="s">
        <v>123</v>
      </c>
    </row>
    <row r="321" s="14" customFormat="1">
      <c r="A321" s="14"/>
      <c r="B321" s="247"/>
      <c r="C321" s="248"/>
      <c r="D321" s="231" t="s">
        <v>134</v>
      </c>
      <c r="E321" s="249" t="s">
        <v>1</v>
      </c>
      <c r="F321" s="250" t="s">
        <v>147</v>
      </c>
      <c r="G321" s="248"/>
      <c r="H321" s="251">
        <v>1204.3599999999999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134</v>
      </c>
      <c r="AU321" s="257" t="s">
        <v>86</v>
      </c>
      <c r="AV321" s="14" t="s">
        <v>148</v>
      </c>
      <c r="AW321" s="14" t="s">
        <v>30</v>
      </c>
      <c r="AX321" s="14" t="s">
        <v>84</v>
      </c>
      <c r="AY321" s="257" t="s">
        <v>123</v>
      </c>
    </row>
    <row r="322" s="2" customFormat="1" ht="16.5" customHeight="1">
      <c r="A322" s="38"/>
      <c r="B322" s="39"/>
      <c r="C322" s="218" t="s">
        <v>464</v>
      </c>
      <c r="D322" s="218" t="s">
        <v>126</v>
      </c>
      <c r="E322" s="219" t="s">
        <v>465</v>
      </c>
      <c r="F322" s="220" t="s">
        <v>466</v>
      </c>
      <c r="G322" s="221" t="s">
        <v>201</v>
      </c>
      <c r="H322" s="222">
        <v>1068.3599999999999</v>
      </c>
      <c r="I322" s="223"/>
      <c r="J322" s="224">
        <f>ROUND(I322*H322,2)</f>
        <v>0</v>
      </c>
      <c r="K322" s="220" t="s">
        <v>130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148</v>
      </c>
      <c r="AT322" s="229" t="s">
        <v>126</v>
      </c>
      <c r="AU322" s="229" t="s">
        <v>86</v>
      </c>
      <c r="AY322" s="17" t="s">
        <v>123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148</v>
      </c>
      <c r="BM322" s="229" t="s">
        <v>467</v>
      </c>
    </row>
    <row r="323" s="2" customFormat="1">
      <c r="A323" s="38"/>
      <c r="B323" s="39"/>
      <c r="C323" s="40"/>
      <c r="D323" s="231" t="s">
        <v>133</v>
      </c>
      <c r="E323" s="40"/>
      <c r="F323" s="232" t="s">
        <v>468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133</v>
      </c>
      <c r="AU323" s="17" t="s">
        <v>86</v>
      </c>
    </row>
    <row r="324" s="13" customFormat="1">
      <c r="A324" s="13"/>
      <c r="B324" s="236"/>
      <c r="C324" s="237"/>
      <c r="D324" s="231" t="s">
        <v>134</v>
      </c>
      <c r="E324" s="238" t="s">
        <v>1</v>
      </c>
      <c r="F324" s="239" t="s">
        <v>462</v>
      </c>
      <c r="G324" s="237"/>
      <c r="H324" s="240">
        <v>682.5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134</v>
      </c>
      <c r="AU324" s="246" t="s">
        <v>86</v>
      </c>
      <c r="AV324" s="13" t="s">
        <v>86</v>
      </c>
      <c r="AW324" s="13" t="s">
        <v>30</v>
      </c>
      <c r="AX324" s="13" t="s">
        <v>76</v>
      </c>
      <c r="AY324" s="246" t="s">
        <v>123</v>
      </c>
    </row>
    <row r="325" s="13" customFormat="1">
      <c r="A325" s="13"/>
      <c r="B325" s="236"/>
      <c r="C325" s="237"/>
      <c r="D325" s="231" t="s">
        <v>134</v>
      </c>
      <c r="E325" s="238" t="s">
        <v>1</v>
      </c>
      <c r="F325" s="239" t="s">
        <v>463</v>
      </c>
      <c r="G325" s="237"/>
      <c r="H325" s="240">
        <v>378.36000000000001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134</v>
      </c>
      <c r="AU325" s="246" t="s">
        <v>86</v>
      </c>
      <c r="AV325" s="13" t="s">
        <v>86</v>
      </c>
      <c r="AW325" s="13" t="s">
        <v>30</v>
      </c>
      <c r="AX325" s="13" t="s">
        <v>76</v>
      </c>
      <c r="AY325" s="246" t="s">
        <v>123</v>
      </c>
    </row>
    <row r="326" s="13" customFormat="1">
      <c r="A326" s="13"/>
      <c r="B326" s="236"/>
      <c r="C326" s="237"/>
      <c r="D326" s="231" t="s">
        <v>134</v>
      </c>
      <c r="E326" s="238" t="s">
        <v>1</v>
      </c>
      <c r="F326" s="239" t="s">
        <v>323</v>
      </c>
      <c r="G326" s="237"/>
      <c r="H326" s="240">
        <v>7.5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134</v>
      </c>
      <c r="AU326" s="246" t="s">
        <v>86</v>
      </c>
      <c r="AV326" s="13" t="s">
        <v>86</v>
      </c>
      <c r="AW326" s="13" t="s">
        <v>30</v>
      </c>
      <c r="AX326" s="13" t="s">
        <v>76</v>
      </c>
      <c r="AY326" s="246" t="s">
        <v>123</v>
      </c>
    </row>
    <row r="327" s="14" customFormat="1">
      <c r="A327" s="14"/>
      <c r="B327" s="247"/>
      <c r="C327" s="248"/>
      <c r="D327" s="231" t="s">
        <v>134</v>
      </c>
      <c r="E327" s="249" t="s">
        <v>1</v>
      </c>
      <c r="F327" s="250" t="s">
        <v>147</v>
      </c>
      <c r="G327" s="248"/>
      <c r="H327" s="251">
        <v>1068.3599999999999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134</v>
      </c>
      <c r="AU327" s="257" t="s">
        <v>86</v>
      </c>
      <c r="AV327" s="14" t="s">
        <v>148</v>
      </c>
      <c r="AW327" s="14" t="s">
        <v>30</v>
      </c>
      <c r="AX327" s="14" t="s">
        <v>84</v>
      </c>
      <c r="AY327" s="257" t="s">
        <v>123</v>
      </c>
    </row>
    <row r="328" s="2" customFormat="1" ht="21.75" customHeight="1">
      <c r="A328" s="38"/>
      <c r="B328" s="39"/>
      <c r="C328" s="218" t="s">
        <v>469</v>
      </c>
      <c r="D328" s="218" t="s">
        <v>126</v>
      </c>
      <c r="E328" s="219" t="s">
        <v>470</v>
      </c>
      <c r="F328" s="220" t="s">
        <v>471</v>
      </c>
      <c r="G328" s="221" t="s">
        <v>201</v>
      </c>
      <c r="H328" s="222">
        <v>69</v>
      </c>
      <c r="I328" s="223"/>
      <c r="J328" s="224">
        <f>ROUND(I328*H328,2)</f>
        <v>0</v>
      </c>
      <c r="K328" s="220" t="s">
        <v>130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0.17726</v>
      </c>
      <c r="R328" s="227">
        <f>Q328*H328</f>
        <v>12.23094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148</v>
      </c>
      <c r="AT328" s="229" t="s">
        <v>126</v>
      </c>
      <c r="AU328" s="229" t="s">
        <v>86</v>
      </c>
      <c r="AY328" s="17" t="s">
        <v>123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148</v>
      </c>
      <c r="BM328" s="229" t="s">
        <v>472</v>
      </c>
    </row>
    <row r="329" s="2" customFormat="1">
      <c r="A329" s="38"/>
      <c r="B329" s="39"/>
      <c r="C329" s="40"/>
      <c r="D329" s="231" t="s">
        <v>133</v>
      </c>
      <c r="E329" s="40"/>
      <c r="F329" s="232" t="s">
        <v>473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133</v>
      </c>
      <c r="AU329" s="17" t="s">
        <v>86</v>
      </c>
    </row>
    <row r="330" s="13" customFormat="1">
      <c r="A330" s="13"/>
      <c r="B330" s="236"/>
      <c r="C330" s="237"/>
      <c r="D330" s="231" t="s">
        <v>134</v>
      </c>
      <c r="E330" s="238" t="s">
        <v>1</v>
      </c>
      <c r="F330" s="239" t="s">
        <v>210</v>
      </c>
      <c r="G330" s="237"/>
      <c r="H330" s="240">
        <v>69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134</v>
      </c>
      <c r="AU330" s="246" t="s">
        <v>86</v>
      </c>
      <c r="AV330" s="13" t="s">
        <v>86</v>
      </c>
      <c r="AW330" s="13" t="s">
        <v>30</v>
      </c>
      <c r="AX330" s="13" t="s">
        <v>84</v>
      </c>
      <c r="AY330" s="246" t="s">
        <v>123</v>
      </c>
    </row>
    <row r="331" s="2" customFormat="1" ht="16.5" customHeight="1">
      <c r="A331" s="38"/>
      <c r="B331" s="39"/>
      <c r="C331" s="218" t="s">
        <v>474</v>
      </c>
      <c r="D331" s="218" t="s">
        <v>126</v>
      </c>
      <c r="E331" s="219" t="s">
        <v>475</v>
      </c>
      <c r="F331" s="220" t="s">
        <v>476</v>
      </c>
      <c r="G331" s="221" t="s">
        <v>201</v>
      </c>
      <c r="H331" s="222">
        <v>1068.3599999999999</v>
      </c>
      <c r="I331" s="223"/>
      <c r="J331" s="224">
        <f>ROUND(I331*H331,2)</f>
        <v>0</v>
      </c>
      <c r="K331" s="220" t="s">
        <v>130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148</v>
      </c>
      <c r="AT331" s="229" t="s">
        <v>126</v>
      </c>
      <c r="AU331" s="229" t="s">
        <v>86</v>
      </c>
      <c r="AY331" s="17" t="s">
        <v>123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148</v>
      </c>
      <c r="BM331" s="229" t="s">
        <v>477</v>
      </c>
    </row>
    <row r="332" s="2" customFormat="1">
      <c r="A332" s="38"/>
      <c r="B332" s="39"/>
      <c r="C332" s="40"/>
      <c r="D332" s="231" t="s">
        <v>133</v>
      </c>
      <c r="E332" s="40"/>
      <c r="F332" s="232" t="s">
        <v>478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133</v>
      </c>
      <c r="AU332" s="17" t="s">
        <v>86</v>
      </c>
    </row>
    <row r="333" s="13" customFormat="1">
      <c r="A333" s="13"/>
      <c r="B333" s="236"/>
      <c r="C333" s="237"/>
      <c r="D333" s="231" t="s">
        <v>134</v>
      </c>
      <c r="E333" s="238" t="s">
        <v>1</v>
      </c>
      <c r="F333" s="239" t="s">
        <v>479</v>
      </c>
      <c r="G333" s="237"/>
      <c r="H333" s="240">
        <v>1068.3599999999999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134</v>
      </c>
      <c r="AU333" s="246" t="s">
        <v>86</v>
      </c>
      <c r="AV333" s="13" t="s">
        <v>86</v>
      </c>
      <c r="AW333" s="13" t="s">
        <v>30</v>
      </c>
      <c r="AX333" s="13" t="s">
        <v>84</v>
      </c>
      <c r="AY333" s="246" t="s">
        <v>123</v>
      </c>
    </row>
    <row r="334" s="2" customFormat="1" ht="16.5" customHeight="1">
      <c r="A334" s="38"/>
      <c r="B334" s="39"/>
      <c r="C334" s="218" t="s">
        <v>480</v>
      </c>
      <c r="D334" s="218" t="s">
        <v>126</v>
      </c>
      <c r="E334" s="219" t="s">
        <v>481</v>
      </c>
      <c r="F334" s="220" t="s">
        <v>482</v>
      </c>
      <c r="G334" s="221" t="s">
        <v>201</v>
      </c>
      <c r="H334" s="222">
        <v>1068.3599999999999</v>
      </c>
      <c r="I334" s="223"/>
      <c r="J334" s="224">
        <f>ROUND(I334*H334,2)</f>
        <v>0</v>
      </c>
      <c r="K334" s="220" t="s">
        <v>130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148</v>
      </c>
      <c r="AT334" s="229" t="s">
        <v>126</v>
      </c>
      <c r="AU334" s="229" t="s">
        <v>86</v>
      </c>
      <c r="AY334" s="17" t="s">
        <v>123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148</v>
      </c>
      <c r="BM334" s="229" t="s">
        <v>483</v>
      </c>
    </row>
    <row r="335" s="2" customFormat="1">
      <c r="A335" s="38"/>
      <c r="B335" s="39"/>
      <c r="C335" s="40"/>
      <c r="D335" s="231" t="s">
        <v>133</v>
      </c>
      <c r="E335" s="40"/>
      <c r="F335" s="232" t="s">
        <v>484</v>
      </c>
      <c r="G335" s="40"/>
      <c r="H335" s="40"/>
      <c r="I335" s="233"/>
      <c r="J335" s="40"/>
      <c r="K335" s="40"/>
      <c r="L335" s="44"/>
      <c r="M335" s="234"/>
      <c r="N335" s="235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133</v>
      </c>
      <c r="AU335" s="17" t="s">
        <v>86</v>
      </c>
    </row>
    <row r="336" s="13" customFormat="1">
      <c r="A336" s="13"/>
      <c r="B336" s="236"/>
      <c r="C336" s="237"/>
      <c r="D336" s="231" t="s">
        <v>134</v>
      </c>
      <c r="E336" s="238" t="s">
        <v>1</v>
      </c>
      <c r="F336" s="239" t="s">
        <v>479</v>
      </c>
      <c r="G336" s="237"/>
      <c r="H336" s="240">
        <v>1068.3599999999999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134</v>
      </c>
      <c r="AU336" s="246" t="s">
        <v>86</v>
      </c>
      <c r="AV336" s="13" t="s">
        <v>86</v>
      </c>
      <c r="AW336" s="13" t="s">
        <v>30</v>
      </c>
      <c r="AX336" s="13" t="s">
        <v>84</v>
      </c>
      <c r="AY336" s="246" t="s">
        <v>123</v>
      </c>
    </row>
    <row r="337" s="2" customFormat="1" ht="16.5" customHeight="1">
      <c r="A337" s="38"/>
      <c r="B337" s="39"/>
      <c r="C337" s="218" t="s">
        <v>485</v>
      </c>
      <c r="D337" s="218" t="s">
        <v>126</v>
      </c>
      <c r="E337" s="219" t="s">
        <v>486</v>
      </c>
      <c r="F337" s="220" t="s">
        <v>487</v>
      </c>
      <c r="G337" s="221" t="s">
        <v>201</v>
      </c>
      <c r="H337" s="222">
        <v>58</v>
      </c>
      <c r="I337" s="223"/>
      <c r="J337" s="224">
        <f>ROUND(I337*H337,2)</f>
        <v>0</v>
      </c>
      <c r="K337" s="220" t="s">
        <v>130</v>
      </c>
      <c r="L337" s="44"/>
      <c r="M337" s="225" t="s">
        <v>1</v>
      </c>
      <c r="N337" s="226" t="s">
        <v>41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148</v>
      </c>
      <c r="AT337" s="229" t="s">
        <v>126</v>
      </c>
      <c r="AU337" s="229" t="s">
        <v>86</v>
      </c>
      <c r="AY337" s="17" t="s">
        <v>123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148</v>
      </c>
      <c r="BM337" s="229" t="s">
        <v>488</v>
      </c>
    </row>
    <row r="338" s="2" customFormat="1">
      <c r="A338" s="38"/>
      <c r="B338" s="39"/>
      <c r="C338" s="40"/>
      <c r="D338" s="231" t="s">
        <v>133</v>
      </c>
      <c r="E338" s="40"/>
      <c r="F338" s="232" t="s">
        <v>489</v>
      </c>
      <c r="G338" s="40"/>
      <c r="H338" s="40"/>
      <c r="I338" s="233"/>
      <c r="J338" s="40"/>
      <c r="K338" s="40"/>
      <c r="L338" s="44"/>
      <c r="M338" s="234"/>
      <c r="N338" s="235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133</v>
      </c>
      <c r="AU338" s="17" t="s">
        <v>86</v>
      </c>
    </row>
    <row r="339" s="13" customFormat="1">
      <c r="A339" s="13"/>
      <c r="B339" s="236"/>
      <c r="C339" s="237"/>
      <c r="D339" s="231" t="s">
        <v>134</v>
      </c>
      <c r="E339" s="238" t="s">
        <v>1</v>
      </c>
      <c r="F339" s="239" t="s">
        <v>209</v>
      </c>
      <c r="G339" s="237"/>
      <c r="H339" s="240">
        <v>58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134</v>
      </c>
      <c r="AU339" s="246" t="s">
        <v>86</v>
      </c>
      <c r="AV339" s="13" t="s">
        <v>86</v>
      </c>
      <c r="AW339" s="13" t="s">
        <v>30</v>
      </c>
      <c r="AX339" s="13" t="s">
        <v>84</v>
      </c>
      <c r="AY339" s="246" t="s">
        <v>123</v>
      </c>
    </row>
    <row r="340" s="2" customFormat="1" ht="21.75" customHeight="1">
      <c r="A340" s="38"/>
      <c r="B340" s="39"/>
      <c r="C340" s="218" t="s">
        <v>490</v>
      </c>
      <c r="D340" s="218" t="s">
        <v>126</v>
      </c>
      <c r="E340" s="219" t="s">
        <v>491</v>
      </c>
      <c r="F340" s="220" t="s">
        <v>492</v>
      </c>
      <c r="G340" s="221" t="s">
        <v>201</v>
      </c>
      <c r="H340" s="222">
        <v>39</v>
      </c>
      <c r="I340" s="223"/>
      <c r="J340" s="224">
        <f>ROUND(I340*H340,2)</f>
        <v>0</v>
      </c>
      <c r="K340" s="220" t="s">
        <v>130</v>
      </c>
      <c r="L340" s="44"/>
      <c r="M340" s="225" t="s">
        <v>1</v>
      </c>
      <c r="N340" s="226" t="s">
        <v>41</v>
      </c>
      <c r="O340" s="91"/>
      <c r="P340" s="227">
        <f>O340*H340</f>
        <v>0</v>
      </c>
      <c r="Q340" s="227">
        <v>0.040000000000000001</v>
      </c>
      <c r="R340" s="227">
        <f>Q340*H340</f>
        <v>1.5600000000000001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148</v>
      </c>
      <c r="AT340" s="229" t="s">
        <v>126</v>
      </c>
      <c r="AU340" s="229" t="s">
        <v>86</v>
      </c>
      <c r="AY340" s="17" t="s">
        <v>123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84</v>
      </c>
      <c r="BK340" s="230">
        <f>ROUND(I340*H340,2)</f>
        <v>0</v>
      </c>
      <c r="BL340" s="17" t="s">
        <v>148</v>
      </c>
      <c r="BM340" s="229" t="s">
        <v>493</v>
      </c>
    </row>
    <row r="341" s="2" customFormat="1">
      <c r="A341" s="38"/>
      <c r="B341" s="39"/>
      <c r="C341" s="40"/>
      <c r="D341" s="231" t="s">
        <v>133</v>
      </c>
      <c r="E341" s="40"/>
      <c r="F341" s="232" t="s">
        <v>494</v>
      </c>
      <c r="G341" s="40"/>
      <c r="H341" s="40"/>
      <c r="I341" s="233"/>
      <c r="J341" s="40"/>
      <c r="K341" s="40"/>
      <c r="L341" s="44"/>
      <c r="M341" s="234"/>
      <c r="N341" s="235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133</v>
      </c>
      <c r="AU341" s="17" t="s">
        <v>86</v>
      </c>
    </row>
    <row r="342" s="13" customFormat="1">
      <c r="A342" s="13"/>
      <c r="B342" s="236"/>
      <c r="C342" s="237"/>
      <c r="D342" s="231" t="s">
        <v>134</v>
      </c>
      <c r="E342" s="238" t="s">
        <v>1</v>
      </c>
      <c r="F342" s="239" t="s">
        <v>324</v>
      </c>
      <c r="G342" s="237"/>
      <c r="H342" s="240">
        <v>39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134</v>
      </c>
      <c r="AU342" s="246" t="s">
        <v>86</v>
      </c>
      <c r="AV342" s="13" t="s">
        <v>86</v>
      </c>
      <c r="AW342" s="13" t="s">
        <v>30</v>
      </c>
      <c r="AX342" s="13" t="s">
        <v>84</v>
      </c>
      <c r="AY342" s="246" t="s">
        <v>123</v>
      </c>
    </row>
    <row r="343" s="2" customFormat="1" ht="16.5" customHeight="1">
      <c r="A343" s="38"/>
      <c r="B343" s="39"/>
      <c r="C343" s="272" t="s">
        <v>495</v>
      </c>
      <c r="D343" s="272" t="s">
        <v>295</v>
      </c>
      <c r="E343" s="273" t="s">
        <v>496</v>
      </c>
      <c r="F343" s="274" t="s">
        <v>497</v>
      </c>
      <c r="G343" s="275" t="s">
        <v>201</v>
      </c>
      <c r="H343" s="276">
        <v>39.390000000000001</v>
      </c>
      <c r="I343" s="277"/>
      <c r="J343" s="278">
        <f>ROUND(I343*H343,2)</f>
        <v>0</v>
      </c>
      <c r="K343" s="274" t="s">
        <v>130</v>
      </c>
      <c r="L343" s="279"/>
      <c r="M343" s="280" t="s">
        <v>1</v>
      </c>
      <c r="N343" s="281" t="s">
        <v>41</v>
      </c>
      <c r="O343" s="91"/>
      <c r="P343" s="227">
        <f>O343*H343</f>
        <v>0</v>
      </c>
      <c r="Q343" s="227">
        <v>0.14499999999999999</v>
      </c>
      <c r="R343" s="227">
        <f>Q343*H343</f>
        <v>5.7115499999999999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170</v>
      </c>
      <c r="AT343" s="229" t="s">
        <v>295</v>
      </c>
      <c r="AU343" s="229" t="s">
        <v>86</v>
      </c>
      <c r="AY343" s="17" t="s">
        <v>123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148</v>
      </c>
      <c r="BM343" s="229" t="s">
        <v>498</v>
      </c>
    </row>
    <row r="344" s="2" customFormat="1">
      <c r="A344" s="38"/>
      <c r="B344" s="39"/>
      <c r="C344" s="40"/>
      <c r="D344" s="231" t="s">
        <v>133</v>
      </c>
      <c r="E344" s="40"/>
      <c r="F344" s="232" t="s">
        <v>497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133</v>
      </c>
      <c r="AU344" s="17" t="s">
        <v>86</v>
      </c>
    </row>
    <row r="345" s="13" customFormat="1">
      <c r="A345" s="13"/>
      <c r="B345" s="236"/>
      <c r="C345" s="237"/>
      <c r="D345" s="231" t="s">
        <v>134</v>
      </c>
      <c r="E345" s="237"/>
      <c r="F345" s="239" t="s">
        <v>499</v>
      </c>
      <c r="G345" s="237"/>
      <c r="H345" s="240">
        <v>39.390000000000001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134</v>
      </c>
      <c r="AU345" s="246" t="s">
        <v>86</v>
      </c>
      <c r="AV345" s="13" t="s">
        <v>86</v>
      </c>
      <c r="AW345" s="13" t="s">
        <v>4</v>
      </c>
      <c r="AX345" s="13" t="s">
        <v>84</v>
      </c>
      <c r="AY345" s="246" t="s">
        <v>123</v>
      </c>
    </row>
    <row r="346" s="2" customFormat="1" ht="21.75" customHeight="1">
      <c r="A346" s="38"/>
      <c r="B346" s="39"/>
      <c r="C346" s="218" t="s">
        <v>500</v>
      </c>
      <c r="D346" s="218" t="s">
        <v>126</v>
      </c>
      <c r="E346" s="219" t="s">
        <v>501</v>
      </c>
      <c r="F346" s="220" t="s">
        <v>502</v>
      </c>
      <c r="G346" s="221" t="s">
        <v>201</v>
      </c>
      <c r="H346" s="222">
        <v>69</v>
      </c>
      <c r="I346" s="223"/>
      <c r="J346" s="224">
        <f>ROUND(I346*H346,2)</f>
        <v>0</v>
      </c>
      <c r="K346" s="220" t="s">
        <v>130</v>
      </c>
      <c r="L346" s="44"/>
      <c r="M346" s="225" t="s">
        <v>1</v>
      </c>
      <c r="N346" s="226" t="s">
        <v>41</v>
      </c>
      <c r="O346" s="91"/>
      <c r="P346" s="227">
        <f>O346*H346</f>
        <v>0</v>
      </c>
      <c r="Q346" s="227">
        <v>0.089219999999999994</v>
      </c>
      <c r="R346" s="227">
        <f>Q346*H346</f>
        <v>6.15618</v>
      </c>
      <c r="S346" s="227">
        <v>0</v>
      </c>
      <c r="T346" s="22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148</v>
      </c>
      <c r="AT346" s="229" t="s">
        <v>126</v>
      </c>
      <c r="AU346" s="229" t="s">
        <v>86</v>
      </c>
      <c r="AY346" s="17" t="s">
        <v>123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84</v>
      </c>
      <c r="BK346" s="230">
        <f>ROUND(I346*H346,2)</f>
        <v>0</v>
      </c>
      <c r="BL346" s="17" t="s">
        <v>148</v>
      </c>
      <c r="BM346" s="229" t="s">
        <v>503</v>
      </c>
    </row>
    <row r="347" s="2" customFormat="1">
      <c r="A347" s="38"/>
      <c r="B347" s="39"/>
      <c r="C347" s="40"/>
      <c r="D347" s="231" t="s">
        <v>133</v>
      </c>
      <c r="E347" s="40"/>
      <c r="F347" s="232" t="s">
        <v>504</v>
      </c>
      <c r="G347" s="40"/>
      <c r="H347" s="40"/>
      <c r="I347" s="233"/>
      <c r="J347" s="40"/>
      <c r="K347" s="40"/>
      <c r="L347" s="44"/>
      <c r="M347" s="234"/>
      <c r="N347" s="235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133</v>
      </c>
      <c r="AU347" s="17" t="s">
        <v>86</v>
      </c>
    </row>
    <row r="348" s="13" customFormat="1">
      <c r="A348" s="13"/>
      <c r="B348" s="236"/>
      <c r="C348" s="237"/>
      <c r="D348" s="231" t="s">
        <v>134</v>
      </c>
      <c r="E348" s="238" t="s">
        <v>1</v>
      </c>
      <c r="F348" s="239" t="s">
        <v>210</v>
      </c>
      <c r="G348" s="237"/>
      <c r="H348" s="240">
        <v>69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6" t="s">
        <v>134</v>
      </c>
      <c r="AU348" s="246" t="s">
        <v>86</v>
      </c>
      <c r="AV348" s="13" t="s">
        <v>86</v>
      </c>
      <c r="AW348" s="13" t="s">
        <v>30</v>
      </c>
      <c r="AX348" s="13" t="s">
        <v>84</v>
      </c>
      <c r="AY348" s="246" t="s">
        <v>123</v>
      </c>
    </row>
    <row r="349" s="2" customFormat="1" ht="16.5" customHeight="1">
      <c r="A349" s="38"/>
      <c r="B349" s="39"/>
      <c r="C349" s="272" t="s">
        <v>505</v>
      </c>
      <c r="D349" s="272" t="s">
        <v>295</v>
      </c>
      <c r="E349" s="273" t="s">
        <v>506</v>
      </c>
      <c r="F349" s="274" t="s">
        <v>507</v>
      </c>
      <c r="G349" s="275" t="s">
        <v>201</v>
      </c>
      <c r="H349" s="276">
        <v>30.797000000000001</v>
      </c>
      <c r="I349" s="277"/>
      <c r="J349" s="278">
        <f>ROUND(I349*H349,2)</f>
        <v>0</v>
      </c>
      <c r="K349" s="274" t="s">
        <v>130</v>
      </c>
      <c r="L349" s="279"/>
      <c r="M349" s="280" t="s">
        <v>1</v>
      </c>
      <c r="N349" s="281" t="s">
        <v>41</v>
      </c>
      <c r="O349" s="91"/>
      <c r="P349" s="227">
        <f>O349*H349</f>
        <v>0</v>
      </c>
      <c r="Q349" s="227">
        <v>0.12</v>
      </c>
      <c r="R349" s="227">
        <f>Q349*H349</f>
        <v>3.69564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170</v>
      </c>
      <c r="AT349" s="229" t="s">
        <v>295</v>
      </c>
      <c r="AU349" s="229" t="s">
        <v>86</v>
      </c>
      <c r="AY349" s="17" t="s">
        <v>123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148</v>
      </c>
      <c r="BM349" s="229" t="s">
        <v>508</v>
      </c>
    </row>
    <row r="350" s="2" customFormat="1">
      <c r="A350" s="38"/>
      <c r="B350" s="39"/>
      <c r="C350" s="40"/>
      <c r="D350" s="231" t="s">
        <v>133</v>
      </c>
      <c r="E350" s="40"/>
      <c r="F350" s="232" t="s">
        <v>507</v>
      </c>
      <c r="G350" s="40"/>
      <c r="H350" s="40"/>
      <c r="I350" s="233"/>
      <c r="J350" s="40"/>
      <c r="K350" s="40"/>
      <c r="L350" s="44"/>
      <c r="M350" s="234"/>
      <c r="N350" s="235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133</v>
      </c>
      <c r="AU350" s="17" t="s">
        <v>86</v>
      </c>
    </row>
    <row r="351" s="13" customFormat="1">
      <c r="A351" s="13"/>
      <c r="B351" s="236"/>
      <c r="C351" s="237"/>
      <c r="D351" s="231" t="s">
        <v>134</v>
      </c>
      <c r="E351" s="238" t="s">
        <v>1</v>
      </c>
      <c r="F351" s="239" t="s">
        <v>509</v>
      </c>
      <c r="G351" s="237"/>
      <c r="H351" s="240">
        <v>29.899999999999999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6" t="s">
        <v>134</v>
      </c>
      <c r="AU351" s="246" t="s">
        <v>86</v>
      </c>
      <c r="AV351" s="13" t="s">
        <v>86</v>
      </c>
      <c r="AW351" s="13" t="s">
        <v>30</v>
      </c>
      <c r="AX351" s="13" t="s">
        <v>84</v>
      </c>
      <c r="AY351" s="246" t="s">
        <v>123</v>
      </c>
    </row>
    <row r="352" s="13" customFormat="1">
      <c r="A352" s="13"/>
      <c r="B352" s="236"/>
      <c r="C352" s="237"/>
      <c r="D352" s="231" t="s">
        <v>134</v>
      </c>
      <c r="E352" s="237"/>
      <c r="F352" s="239" t="s">
        <v>510</v>
      </c>
      <c r="G352" s="237"/>
      <c r="H352" s="240">
        <v>30.797000000000001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134</v>
      </c>
      <c r="AU352" s="246" t="s">
        <v>86</v>
      </c>
      <c r="AV352" s="13" t="s">
        <v>86</v>
      </c>
      <c r="AW352" s="13" t="s">
        <v>4</v>
      </c>
      <c r="AX352" s="13" t="s">
        <v>84</v>
      </c>
      <c r="AY352" s="246" t="s">
        <v>123</v>
      </c>
    </row>
    <row r="353" s="2" customFormat="1" ht="16.5" customHeight="1">
      <c r="A353" s="38"/>
      <c r="B353" s="39"/>
      <c r="C353" s="272" t="s">
        <v>511</v>
      </c>
      <c r="D353" s="272" t="s">
        <v>295</v>
      </c>
      <c r="E353" s="273" t="s">
        <v>512</v>
      </c>
      <c r="F353" s="274" t="s">
        <v>513</v>
      </c>
      <c r="G353" s="275" t="s">
        <v>201</v>
      </c>
      <c r="H353" s="276">
        <v>30.797000000000001</v>
      </c>
      <c r="I353" s="277"/>
      <c r="J353" s="278">
        <f>ROUND(I353*H353,2)</f>
        <v>0</v>
      </c>
      <c r="K353" s="274" t="s">
        <v>130</v>
      </c>
      <c r="L353" s="279"/>
      <c r="M353" s="280" t="s">
        <v>1</v>
      </c>
      <c r="N353" s="281" t="s">
        <v>41</v>
      </c>
      <c r="O353" s="91"/>
      <c r="P353" s="227">
        <f>O353*H353</f>
        <v>0</v>
      </c>
      <c r="Q353" s="227">
        <v>0.12</v>
      </c>
      <c r="R353" s="227">
        <f>Q353*H353</f>
        <v>3.69564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170</v>
      </c>
      <c r="AT353" s="229" t="s">
        <v>295</v>
      </c>
      <c r="AU353" s="229" t="s">
        <v>86</v>
      </c>
      <c r="AY353" s="17" t="s">
        <v>123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148</v>
      </c>
      <c r="BM353" s="229" t="s">
        <v>514</v>
      </c>
    </row>
    <row r="354" s="2" customFormat="1">
      <c r="A354" s="38"/>
      <c r="B354" s="39"/>
      <c r="C354" s="40"/>
      <c r="D354" s="231" t="s">
        <v>133</v>
      </c>
      <c r="E354" s="40"/>
      <c r="F354" s="232" t="s">
        <v>513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133</v>
      </c>
      <c r="AU354" s="17" t="s">
        <v>86</v>
      </c>
    </row>
    <row r="355" s="13" customFormat="1">
      <c r="A355" s="13"/>
      <c r="B355" s="236"/>
      <c r="C355" s="237"/>
      <c r="D355" s="231" t="s">
        <v>134</v>
      </c>
      <c r="E355" s="238" t="s">
        <v>1</v>
      </c>
      <c r="F355" s="239" t="s">
        <v>509</v>
      </c>
      <c r="G355" s="237"/>
      <c r="H355" s="240">
        <v>29.899999999999999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134</v>
      </c>
      <c r="AU355" s="246" t="s">
        <v>86</v>
      </c>
      <c r="AV355" s="13" t="s">
        <v>86</v>
      </c>
      <c r="AW355" s="13" t="s">
        <v>30</v>
      </c>
      <c r="AX355" s="13" t="s">
        <v>84</v>
      </c>
      <c r="AY355" s="246" t="s">
        <v>123</v>
      </c>
    </row>
    <row r="356" s="13" customFormat="1">
      <c r="A356" s="13"/>
      <c r="B356" s="236"/>
      <c r="C356" s="237"/>
      <c r="D356" s="231" t="s">
        <v>134</v>
      </c>
      <c r="E356" s="237"/>
      <c r="F356" s="239" t="s">
        <v>510</v>
      </c>
      <c r="G356" s="237"/>
      <c r="H356" s="240">
        <v>30.797000000000001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134</v>
      </c>
      <c r="AU356" s="246" t="s">
        <v>86</v>
      </c>
      <c r="AV356" s="13" t="s">
        <v>86</v>
      </c>
      <c r="AW356" s="13" t="s">
        <v>4</v>
      </c>
      <c r="AX356" s="13" t="s">
        <v>84</v>
      </c>
      <c r="AY356" s="246" t="s">
        <v>123</v>
      </c>
    </row>
    <row r="357" s="2" customFormat="1" ht="16.5" customHeight="1">
      <c r="A357" s="38"/>
      <c r="B357" s="39"/>
      <c r="C357" s="272" t="s">
        <v>515</v>
      </c>
      <c r="D357" s="272" t="s">
        <v>295</v>
      </c>
      <c r="E357" s="273" t="s">
        <v>516</v>
      </c>
      <c r="F357" s="274" t="s">
        <v>517</v>
      </c>
      <c r="G357" s="275" t="s">
        <v>201</v>
      </c>
      <c r="H357" s="276">
        <v>9.4760000000000009</v>
      </c>
      <c r="I357" s="277"/>
      <c r="J357" s="278">
        <f>ROUND(I357*H357,2)</f>
        <v>0</v>
      </c>
      <c r="K357" s="274" t="s">
        <v>130</v>
      </c>
      <c r="L357" s="279"/>
      <c r="M357" s="280" t="s">
        <v>1</v>
      </c>
      <c r="N357" s="281" t="s">
        <v>41</v>
      </c>
      <c r="O357" s="91"/>
      <c r="P357" s="227">
        <f>O357*H357</f>
        <v>0</v>
      </c>
      <c r="Q357" s="227">
        <v>0.13100000000000001</v>
      </c>
      <c r="R357" s="227">
        <f>Q357*H357</f>
        <v>1.2413560000000001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170</v>
      </c>
      <c r="AT357" s="229" t="s">
        <v>295</v>
      </c>
      <c r="AU357" s="229" t="s">
        <v>86</v>
      </c>
      <c r="AY357" s="17" t="s">
        <v>123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148</v>
      </c>
      <c r="BM357" s="229" t="s">
        <v>518</v>
      </c>
    </row>
    <row r="358" s="2" customFormat="1">
      <c r="A358" s="38"/>
      <c r="B358" s="39"/>
      <c r="C358" s="40"/>
      <c r="D358" s="231" t="s">
        <v>133</v>
      </c>
      <c r="E358" s="40"/>
      <c r="F358" s="232" t="s">
        <v>517</v>
      </c>
      <c r="G358" s="40"/>
      <c r="H358" s="40"/>
      <c r="I358" s="233"/>
      <c r="J358" s="40"/>
      <c r="K358" s="40"/>
      <c r="L358" s="44"/>
      <c r="M358" s="234"/>
      <c r="N358" s="235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133</v>
      </c>
      <c r="AU358" s="17" t="s">
        <v>86</v>
      </c>
    </row>
    <row r="359" s="13" customFormat="1">
      <c r="A359" s="13"/>
      <c r="B359" s="236"/>
      <c r="C359" s="237"/>
      <c r="D359" s="231" t="s">
        <v>134</v>
      </c>
      <c r="E359" s="238" t="s">
        <v>1</v>
      </c>
      <c r="F359" s="239" t="s">
        <v>519</v>
      </c>
      <c r="G359" s="237"/>
      <c r="H359" s="240">
        <v>9.1999999999999993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134</v>
      </c>
      <c r="AU359" s="246" t="s">
        <v>86</v>
      </c>
      <c r="AV359" s="13" t="s">
        <v>86</v>
      </c>
      <c r="AW359" s="13" t="s">
        <v>30</v>
      </c>
      <c r="AX359" s="13" t="s">
        <v>84</v>
      </c>
      <c r="AY359" s="246" t="s">
        <v>123</v>
      </c>
    </row>
    <row r="360" s="13" customFormat="1">
      <c r="A360" s="13"/>
      <c r="B360" s="236"/>
      <c r="C360" s="237"/>
      <c r="D360" s="231" t="s">
        <v>134</v>
      </c>
      <c r="E360" s="237"/>
      <c r="F360" s="239" t="s">
        <v>520</v>
      </c>
      <c r="G360" s="237"/>
      <c r="H360" s="240">
        <v>9.4760000000000009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6" t="s">
        <v>134</v>
      </c>
      <c r="AU360" s="246" t="s">
        <v>86</v>
      </c>
      <c r="AV360" s="13" t="s">
        <v>86</v>
      </c>
      <c r="AW360" s="13" t="s">
        <v>4</v>
      </c>
      <c r="AX360" s="13" t="s">
        <v>84</v>
      </c>
      <c r="AY360" s="246" t="s">
        <v>123</v>
      </c>
    </row>
    <row r="361" s="12" customFormat="1" ht="22.8" customHeight="1">
      <c r="A361" s="12"/>
      <c r="B361" s="202"/>
      <c r="C361" s="203"/>
      <c r="D361" s="204" t="s">
        <v>75</v>
      </c>
      <c r="E361" s="216" t="s">
        <v>170</v>
      </c>
      <c r="F361" s="216" t="s">
        <v>521</v>
      </c>
      <c r="G361" s="203"/>
      <c r="H361" s="203"/>
      <c r="I361" s="206"/>
      <c r="J361" s="217">
        <f>BK361</f>
        <v>0</v>
      </c>
      <c r="K361" s="203"/>
      <c r="L361" s="208"/>
      <c r="M361" s="209"/>
      <c r="N361" s="210"/>
      <c r="O361" s="210"/>
      <c r="P361" s="211">
        <f>SUM(P362:P372)</f>
        <v>0</v>
      </c>
      <c r="Q361" s="210"/>
      <c r="R361" s="211">
        <f>SUM(R362:R372)</f>
        <v>6.6155225</v>
      </c>
      <c r="S361" s="210"/>
      <c r="T361" s="212">
        <f>SUM(T362:T372)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3" t="s">
        <v>84</v>
      </c>
      <c r="AT361" s="214" t="s">
        <v>75</v>
      </c>
      <c r="AU361" s="214" t="s">
        <v>84</v>
      </c>
      <c r="AY361" s="213" t="s">
        <v>123</v>
      </c>
      <c r="BK361" s="215">
        <f>SUM(BK362:BK372)</f>
        <v>0</v>
      </c>
    </row>
    <row r="362" s="2" customFormat="1" ht="24.15" customHeight="1">
      <c r="A362" s="38"/>
      <c r="B362" s="39"/>
      <c r="C362" s="218" t="s">
        <v>522</v>
      </c>
      <c r="D362" s="218" t="s">
        <v>126</v>
      </c>
      <c r="E362" s="219" t="s">
        <v>523</v>
      </c>
      <c r="F362" s="220" t="s">
        <v>524</v>
      </c>
      <c r="G362" s="221" t="s">
        <v>213</v>
      </c>
      <c r="H362" s="222">
        <v>3.5</v>
      </c>
      <c r="I362" s="223"/>
      <c r="J362" s="224">
        <f>ROUND(I362*H362,2)</f>
        <v>0</v>
      </c>
      <c r="K362" s="220" t="s">
        <v>130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0.00017000000000000001</v>
      </c>
      <c r="R362" s="227">
        <f>Q362*H362</f>
        <v>0.00059500000000000004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148</v>
      </c>
      <c r="AT362" s="229" t="s">
        <v>126</v>
      </c>
      <c r="AU362" s="229" t="s">
        <v>86</v>
      </c>
      <c r="AY362" s="17" t="s">
        <v>123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148</v>
      </c>
      <c r="BM362" s="229" t="s">
        <v>525</v>
      </c>
    </row>
    <row r="363" s="2" customFormat="1">
      <c r="A363" s="38"/>
      <c r="B363" s="39"/>
      <c r="C363" s="40"/>
      <c r="D363" s="231" t="s">
        <v>133</v>
      </c>
      <c r="E363" s="40"/>
      <c r="F363" s="232" t="s">
        <v>526</v>
      </c>
      <c r="G363" s="40"/>
      <c r="H363" s="40"/>
      <c r="I363" s="233"/>
      <c r="J363" s="40"/>
      <c r="K363" s="40"/>
      <c r="L363" s="44"/>
      <c r="M363" s="234"/>
      <c r="N363" s="235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133</v>
      </c>
      <c r="AU363" s="17" t="s">
        <v>86</v>
      </c>
    </row>
    <row r="364" s="13" customFormat="1">
      <c r="A364" s="13"/>
      <c r="B364" s="236"/>
      <c r="C364" s="237"/>
      <c r="D364" s="231" t="s">
        <v>134</v>
      </c>
      <c r="E364" s="238" t="s">
        <v>1</v>
      </c>
      <c r="F364" s="239" t="s">
        <v>527</v>
      </c>
      <c r="G364" s="237"/>
      <c r="H364" s="240">
        <v>3.5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6" t="s">
        <v>134</v>
      </c>
      <c r="AU364" s="246" t="s">
        <v>86</v>
      </c>
      <c r="AV364" s="13" t="s">
        <v>86</v>
      </c>
      <c r="AW364" s="13" t="s">
        <v>30</v>
      </c>
      <c r="AX364" s="13" t="s">
        <v>84</v>
      </c>
      <c r="AY364" s="246" t="s">
        <v>123</v>
      </c>
    </row>
    <row r="365" s="2" customFormat="1" ht="16.5" customHeight="1">
      <c r="A365" s="38"/>
      <c r="B365" s="39"/>
      <c r="C365" s="272" t="s">
        <v>528</v>
      </c>
      <c r="D365" s="272" t="s">
        <v>295</v>
      </c>
      <c r="E365" s="273" t="s">
        <v>529</v>
      </c>
      <c r="F365" s="274" t="s">
        <v>530</v>
      </c>
      <c r="G365" s="275" t="s">
        <v>213</v>
      </c>
      <c r="H365" s="276">
        <v>4.375</v>
      </c>
      <c r="I365" s="277"/>
      <c r="J365" s="278">
        <f>ROUND(I365*H365,2)</f>
        <v>0</v>
      </c>
      <c r="K365" s="274" t="s">
        <v>130</v>
      </c>
      <c r="L365" s="279"/>
      <c r="M365" s="280" t="s">
        <v>1</v>
      </c>
      <c r="N365" s="281" t="s">
        <v>41</v>
      </c>
      <c r="O365" s="91"/>
      <c r="P365" s="227">
        <f>O365*H365</f>
        <v>0</v>
      </c>
      <c r="Q365" s="227">
        <v>0.18618000000000001</v>
      </c>
      <c r="R365" s="227">
        <f>Q365*H365</f>
        <v>0.81453750000000003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170</v>
      </c>
      <c r="AT365" s="229" t="s">
        <v>295</v>
      </c>
      <c r="AU365" s="229" t="s">
        <v>86</v>
      </c>
      <c r="AY365" s="17" t="s">
        <v>123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148</v>
      </c>
      <c r="BM365" s="229" t="s">
        <v>531</v>
      </c>
    </row>
    <row r="366" s="2" customFormat="1">
      <c r="A366" s="38"/>
      <c r="B366" s="39"/>
      <c r="C366" s="40"/>
      <c r="D366" s="231" t="s">
        <v>133</v>
      </c>
      <c r="E366" s="40"/>
      <c r="F366" s="232" t="s">
        <v>530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133</v>
      </c>
      <c r="AU366" s="17" t="s">
        <v>86</v>
      </c>
    </row>
    <row r="367" s="13" customFormat="1">
      <c r="A367" s="13"/>
      <c r="B367" s="236"/>
      <c r="C367" s="237"/>
      <c r="D367" s="231" t="s">
        <v>134</v>
      </c>
      <c r="E367" s="237"/>
      <c r="F367" s="239" t="s">
        <v>532</v>
      </c>
      <c r="G367" s="237"/>
      <c r="H367" s="240">
        <v>4.375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134</v>
      </c>
      <c r="AU367" s="246" t="s">
        <v>86</v>
      </c>
      <c r="AV367" s="13" t="s">
        <v>86</v>
      </c>
      <c r="AW367" s="13" t="s">
        <v>4</v>
      </c>
      <c r="AX367" s="13" t="s">
        <v>84</v>
      </c>
      <c r="AY367" s="246" t="s">
        <v>123</v>
      </c>
    </row>
    <row r="368" s="2" customFormat="1" ht="16.5" customHeight="1">
      <c r="A368" s="38"/>
      <c r="B368" s="39"/>
      <c r="C368" s="218" t="s">
        <v>533</v>
      </c>
      <c r="D368" s="218" t="s">
        <v>126</v>
      </c>
      <c r="E368" s="219" t="s">
        <v>534</v>
      </c>
      <c r="F368" s="220" t="s">
        <v>535</v>
      </c>
      <c r="G368" s="221" t="s">
        <v>219</v>
      </c>
      <c r="H368" s="222">
        <v>2.625</v>
      </c>
      <c r="I368" s="223"/>
      <c r="J368" s="224">
        <f>ROUND(I368*H368,2)</f>
        <v>0</v>
      </c>
      <c r="K368" s="220" t="s">
        <v>130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148</v>
      </c>
      <c r="AT368" s="229" t="s">
        <v>126</v>
      </c>
      <c r="AU368" s="229" t="s">
        <v>86</v>
      </c>
      <c r="AY368" s="17" t="s">
        <v>123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148</v>
      </c>
      <c r="BM368" s="229" t="s">
        <v>536</v>
      </c>
    </row>
    <row r="369" s="2" customFormat="1">
      <c r="A369" s="38"/>
      <c r="B369" s="39"/>
      <c r="C369" s="40"/>
      <c r="D369" s="231" t="s">
        <v>133</v>
      </c>
      <c r="E369" s="40"/>
      <c r="F369" s="232" t="s">
        <v>537</v>
      </c>
      <c r="G369" s="40"/>
      <c r="H369" s="40"/>
      <c r="I369" s="233"/>
      <c r="J369" s="40"/>
      <c r="K369" s="40"/>
      <c r="L369" s="44"/>
      <c r="M369" s="234"/>
      <c r="N369" s="235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133</v>
      </c>
      <c r="AU369" s="17" t="s">
        <v>86</v>
      </c>
    </row>
    <row r="370" s="13" customFormat="1">
      <c r="A370" s="13"/>
      <c r="B370" s="236"/>
      <c r="C370" s="237"/>
      <c r="D370" s="231" t="s">
        <v>134</v>
      </c>
      <c r="E370" s="238" t="s">
        <v>1</v>
      </c>
      <c r="F370" s="239" t="s">
        <v>538</v>
      </c>
      <c r="G370" s="237"/>
      <c r="H370" s="240">
        <v>2.625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134</v>
      </c>
      <c r="AU370" s="246" t="s">
        <v>86</v>
      </c>
      <c r="AV370" s="13" t="s">
        <v>86</v>
      </c>
      <c r="AW370" s="13" t="s">
        <v>30</v>
      </c>
      <c r="AX370" s="13" t="s">
        <v>84</v>
      </c>
      <c r="AY370" s="246" t="s">
        <v>123</v>
      </c>
    </row>
    <row r="371" s="2" customFormat="1" ht="16.5" customHeight="1">
      <c r="A371" s="38"/>
      <c r="B371" s="39"/>
      <c r="C371" s="218" t="s">
        <v>539</v>
      </c>
      <c r="D371" s="218" t="s">
        <v>126</v>
      </c>
      <c r="E371" s="219" t="s">
        <v>540</v>
      </c>
      <c r="F371" s="220" t="s">
        <v>541</v>
      </c>
      <c r="G371" s="221" t="s">
        <v>379</v>
      </c>
      <c r="H371" s="222">
        <v>1</v>
      </c>
      <c r="I371" s="223"/>
      <c r="J371" s="224">
        <f>ROUND(I371*H371,2)</f>
        <v>0</v>
      </c>
      <c r="K371" s="220" t="s">
        <v>130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5.8003900000000002</v>
      </c>
      <c r="R371" s="227">
        <f>Q371*H371</f>
        <v>5.8003900000000002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148</v>
      </c>
      <c r="AT371" s="229" t="s">
        <v>126</v>
      </c>
      <c r="AU371" s="229" t="s">
        <v>86</v>
      </c>
      <c r="AY371" s="17" t="s">
        <v>123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148</v>
      </c>
      <c r="BM371" s="229" t="s">
        <v>542</v>
      </c>
    </row>
    <row r="372" s="2" customFormat="1">
      <c r="A372" s="38"/>
      <c r="B372" s="39"/>
      <c r="C372" s="40"/>
      <c r="D372" s="231" t="s">
        <v>133</v>
      </c>
      <c r="E372" s="40"/>
      <c r="F372" s="232" t="s">
        <v>543</v>
      </c>
      <c r="G372" s="40"/>
      <c r="H372" s="40"/>
      <c r="I372" s="233"/>
      <c r="J372" s="40"/>
      <c r="K372" s="40"/>
      <c r="L372" s="44"/>
      <c r="M372" s="234"/>
      <c r="N372" s="235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133</v>
      </c>
      <c r="AU372" s="17" t="s">
        <v>86</v>
      </c>
    </row>
    <row r="373" s="12" customFormat="1" ht="22.8" customHeight="1">
      <c r="A373" s="12"/>
      <c r="B373" s="202"/>
      <c r="C373" s="203"/>
      <c r="D373" s="204" t="s">
        <v>75</v>
      </c>
      <c r="E373" s="216" t="s">
        <v>174</v>
      </c>
      <c r="F373" s="216" t="s">
        <v>544</v>
      </c>
      <c r="G373" s="203"/>
      <c r="H373" s="203"/>
      <c r="I373" s="206"/>
      <c r="J373" s="217">
        <f>BK373</f>
        <v>0</v>
      </c>
      <c r="K373" s="203"/>
      <c r="L373" s="208"/>
      <c r="M373" s="209"/>
      <c r="N373" s="210"/>
      <c r="O373" s="210"/>
      <c r="P373" s="211">
        <f>SUM(P374:P435)</f>
        <v>0</v>
      </c>
      <c r="Q373" s="210"/>
      <c r="R373" s="211">
        <f>SUM(R374:R435)</f>
        <v>98.404481000000004</v>
      </c>
      <c r="S373" s="210"/>
      <c r="T373" s="212">
        <f>SUM(T374:T435)</f>
        <v>0.082000000000000003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13" t="s">
        <v>84</v>
      </c>
      <c r="AT373" s="214" t="s">
        <v>75</v>
      </c>
      <c r="AU373" s="214" t="s">
        <v>84</v>
      </c>
      <c r="AY373" s="213" t="s">
        <v>123</v>
      </c>
      <c r="BK373" s="215">
        <f>SUM(BK374:BK435)</f>
        <v>0</v>
      </c>
    </row>
    <row r="374" s="2" customFormat="1" ht="16.5" customHeight="1">
      <c r="A374" s="38"/>
      <c r="B374" s="39"/>
      <c r="C374" s="218" t="s">
        <v>545</v>
      </c>
      <c r="D374" s="218" t="s">
        <v>126</v>
      </c>
      <c r="E374" s="219" t="s">
        <v>546</v>
      </c>
      <c r="F374" s="220" t="s">
        <v>547</v>
      </c>
      <c r="G374" s="221" t="s">
        <v>379</v>
      </c>
      <c r="H374" s="222">
        <v>6</v>
      </c>
      <c r="I374" s="223"/>
      <c r="J374" s="224">
        <f>ROUND(I374*H374,2)</f>
        <v>0</v>
      </c>
      <c r="K374" s="220" t="s">
        <v>130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0.00069999999999999999</v>
      </c>
      <c r="R374" s="227">
        <f>Q374*H374</f>
        <v>0.0041999999999999997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148</v>
      </c>
      <c r="AT374" s="229" t="s">
        <v>126</v>
      </c>
      <c r="AU374" s="229" t="s">
        <v>86</v>
      </c>
      <c r="AY374" s="17" t="s">
        <v>123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148</v>
      </c>
      <c r="BM374" s="229" t="s">
        <v>548</v>
      </c>
    </row>
    <row r="375" s="2" customFormat="1">
      <c r="A375" s="38"/>
      <c r="B375" s="39"/>
      <c r="C375" s="40"/>
      <c r="D375" s="231" t="s">
        <v>133</v>
      </c>
      <c r="E375" s="40"/>
      <c r="F375" s="232" t="s">
        <v>549</v>
      </c>
      <c r="G375" s="40"/>
      <c r="H375" s="40"/>
      <c r="I375" s="233"/>
      <c r="J375" s="40"/>
      <c r="K375" s="40"/>
      <c r="L375" s="44"/>
      <c r="M375" s="234"/>
      <c r="N375" s="235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133</v>
      </c>
      <c r="AU375" s="17" t="s">
        <v>86</v>
      </c>
    </row>
    <row r="376" s="2" customFormat="1" ht="16.5" customHeight="1">
      <c r="A376" s="38"/>
      <c r="B376" s="39"/>
      <c r="C376" s="272" t="s">
        <v>550</v>
      </c>
      <c r="D376" s="272" t="s">
        <v>295</v>
      </c>
      <c r="E376" s="273" t="s">
        <v>551</v>
      </c>
      <c r="F376" s="274" t="s">
        <v>552</v>
      </c>
      <c r="G376" s="275" t="s">
        <v>379</v>
      </c>
      <c r="H376" s="276">
        <v>1</v>
      </c>
      <c r="I376" s="277"/>
      <c r="J376" s="278">
        <f>ROUND(I376*H376,2)</f>
        <v>0</v>
      </c>
      <c r="K376" s="274" t="s">
        <v>130</v>
      </c>
      <c r="L376" s="279"/>
      <c r="M376" s="280" t="s">
        <v>1</v>
      </c>
      <c r="N376" s="281" t="s">
        <v>41</v>
      </c>
      <c r="O376" s="91"/>
      <c r="P376" s="227">
        <f>O376*H376</f>
        <v>0</v>
      </c>
      <c r="Q376" s="227">
        <v>0.0025000000000000001</v>
      </c>
      <c r="R376" s="227">
        <f>Q376*H376</f>
        <v>0.0025000000000000001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170</v>
      </c>
      <c r="AT376" s="229" t="s">
        <v>295</v>
      </c>
      <c r="AU376" s="229" t="s">
        <v>86</v>
      </c>
      <c r="AY376" s="17" t="s">
        <v>123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84</v>
      </c>
      <c r="BK376" s="230">
        <f>ROUND(I376*H376,2)</f>
        <v>0</v>
      </c>
      <c r="BL376" s="17" t="s">
        <v>148</v>
      </c>
      <c r="BM376" s="229" t="s">
        <v>553</v>
      </c>
    </row>
    <row r="377" s="2" customFormat="1">
      <c r="A377" s="38"/>
      <c r="B377" s="39"/>
      <c r="C377" s="40"/>
      <c r="D377" s="231" t="s">
        <v>133</v>
      </c>
      <c r="E377" s="40"/>
      <c r="F377" s="232" t="s">
        <v>552</v>
      </c>
      <c r="G377" s="40"/>
      <c r="H377" s="40"/>
      <c r="I377" s="233"/>
      <c r="J377" s="40"/>
      <c r="K377" s="40"/>
      <c r="L377" s="44"/>
      <c r="M377" s="234"/>
      <c r="N377" s="235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133</v>
      </c>
      <c r="AU377" s="17" t="s">
        <v>86</v>
      </c>
    </row>
    <row r="378" s="2" customFormat="1" ht="16.5" customHeight="1">
      <c r="A378" s="38"/>
      <c r="B378" s="39"/>
      <c r="C378" s="272" t="s">
        <v>554</v>
      </c>
      <c r="D378" s="272" t="s">
        <v>295</v>
      </c>
      <c r="E378" s="273" t="s">
        <v>555</v>
      </c>
      <c r="F378" s="274" t="s">
        <v>556</v>
      </c>
      <c r="G378" s="275" t="s">
        <v>379</v>
      </c>
      <c r="H378" s="276">
        <v>1</v>
      </c>
      <c r="I378" s="277"/>
      <c r="J378" s="278">
        <f>ROUND(I378*H378,2)</f>
        <v>0</v>
      </c>
      <c r="K378" s="274" t="s">
        <v>130</v>
      </c>
      <c r="L378" s="279"/>
      <c r="M378" s="280" t="s">
        <v>1</v>
      </c>
      <c r="N378" s="281" t="s">
        <v>41</v>
      </c>
      <c r="O378" s="91"/>
      <c r="P378" s="227">
        <f>O378*H378</f>
        <v>0</v>
      </c>
      <c r="Q378" s="227">
        <v>0.0035000000000000001</v>
      </c>
      <c r="R378" s="227">
        <f>Q378*H378</f>
        <v>0.0035000000000000001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170</v>
      </c>
      <c r="AT378" s="229" t="s">
        <v>295</v>
      </c>
      <c r="AU378" s="229" t="s">
        <v>86</v>
      </c>
      <c r="AY378" s="17" t="s">
        <v>123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148</v>
      </c>
      <c r="BM378" s="229" t="s">
        <v>557</v>
      </c>
    </row>
    <row r="379" s="2" customFormat="1">
      <c r="A379" s="38"/>
      <c r="B379" s="39"/>
      <c r="C379" s="40"/>
      <c r="D379" s="231" t="s">
        <v>133</v>
      </c>
      <c r="E379" s="40"/>
      <c r="F379" s="232" t="s">
        <v>556</v>
      </c>
      <c r="G379" s="40"/>
      <c r="H379" s="40"/>
      <c r="I379" s="233"/>
      <c r="J379" s="40"/>
      <c r="K379" s="40"/>
      <c r="L379" s="44"/>
      <c r="M379" s="234"/>
      <c r="N379" s="235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133</v>
      </c>
      <c r="AU379" s="17" t="s">
        <v>86</v>
      </c>
    </row>
    <row r="380" s="2" customFormat="1" ht="16.5" customHeight="1">
      <c r="A380" s="38"/>
      <c r="B380" s="39"/>
      <c r="C380" s="272" t="s">
        <v>558</v>
      </c>
      <c r="D380" s="272" t="s">
        <v>295</v>
      </c>
      <c r="E380" s="273" t="s">
        <v>559</v>
      </c>
      <c r="F380" s="274" t="s">
        <v>560</v>
      </c>
      <c r="G380" s="275" t="s">
        <v>379</v>
      </c>
      <c r="H380" s="276">
        <v>3</v>
      </c>
      <c r="I380" s="277"/>
      <c r="J380" s="278">
        <f>ROUND(I380*H380,2)</f>
        <v>0</v>
      </c>
      <c r="K380" s="274" t="s">
        <v>130</v>
      </c>
      <c r="L380" s="279"/>
      <c r="M380" s="280" t="s">
        <v>1</v>
      </c>
      <c r="N380" s="281" t="s">
        <v>41</v>
      </c>
      <c r="O380" s="91"/>
      <c r="P380" s="227">
        <f>O380*H380</f>
        <v>0</v>
      </c>
      <c r="Q380" s="227">
        <v>0.00089999999999999998</v>
      </c>
      <c r="R380" s="227">
        <f>Q380*H380</f>
        <v>0.0027000000000000001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170</v>
      </c>
      <c r="AT380" s="229" t="s">
        <v>295</v>
      </c>
      <c r="AU380" s="229" t="s">
        <v>86</v>
      </c>
      <c r="AY380" s="17" t="s">
        <v>123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84</v>
      </c>
      <c r="BK380" s="230">
        <f>ROUND(I380*H380,2)</f>
        <v>0</v>
      </c>
      <c r="BL380" s="17" t="s">
        <v>148</v>
      </c>
      <c r="BM380" s="229" t="s">
        <v>561</v>
      </c>
    </row>
    <row r="381" s="2" customFormat="1">
      <c r="A381" s="38"/>
      <c r="B381" s="39"/>
      <c r="C381" s="40"/>
      <c r="D381" s="231" t="s">
        <v>133</v>
      </c>
      <c r="E381" s="40"/>
      <c r="F381" s="232" t="s">
        <v>560</v>
      </c>
      <c r="G381" s="40"/>
      <c r="H381" s="40"/>
      <c r="I381" s="233"/>
      <c r="J381" s="40"/>
      <c r="K381" s="40"/>
      <c r="L381" s="44"/>
      <c r="M381" s="234"/>
      <c r="N381" s="235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133</v>
      </c>
      <c r="AU381" s="17" t="s">
        <v>86</v>
      </c>
    </row>
    <row r="382" s="2" customFormat="1" ht="16.5" customHeight="1">
      <c r="A382" s="38"/>
      <c r="B382" s="39"/>
      <c r="C382" s="272" t="s">
        <v>562</v>
      </c>
      <c r="D382" s="272" t="s">
        <v>295</v>
      </c>
      <c r="E382" s="273" t="s">
        <v>563</v>
      </c>
      <c r="F382" s="274" t="s">
        <v>564</v>
      </c>
      <c r="G382" s="275" t="s">
        <v>379</v>
      </c>
      <c r="H382" s="276">
        <v>1</v>
      </c>
      <c r="I382" s="277"/>
      <c r="J382" s="278">
        <f>ROUND(I382*H382,2)</f>
        <v>0</v>
      </c>
      <c r="K382" s="274" t="s">
        <v>130</v>
      </c>
      <c r="L382" s="279"/>
      <c r="M382" s="280" t="s">
        <v>1</v>
      </c>
      <c r="N382" s="281" t="s">
        <v>41</v>
      </c>
      <c r="O382" s="91"/>
      <c r="P382" s="227">
        <f>O382*H382</f>
        <v>0</v>
      </c>
      <c r="Q382" s="227">
        <v>0.0025000000000000001</v>
      </c>
      <c r="R382" s="227">
        <f>Q382*H382</f>
        <v>0.0025000000000000001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170</v>
      </c>
      <c r="AT382" s="229" t="s">
        <v>295</v>
      </c>
      <c r="AU382" s="229" t="s">
        <v>86</v>
      </c>
      <c r="AY382" s="17" t="s">
        <v>123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84</v>
      </c>
      <c r="BK382" s="230">
        <f>ROUND(I382*H382,2)</f>
        <v>0</v>
      </c>
      <c r="BL382" s="17" t="s">
        <v>148</v>
      </c>
      <c r="BM382" s="229" t="s">
        <v>565</v>
      </c>
    </row>
    <row r="383" s="2" customFormat="1">
      <c r="A383" s="38"/>
      <c r="B383" s="39"/>
      <c r="C383" s="40"/>
      <c r="D383" s="231" t="s">
        <v>133</v>
      </c>
      <c r="E383" s="40"/>
      <c r="F383" s="232" t="s">
        <v>564</v>
      </c>
      <c r="G383" s="40"/>
      <c r="H383" s="40"/>
      <c r="I383" s="233"/>
      <c r="J383" s="40"/>
      <c r="K383" s="40"/>
      <c r="L383" s="44"/>
      <c r="M383" s="234"/>
      <c r="N383" s="235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133</v>
      </c>
      <c r="AU383" s="17" t="s">
        <v>86</v>
      </c>
    </row>
    <row r="384" s="2" customFormat="1" ht="16.5" customHeight="1">
      <c r="A384" s="38"/>
      <c r="B384" s="39"/>
      <c r="C384" s="218" t="s">
        <v>566</v>
      </c>
      <c r="D384" s="218" t="s">
        <v>126</v>
      </c>
      <c r="E384" s="219" t="s">
        <v>567</v>
      </c>
      <c r="F384" s="220" t="s">
        <v>568</v>
      </c>
      <c r="G384" s="221" t="s">
        <v>379</v>
      </c>
      <c r="H384" s="222">
        <v>4</v>
      </c>
      <c r="I384" s="223"/>
      <c r="J384" s="224">
        <f>ROUND(I384*H384,2)</f>
        <v>0</v>
      </c>
      <c r="K384" s="220" t="s">
        <v>130</v>
      </c>
      <c r="L384" s="44"/>
      <c r="M384" s="225" t="s">
        <v>1</v>
      </c>
      <c r="N384" s="226" t="s">
        <v>41</v>
      </c>
      <c r="O384" s="91"/>
      <c r="P384" s="227">
        <f>O384*H384</f>
        <v>0</v>
      </c>
      <c r="Q384" s="227">
        <v>0.10940999999999999</v>
      </c>
      <c r="R384" s="227">
        <f>Q384*H384</f>
        <v>0.43763999999999997</v>
      </c>
      <c r="S384" s="227">
        <v>0</v>
      </c>
      <c r="T384" s="228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9" t="s">
        <v>148</v>
      </c>
      <c r="AT384" s="229" t="s">
        <v>126</v>
      </c>
      <c r="AU384" s="229" t="s">
        <v>86</v>
      </c>
      <c r="AY384" s="17" t="s">
        <v>123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7" t="s">
        <v>84</v>
      </c>
      <c r="BK384" s="230">
        <f>ROUND(I384*H384,2)</f>
        <v>0</v>
      </c>
      <c r="BL384" s="17" t="s">
        <v>148</v>
      </c>
      <c r="BM384" s="229" t="s">
        <v>569</v>
      </c>
    </row>
    <row r="385" s="2" customFormat="1">
      <c r="A385" s="38"/>
      <c r="B385" s="39"/>
      <c r="C385" s="40"/>
      <c r="D385" s="231" t="s">
        <v>133</v>
      </c>
      <c r="E385" s="40"/>
      <c r="F385" s="232" t="s">
        <v>570</v>
      </c>
      <c r="G385" s="40"/>
      <c r="H385" s="40"/>
      <c r="I385" s="233"/>
      <c r="J385" s="40"/>
      <c r="K385" s="40"/>
      <c r="L385" s="44"/>
      <c r="M385" s="234"/>
      <c r="N385" s="235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133</v>
      </c>
      <c r="AU385" s="17" t="s">
        <v>86</v>
      </c>
    </row>
    <row r="386" s="2" customFormat="1" ht="16.5" customHeight="1">
      <c r="A386" s="38"/>
      <c r="B386" s="39"/>
      <c r="C386" s="272" t="s">
        <v>333</v>
      </c>
      <c r="D386" s="272" t="s">
        <v>295</v>
      </c>
      <c r="E386" s="273" t="s">
        <v>571</v>
      </c>
      <c r="F386" s="274" t="s">
        <v>572</v>
      </c>
      <c r="G386" s="275" t="s">
        <v>379</v>
      </c>
      <c r="H386" s="276">
        <v>4</v>
      </c>
      <c r="I386" s="277"/>
      <c r="J386" s="278">
        <f>ROUND(I386*H386,2)</f>
        <v>0</v>
      </c>
      <c r="K386" s="274" t="s">
        <v>130</v>
      </c>
      <c r="L386" s="279"/>
      <c r="M386" s="280" t="s">
        <v>1</v>
      </c>
      <c r="N386" s="281" t="s">
        <v>41</v>
      </c>
      <c r="O386" s="91"/>
      <c r="P386" s="227">
        <f>O386*H386</f>
        <v>0</v>
      </c>
      <c r="Q386" s="227">
        <v>0.0061000000000000004</v>
      </c>
      <c r="R386" s="227">
        <f>Q386*H386</f>
        <v>0.024400000000000002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170</v>
      </c>
      <c r="AT386" s="229" t="s">
        <v>295</v>
      </c>
      <c r="AU386" s="229" t="s">
        <v>86</v>
      </c>
      <c r="AY386" s="17" t="s">
        <v>123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148</v>
      </c>
      <c r="BM386" s="229" t="s">
        <v>573</v>
      </c>
    </row>
    <row r="387" s="2" customFormat="1">
      <c r="A387" s="38"/>
      <c r="B387" s="39"/>
      <c r="C387" s="40"/>
      <c r="D387" s="231" t="s">
        <v>133</v>
      </c>
      <c r="E387" s="40"/>
      <c r="F387" s="232" t="s">
        <v>572</v>
      </c>
      <c r="G387" s="40"/>
      <c r="H387" s="40"/>
      <c r="I387" s="233"/>
      <c r="J387" s="40"/>
      <c r="K387" s="40"/>
      <c r="L387" s="44"/>
      <c r="M387" s="234"/>
      <c r="N387" s="235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133</v>
      </c>
      <c r="AU387" s="17" t="s">
        <v>86</v>
      </c>
    </row>
    <row r="388" s="2" customFormat="1" ht="16.5" customHeight="1">
      <c r="A388" s="38"/>
      <c r="B388" s="39"/>
      <c r="C388" s="272" t="s">
        <v>574</v>
      </c>
      <c r="D388" s="272" t="s">
        <v>295</v>
      </c>
      <c r="E388" s="273" t="s">
        <v>575</v>
      </c>
      <c r="F388" s="274" t="s">
        <v>576</v>
      </c>
      <c r="G388" s="275" t="s">
        <v>379</v>
      </c>
      <c r="H388" s="276">
        <v>4</v>
      </c>
      <c r="I388" s="277"/>
      <c r="J388" s="278">
        <f>ROUND(I388*H388,2)</f>
        <v>0</v>
      </c>
      <c r="K388" s="274" t="s">
        <v>130</v>
      </c>
      <c r="L388" s="279"/>
      <c r="M388" s="280" t="s">
        <v>1</v>
      </c>
      <c r="N388" s="281" t="s">
        <v>41</v>
      </c>
      <c r="O388" s="91"/>
      <c r="P388" s="227">
        <f>O388*H388</f>
        <v>0</v>
      </c>
      <c r="Q388" s="227">
        <v>0.0030000000000000001</v>
      </c>
      <c r="R388" s="227">
        <f>Q388*H388</f>
        <v>0.012</v>
      </c>
      <c r="S388" s="227">
        <v>0</v>
      </c>
      <c r="T388" s="228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9" t="s">
        <v>170</v>
      </c>
      <c r="AT388" s="229" t="s">
        <v>295</v>
      </c>
      <c r="AU388" s="229" t="s">
        <v>86</v>
      </c>
      <c r="AY388" s="17" t="s">
        <v>123</v>
      </c>
      <c r="BE388" s="230">
        <f>IF(N388="základní",J388,0)</f>
        <v>0</v>
      </c>
      <c r="BF388" s="230">
        <f>IF(N388="snížená",J388,0)</f>
        <v>0</v>
      </c>
      <c r="BG388" s="230">
        <f>IF(N388="zákl. přenesená",J388,0)</f>
        <v>0</v>
      </c>
      <c r="BH388" s="230">
        <f>IF(N388="sníž. přenesená",J388,0)</f>
        <v>0</v>
      </c>
      <c r="BI388" s="230">
        <f>IF(N388="nulová",J388,0)</f>
        <v>0</v>
      </c>
      <c r="BJ388" s="17" t="s">
        <v>84</v>
      </c>
      <c r="BK388" s="230">
        <f>ROUND(I388*H388,2)</f>
        <v>0</v>
      </c>
      <c r="BL388" s="17" t="s">
        <v>148</v>
      </c>
      <c r="BM388" s="229" t="s">
        <v>577</v>
      </c>
    </row>
    <row r="389" s="2" customFormat="1">
      <c r="A389" s="38"/>
      <c r="B389" s="39"/>
      <c r="C389" s="40"/>
      <c r="D389" s="231" t="s">
        <v>133</v>
      </c>
      <c r="E389" s="40"/>
      <c r="F389" s="232" t="s">
        <v>576</v>
      </c>
      <c r="G389" s="40"/>
      <c r="H389" s="40"/>
      <c r="I389" s="233"/>
      <c r="J389" s="40"/>
      <c r="K389" s="40"/>
      <c r="L389" s="44"/>
      <c r="M389" s="234"/>
      <c r="N389" s="235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133</v>
      </c>
      <c r="AU389" s="17" t="s">
        <v>86</v>
      </c>
    </row>
    <row r="390" s="2" customFormat="1" ht="16.5" customHeight="1">
      <c r="A390" s="38"/>
      <c r="B390" s="39"/>
      <c r="C390" s="272" t="s">
        <v>578</v>
      </c>
      <c r="D390" s="272" t="s">
        <v>295</v>
      </c>
      <c r="E390" s="273" t="s">
        <v>579</v>
      </c>
      <c r="F390" s="274" t="s">
        <v>580</v>
      </c>
      <c r="G390" s="275" t="s">
        <v>379</v>
      </c>
      <c r="H390" s="276">
        <v>4</v>
      </c>
      <c r="I390" s="277"/>
      <c r="J390" s="278">
        <f>ROUND(I390*H390,2)</f>
        <v>0</v>
      </c>
      <c r="K390" s="274" t="s">
        <v>130</v>
      </c>
      <c r="L390" s="279"/>
      <c r="M390" s="280" t="s">
        <v>1</v>
      </c>
      <c r="N390" s="281" t="s">
        <v>41</v>
      </c>
      <c r="O390" s="91"/>
      <c r="P390" s="227">
        <f>O390*H390</f>
        <v>0</v>
      </c>
      <c r="Q390" s="227">
        <v>0.00010000000000000001</v>
      </c>
      <c r="R390" s="227">
        <f>Q390*H390</f>
        <v>0.00040000000000000002</v>
      </c>
      <c r="S390" s="227">
        <v>0</v>
      </c>
      <c r="T390" s="228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9" t="s">
        <v>170</v>
      </c>
      <c r="AT390" s="229" t="s">
        <v>295</v>
      </c>
      <c r="AU390" s="229" t="s">
        <v>86</v>
      </c>
      <c r="AY390" s="17" t="s">
        <v>123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7" t="s">
        <v>84</v>
      </c>
      <c r="BK390" s="230">
        <f>ROUND(I390*H390,2)</f>
        <v>0</v>
      </c>
      <c r="BL390" s="17" t="s">
        <v>148</v>
      </c>
      <c r="BM390" s="229" t="s">
        <v>581</v>
      </c>
    </row>
    <row r="391" s="2" customFormat="1">
      <c r="A391" s="38"/>
      <c r="B391" s="39"/>
      <c r="C391" s="40"/>
      <c r="D391" s="231" t="s">
        <v>133</v>
      </c>
      <c r="E391" s="40"/>
      <c r="F391" s="232" t="s">
        <v>580</v>
      </c>
      <c r="G391" s="40"/>
      <c r="H391" s="40"/>
      <c r="I391" s="233"/>
      <c r="J391" s="40"/>
      <c r="K391" s="40"/>
      <c r="L391" s="44"/>
      <c r="M391" s="234"/>
      <c r="N391" s="235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133</v>
      </c>
      <c r="AU391" s="17" t="s">
        <v>86</v>
      </c>
    </row>
    <row r="392" s="2" customFormat="1" ht="16.5" customHeight="1">
      <c r="A392" s="38"/>
      <c r="B392" s="39"/>
      <c r="C392" s="218" t="s">
        <v>582</v>
      </c>
      <c r="D392" s="218" t="s">
        <v>126</v>
      </c>
      <c r="E392" s="219" t="s">
        <v>583</v>
      </c>
      <c r="F392" s="220" t="s">
        <v>584</v>
      </c>
      <c r="G392" s="221" t="s">
        <v>201</v>
      </c>
      <c r="H392" s="222">
        <v>1.5</v>
      </c>
      <c r="I392" s="223"/>
      <c r="J392" s="224">
        <f>ROUND(I392*H392,2)</f>
        <v>0</v>
      </c>
      <c r="K392" s="220" t="s">
        <v>130</v>
      </c>
      <c r="L392" s="44"/>
      <c r="M392" s="225" t="s">
        <v>1</v>
      </c>
      <c r="N392" s="226" t="s">
        <v>41</v>
      </c>
      <c r="O392" s="91"/>
      <c r="P392" s="227">
        <f>O392*H392</f>
        <v>0</v>
      </c>
      <c r="Q392" s="227">
        <v>0.0016000000000000001</v>
      </c>
      <c r="R392" s="227">
        <f>Q392*H392</f>
        <v>0.0024000000000000002</v>
      </c>
      <c r="S392" s="227">
        <v>0</v>
      </c>
      <c r="T392" s="228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9" t="s">
        <v>148</v>
      </c>
      <c r="AT392" s="229" t="s">
        <v>126</v>
      </c>
      <c r="AU392" s="229" t="s">
        <v>86</v>
      </c>
      <c r="AY392" s="17" t="s">
        <v>123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7" t="s">
        <v>84</v>
      </c>
      <c r="BK392" s="230">
        <f>ROUND(I392*H392,2)</f>
        <v>0</v>
      </c>
      <c r="BL392" s="17" t="s">
        <v>148</v>
      </c>
      <c r="BM392" s="229" t="s">
        <v>585</v>
      </c>
    </row>
    <row r="393" s="2" customFormat="1">
      <c r="A393" s="38"/>
      <c r="B393" s="39"/>
      <c r="C393" s="40"/>
      <c r="D393" s="231" t="s">
        <v>133</v>
      </c>
      <c r="E393" s="40"/>
      <c r="F393" s="232" t="s">
        <v>586</v>
      </c>
      <c r="G393" s="40"/>
      <c r="H393" s="40"/>
      <c r="I393" s="233"/>
      <c r="J393" s="40"/>
      <c r="K393" s="40"/>
      <c r="L393" s="44"/>
      <c r="M393" s="234"/>
      <c r="N393" s="235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133</v>
      </c>
      <c r="AU393" s="17" t="s">
        <v>86</v>
      </c>
    </row>
    <row r="394" s="13" customFormat="1">
      <c r="A394" s="13"/>
      <c r="B394" s="236"/>
      <c r="C394" s="237"/>
      <c r="D394" s="231" t="s">
        <v>134</v>
      </c>
      <c r="E394" s="238" t="s">
        <v>1</v>
      </c>
      <c r="F394" s="239" t="s">
        <v>587</v>
      </c>
      <c r="G394" s="237"/>
      <c r="H394" s="240">
        <v>1.5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134</v>
      </c>
      <c r="AU394" s="246" t="s">
        <v>86</v>
      </c>
      <c r="AV394" s="13" t="s">
        <v>86</v>
      </c>
      <c r="AW394" s="13" t="s">
        <v>30</v>
      </c>
      <c r="AX394" s="13" t="s">
        <v>84</v>
      </c>
      <c r="AY394" s="246" t="s">
        <v>123</v>
      </c>
    </row>
    <row r="395" s="2" customFormat="1" ht="16.5" customHeight="1">
      <c r="A395" s="38"/>
      <c r="B395" s="39"/>
      <c r="C395" s="218" t="s">
        <v>588</v>
      </c>
      <c r="D395" s="218" t="s">
        <v>126</v>
      </c>
      <c r="E395" s="219" t="s">
        <v>589</v>
      </c>
      <c r="F395" s="220" t="s">
        <v>590</v>
      </c>
      <c r="G395" s="221" t="s">
        <v>201</v>
      </c>
      <c r="H395" s="222">
        <v>6.5999999999999996</v>
      </c>
      <c r="I395" s="223"/>
      <c r="J395" s="224">
        <f>ROUND(I395*H395,2)</f>
        <v>0</v>
      </c>
      <c r="K395" s="220" t="s">
        <v>1</v>
      </c>
      <c r="L395" s="44"/>
      <c r="M395" s="225" t="s">
        <v>1</v>
      </c>
      <c r="N395" s="226" t="s">
        <v>41</v>
      </c>
      <c r="O395" s="91"/>
      <c r="P395" s="227">
        <f>O395*H395</f>
        <v>0</v>
      </c>
      <c r="Q395" s="227">
        <v>0.0016000000000000001</v>
      </c>
      <c r="R395" s="227">
        <f>Q395*H395</f>
        <v>0.01056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148</v>
      </c>
      <c r="AT395" s="229" t="s">
        <v>126</v>
      </c>
      <c r="AU395" s="229" t="s">
        <v>86</v>
      </c>
      <c r="AY395" s="17" t="s">
        <v>123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148</v>
      </c>
      <c r="BM395" s="229" t="s">
        <v>591</v>
      </c>
    </row>
    <row r="396" s="13" customFormat="1">
      <c r="A396" s="13"/>
      <c r="B396" s="236"/>
      <c r="C396" s="237"/>
      <c r="D396" s="231" t="s">
        <v>134</v>
      </c>
      <c r="E396" s="238" t="s">
        <v>1</v>
      </c>
      <c r="F396" s="239" t="s">
        <v>592</v>
      </c>
      <c r="G396" s="237"/>
      <c r="H396" s="240">
        <v>6.5999999999999996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134</v>
      </c>
      <c r="AU396" s="246" t="s">
        <v>86</v>
      </c>
      <c r="AV396" s="13" t="s">
        <v>86</v>
      </c>
      <c r="AW396" s="13" t="s">
        <v>30</v>
      </c>
      <c r="AX396" s="13" t="s">
        <v>84</v>
      </c>
      <c r="AY396" s="246" t="s">
        <v>123</v>
      </c>
    </row>
    <row r="397" s="2" customFormat="1" ht="16.5" customHeight="1">
      <c r="A397" s="38"/>
      <c r="B397" s="39"/>
      <c r="C397" s="218" t="s">
        <v>593</v>
      </c>
      <c r="D397" s="218" t="s">
        <v>126</v>
      </c>
      <c r="E397" s="219" t="s">
        <v>594</v>
      </c>
      <c r="F397" s="220" t="s">
        <v>595</v>
      </c>
      <c r="G397" s="221" t="s">
        <v>201</v>
      </c>
      <c r="H397" s="222">
        <v>8.0999999999999996</v>
      </c>
      <c r="I397" s="223"/>
      <c r="J397" s="224">
        <f>ROUND(I397*H397,2)</f>
        <v>0</v>
      </c>
      <c r="K397" s="220" t="s">
        <v>130</v>
      </c>
      <c r="L397" s="44"/>
      <c r="M397" s="225" t="s">
        <v>1</v>
      </c>
      <c r="N397" s="226" t="s">
        <v>41</v>
      </c>
      <c r="O397" s="91"/>
      <c r="P397" s="227">
        <f>O397*H397</f>
        <v>0</v>
      </c>
      <c r="Q397" s="227">
        <v>1.0000000000000001E-05</v>
      </c>
      <c r="R397" s="227">
        <f>Q397*H397</f>
        <v>8.1000000000000004E-05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148</v>
      </c>
      <c r="AT397" s="229" t="s">
        <v>126</v>
      </c>
      <c r="AU397" s="229" t="s">
        <v>86</v>
      </c>
      <c r="AY397" s="17" t="s">
        <v>123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84</v>
      </c>
      <c r="BK397" s="230">
        <f>ROUND(I397*H397,2)</f>
        <v>0</v>
      </c>
      <c r="BL397" s="17" t="s">
        <v>148</v>
      </c>
      <c r="BM397" s="229" t="s">
        <v>596</v>
      </c>
    </row>
    <row r="398" s="2" customFormat="1">
      <c r="A398" s="38"/>
      <c r="B398" s="39"/>
      <c r="C398" s="40"/>
      <c r="D398" s="231" t="s">
        <v>133</v>
      </c>
      <c r="E398" s="40"/>
      <c r="F398" s="232" t="s">
        <v>597</v>
      </c>
      <c r="G398" s="40"/>
      <c r="H398" s="40"/>
      <c r="I398" s="233"/>
      <c r="J398" s="40"/>
      <c r="K398" s="40"/>
      <c r="L398" s="44"/>
      <c r="M398" s="234"/>
      <c r="N398" s="235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133</v>
      </c>
      <c r="AU398" s="17" t="s">
        <v>86</v>
      </c>
    </row>
    <row r="399" s="13" customFormat="1">
      <c r="A399" s="13"/>
      <c r="B399" s="236"/>
      <c r="C399" s="237"/>
      <c r="D399" s="231" t="s">
        <v>134</v>
      </c>
      <c r="E399" s="238" t="s">
        <v>1</v>
      </c>
      <c r="F399" s="239" t="s">
        <v>587</v>
      </c>
      <c r="G399" s="237"/>
      <c r="H399" s="240">
        <v>1.5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134</v>
      </c>
      <c r="AU399" s="246" t="s">
        <v>86</v>
      </c>
      <c r="AV399" s="13" t="s">
        <v>86</v>
      </c>
      <c r="AW399" s="13" t="s">
        <v>30</v>
      </c>
      <c r="AX399" s="13" t="s">
        <v>76</v>
      </c>
      <c r="AY399" s="246" t="s">
        <v>123</v>
      </c>
    </row>
    <row r="400" s="13" customFormat="1">
      <c r="A400" s="13"/>
      <c r="B400" s="236"/>
      <c r="C400" s="237"/>
      <c r="D400" s="231" t="s">
        <v>134</v>
      </c>
      <c r="E400" s="238" t="s">
        <v>1</v>
      </c>
      <c r="F400" s="239" t="s">
        <v>592</v>
      </c>
      <c r="G400" s="237"/>
      <c r="H400" s="240">
        <v>6.5999999999999996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134</v>
      </c>
      <c r="AU400" s="246" t="s">
        <v>86</v>
      </c>
      <c r="AV400" s="13" t="s">
        <v>86</v>
      </c>
      <c r="AW400" s="13" t="s">
        <v>30</v>
      </c>
      <c r="AX400" s="13" t="s">
        <v>76</v>
      </c>
      <c r="AY400" s="246" t="s">
        <v>123</v>
      </c>
    </row>
    <row r="401" s="14" customFormat="1">
      <c r="A401" s="14"/>
      <c r="B401" s="247"/>
      <c r="C401" s="248"/>
      <c r="D401" s="231" t="s">
        <v>134</v>
      </c>
      <c r="E401" s="249" t="s">
        <v>1</v>
      </c>
      <c r="F401" s="250" t="s">
        <v>147</v>
      </c>
      <c r="G401" s="248"/>
      <c r="H401" s="251">
        <v>8.0999999999999996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134</v>
      </c>
      <c r="AU401" s="257" t="s">
        <v>86</v>
      </c>
      <c r="AV401" s="14" t="s">
        <v>148</v>
      </c>
      <c r="AW401" s="14" t="s">
        <v>30</v>
      </c>
      <c r="AX401" s="14" t="s">
        <v>84</v>
      </c>
      <c r="AY401" s="257" t="s">
        <v>123</v>
      </c>
    </row>
    <row r="402" s="2" customFormat="1" ht="16.5" customHeight="1">
      <c r="A402" s="38"/>
      <c r="B402" s="39"/>
      <c r="C402" s="218" t="s">
        <v>436</v>
      </c>
      <c r="D402" s="218" t="s">
        <v>126</v>
      </c>
      <c r="E402" s="219" t="s">
        <v>598</v>
      </c>
      <c r="F402" s="220" t="s">
        <v>599</v>
      </c>
      <c r="G402" s="221" t="s">
        <v>213</v>
      </c>
      <c r="H402" s="222">
        <v>437.5</v>
      </c>
      <c r="I402" s="223"/>
      <c r="J402" s="224">
        <f>ROUND(I402*H402,2)</f>
        <v>0</v>
      </c>
      <c r="K402" s="220" t="s">
        <v>130</v>
      </c>
      <c r="L402" s="44"/>
      <c r="M402" s="225" t="s">
        <v>1</v>
      </c>
      <c r="N402" s="226" t="s">
        <v>41</v>
      </c>
      <c r="O402" s="91"/>
      <c r="P402" s="227">
        <f>O402*H402</f>
        <v>0</v>
      </c>
      <c r="Q402" s="227">
        <v>0.1295</v>
      </c>
      <c r="R402" s="227">
        <f>Q402*H402</f>
        <v>56.65625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148</v>
      </c>
      <c r="AT402" s="229" t="s">
        <v>126</v>
      </c>
      <c r="AU402" s="229" t="s">
        <v>86</v>
      </c>
      <c r="AY402" s="17" t="s">
        <v>123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84</v>
      </c>
      <c r="BK402" s="230">
        <f>ROUND(I402*H402,2)</f>
        <v>0</v>
      </c>
      <c r="BL402" s="17" t="s">
        <v>148</v>
      </c>
      <c r="BM402" s="229" t="s">
        <v>600</v>
      </c>
    </row>
    <row r="403" s="2" customFormat="1">
      <c r="A403" s="38"/>
      <c r="B403" s="39"/>
      <c r="C403" s="40"/>
      <c r="D403" s="231" t="s">
        <v>133</v>
      </c>
      <c r="E403" s="40"/>
      <c r="F403" s="232" t="s">
        <v>601</v>
      </c>
      <c r="G403" s="40"/>
      <c r="H403" s="40"/>
      <c r="I403" s="233"/>
      <c r="J403" s="40"/>
      <c r="K403" s="40"/>
      <c r="L403" s="44"/>
      <c r="M403" s="234"/>
      <c r="N403" s="235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133</v>
      </c>
      <c r="AU403" s="17" t="s">
        <v>86</v>
      </c>
    </row>
    <row r="404" s="13" customFormat="1">
      <c r="A404" s="13"/>
      <c r="B404" s="236"/>
      <c r="C404" s="237"/>
      <c r="D404" s="231" t="s">
        <v>134</v>
      </c>
      <c r="E404" s="238" t="s">
        <v>1</v>
      </c>
      <c r="F404" s="239" t="s">
        <v>602</v>
      </c>
      <c r="G404" s="237"/>
      <c r="H404" s="240">
        <v>437.5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134</v>
      </c>
      <c r="AU404" s="246" t="s">
        <v>86</v>
      </c>
      <c r="AV404" s="13" t="s">
        <v>86</v>
      </c>
      <c r="AW404" s="13" t="s">
        <v>30</v>
      </c>
      <c r="AX404" s="13" t="s">
        <v>84</v>
      </c>
      <c r="AY404" s="246" t="s">
        <v>123</v>
      </c>
    </row>
    <row r="405" s="2" customFormat="1" ht="16.5" customHeight="1">
      <c r="A405" s="38"/>
      <c r="B405" s="39"/>
      <c r="C405" s="272" t="s">
        <v>603</v>
      </c>
      <c r="D405" s="272" t="s">
        <v>295</v>
      </c>
      <c r="E405" s="273" t="s">
        <v>604</v>
      </c>
      <c r="F405" s="274" t="s">
        <v>605</v>
      </c>
      <c r="G405" s="275" t="s">
        <v>213</v>
      </c>
      <c r="H405" s="276">
        <v>437.5</v>
      </c>
      <c r="I405" s="277"/>
      <c r="J405" s="278">
        <f>ROUND(I405*H405,2)</f>
        <v>0</v>
      </c>
      <c r="K405" s="274" t="s">
        <v>130</v>
      </c>
      <c r="L405" s="279"/>
      <c r="M405" s="280" t="s">
        <v>1</v>
      </c>
      <c r="N405" s="281" t="s">
        <v>41</v>
      </c>
      <c r="O405" s="91"/>
      <c r="P405" s="227">
        <f>O405*H405</f>
        <v>0</v>
      </c>
      <c r="Q405" s="227">
        <v>0.044999999999999998</v>
      </c>
      <c r="R405" s="227">
        <f>Q405*H405</f>
        <v>19.6875</v>
      </c>
      <c r="S405" s="227">
        <v>0</v>
      </c>
      <c r="T405" s="22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9" t="s">
        <v>170</v>
      </c>
      <c r="AT405" s="229" t="s">
        <v>295</v>
      </c>
      <c r="AU405" s="229" t="s">
        <v>86</v>
      </c>
      <c r="AY405" s="17" t="s">
        <v>123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7" t="s">
        <v>84</v>
      </c>
      <c r="BK405" s="230">
        <f>ROUND(I405*H405,2)</f>
        <v>0</v>
      </c>
      <c r="BL405" s="17" t="s">
        <v>148</v>
      </c>
      <c r="BM405" s="229" t="s">
        <v>606</v>
      </c>
    </row>
    <row r="406" s="2" customFormat="1">
      <c r="A406" s="38"/>
      <c r="B406" s="39"/>
      <c r="C406" s="40"/>
      <c r="D406" s="231" t="s">
        <v>133</v>
      </c>
      <c r="E406" s="40"/>
      <c r="F406" s="232" t="s">
        <v>605</v>
      </c>
      <c r="G406" s="40"/>
      <c r="H406" s="40"/>
      <c r="I406" s="233"/>
      <c r="J406" s="40"/>
      <c r="K406" s="40"/>
      <c r="L406" s="44"/>
      <c r="M406" s="234"/>
      <c r="N406" s="235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133</v>
      </c>
      <c r="AU406" s="17" t="s">
        <v>86</v>
      </c>
    </row>
    <row r="407" s="2" customFormat="1" ht="16.5" customHeight="1">
      <c r="A407" s="38"/>
      <c r="B407" s="39"/>
      <c r="C407" s="218" t="s">
        <v>607</v>
      </c>
      <c r="D407" s="218" t="s">
        <v>126</v>
      </c>
      <c r="E407" s="219" t="s">
        <v>608</v>
      </c>
      <c r="F407" s="220" t="s">
        <v>609</v>
      </c>
      <c r="G407" s="221" t="s">
        <v>213</v>
      </c>
      <c r="H407" s="222">
        <v>72</v>
      </c>
      <c r="I407" s="223"/>
      <c r="J407" s="224">
        <f>ROUND(I407*H407,2)</f>
        <v>0</v>
      </c>
      <c r="K407" s="220" t="s">
        <v>130</v>
      </c>
      <c r="L407" s="44"/>
      <c r="M407" s="225" t="s">
        <v>1</v>
      </c>
      <c r="N407" s="226" t="s">
        <v>41</v>
      </c>
      <c r="O407" s="91"/>
      <c r="P407" s="227">
        <f>O407*H407</f>
        <v>0</v>
      </c>
      <c r="Q407" s="227">
        <v>0.16849</v>
      </c>
      <c r="R407" s="227">
        <f>Q407*H407</f>
        <v>12.13128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148</v>
      </c>
      <c r="AT407" s="229" t="s">
        <v>126</v>
      </c>
      <c r="AU407" s="229" t="s">
        <v>86</v>
      </c>
      <c r="AY407" s="17" t="s">
        <v>123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148</v>
      </c>
      <c r="BM407" s="229" t="s">
        <v>610</v>
      </c>
    </row>
    <row r="408" s="2" customFormat="1">
      <c r="A408" s="38"/>
      <c r="B408" s="39"/>
      <c r="C408" s="40"/>
      <c r="D408" s="231" t="s">
        <v>133</v>
      </c>
      <c r="E408" s="40"/>
      <c r="F408" s="232" t="s">
        <v>611</v>
      </c>
      <c r="G408" s="40"/>
      <c r="H408" s="40"/>
      <c r="I408" s="233"/>
      <c r="J408" s="40"/>
      <c r="K408" s="40"/>
      <c r="L408" s="44"/>
      <c r="M408" s="234"/>
      <c r="N408" s="235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133</v>
      </c>
      <c r="AU408" s="17" t="s">
        <v>86</v>
      </c>
    </row>
    <row r="409" s="13" customFormat="1">
      <c r="A409" s="13"/>
      <c r="B409" s="236"/>
      <c r="C409" s="237"/>
      <c r="D409" s="231" t="s">
        <v>134</v>
      </c>
      <c r="E409" s="238" t="s">
        <v>1</v>
      </c>
      <c r="F409" s="239" t="s">
        <v>607</v>
      </c>
      <c r="G409" s="237"/>
      <c r="H409" s="240">
        <v>72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6" t="s">
        <v>134</v>
      </c>
      <c r="AU409" s="246" t="s">
        <v>86</v>
      </c>
      <c r="AV409" s="13" t="s">
        <v>86</v>
      </c>
      <c r="AW409" s="13" t="s">
        <v>30</v>
      </c>
      <c r="AX409" s="13" t="s">
        <v>84</v>
      </c>
      <c r="AY409" s="246" t="s">
        <v>123</v>
      </c>
    </row>
    <row r="410" s="2" customFormat="1" ht="16.5" customHeight="1">
      <c r="A410" s="38"/>
      <c r="B410" s="39"/>
      <c r="C410" s="272" t="s">
        <v>612</v>
      </c>
      <c r="D410" s="272" t="s">
        <v>295</v>
      </c>
      <c r="E410" s="273" t="s">
        <v>613</v>
      </c>
      <c r="F410" s="274" t="s">
        <v>614</v>
      </c>
      <c r="G410" s="275" t="s">
        <v>213</v>
      </c>
      <c r="H410" s="276">
        <v>73.439999999999998</v>
      </c>
      <c r="I410" s="277"/>
      <c r="J410" s="278">
        <f>ROUND(I410*H410,2)</f>
        <v>0</v>
      </c>
      <c r="K410" s="274" t="s">
        <v>130</v>
      </c>
      <c r="L410" s="279"/>
      <c r="M410" s="280" t="s">
        <v>1</v>
      </c>
      <c r="N410" s="281" t="s">
        <v>41</v>
      </c>
      <c r="O410" s="91"/>
      <c r="P410" s="227">
        <f>O410*H410</f>
        <v>0</v>
      </c>
      <c r="Q410" s="227">
        <v>0.125</v>
      </c>
      <c r="R410" s="227">
        <f>Q410*H410</f>
        <v>9.1799999999999997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170</v>
      </c>
      <c r="AT410" s="229" t="s">
        <v>295</v>
      </c>
      <c r="AU410" s="229" t="s">
        <v>86</v>
      </c>
      <c r="AY410" s="17" t="s">
        <v>123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148</v>
      </c>
      <c r="BM410" s="229" t="s">
        <v>615</v>
      </c>
    </row>
    <row r="411" s="2" customFormat="1">
      <c r="A411" s="38"/>
      <c r="B411" s="39"/>
      <c r="C411" s="40"/>
      <c r="D411" s="231" t="s">
        <v>133</v>
      </c>
      <c r="E411" s="40"/>
      <c r="F411" s="232" t="s">
        <v>614</v>
      </c>
      <c r="G411" s="40"/>
      <c r="H411" s="40"/>
      <c r="I411" s="233"/>
      <c r="J411" s="40"/>
      <c r="K411" s="40"/>
      <c r="L411" s="44"/>
      <c r="M411" s="234"/>
      <c r="N411" s="235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133</v>
      </c>
      <c r="AU411" s="17" t="s">
        <v>86</v>
      </c>
    </row>
    <row r="412" s="13" customFormat="1">
      <c r="A412" s="13"/>
      <c r="B412" s="236"/>
      <c r="C412" s="237"/>
      <c r="D412" s="231" t="s">
        <v>134</v>
      </c>
      <c r="E412" s="237"/>
      <c r="F412" s="239" t="s">
        <v>616</v>
      </c>
      <c r="G412" s="237"/>
      <c r="H412" s="240">
        <v>73.439999999999998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6" t="s">
        <v>134</v>
      </c>
      <c r="AU412" s="246" t="s">
        <v>86</v>
      </c>
      <c r="AV412" s="13" t="s">
        <v>86</v>
      </c>
      <c r="AW412" s="13" t="s">
        <v>4</v>
      </c>
      <c r="AX412" s="13" t="s">
        <v>84</v>
      </c>
      <c r="AY412" s="246" t="s">
        <v>123</v>
      </c>
    </row>
    <row r="413" s="2" customFormat="1" ht="16.5" customHeight="1">
      <c r="A413" s="38"/>
      <c r="B413" s="39"/>
      <c r="C413" s="272" t="s">
        <v>617</v>
      </c>
      <c r="D413" s="272" t="s">
        <v>295</v>
      </c>
      <c r="E413" s="273" t="s">
        <v>618</v>
      </c>
      <c r="F413" s="274" t="s">
        <v>619</v>
      </c>
      <c r="G413" s="275" t="s">
        <v>213</v>
      </c>
      <c r="H413" s="276">
        <v>1.53</v>
      </c>
      <c r="I413" s="277"/>
      <c r="J413" s="278">
        <f>ROUND(I413*H413,2)</f>
        <v>0</v>
      </c>
      <c r="K413" s="274" t="s">
        <v>130</v>
      </c>
      <c r="L413" s="279"/>
      <c r="M413" s="280" t="s">
        <v>1</v>
      </c>
      <c r="N413" s="281" t="s">
        <v>41</v>
      </c>
      <c r="O413" s="91"/>
      <c r="P413" s="227">
        <f>O413*H413</f>
        <v>0</v>
      </c>
      <c r="Q413" s="227">
        <v>0.125</v>
      </c>
      <c r="R413" s="227">
        <f>Q413*H413</f>
        <v>0.19125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170</v>
      </c>
      <c r="AT413" s="229" t="s">
        <v>295</v>
      </c>
      <c r="AU413" s="229" t="s">
        <v>86</v>
      </c>
      <c r="AY413" s="17" t="s">
        <v>123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84</v>
      </c>
      <c r="BK413" s="230">
        <f>ROUND(I413*H413,2)</f>
        <v>0</v>
      </c>
      <c r="BL413" s="17" t="s">
        <v>148</v>
      </c>
      <c r="BM413" s="229" t="s">
        <v>620</v>
      </c>
    </row>
    <row r="414" s="2" customFormat="1">
      <c r="A414" s="38"/>
      <c r="B414" s="39"/>
      <c r="C414" s="40"/>
      <c r="D414" s="231" t="s">
        <v>133</v>
      </c>
      <c r="E414" s="40"/>
      <c r="F414" s="232" t="s">
        <v>619</v>
      </c>
      <c r="G414" s="40"/>
      <c r="H414" s="40"/>
      <c r="I414" s="233"/>
      <c r="J414" s="40"/>
      <c r="K414" s="40"/>
      <c r="L414" s="44"/>
      <c r="M414" s="234"/>
      <c r="N414" s="235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133</v>
      </c>
      <c r="AU414" s="17" t="s">
        <v>86</v>
      </c>
    </row>
    <row r="415" s="13" customFormat="1">
      <c r="A415" s="13"/>
      <c r="B415" s="236"/>
      <c r="C415" s="237"/>
      <c r="D415" s="231" t="s">
        <v>134</v>
      </c>
      <c r="E415" s="237"/>
      <c r="F415" s="239" t="s">
        <v>621</v>
      </c>
      <c r="G415" s="237"/>
      <c r="H415" s="240">
        <v>1.53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6" t="s">
        <v>134</v>
      </c>
      <c r="AU415" s="246" t="s">
        <v>86</v>
      </c>
      <c r="AV415" s="13" t="s">
        <v>86</v>
      </c>
      <c r="AW415" s="13" t="s">
        <v>4</v>
      </c>
      <c r="AX415" s="13" t="s">
        <v>84</v>
      </c>
      <c r="AY415" s="246" t="s">
        <v>123</v>
      </c>
    </row>
    <row r="416" s="2" customFormat="1" ht="21.75" customHeight="1">
      <c r="A416" s="38"/>
      <c r="B416" s="39"/>
      <c r="C416" s="218" t="s">
        <v>622</v>
      </c>
      <c r="D416" s="218" t="s">
        <v>126</v>
      </c>
      <c r="E416" s="219" t="s">
        <v>623</v>
      </c>
      <c r="F416" s="220" t="s">
        <v>624</v>
      </c>
      <c r="G416" s="221" t="s">
        <v>201</v>
      </c>
      <c r="H416" s="222">
        <v>8.5</v>
      </c>
      <c r="I416" s="223"/>
      <c r="J416" s="224">
        <f>ROUND(I416*H416,2)</f>
        <v>0</v>
      </c>
      <c r="K416" s="220" t="s">
        <v>130</v>
      </c>
      <c r="L416" s="44"/>
      <c r="M416" s="225" t="s">
        <v>1</v>
      </c>
      <c r="N416" s="226" t="s">
        <v>41</v>
      </c>
      <c r="O416" s="91"/>
      <c r="P416" s="227">
        <f>O416*H416</f>
        <v>0</v>
      </c>
      <c r="Q416" s="227">
        <v>0.00036000000000000002</v>
      </c>
      <c r="R416" s="227">
        <f>Q416*H416</f>
        <v>0.0030600000000000002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148</v>
      </c>
      <c r="AT416" s="229" t="s">
        <v>126</v>
      </c>
      <c r="AU416" s="229" t="s">
        <v>86</v>
      </c>
      <c r="AY416" s="17" t="s">
        <v>123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84</v>
      </c>
      <c r="BK416" s="230">
        <f>ROUND(I416*H416,2)</f>
        <v>0</v>
      </c>
      <c r="BL416" s="17" t="s">
        <v>148</v>
      </c>
      <c r="BM416" s="229" t="s">
        <v>625</v>
      </c>
    </row>
    <row r="417" s="2" customFormat="1">
      <c r="A417" s="38"/>
      <c r="B417" s="39"/>
      <c r="C417" s="40"/>
      <c r="D417" s="231" t="s">
        <v>133</v>
      </c>
      <c r="E417" s="40"/>
      <c r="F417" s="232" t="s">
        <v>626</v>
      </c>
      <c r="G417" s="40"/>
      <c r="H417" s="40"/>
      <c r="I417" s="233"/>
      <c r="J417" s="40"/>
      <c r="K417" s="40"/>
      <c r="L417" s="44"/>
      <c r="M417" s="234"/>
      <c r="N417" s="235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133</v>
      </c>
      <c r="AU417" s="17" t="s">
        <v>86</v>
      </c>
    </row>
    <row r="418" s="13" customFormat="1">
      <c r="A418" s="13"/>
      <c r="B418" s="236"/>
      <c r="C418" s="237"/>
      <c r="D418" s="231" t="s">
        <v>134</v>
      </c>
      <c r="E418" s="238" t="s">
        <v>1</v>
      </c>
      <c r="F418" s="239" t="s">
        <v>627</v>
      </c>
      <c r="G418" s="237"/>
      <c r="H418" s="240">
        <v>8.5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6" t="s">
        <v>134</v>
      </c>
      <c r="AU418" s="246" t="s">
        <v>86</v>
      </c>
      <c r="AV418" s="13" t="s">
        <v>86</v>
      </c>
      <c r="AW418" s="13" t="s">
        <v>30</v>
      </c>
      <c r="AX418" s="13" t="s">
        <v>84</v>
      </c>
      <c r="AY418" s="246" t="s">
        <v>123</v>
      </c>
    </row>
    <row r="419" s="2" customFormat="1" ht="16.5" customHeight="1">
      <c r="A419" s="38"/>
      <c r="B419" s="39"/>
      <c r="C419" s="218" t="s">
        <v>628</v>
      </c>
      <c r="D419" s="218" t="s">
        <v>126</v>
      </c>
      <c r="E419" s="219" t="s">
        <v>629</v>
      </c>
      <c r="F419" s="220" t="s">
        <v>630</v>
      </c>
      <c r="G419" s="221" t="s">
        <v>213</v>
      </c>
      <c r="H419" s="222">
        <v>6</v>
      </c>
      <c r="I419" s="223"/>
      <c r="J419" s="224">
        <f>ROUND(I419*H419,2)</f>
        <v>0</v>
      </c>
      <c r="K419" s="220" t="s">
        <v>130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148</v>
      </c>
      <c r="AT419" s="229" t="s">
        <v>126</v>
      </c>
      <c r="AU419" s="229" t="s">
        <v>86</v>
      </c>
      <c r="AY419" s="17" t="s">
        <v>123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148</v>
      </c>
      <c r="BM419" s="229" t="s">
        <v>631</v>
      </c>
    </row>
    <row r="420" s="2" customFormat="1">
      <c r="A420" s="38"/>
      <c r="B420" s="39"/>
      <c r="C420" s="40"/>
      <c r="D420" s="231" t="s">
        <v>133</v>
      </c>
      <c r="E420" s="40"/>
      <c r="F420" s="232" t="s">
        <v>632</v>
      </c>
      <c r="G420" s="40"/>
      <c r="H420" s="40"/>
      <c r="I420" s="233"/>
      <c r="J420" s="40"/>
      <c r="K420" s="40"/>
      <c r="L420" s="44"/>
      <c r="M420" s="234"/>
      <c r="N420" s="235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133</v>
      </c>
      <c r="AU420" s="17" t="s">
        <v>86</v>
      </c>
    </row>
    <row r="421" s="13" customFormat="1">
      <c r="A421" s="13"/>
      <c r="B421" s="236"/>
      <c r="C421" s="237"/>
      <c r="D421" s="231" t="s">
        <v>134</v>
      </c>
      <c r="E421" s="238" t="s">
        <v>1</v>
      </c>
      <c r="F421" s="239" t="s">
        <v>633</v>
      </c>
      <c r="G421" s="237"/>
      <c r="H421" s="240">
        <v>6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134</v>
      </c>
      <c r="AU421" s="246" t="s">
        <v>86</v>
      </c>
      <c r="AV421" s="13" t="s">
        <v>86</v>
      </c>
      <c r="AW421" s="13" t="s">
        <v>30</v>
      </c>
      <c r="AX421" s="13" t="s">
        <v>84</v>
      </c>
      <c r="AY421" s="246" t="s">
        <v>123</v>
      </c>
    </row>
    <row r="422" s="2" customFormat="1" ht="16.5" customHeight="1">
      <c r="A422" s="38"/>
      <c r="B422" s="39"/>
      <c r="C422" s="218" t="s">
        <v>634</v>
      </c>
      <c r="D422" s="218" t="s">
        <v>126</v>
      </c>
      <c r="E422" s="219" t="s">
        <v>635</v>
      </c>
      <c r="F422" s="220" t="s">
        <v>636</v>
      </c>
      <c r="G422" s="221" t="s">
        <v>213</v>
      </c>
      <c r="H422" s="222">
        <v>23</v>
      </c>
      <c r="I422" s="223"/>
      <c r="J422" s="224">
        <f>ROUND(I422*H422,2)</f>
        <v>0</v>
      </c>
      <c r="K422" s="220" t="s">
        <v>130</v>
      </c>
      <c r="L422" s="44"/>
      <c r="M422" s="225" t="s">
        <v>1</v>
      </c>
      <c r="N422" s="226" t="s">
        <v>41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148</v>
      </c>
      <c r="AT422" s="229" t="s">
        <v>126</v>
      </c>
      <c r="AU422" s="229" t="s">
        <v>86</v>
      </c>
      <c r="AY422" s="17" t="s">
        <v>123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148</v>
      </c>
      <c r="BM422" s="229" t="s">
        <v>637</v>
      </c>
    </row>
    <row r="423" s="2" customFormat="1">
      <c r="A423" s="38"/>
      <c r="B423" s="39"/>
      <c r="C423" s="40"/>
      <c r="D423" s="231" t="s">
        <v>133</v>
      </c>
      <c r="E423" s="40"/>
      <c r="F423" s="232" t="s">
        <v>638</v>
      </c>
      <c r="G423" s="40"/>
      <c r="H423" s="40"/>
      <c r="I423" s="233"/>
      <c r="J423" s="40"/>
      <c r="K423" s="40"/>
      <c r="L423" s="44"/>
      <c r="M423" s="234"/>
      <c r="N423" s="235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133</v>
      </c>
      <c r="AU423" s="17" t="s">
        <v>86</v>
      </c>
    </row>
    <row r="424" s="13" customFormat="1">
      <c r="A424" s="13"/>
      <c r="B424" s="236"/>
      <c r="C424" s="237"/>
      <c r="D424" s="231" t="s">
        <v>134</v>
      </c>
      <c r="E424" s="238" t="s">
        <v>1</v>
      </c>
      <c r="F424" s="239" t="s">
        <v>639</v>
      </c>
      <c r="G424" s="237"/>
      <c r="H424" s="240">
        <v>23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6" t="s">
        <v>134</v>
      </c>
      <c r="AU424" s="246" t="s">
        <v>86</v>
      </c>
      <c r="AV424" s="13" t="s">
        <v>86</v>
      </c>
      <c r="AW424" s="13" t="s">
        <v>30</v>
      </c>
      <c r="AX424" s="13" t="s">
        <v>84</v>
      </c>
      <c r="AY424" s="246" t="s">
        <v>123</v>
      </c>
    </row>
    <row r="425" s="2" customFormat="1" ht="21.75" customHeight="1">
      <c r="A425" s="38"/>
      <c r="B425" s="39"/>
      <c r="C425" s="218" t="s">
        <v>640</v>
      </c>
      <c r="D425" s="218" t="s">
        <v>126</v>
      </c>
      <c r="E425" s="219" t="s">
        <v>641</v>
      </c>
      <c r="F425" s="220" t="s">
        <v>642</v>
      </c>
      <c r="G425" s="221" t="s">
        <v>213</v>
      </c>
      <c r="H425" s="222">
        <v>86</v>
      </c>
      <c r="I425" s="223"/>
      <c r="J425" s="224">
        <f>ROUND(I425*H425,2)</f>
        <v>0</v>
      </c>
      <c r="K425" s="220" t="s">
        <v>130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0.00059999999999999995</v>
      </c>
      <c r="R425" s="227">
        <f>Q425*H425</f>
        <v>0.051599999999999993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148</v>
      </c>
      <c r="AT425" s="229" t="s">
        <v>126</v>
      </c>
      <c r="AU425" s="229" t="s">
        <v>86</v>
      </c>
      <c r="AY425" s="17" t="s">
        <v>123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148</v>
      </c>
      <c r="BM425" s="229" t="s">
        <v>643</v>
      </c>
    </row>
    <row r="426" s="2" customFormat="1">
      <c r="A426" s="38"/>
      <c r="B426" s="39"/>
      <c r="C426" s="40"/>
      <c r="D426" s="231" t="s">
        <v>133</v>
      </c>
      <c r="E426" s="40"/>
      <c r="F426" s="232" t="s">
        <v>644</v>
      </c>
      <c r="G426" s="40"/>
      <c r="H426" s="40"/>
      <c r="I426" s="233"/>
      <c r="J426" s="40"/>
      <c r="K426" s="40"/>
      <c r="L426" s="44"/>
      <c r="M426" s="234"/>
      <c r="N426" s="235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133</v>
      </c>
      <c r="AU426" s="17" t="s">
        <v>86</v>
      </c>
    </row>
    <row r="427" s="13" customFormat="1">
      <c r="A427" s="13"/>
      <c r="B427" s="236"/>
      <c r="C427" s="237"/>
      <c r="D427" s="231" t="s">
        <v>134</v>
      </c>
      <c r="E427" s="238" t="s">
        <v>1</v>
      </c>
      <c r="F427" s="239" t="s">
        <v>645</v>
      </c>
      <c r="G427" s="237"/>
      <c r="H427" s="240">
        <v>86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134</v>
      </c>
      <c r="AU427" s="246" t="s">
        <v>86</v>
      </c>
      <c r="AV427" s="13" t="s">
        <v>86</v>
      </c>
      <c r="AW427" s="13" t="s">
        <v>30</v>
      </c>
      <c r="AX427" s="13" t="s">
        <v>84</v>
      </c>
      <c r="AY427" s="246" t="s">
        <v>123</v>
      </c>
    </row>
    <row r="428" s="2" customFormat="1" ht="16.5" customHeight="1">
      <c r="A428" s="38"/>
      <c r="B428" s="39"/>
      <c r="C428" s="218" t="s">
        <v>646</v>
      </c>
      <c r="D428" s="218" t="s">
        <v>126</v>
      </c>
      <c r="E428" s="219" t="s">
        <v>647</v>
      </c>
      <c r="F428" s="220" t="s">
        <v>648</v>
      </c>
      <c r="G428" s="221" t="s">
        <v>213</v>
      </c>
      <c r="H428" s="222">
        <v>23</v>
      </c>
      <c r="I428" s="223"/>
      <c r="J428" s="224">
        <f>ROUND(I428*H428,2)</f>
        <v>0</v>
      </c>
      <c r="K428" s="220" t="s">
        <v>130</v>
      </c>
      <c r="L428" s="44"/>
      <c r="M428" s="225" t="s">
        <v>1</v>
      </c>
      <c r="N428" s="226" t="s">
        <v>41</v>
      </c>
      <c r="O428" s="91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9" t="s">
        <v>148</v>
      </c>
      <c r="AT428" s="229" t="s">
        <v>126</v>
      </c>
      <c r="AU428" s="229" t="s">
        <v>86</v>
      </c>
      <c r="AY428" s="17" t="s">
        <v>123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7" t="s">
        <v>84</v>
      </c>
      <c r="BK428" s="230">
        <f>ROUND(I428*H428,2)</f>
        <v>0</v>
      </c>
      <c r="BL428" s="17" t="s">
        <v>148</v>
      </c>
      <c r="BM428" s="229" t="s">
        <v>649</v>
      </c>
    </row>
    <row r="429" s="2" customFormat="1">
      <c r="A429" s="38"/>
      <c r="B429" s="39"/>
      <c r="C429" s="40"/>
      <c r="D429" s="231" t="s">
        <v>133</v>
      </c>
      <c r="E429" s="40"/>
      <c r="F429" s="232" t="s">
        <v>650</v>
      </c>
      <c r="G429" s="40"/>
      <c r="H429" s="40"/>
      <c r="I429" s="233"/>
      <c r="J429" s="40"/>
      <c r="K429" s="40"/>
      <c r="L429" s="44"/>
      <c r="M429" s="234"/>
      <c r="N429" s="235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133</v>
      </c>
      <c r="AU429" s="17" t="s">
        <v>86</v>
      </c>
    </row>
    <row r="430" s="13" customFormat="1">
      <c r="A430" s="13"/>
      <c r="B430" s="236"/>
      <c r="C430" s="237"/>
      <c r="D430" s="231" t="s">
        <v>134</v>
      </c>
      <c r="E430" s="238" t="s">
        <v>1</v>
      </c>
      <c r="F430" s="239" t="s">
        <v>639</v>
      </c>
      <c r="G430" s="237"/>
      <c r="H430" s="240">
        <v>23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134</v>
      </c>
      <c r="AU430" s="246" t="s">
        <v>86</v>
      </c>
      <c r="AV430" s="13" t="s">
        <v>86</v>
      </c>
      <c r="AW430" s="13" t="s">
        <v>30</v>
      </c>
      <c r="AX430" s="13" t="s">
        <v>84</v>
      </c>
      <c r="AY430" s="246" t="s">
        <v>123</v>
      </c>
    </row>
    <row r="431" s="2" customFormat="1" ht="16.5" customHeight="1">
      <c r="A431" s="38"/>
      <c r="B431" s="39"/>
      <c r="C431" s="218" t="s">
        <v>651</v>
      </c>
      <c r="D431" s="218" t="s">
        <v>126</v>
      </c>
      <c r="E431" s="219" t="s">
        <v>652</v>
      </c>
      <c r="F431" s="220" t="s">
        <v>653</v>
      </c>
      <c r="G431" s="221" t="s">
        <v>213</v>
      </c>
      <c r="H431" s="222">
        <v>6</v>
      </c>
      <c r="I431" s="223"/>
      <c r="J431" s="224">
        <f>ROUND(I431*H431,2)</f>
        <v>0</v>
      </c>
      <c r="K431" s="220" t="s">
        <v>130</v>
      </c>
      <c r="L431" s="44"/>
      <c r="M431" s="225" t="s">
        <v>1</v>
      </c>
      <c r="N431" s="226" t="s">
        <v>41</v>
      </c>
      <c r="O431" s="91"/>
      <c r="P431" s="227">
        <f>O431*H431</f>
        <v>0</v>
      </c>
      <c r="Q431" s="227">
        <v>0.00011</v>
      </c>
      <c r="R431" s="227">
        <f>Q431*H431</f>
        <v>0.00066</v>
      </c>
      <c r="S431" s="227">
        <v>0</v>
      </c>
      <c r="T431" s="228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9" t="s">
        <v>148</v>
      </c>
      <c r="AT431" s="229" t="s">
        <v>126</v>
      </c>
      <c r="AU431" s="229" t="s">
        <v>86</v>
      </c>
      <c r="AY431" s="17" t="s">
        <v>123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17" t="s">
        <v>84</v>
      </c>
      <c r="BK431" s="230">
        <f>ROUND(I431*H431,2)</f>
        <v>0</v>
      </c>
      <c r="BL431" s="17" t="s">
        <v>148</v>
      </c>
      <c r="BM431" s="229" t="s">
        <v>654</v>
      </c>
    </row>
    <row r="432" s="2" customFormat="1">
      <c r="A432" s="38"/>
      <c r="B432" s="39"/>
      <c r="C432" s="40"/>
      <c r="D432" s="231" t="s">
        <v>133</v>
      </c>
      <c r="E432" s="40"/>
      <c r="F432" s="232" t="s">
        <v>655</v>
      </c>
      <c r="G432" s="40"/>
      <c r="H432" s="40"/>
      <c r="I432" s="233"/>
      <c r="J432" s="40"/>
      <c r="K432" s="40"/>
      <c r="L432" s="44"/>
      <c r="M432" s="234"/>
      <c r="N432" s="235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133</v>
      </c>
      <c r="AU432" s="17" t="s">
        <v>86</v>
      </c>
    </row>
    <row r="433" s="13" customFormat="1">
      <c r="A433" s="13"/>
      <c r="B433" s="236"/>
      <c r="C433" s="237"/>
      <c r="D433" s="231" t="s">
        <v>134</v>
      </c>
      <c r="E433" s="238" t="s">
        <v>1</v>
      </c>
      <c r="F433" s="239" t="s">
        <v>633</v>
      </c>
      <c r="G433" s="237"/>
      <c r="H433" s="240">
        <v>6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134</v>
      </c>
      <c r="AU433" s="246" t="s">
        <v>86</v>
      </c>
      <c r="AV433" s="13" t="s">
        <v>86</v>
      </c>
      <c r="AW433" s="13" t="s">
        <v>30</v>
      </c>
      <c r="AX433" s="13" t="s">
        <v>84</v>
      </c>
      <c r="AY433" s="246" t="s">
        <v>123</v>
      </c>
    </row>
    <row r="434" s="2" customFormat="1" ht="16.5" customHeight="1">
      <c r="A434" s="38"/>
      <c r="B434" s="39"/>
      <c r="C434" s="218" t="s">
        <v>656</v>
      </c>
      <c r="D434" s="218" t="s">
        <v>126</v>
      </c>
      <c r="E434" s="219" t="s">
        <v>657</v>
      </c>
      <c r="F434" s="220" t="s">
        <v>658</v>
      </c>
      <c r="G434" s="221" t="s">
        <v>379</v>
      </c>
      <c r="H434" s="222">
        <v>1</v>
      </c>
      <c r="I434" s="223"/>
      <c r="J434" s="224">
        <f>ROUND(I434*H434,2)</f>
        <v>0</v>
      </c>
      <c r="K434" s="220" t="s">
        <v>130</v>
      </c>
      <c r="L434" s="44"/>
      <c r="M434" s="225" t="s">
        <v>1</v>
      </c>
      <c r="N434" s="226" t="s">
        <v>41</v>
      </c>
      <c r="O434" s="91"/>
      <c r="P434" s="227">
        <f>O434*H434</f>
        <v>0</v>
      </c>
      <c r="Q434" s="227">
        <v>0</v>
      </c>
      <c r="R434" s="227">
        <f>Q434*H434</f>
        <v>0</v>
      </c>
      <c r="S434" s="227">
        <v>0.082000000000000003</v>
      </c>
      <c r="T434" s="228">
        <f>S434*H434</f>
        <v>0.082000000000000003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9" t="s">
        <v>148</v>
      </c>
      <c r="AT434" s="229" t="s">
        <v>126</v>
      </c>
      <c r="AU434" s="229" t="s">
        <v>86</v>
      </c>
      <c r="AY434" s="17" t="s">
        <v>123</v>
      </c>
      <c r="BE434" s="230">
        <f>IF(N434="základní",J434,0)</f>
        <v>0</v>
      </c>
      <c r="BF434" s="230">
        <f>IF(N434="snížená",J434,0)</f>
        <v>0</v>
      </c>
      <c r="BG434" s="230">
        <f>IF(N434="zákl. přenesená",J434,0)</f>
        <v>0</v>
      </c>
      <c r="BH434" s="230">
        <f>IF(N434="sníž. přenesená",J434,0)</f>
        <v>0</v>
      </c>
      <c r="BI434" s="230">
        <f>IF(N434="nulová",J434,0)</f>
        <v>0</v>
      </c>
      <c r="BJ434" s="17" t="s">
        <v>84</v>
      </c>
      <c r="BK434" s="230">
        <f>ROUND(I434*H434,2)</f>
        <v>0</v>
      </c>
      <c r="BL434" s="17" t="s">
        <v>148</v>
      </c>
      <c r="BM434" s="229" t="s">
        <v>659</v>
      </c>
    </row>
    <row r="435" s="2" customFormat="1">
      <c r="A435" s="38"/>
      <c r="B435" s="39"/>
      <c r="C435" s="40"/>
      <c r="D435" s="231" t="s">
        <v>133</v>
      </c>
      <c r="E435" s="40"/>
      <c r="F435" s="232" t="s">
        <v>660</v>
      </c>
      <c r="G435" s="40"/>
      <c r="H435" s="40"/>
      <c r="I435" s="233"/>
      <c r="J435" s="40"/>
      <c r="K435" s="40"/>
      <c r="L435" s="44"/>
      <c r="M435" s="234"/>
      <c r="N435" s="235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133</v>
      </c>
      <c r="AU435" s="17" t="s">
        <v>86</v>
      </c>
    </row>
    <row r="436" s="12" customFormat="1" ht="22.8" customHeight="1">
      <c r="A436" s="12"/>
      <c r="B436" s="202"/>
      <c r="C436" s="203"/>
      <c r="D436" s="204" t="s">
        <v>75</v>
      </c>
      <c r="E436" s="216" t="s">
        <v>661</v>
      </c>
      <c r="F436" s="216" t="s">
        <v>662</v>
      </c>
      <c r="G436" s="203"/>
      <c r="H436" s="203"/>
      <c r="I436" s="206"/>
      <c r="J436" s="217">
        <f>BK436</f>
        <v>0</v>
      </c>
      <c r="K436" s="203"/>
      <c r="L436" s="208"/>
      <c r="M436" s="209"/>
      <c r="N436" s="210"/>
      <c r="O436" s="210"/>
      <c r="P436" s="211">
        <f>SUM(P437:P449)</f>
        <v>0</v>
      </c>
      <c r="Q436" s="210"/>
      <c r="R436" s="211">
        <f>SUM(R437:R449)</f>
        <v>0</v>
      </c>
      <c r="S436" s="210"/>
      <c r="T436" s="212">
        <f>SUM(T437:T449)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3" t="s">
        <v>84</v>
      </c>
      <c r="AT436" s="214" t="s">
        <v>75</v>
      </c>
      <c r="AU436" s="214" t="s">
        <v>84</v>
      </c>
      <c r="AY436" s="213" t="s">
        <v>123</v>
      </c>
      <c r="BK436" s="215">
        <f>SUM(BK437:BK449)</f>
        <v>0</v>
      </c>
    </row>
    <row r="437" s="2" customFormat="1" ht="21.75" customHeight="1">
      <c r="A437" s="38"/>
      <c r="B437" s="39"/>
      <c r="C437" s="218" t="s">
        <v>663</v>
      </c>
      <c r="D437" s="218" t="s">
        <v>126</v>
      </c>
      <c r="E437" s="219" t="s">
        <v>664</v>
      </c>
      <c r="F437" s="220" t="s">
        <v>665</v>
      </c>
      <c r="G437" s="221" t="s">
        <v>276</v>
      </c>
      <c r="H437" s="222">
        <v>24.056999999999999</v>
      </c>
      <c r="I437" s="223"/>
      <c r="J437" s="224">
        <f>ROUND(I437*H437,2)</f>
        <v>0</v>
      </c>
      <c r="K437" s="220" t="s">
        <v>130</v>
      </c>
      <c r="L437" s="44"/>
      <c r="M437" s="225" t="s">
        <v>1</v>
      </c>
      <c r="N437" s="226" t="s">
        <v>41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148</v>
      </c>
      <c r="AT437" s="229" t="s">
        <v>126</v>
      </c>
      <c r="AU437" s="229" t="s">
        <v>86</v>
      </c>
      <c r="AY437" s="17" t="s">
        <v>123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84</v>
      </c>
      <c r="BK437" s="230">
        <f>ROUND(I437*H437,2)</f>
        <v>0</v>
      </c>
      <c r="BL437" s="17" t="s">
        <v>148</v>
      </c>
      <c r="BM437" s="229" t="s">
        <v>666</v>
      </c>
    </row>
    <row r="438" s="2" customFormat="1">
      <c r="A438" s="38"/>
      <c r="B438" s="39"/>
      <c r="C438" s="40"/>
      <c r="D438" s="231" t="s">
        <v>133</v>
      </c>
      <c r="E438" s="40"/>
      <c r="F438" s="232" t="s">
        <v>667</v>
      </c>
      <c r="G438" s="40"/>
      <c r="H438" s="40"/>
      <c r="I438" s="233"/>
      <c r="J438" s="40"/>
      <c r="K438" s="40"/>
      <c r="L438" s="44"/>
      <c r="M438" s="234"/>
      <c r="N438" s="235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133</v>
      </c>
      <c r="AU438" s="17" t="s">
        <v>86</v>
      </c>
    </row>
    <row r="439" s="2" customFormat="1" ht="16.5" customHeight="1">
      <c r="A439" s="38"/>
      <c r="B439" s="39"/>
      <c r="C439" s="218" t="s">
        <v>668</v>
      </c>
      <c r="D439" s="218" t="s">
        <v>126</v>
      </c>
      <c r="E439" s="219" t="s">
        <v>669</v>
      </c>
      <c r="F439" s="220" t="s">
        <v>670</v>
      </c>
      <c r="G439" s="221" t="s">
        <v>276</v>
      </c>
      <c r="H439" s="222">
        <v>457.08300000000003</v>
      </c>
      <c r="I439" s="223"/>
      <c r="J439" s="224">
        <f>ROUND(I439*H439,2)</f>
        <v>0</v>
      </c>
      <c r="K439" s="220" t="s">
        <v>130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148</v>
      </c>
      <c r="AT439" s="229" t="s">
        <v>126</v>
      </c>
      <c r="AU439" s="229" t="s">
        <v>86</v>
      </c>
      <c r="AY439" s="17" t="s">
        <v>123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148</v>
      </c>
      <c r="BM439" s="229" t="s">
        <v>671</v>
      </c>
    </row>
    <row r="440" s="2" customFormat="1">
      <c r="A440" s="38"/>
      <c r="B440" s="39"/>
      <c r="C440" s="40"/>
      <c r="D440" s="231" t="s">
        <v>133</v>
      </c>
      <c r="E440" s="40"/>
      <c r="F440" s="232" t="s">
        <v>672</v>
      </c>
      <c r="G440" s="40"/>
      <c r="H440" s="40"/>
      <c r="I440" s="233"/>
      <c r="J440" s="40"/>
      <c r="K440" s="40"/>
      <c r="L440" s="44"/>
      <c r="M440" s="234"/>
      <c r="N440" s="235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133</v>
      </c>
      <c r="AU440" s="17" t="s">
        <v>86</v>
      </c>
    </row>
    <row r="441" s="13" customFormat="1">
      <c r="A441" s="13"/>
      <c r="B441" s="236"/>
      <c r="C441" s="237"/>
      <c r="D441" s="231" t="s">
        <v>134</v>
      </c>
      <c r="E441" s="237"/>
      <c r="F441" s="239" t="s">
        <v>673</v>
      </c>
      <c r="G441" s="237"/>
      <c r="H441" s="240">
        <v>457.08300000000003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6" t="s">
        <v>134</v>
      </c>
      <c r="AU441" s="246" t="s">
        <v>86</v>
      </c>
      <c r="AV441" s="13" t="s">
        <v>86</v>
      </c>
      <c r="AW441" s="13" t="s">
        <v>4</v>
      </c>
      <c r="AX441" s="13" t="s">
        <v>84</v>
      </c>
      <c r="AY441" s="246" t="s">
        <v>123</v>
      </c>
    </row>
    <row r="442" s="2" customFormat="1" ht="24.15" customHeight="1">
      <c r="A442" s="38"/>
      <c r="B442" s="39"/>
      <c r="C442" s="218" t="s">
        <v>674</v>
      </c>
      <c r="D442" s="218" t="s">
        <v>126</v>
      </c>
      <c r="E442" s="219" t="s">
        <v>675</v>
      </c>
      <c r="F442" s="220" t="s">
        <v>676</v>
      </c>
      <c r="G442" s="221" t="s">
        <v>276</v>
      </c>
      <c r="H442" s="222">
        <v>3.0750000000000002</v>
      </c>
      <c r="I442" s="223"/>
      <c r="J442" s="224">
        <f>ROUND(I442*H442,2)</f>
        <v>0</v>
      </c>
      <c r="K442" s="220" t="s">
        <v>130</v>
      </c>
      <c r="L442" s="44"/>
      <c r="M442" s="225" t="s">
        <v>1</v>
      </c>
      <c r="N442" s="226" t="s">
        <v>41</v>
      </c>
      <c r="O442" s="91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9" t="s">
        <v>148</v>
      </c>
      <c r="AT442" s="229" t="s">
        <v>126</v>
      </c>
      <c r="AU442" s="229" t="s">
        <v>86</v>
      </c>
      <c r="AY442" s="17" t="s">
        <v>123</v>
      </c>
      <c r="BE442" s="230">
        <f>IF(N442="základní",J442,0)</f>
        <v>0</v>
      </c>
      <c r="BF442" s="230">
        <f>IF(N442="snížená",J442,0)</f>
        <v>0</v>
      </c>
      <c r="BG442" s="230">
        <f>IF(N442="zákl. přenesená",J442,0)</f>
        <v>0</v>
      </c>
      <c r="BH442" s="230">
        <f>IF(N442="sníž. přenesená",J442,0)</f>
        <v>0</v>
      </c>
      <c r="BI442" s="230">
        <f>IF(N442="nulová",J442,0)</f>
        <v>0</v>
      </c>
      <c r="BJ442" s="17" t="s">
        <v>84</v>
      </c>
      <c r="BK442" s="230">
        <f>ROUND(I442*H442,2)</f>
        <v>0</v>
      </c>
      <c r="BL442" s="17" t="s">
        <v>148</v>
      </c>
      <c r="BM442" s="229" t="s">
        <v>677</v>
      </c>
    </row>
    <row r="443" s="2" customFormat="1">
      <c r="A443" s="38"/>
      <c r="B443" s="39"/>
      <c r="C443" s="40"/>
      <c r="D443" s="231" t="s">
        <v>133</v>
      </c>
      <c r="E443" s="40"/>
      <c r="F443" s="232" t="s">
        <v>678</v>
      </c>
      <c r="G443" s="40"/>
      <c r="H443" s="40"/>
      <c r="I443" s="233"/>
      <c r="J443" s="40"/>
      <c r="K443" s="40"/>
      <c r="L443" s="44"/>
      <c r="M443" s="234"/>
      <c r="N443" s="235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133</v>
      </c>
      <c r="AU443" s="17" t="s">
        <v>86</v>
      </c>
    </row>
    <row r="444" s="13" customFormat="1">
      <c r="A444" s="13"/>
      <c r="B444" s="236"/>
      <c r="C444" s="237"/>
      <c r="D444" s="231" t="s">
        <v>134</v>
      </c>
      <c r="E444" s="238" t="s">
        <v>1</v>
      </c>
      <c r="F444" s="239" t="s">
        <v>679</v>
      </c>
      <c r="G444" s="237"/>
      <c r="H444" s="240">
        <v>3.0750000000000002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6" t="s">
        <v>134</v>
      </c>
      <c r="AU444" s="246" t="s">
        <v>86</v>
      </c>
      <c r="AV444" s="13" t="s">
        <v>86</v>
      </c>
      <c r="AW444" s="13" t="s">
        <v>30</v>
      </c>
      <c r="AX444" s="13" t="s">
        <v>84</v>
      </c>
      <c r="AY444" s="246" t="s">
        <v>123</v>
      </c>
    </row>
    <row r="445" s="2" customFormat="1" ht="24.15" customHeight="1">
      <c r="A445" s="38"/>
      <c r="B445" s="39"/>
      <c r="C445" s="218" t="s">
        <v>680</v>
      </c>
      <c r="D445" s="218" t="s">
        <v>126</v>
      </c>
      <c r="E445" s="219" t="s">
        <v>681</v>
      </c>
      <c r="F445" s="220" t="s">
        <v>682</v>
      </c>
      <c r="G445" s="221" t="s">
        <v>276</v>
      </c>
      <c r="H445" s="222">
        <v>20.899999999999999</v>
      </c>
      <c r="I445" s="223"/>
      <c r="J445" s="224">
        <f>ROUND(I445*H445,2)</f>
        <v>0</v>
      </c>
      <c r="K445" s="220" t="s">
        <v>130</v>
      </c>
      <c r="L445" s="44"/>
      <c r="M445" s="225" t="s">
        <v>1</v>
      </c>
      <c r="N445" s="226" t="s">
        <v>41</v>
      </c>
      <c r="O445" s="91"/>
      <c r="P445" s="227">
        <f>O445*H445</f>
        <v>0</v>
      </c>
      <c r="Q445" s="227">
        <v>0</v>
      </c>
      <c r="R445" s="227">
        <f>Q445*H445</f>
        <v>0</v>
      </c>
      <c r="S445" s="227">
        <v>0</v>
      </c>
      <c r="T445" s="228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148</v>
      </c>
      <c r="AT445" s="229" t="s">
        <v>126</v>
      </c>
      <c r="AU445" s="229" t="s">
        <v>86</v>
      </c>
      <c r="AY445" s="17" t="s">
        <v>123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84</v>
      </c>
      <c r="BK445" s="230">
        <f>ROUND(I445*H445,2)</f>
        <v>0</v>
      </c>
      <c r="BL445" s="17" t="s">
        <v>148</v>
      </c>
      <c r="BM445" s="229" t="s">
        <v>683</v>
      </c>
    </row>
    <row r="446" s="2" customFormat="1">
      <c r="A446" s="38"/>
      <c r="B446" s="39"/>
      <c r="C446" s="40"/>
      <c r="D446" s="231" t="s">
        <v>133</v>
      </c>
      <c r="E446" s="40"/>
      <c r="F446" s="232" t="s">
        <v>682</v>
      </c>
      <c r="G446" s="40"/>
      <c r="H446" s="40"/>
      <c r="I446" s="233"/>
      <c r="J446" s="40"/>
      <c r="K446" s="40"/>
      <c r="L446" s="44"/>
      <c r="M446" s="234"/>
      <c r="N446" s="235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133</v>
      </c>
      <c r="AU446" s="17" t="s">
        <v>86</v>
      </c>
    </row>
    <row r="447" s="13" customFormat="1">
      <c r="A447" s="13"/>
      <c r="B447" s="236"/>
      <c r="C447" s="237"/>
      <c r="D447" s="231" t="s">
        <v>134</v>
      </c>
      <c r="E447" s="238" t="s">
        <v>1</v>
      </c>
      <c r="F447" s="239" t="s">
        <v>684</v>
      </c>
      <c r="G447" s="237"/>
      <c r="H447" s="240">
        <v>20.899999999999999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6" t="s">
        <v>134</v>
      </c>
      <c r="AU447" s="246" t="s">
        <v>86</v>
      </c>
      <c r="AV447" s="13" t="s">
        <v>86</v>
      </c>
      <c r="AW447" s="13" t="s">
        <v>30</v>
      </c>
      <c r="AX447" s="13" t="s">
        <v>84</v>
      </c>
      <c r="AY447" s="246" t="s">
        <v>123</v>
      </c>
    </row>
    <row r="448" s="2" customFormat="1" ht="16.5" customHeight="1">
      <c r="A448" s="38"/>
      <c r="B448" s="39"/>
      <c r="C448" s="218" t="s">
        <v>685</v>
      </c>
      <c r="D448" s="218" t="s">
        <v>126</v>
      </c>
      <c r="E448" s="219" t="s">
        <v>686</v>
      </c>
      <c r="F448" s="220" t="s">
        <v>687</v>
      </c>
      <c r="G448" s="221" t="s">
        <v>276</v>
      </c>
      <c r="H448" s="222">
        <v>24.056999999999999</v>
      </c>
      <c r="I448" s="223"/>
      <c r="J448" s="224">
        <f>ROUND(I448*H448,2)</f>
        <v>0</v>
      </c>
      <c r="K448" s="220" t="s">
        <v>130</v>
      </c>
      <c r="L448" s="44"/>
      <c r="M448" s="225" t="s">
        <v>1</v>
      </c>
      <c r="N448" s="226" t="s">
        <v>41</v>
      </c>
      <c r="O448" s="91"/>
      <c r="P448" s="227">
        <f>O448*H448</f>
        <v>0</v>
      </c>
      <c r="Q448" s="227">
        <v>0</v>
      </c>
      <c r="R448" s="227">
        <f>Q448*H448</f>
        <v>0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148</v>
      </c>
      <c r="AT448" s="229" t="s">
        <v>126</v>
      </c>
      <c r="AU448" s="229" t="s">
        <v>86</v>
      </c>
      <c r="AY448" s="17" t="s">
        <v>123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84</v>
      </c>
      <c r="BK448" s="230">
        <f>ROUND(I448*H448,2)</f>
        <v>0</v>
      </c>
      <c r="BL448" s="17" t="s">
        <v>148</v>
      </c>
      <c r="BM448" s="229" t="s">
        <v>688</v>
      </c>
    </row>
    <row r="449" s="2" customFormat="1">
      <c r="A449" s="38"/>
      <c r="B449" s="39"/>
      <c r="C449" s="40"/>
      <c r="D449" s="231" t="s">
        <v>133</v>
      </c>
      <c r="E449" s="40"/>
      <c r="F449" s="232" t="s">
        <v>689</v>
      </c>
      <c r="G449" s="40"/>
      <c r="H449" s="40"/>
      <c r="I449" s="233"/>
      <c r="J449" s="40"/>
      <c r="K449" s="40"/>
      <c r="L449" s="44"/>
      <c r="M449" s="234"/>
      <c r="N449" s="235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133</v>
      </c>
      <c r="AU449" s="17" t="s">
        <v>86</v>
      </c>
    </row>
    <row r="450" s="12" customFormat="1" ht="22.8" customHeight="1">
      <c r="A450" s="12"/>
      <c r="B450" s="202"/>
      <c r="C450" s="203"/>
      <c r="D450" s="204" t="s">
        <v>75</v>
      </c>
      <c r="E450" s="216" t="s">
        <v>690</v>
      </c>
      <c r="F450" s="216" t="s">
        <v>691</v>
      </c>
      <c r="G450" s="203"/>
      <c r="H450" s="203"/>
      <c r="I450" s="206"/>
      <c r="J450" s="217">
        <f>BK450</f>
        <v>0</v>
      </c>
      <c r="K450" s="203"/>
      <c r="L450" s="208"/>
      <c r="M450" s="209"/>
      <c r="N450" s="210"/>
      <c r="O450" s="210"/>
      <c r="P450" s="211">
        <f>SUM(P451:P452)</f>
        <v>0</v>
      </c>
      <c r="Q450" s="210"/>
      <c r="R450" s="211">
        <f>SUM(R451:R452)</f>
        <v>0</v>
      </c>
      <c r="S450" s="210"/>
      <c r="T450" s="212">
        <f>SUM(T451:T452)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13" t="s">
        <v>84</v>
      </c>
      <c r="AT450" s="214" t="s">
        <v>75</v>
      </c>
      <c r="AU450" s="214" t="s">
        <v>84</v>
      </c>
      <c r="AY450" s="213" t="s">
        <v>123</v>
      </c>
      <c r="BK450" s="215">
        <f>SUM(BK451:BK452)</f>
        <v>0</v>
      </c>
    </row>
    <row r="451" s="2" customFormat="1" ht="21.75" customHeight="1">
      <c r="A451" s="38"/>
      <c r="B451" s="39"/>
      <c r="C451" s="218" t="s">
        <v>692</v>
      </c>
      <c r="D451" s="218" t="s">
        <v>126</v>
      </c>
      <c r="E451" s="219" t="s">
        <v>693</v>
      </c>
      <c r="F451" s="220" t="s">
        <v>694</v>
      </c>
      <c r="G451" s="221" t="s">
        <v>276</v>
      </c>
      <c r="H451" s="222">
        <v>544.80499999999995</v>
      </c>
      <c r="I451" s="223"/>
      <c r="J451" s="224">
        <f>ROUND(I451*H451,2)</f>
        <v>0</v>
      </c>
      <c r="K451" s="220" t="s">
        <v>130</v>
      </c>
      <c r="L451" s="44"/>
      <c r="M451" s="225" t="s">
        <v>1</v>
      </c>
      <c r="N451" s="226" t="s">
        <v>41</v>
      </c>
      <c r="O451" s="91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9" t="s">
        <v>148</v>
      </c>
      <c r="AT451" s="229" t="s">
        <v>126</v>
      </c>
      <c r="AU451" s="229" t="s">
        <v>86</v>
      </c>
      <c r="AY451" s="17" t="s">
        <v>123</v>
      </c>
      <c r="BE451" s="230">
        <f>IF(N451="základní",J451,0)</f>
        <v>0</v>
      </c>
      <c r="BF451" s="230">
        <f>IF(N451="snížená",J451,0)</f>
        <v>0</v>
      </c>
      <c r="BG451" s="230">
        <f>IF(N451="zákl. přenesená",J451,0)</f>
        <v>0</v>
      </c>
      <c r="BH451" s="230">
        <f>IF(N451="sníž. přenesená",J451,0)</f>
        <v>0</v>
      </c>
      <c r="BI451" s="230">
        <f>IF(N451="nulová",J451,0)</f>
        <v>0</v>
      </c>
      <c r="BJ451" s="17" t="s">
        <v>84</v>
      </c>
      <c r="BK451" s="230">
        <f>ROUND(I451*H451,2)</f>
        <v>0</v>
      </c>
      <c r="BL451" s="17" t="s">
        <v>148</v>
      </c>
      <c r="BM451" s="229" t="s">
        <v>695</v>
      </c>
    </row>
    <row r="452" s="2" customFormat="1">
      <c r="A452" s="38"/>
      <c r="B452" s="39"/>
      <c r="C452" s="40"/>
      <c r="D452" s="231" t="s">
        <v>133</v>
      </c>
      <c r="E452" s="40"/>
      <c r="F452" s="232" t="s">
        <v>696</v>
      </c>
      <c r="G452" s="40"/>
      <c r="H452" s="40"/>
      <c r="I452" s="233"/>
      <c r="J452" s="40"/>
      <c r="K452" s="40"/>
      <c r="L452" s="44"/>
      <c r="M452" s="234"/>
      <c r="N452" s="235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133</v>
      </c>
      <c r="AU452" s="17" t="s">
        <v>86</v>
      </c>
    </row>
    <row r="453" s="12" customFormat="1" ht="25.92" customHeight="1">
      <c r="A453" s="12"/>
      <c r="B453" s="202"/>
      <c r="C453" s="203"/>
      <c r="D453" s="204" t="s">
        <v>75</v>
      </c>
      <c r="E453" s="205" t="s">
        <v>697</v>
      </c>
      <c r="F453" s="205" t="s">
        <v>698</v>
      </c>
      <c r="G453" s="203"/>
      <c r="H453" s="203"/>
      <c r="I453" s="206"/>
      <c r="J453" s="207">
        <f>BK453</f>
        <v>0</v>
      </c>
      <c r="K453" s="203"/>
      <c r="L453" s="208"/>
      <c r="M453" s="209"/>
      <c r="N453" s="210"/>
      <c r="O453" s="210"/>
      <c r="P453" s="211">
        <f>P454+P463+P483</f>
        <v>0</v>
      </c>
      <c r="Q453" s="210"/>
      <c r="R453" s="211">
        <f>R454+R463+R483</f>
        <v>4.9542388500000003</v>
      </c>
      <c r="S453" s="210"/>
      <c r="T453" s="212">
        <f>T454+T463+T483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3" t="s">
        <v>86</v>
      </c>
      <c r="AT453" s="214" t="s">
        <v>75</v>
      </c>
      <c r="AU453" s="214" t="s">
        <v>76</v>
      </c>
      <c r="AY453" s="213" t="s">
        <v>123</v>
      </c>
      <c r="BK453" s="215">
        <f>BK454+BK463+BK483</f>
        <v>0</v>
      </c>
    </row>
    <row r="454" s="12" customFormat="1" ht="22.8" customHeight="1">
      <c r="A454" s="12"/>
      <c r="B454" s="202"/>
      <c r="C454" s="203"/>
      <c r="D454" s="204" t="s">
        <v>75</v>
      </c>
      <c r="E454" s="216" t="s">
        <v>699</v>
      </c>
      <c r="F454" s="216" t="s">
        <v>700</v>
      </c>
      <c r="G454" s="203"/>
      <c r="H454" s="203"/>
      <c r="I454" s="206"/>
      <c r="J454" s="217">
        <f>BK454</f>
        <v>0</v>
      </c>
      <c r="K454" s="203"/>
      <c r="L454" s="208"/>
      <c r="M454" s="209"/>
      <c r="N454" s="210"/>
      <c r="O454" s="210"/>
      <c r="P454" s="211">
        <f>SUM(P455:P462)</f>
        <v>0</v>
      </c>
      <c r="Q454" s="210"/>
      <c r="R454" s="211">
        <f>SUM(R455:R462)</f>
        <v>0.094992999999999994</v>
      </c>
      <c r="S454" s="210"/>
      <c r="T454" s="212">
        <f>SUM(T455:T462)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3" t="s">
        <v>86</v>
      </c>
      <c r="AT454" s="214" t="s">
        <v>75</v>
      </c>
      <c r="AU454" s="214" t="s">
        <v>84</v>
      </c>
      <c r="AY454" s="213" t="s">
        <v>123</v>
      </c>
      <c r="BK454" s="215">
        <f>SUM(BK455:BK462)</f>
        <v>0</v>
      </c>
    </row>
    <row r="455" s="2" customFormat="1" ht="16.5" customHeight="1">
      <c r="A455" s="38"/>
      <c r="B455" s="39"/>
      <c r="C455" s="218" t="s">
        <v>701</v>
      </c>
      <c r="D455" s="218" t="s">
        <v>126</v>
      </c>
      <c r="E455" s="219" t="s">
        <v>702</v>
      </c>
      <c r="F455" s="220" t="s">
        <v>703</v>
      </c>
      <c r="G455" s="221" t="s">
        <v>201</v>
      </c>
      <c r="H455" s="222">
        <v>233.80000000000001</v>
      </c>
      <c r="I455" s="223"/>
      <c r="J455" s="224">
        <f>ROUND(I455*H455,2)</f>
        <v>0</v>
      </c>
      <c r="K455" s="220" t="s">
        <v>130</v>
      </c>
      <c r="L455" s="44"/>
      <c r="M455" s="225" t="s">
        <v>1</v>
      </c>
      <c r="N455" s="226" t="s">
        <v>41</v>
      </c>
      <c r="O455" s="91"/>
      <c r="P455" s="227">
        <f>O455*H455</f>
        <v>0</v>
      </c>
      <c r="Q455" s="227">
        <v>4.0000000000000003E-05</v>
      </c>
      <c r="R455" s="227">
        <f>Q455*H455</f>
        <v>0.0093520000000000009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294</v>
      </c>
      <c r="AT455" s="229" t="s">
        <v>126</v>
      </c>
      <c r="AU455" s="229" t="s">
        <v>86</v>
      </c>
      <c r="AY455" s="17" t="s">
        <v>123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84</v>
      </c>
      <c r="BK455" s="230">
        <f>ROUND(I455*H455,2)</f>
        <v>0</v>
      </c>
      <c r="BL455" s="17" t="s">
        <v>294</v>
      </c>
      <c r="BM455" s="229" t="s">
        <v>704</v>
      </c>
    </row>
    <row r="456" s="2" customFormat="1">
      <c r="A456" s="38"/>
      <c r="B456" s="39"/>
      <c r="C456" s="40"/>
      <c r="D456" s="231" t="s">
        <v>133</v>
      </c>
      <c r="E456" s="40"/>
      <c r="F456" s="232" t="s">
        <v>705</v>
      </c>
      <c r="G456" s="40"/>
      <c r="H456" s="40"/>
      <c r="I456" s="233"/>
      <c r="J456" s="40"/>
      <c r="K456" s="40"/>
      <c r="L456" s="44"/>
      <c r="M456" s="234"/>
      <c r="N456" s="235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133</v>
      </c>
      <c r="AU456" s="17" t="s">
        <v>86</v>
      </c>
    </row>
    <row r="457" s="13" customFormat="1">
      <c r="A457" s="13"/>
      <c r="B457" s="236"/>
      <c r="C457" s="237"/>
      <c r="D457" s="231" t="s">
        <v>134</v>
      </c>
      <c r="E457" s="238" t="s">
        <v>1</v>
      </c>
      <c r="F457" s="239" t="s">
        <v>706</v>
      </c>
      <c r="G457" s="237"/>
      <c r="H457" s="240">
        <v>93.599999999999994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6" t="s">
        <v>134</v>
      </c>
      <c r="AU457" s="246" t="s">
        <v>86</v>
      </c>
      <c r="AV457" s="13" t="s">
        <v>86</v>
      </c>
      <c r="AW457" s="13" t="s">
        <v>30</v>
      </c>
      <c r="AX457" s="13" t="s">
        <v>76</v>
      </c>
      <c r="AY457" s="246" t="s">
        <v>123</v>
      </c>
    </row>
    <row r="458" s="13" customFormat="1">
      <c r="A458" s="13"/>
      <c r="B458" s="236"/>
      <c r="C458" s="237"/>
      <c r="D458" s="231" t="s">
        <v>134</v>
      </c>
      <c r="E458" s="238" t="s">
        <v>1</v>
      </c>
      <c r="F458" s="239" t="s">
        <v>707</v>
      </c>
      <c r="G458" s="237"/>
      <c r="H458" s="240">
        <v>140.19999999999999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6" t="s">
        <v>134</v>
      </c>
      <c r="AU458" s="246" t="s">
        <v>86</v>
      </c>
      <c r="AV458" s="13" t="s">
        <v>86</v>
      </c>
      <c r="AW458" s="13" t="s">
        <v>30</v>
      </c>
      <c r="AX458" s="13" t="s">
        <v>76</v>
      </c>
      <c r="AY458" s="246" t="s">
        <v>123</v>
      </c>
    </row>
    <row r="459" s="14" customFormat="1">
      <c r="A459" s="14"/>
      <c r="B459" s="247"/>
      <c r="C459" s="248"/>
      <c r="D459" s="231" t="s">
        <v>134</v>
      </c>
      <c r="E459" s="249" t="s">
        <v>1</v>
      </c>
      <c r="F459" s="250" t="s">
        <v>147</v>
      </c>
      <c r="G459" s="248"/>
      <c r="H459" s="251">
        <v>233.80000000000001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134</v>
      </c>
      <c r="AU459" s="257" t="s">
        <v>86</v>
      </c>
      <c r="AV459" s="14" t="s">
        <v>148</v>
      </c>
      <c r="AW459" s="14" t="s">
        <v>30</v>
      </c>
      <c r="AX459" s="14" t="s">
        <v>84</v>
      </c>
      <c r="AY459" s="257" t="s">
        <v>123</v>
      </c>
    </row>
    <row r="460" s="2" customFormat="1" ht="16.5" customHeight="1">
      <c r="A460" s="38"/>
      <c r="B460" s="39"/>
      <c r="C460" s="272" t="s">
        <v>708</v>
      </c>
      <c r="D460" s="272" t="s">
        <v>295</v>
      </c>
      <c r="E460" s="273" t="s">
        <v>709</v>
      </c>
      <c r="F460" s="274" t="s">
        <v>710</v>
      </c>
      <c r="G460" s="275" t="s">
        <v>201</v>
      </c>
      <c r="H460" s="276">
        <v>285.47000000000003</v>
      </c>
      <c r="I460" s="277"/>
      <c r="J460" s="278">
        <f>ROUND(I460*H460,2)</f>
        <v>0</v>
      </c>
      <c r="K460" s="274" t="s">
        <v>130</v>
      </c>
      <c r="L460" s="279"/>
      <c r="M460" s="280" t="s">
        <v>1</v>
      </c>
      <c r="N460" s="281" t="s">
        <v>41</v>
      </c>
      <c r="O460" s="91"/>
      <c r="P460" s="227">
        <f>O460*H460</f>
        <v>0</v>
      </c>
      <c r="Q460" s="227">
        <v>0.00029999999999999997</v>
      </c>
      <c r="R460" s="227">
        <f>Q460*H460</f>
        <v>0.085640999999999995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396</v>
      </c>
      <c r="AT460" s="229" t="s">
        <v>295</v>
      </c>
      <c r="AU460" s="229" t="s">
        <v>86</v>
      </c>
      <c r="AY460" s="17" t="s">
        <v>123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84</v>
      </c>
      <c r="BK460" s="230">
        <f>ROUND(I460*H460,2)</f>
        <v>0</v>
      </c>
      <c r="BL460" s="17" t="s">
        <v>294</v>
      </c>
      <c r="BM460" s="229" t="s">
        <v>711</v>
      </c>
    </row>
    <row r="461" s="2" customFormat="1">
      <c r="A461" s="38"/>
      <c r="B461" s="39"/>
      <c r="C461" s="40"/>
      <c r="D461" s="231" t="s">
        <v>133</v>
      </c>
      <c r="E461" s="40"/>
      <c r="F461" s="232" t="s">
        <v>710</v>
      </c>
      <c r="G461" s="40"/>
      <c r="H461" s="40"/>
      <c r="I461" s="233"/>
      <c r="J461" s="40"/>
      <c r="K461" s="40"/>
      <c r="L461" s="44"/>
      <c r="M461" s="234"/>
      <c r="N461" s="235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133</v>
      </c>
      <c r="AU461" s="17" t="s">
        <v>86</v>
      </c>
    </row>
    <row r="462" s="13" customFormat="1">
      <c r="A462" s="13"/>
      <c r="B462" s="236"/>
      <c r="C462" s="237"/>
      <c r="D462" s="231" t="s">
        <v>134</v>
      </c>
      <c r="E462" s="237"/>
      <c r="F462" s="239" t="s">
        <v>712</v>
      </c>
      <c r="G462" s="237"/>
      <c r="H462" s="240">
        <v>285.47000000000003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6" t="s">
        <v>134</v>
      </c>
      <c r="AU462" s="246" t="s">
        <v>86</v>
      </c>
      <c r="AV462" s="13" t="s">
        <v>86</v>
      </c>
      <c r="AW462" s="13" t="s">
        <v>4</v>
      </c>
      <c r="AX462" s="13" t="s">
        <v>84</v>
      </c>
      <c r="AY462" s="246" t="s">
        <v>123</v>
      </c>
    </row>
    <row r="463" s="12" customFormat="1" ht="22.8" customHeight="1">
      <c r="A463" s="12"/>
      <c r="B463" s="202"/>
      <c r="C463" s="203"/>
      <c r="D463" s="204" t="s">
        <v>75</v>
      </c>
      <c r="E463" s="216" t="s">
        <v>713</v>
      </c>
      <c r="F463" s="216" t="s">
        <v>714</v>
      </c>
      <c r="G463" s="203"/>
      <c r="H463" s="203"/>
      <c r="I463" s="206"/>
      <c r="J463" s="217">
        <f>BK463</f>
        <v>0</v>
      </c>
      <c r="K463" s="203"/>
      <c r="L463" s="208"/>
      <c r="M463" s="209"/>
      <c r="N463" s="210"/>
      <c r="O463" s="210"/>
      <c r="P463" s="211">
        <f>SUM(P464:P482)</f>
        <v>0</v>
      </c>
      <c r="Q463" s="210"/>
      <c r="R463" s="211">
        <f>SUM(R464:R482)</f>
        <v>0.0096699999999999998</v>
      </c>
      <c r="S463" s="210"/>
      <c r="T463" s="212">
        <f>SUM(T464:T482)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3" t="s">
        <v>86</v>
      </c>
      <c r="AT463" s="214" t="s">
        <v>75</v>
      </c>
      <c r="AU463" s="214" t="s">
        <v>84</v>
      </c>
      <c r="AY463" s="213" t="s">
        <v>123</v>
      </c>
      <c r="BK463" s="215">
        <f>SUM(BK464:BK482)</f>
        <v>0</v>
      </c>
    </row>
    <row r="464" s="2" customFormat="1" ht="21.75" customHeight="1">
      <c r="A464" s="38"/>
      <c r="B464" s="39"/>
      <c r="C464" s="218" t="s">
        <v>715</v>
      </c>
      <c r="D464" s="218" t="s">
        <v>126</v>
      </c>
      <c r="E464" s="219" t="s">
        <v>716</v>
      </c>
      <c r="F464" s="220" t="s">
        <v>717</v>
      </c>
      <c r="G464" s="221" t="s">
        <v>213</v>
      </c>
      <c r="H464" s="222">
        <v>20.5</v>
      </c>
      <c r="I464" s="223"/>
      <c r="J464" s="224">
        <f>ROUND(I464*H464,2)</f>
        <v>0</v>
      </c>
      <c r="K464" s="220" t="s">
        <v>139</v>
      </c>
      <c r="L464" s="44"/>
      <c r="M464" s="225" t="s">
        <v>1</v>
      </c>
      <c r="N464" s="226" t="s">
        <v>41</v>
      </c>
      <c r="O464" s="91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294</v>
      </c>
      <c r="AT464" s="229" t="s">
        <v>126</v>
      </c>
      <c r="AU464" s="229" t="s">
        <v>86</v>
      </c>
      <c r="AY464" s="17" t="s">
        <v>123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84</v>
      </c>
      <c r="BK464" s="230">
        <f>ROUND(I464*H464,2)</f>
        <v>0</v>
      </c>
      <c r="BL464" s="17" t="s">
        <v>294</v>
      </c>
      <c r="BM464" s="229" t="s">
        <v>718</v>
      </c>
    </row>
    <row r="465" s="2" customFormat="1">
      <c r="A465" s="38"/>
      <c r="B465" s="39"/>
      <c r="C465" s="40"/>
      <c r="D465" s="231" t="s">
        <v>133</v>
      </c>
      <c r="E465" s="40"/>
      <c r="F465" s="232" t="s">
        <v>719</v>
      </c>
      <c r="G465" s="40"/>
      <c r="H465" s="40"/>
      <c r="I465" s="233"/>
      <c r="J465" s="40"/>
      <c r="K465" s="40"/>
      <c r="L465" s="44"/>
      <c r="M465" s="234"/>
      <c r="N465" s="235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133</v>
      </c>
      <c r="AU465" s="17" t="s">
        <v>86</v>
      </c>
    </row>
    <row r="466" s="13" customFormat="1">
      <c r="A466" s="13"/>
      <c r="B466" s="236"/>
      <c r="C466" s="237"/>
      <c r="D466" s="231" t="s">
        <v>134</v>
      </c>
      <c r="E466" s="238" t="s">
        <v>1</v>
      </c>
      <c r="F466" s="239" t="s">
        <v>720</v>
      </c>
      <c r="G466" s="237"/>
      <c r="H466" s="240">
        <v>3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6" t="s">
        <v>134</v>
      </c>
      <c r="AU466" s="246" t="s">
        <v>86</v>
      </c>
      <c r="AV466" s="13" t="s">
        <v>86</v>
      </c>
      <c r="AW466" s="13" t="s">
        <v>30</v>
      </c>
      <c r="AX466" s="13" t="s">
        <v>76</v>
      </c>
      <c r="AY466" s="246" t="s">
        <v>123</v>
      </c>
    </row>
    <row r="467" s="13" customFormat="1">
      <c r="A467" s="13"/>
      <c r="B467" s="236"/>
      <c r="C467" s="237"/>
      <c r="D467" s="231" t="s">
        <v>134</v>
      </c>
      <c r="E467" s="238" t="s">
        <v>1</v>
      </c>
      <c r="F467" s="239" t="s">
        <v>721</v>
      </c>
      <c r="G467" s="237"/>
      <c r="H467" s="240">
        <v>4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6" t="s">
        <v>134</v>
      </c>
      <c r="AU467" s="246" t="s">
        <v>86</v>
      </c>
      <c r="AV467" s="13" t="s">
        <v>86</v>
      </c>
      <c r="AW467" s="13" t="s">
        <v>30</v>
      </c>
      <c r="AX467" s="13" t="s">
        <v>76</v>
      </c>
      <c r="AY467" s="246" t="s">
        <v>123</v>
      </c>
    </row>
    <row r="468" s="13" customFormat="1">
      <c r="A468" s="13"/>
      <c r="B468" s="236"/>
      <c r="C468" s="237"/>
      <c r="D468" s="231" t="s">
        <v>134</v>
      </c>
      <c r="E468" s="238" t="s">
        <v>1</v>
      </c>
      <c r="F468" s="239" t="s">
        <v>722</v>
      </c>
      <c r="G468" s="237"/>
      <c r="H468" s="240">
        <v>13.5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134</v>
      </c>
      <c r="AU468" s="246" t="s">
        <v>86</v>
      </c>
      <c r="AV468" s="13" t="s">
        <v>86</v>
      </c>
      <c r="AW468" s="13" t="s">
        <v>30</v>
      </c>
      <c r="AX468" s="13" t="s">
        <v>76</v>
      </c>
      <c r="AY468" s="246" t="s">
        <v>123</v>
      </c>
    </row>
    <row r="469" s="14" customFormat="1">
      <c r="A469" s="14"/>
      <c r="B469" s="247"/>
      <c r="C469" s="248"/>
      <c r="D469" s="231" t="s">
        <v>134</v>
      </c>
      <c r="E469" s="249" t="s">
        <v>1</v>
      </c>
      <c r="F469" s="250" t="s">
        <v>147</v>
      </c>
      <c r="G469" s="248"/>
      <c r="H469" s="251">
        <v>20.5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134</v>
      </c>
      <c r="AU469" s="257" t="s">
        <v>86</v>
      </c>
      <c r="AV469" s="14" t="s">
        <v>148</v>
      </c>
      <c r="AW469" s="14" t="s">
        <v>30</v>
      </c>
      <c r="AX469" s="14" t="s">
        <v>84</v>
      </c>
      <c r="AY469" s="257" t="s">
        <v>123</v>
      </c>
    </row>
    <row r="470" s="2" customFormat="1" ht="16.5" customHeight="1">
      <c r="A470" s="38"/>
      <c r="B470" s="39"/>
      <c r="C470" s="272" t="s">
        <v>723</v>
      </c>
      <c r="D470" s="272" t="s">
        <v>295</v>
      </c>
      <c r="E470" s="273" t="s">
        <v>724</v>
      </c>
      <c r="F470" s="274" t="s">
        <v>725</v>
      </c>
      <c r="G470" s="275" t="s">
        <v>213</v>
      </c>
      <c r="H470" s="276">
        <v>7</v>
      </c>
      <c r="I470" s="277"/>
      <c r="J470" s="278">
        <f>ROUND(I470*H470,2)</f>
        <v>0</v>
      </c>
      <c r="K470" s="274" t="s">
        <v>139</v>
      </c>
      <c r="L470" s="279"/>
      <c r="M470" s="280" t="s">
        <v>1</v>
      </c>
      <c r="N470" s="281" t="s">
        <v>41</v>
      </c>
      <c r="O470" s="91"/>
      <c r="P470" s="227">
        <f>O470*H470</f>
        <v>0</v>
      </c>
      <c r="Q470" s="227">
        <v>0.00089999999999999998</v>
      </c>
      <c r="R470" s="227">
        <f>Q470*H470</f>
        <v>0.0063</v>
      </c>
      <c r="S470" s="227">
        <v>0</v>
      </c>
      <c r="T470" s="228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9" t="s">
        <v>396</v>
      </c>
      <c r="AT470" s="229" t="s">
        <v>295</v>
      </c>
      <c r="AU470" s="229" t="s">
        <v>86</v>
      </c>
      <c r="AY470" s="17" t="s">
        <v>123</v>
      </c>
      <c r="BE470" s="230">
        <f>IF(N470="základní",J470,0)</f>
        <v>0</v>
      </c>
      <c r="BF470" s="230">
        <f>IF(N470="snížená",J470,0)</f>
        <v>0</v>
      </c>
      <c r="BG470" s="230">
        <f>IF(N470="zákl. přenesená",J470,0)</f>
        <v>0</v>
      </c>
      <c r="BH470" s="230">
        <f>IF(N470="sníž. přenesená",J470,0)</f>
        <v>0</v>
      </c>
      <c r="BI470" s="230">
        <f>IF(N470="nulová",J470,0)</f>
        <v>0</v>
      </c>
      <c r="BJ470" s="17" t="s">
        <v>84</v>
      </c>
      <c r="BK470" s="230">
        <f>ROUND(I470*H470,2)</f>
        <v>0</v>
      </c>
      <c r="BL470" s="17" t="s">
        <v>294</v>
      </c>
      <c r="BM470" s="229" t="s">
        <v>726</v>
      </c>
    </row>
    <row r="471" s="2" customFormat="1">
      <c r="A471" s="38"/>
      <c r="B471" s="39"/>
      <c r="C471" s="40"/>
      <c r="D471" s="231" t="s">
        <v>133</v>
      </c>
      <c r="E471" s="40"/>
      <c r="F471" s="232" t="s">
        <v>725</v>
      </c>
      <c r="G471" s="40"/>
      <c r="H471" s="40"/>
      <c r="I471" s="233"/>
      <c r="J471" s="40"/>
      <c r="K471" s="40"/>
      <c r="L471" s="44"/>
      <c r="M471" s="234"/>
      <c r="N471" s="235"/>
      <c r="O471" s="91"/>
      <c r="P471" s="91"/>
      <c r="Q471" s="91"/>
      <c r="R471" s="91"/>
      <c r="S471" s="91"/>
      <c r="T471" s="92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133</v>
      </c>
      <c r="AU471" s="17" t="s">
        <v>86</v>
      </c>
    </row>
    <row r="472" s="13" customFormat="1">
      <c r="A472" s="13"/>
      <c r="B472" s="236"/>
      <c r="C472" s="237"/>
      <c r="D472" s="231" t="s">
        <v>134</v>
      </c>
      <c r="E472" s="238" t="s">
        <v>1</v>
      </c>
      <c r="F472" s="239" t="s">
        <v>720</v>
      </c>
      <c r="G472" s="237"/>
      <c r="H472" s="240">
        <v>3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6" t="s">
        <v>134</v>
      </c>
      <c r="AU472" s="246" t="s">
        <v>86</v>
      </c>
      <c r="AV472" s="13" t="s">
        <v>86</v>
      </c>
      <c r="AW472" s="13" t="s">
        <v>30</v>
      </c>
      <c r="AX472" s="13" t="s">
        <v>76</v>
      </c>
      <c r="AY472" s="246" t="s">
        <v>123</v>
      </c>
    </row>
    <row r="473" s="13" customFormat="1">
      <c r="A473" s="13"/>
      <c r="B473" s="236"/>
      <c r="C473" s="237"/>
      <c r="D473" s="231" t="s">
        <v>134</v>
      </c>
      <c r="E473" s="238" t="s">
        <v>1</v>
      </c>
      <c r="F473" s="239" t="s">
        <v>721</v>
      </c>
      <c r="G473" s="237"/>
      <c r="H473" s="240">
        <v>4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6" t="s">
        <v>134</v>
      </c>
      <c r="AU473" s="246" t="s">
        <v>86</v>
      </c>
      <c r="AV473" s="13" t="s">
        <v>86</v>
      </c>
      <c r="AW473" s="13" t="s">
        <v>30</v>
      </c>
      <c r="AX473" s="13" t="s">
        <v>76</v>
      </c>
      <c r="AY473" s="246" t="s">
        <v>123</v>
      </c>
    </row>
    <row r="474" s="14" customFormat="1">
      <c r="A474" s="14"/>
      <c r="B474" s="247"/>
      <c r="C474" s="248"/>
      <c r="D474" s="231" t="s">
        <v>134</v>
      </c>
      <c r="E474" s="249" t="s">
        <v>1</v>
      </c>
      <c r="F474" s="250" t="s">
        <v>147</v>
      </c>
      <c r="G474" s="248"/>
      <c r="H474" s="251">
        <v>7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134</v>
      </c>
      <c r="AU474" s="257" t="s">
        <v>86</v>
      </c>
      <c r="AV474" s="14" t="s">
        <v>148</v>
      </c>
      <c r="AW474" s="14" t="s">
        <v>30</v>
      </c>
      <c r="AX474" s="14" t="s">
        <v>84</v>
      </c>
      <c r="AY474" s="257" t="s">
        <v>123</v>
      </c>
    </row>
    <row r="475" s="2" customFormat="1" ht="16.5" customHeight="1">
      <c r="A475" s="38"/>
      <c r="B475" s="39"/>
      <c r="C475" s="272" t="s">
        <v>727</v>
      </c>
      <c r="D475" s="272" t="s">
        <v>295</v>
      </c>
      <c r="E475" s="273" t="s">
        <v>728</v>
      </c>
      <c r="F475" s="274" t="s">
        <v>729</v>
      </c>
      <c r="G475" s="275" t="s">
        <v>213</v>
      </c>
      <c r="H475" s="276">
        <v>13.5</v>
      </c>
      <c r="I475" s="277"/>
      <c r="J475" s="278">
        <f>ROUND(I475*H475,2)</f>
        <v>0</v>
      </c>
      <c r="K475" s="274" t="s">
        <v>730</v>
      </c>
      <c r="L475" s="279"/>
      <c r="M475" s="280" t="s">
        <v>1</v>
      </c>
      <c r="N475" s="281" t="s">
        <v>41</v>
      </c>
      <c r="O475" s="91"/>
      <c r="P475" s="227">
        <f>O475*H475</f>
        <v>0</v>
      </c>
      <c r="Q475" s="227">
        <v>0.00012</v>
      </c>
      <c r="R475" s="227">
        <f>Q475*H475</f>
        <v>0.0016200000000000001</v>
      </c>
      <c r="S475" s="227">
        <v>0</v>
      </c>
      <c r="T475" s="228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9" t="s">
        <v>731</v>
      </c>
      <c r="AT475" s="229" t="s">
        <v>295</v>
      </c>
      <c r="AU475" s="229" t="s">
        <v>86</v>
      </c>
      <c r="AY475" s="17" t="s">
        <v>123</v>
      </c>
      <c r="BE475" s="230">
        <f>IF(N475="základní",J475,0)</f>
        <v>0</v>
      </c>
      <c r="BF475" s="230">
        <f>IF(N475="snížená",J475,0)</f>
        <v>0</v>
      </c>
      <c r="BG475" s="230">
        <f>IF(N475="zákl. přenesená",J475,0)</f>
        <v>0</v>
      </c>
      <c r="BH475" s="230">
        <f>IF(N475="sníž. přenesená",J475,0)</f>
        <v>0</v>
      </c>
      <c r="BI475" s="230">
        <f>IF(N475="nulová",J475,0)</f>
        <v>0</v>
      </c>
      <c r="BJ475" s="17" t="s">
        <v>84</v>
      </c>
      <c r="BK475" s="230">
        <f>ROUND(I475*H475,2)</f>
        <v>0</v>
      </c>
      <c r="BL475" s="17" t="s">
        <v>333</v>
      </c>
      <c r="BM475" s="229" t="s">
        <v>732</v>
      </c>
    </row>
    <row r="476" s="2" customFormat="1">
      <c r="A476" s="38"/>
      <c r="B476" s="39"/>
      <c r="C476" s="40"/>
      <c r="D476" s="231" t="s">
        <v>133</v>
      </c>
      <c r="E476" s="40"/>
      <c r="F476" s="232" t="s">
        <v>729</v>
      </c>
      <c r="G476" s="40"/>
      <c r="H476" s="40"/>
      <c r="I476" s="233"/>
      <c r="J476" s="40"/>
      <c r="K476" s="40"/>
      <c r="L476" s="44"/>
      <c r="M476" s="234"/>
      <c r="N476" s="235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133</v>
      </c>
      <c r="AU476" s="17" t="s">
        <v>86</v>
      </c>
    </row>
    <row r="477" s="13" customFormat="1">
      <c r="A477" s="13"/>
      <c r="B477" s="236"/>
      <c r="C477" s="237"/>
      <c r="D477" s="231" t="s">
        <v>134</v>
      </c>
      <c r="E477" s="238" t="s">
        <v>1</v>
      </c>
      <c r="F477" s="239" t="s">
        <v>722</v>
      </c>
      <c r="G477" s="237"/>
      <c r="H477" s="240">
        <v>13.5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6" t="s">
        <v>134</v>
      </c>
      <c r="AU477" s="246" t="s">
        <v>86</v>
      </c>
      <c r="AV477" s="13" t="s">
        <v>86</v>
      </c>
      <c r="AW477" s="13" t="s">
        <v>30</v>
      </c>
      <c r="AX477" s="13" t="s">
        <v>84</v>
      </c>
      <c r="AY477" s="246" t="s">
        <v>123</v>
      </c>
    </row>
    <row r="478" s="2" customFormat="1" ht="16.5" customHeight="1">
      <c r="A478" s="38"/>
      <c r="B478" s="39"/>
      <c r="C478" s="272" t="s">
        <v>733</v>
      </c>
      <c r="D478" s="272" t="s">
        <v>295</v>
      </c>
      <c r="E478" s="273" t="s">
        <v>734</v>
      </c>
      <c r="F478" s="274" t="s">
        <v>735</v>
      </c>
      <c r="G478" s="275" t="s">
        <v>213</v>
      </c>
      <c r="H478" s="276">
        <v>5</v>
      </c>
      <c r="I478" s="277"/>
      <c r="J478" s="278">
        <f>ROUND(I478*H478,2)</f>
        <v>0</v>
      </c>
      <c r="K478" s="274" t="s">
        <v>730</v>
      </c>
      <c r="L478" s="279"/>
      <c r="M478" s="280" t="s">
        <v>1</v>
      </c>
      <c r="N478" s="281" t="s">
        <v>41</v>
      </c>
      <c r="O478" s="91"/>
      <c r="P478" s="227">
        <f>O478*H478</f>
        <v>0</v>
      </c>
      <c r="Q478" s="227">
        <v>0.00035</v>
      </c>
      <c r="R478" s="227">
        <f>Q478*H478</f>
        <v>0.00175</v>
      </c>
      <c r="S478" s="227">
        <v>0</v>
      </c>
      <c r="T478" s="228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9" t="s">
        <v>396</v>
      </c>
      <c r="AT478" s="229" t="s">
        <v>295</v>
      </c>
      <c r="AU478" s="229" t="s">
        <v>86</v>
      </c>
      <c r="AY478" s="17" t="s">
        <v>123</v>
      </c>
      <c r="BE478" s="230">
        <f>IF(N478="základní",J478,0)</f>
        <v>0</v>
      </c>
      <c r="BF478" s="230">
        <f>IF(N478="snížená",J478,0)</f>
        <v>0</v>
      </c>
      <c r="BG478" s="230">
        <f>IF(N478="zákl. přenesená",J478,0)</f>
        <v>0</v>
      </c>
      <c r="BH478" s="230">
        <f>IF(N478="sníž. přenesená",J478,0)</f>
        <v>0</v>
      </c>
      <c r="BI478" s="230">
        <f>IF(N478="nulová",J478,0)</f>
        <v>0</v>
      </c>
      <c r="BJ478" s="17" t="s">
        <v>84</v>
      </c>
      <c r="BK478" s="230">
        <f>ROUND(I478*H478,2)</f>
        <v>0</v>
      </c>
      <c r="BL478" s="17" t="s">
        <v>294</v>
      </c>
      <c r="BM478" s="229" t="s">
        <v>736</v>
      </c>
    </row>
    <row r="479" s="2" customFormat="1">
      <c r="A479" s="38"/>
      <c r="B479" s="39"/>
      <c r="C479" s="40"/>
      <c r="D479" s="231" t="s">
        <v>133</v>
      </c>
      <c r="E479" s="40"/>
      <c r="F479" s="232" t="s">
        <v>735</v>
      </c>
      <c r="G479" s="40"/>
      <c r="H479" s="40"/>
      <c r="I479" s="233"/>
      <c r="J479" s="40"/>
      <c r="K479" s="40"/>
      <c r="L479" s="44"/>
      <c r="M479" s="234"/>
      <c r="N479" s="235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133</v>
      </c>
      <c r="AU479" s="17" t="s">
        <v>86</v>
      </c>
    </row>
    <row r="480" s="13" customFormat="1">
      <c r="A480" s="13"/>
      <c r="B480" s="236"/>
      <c r="C480" s="237"/>
      <c r="D480" s="231" t="s">
        <v>134</v>
      </c>
      <c r="E480" s="238" t="s">
        <v>1</v>
      </c>
      <c r="F480" s="239" t="s">
        <v>720</v>
      </c>
      <c r="G480" s="237"/>
      <c r="H480" s="240">
        <v>3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6" t="s">
        <v>134</v>
      </c>
      <c r="AU480" s="246" t="s">
        <v>86</v>
      </c>
      <c r="AV480" s="13" t="s">
        <v>86</v>
      </c>
      <c r="AW480" s="13" t="s">
        <v>30</v>
      </c>
      <c r="AX480" s="13" t="s">
        <v>76</v>
      </c>
      <c r="AY480" s="246" t="s">
        <v>123</v>
      </c>
    </row>
    <row r="481" s="13" customFormat="1">
      <c r="A481" s="13"/>
      <c r="B481" s="236"/>
      <c r="C481" s="237"/>
      <c r="D481" s="231" t="s">
        <v>134</v>
      </c>
      <c r="E481" s="238" t="s">
        <v>1</v>
      </c>
      <c r="F481" s="239" t="s">
        <v>737</v>
      </c>
      <c r="G481" s="237"/>
      <c r="H481" s="240">
        <v>2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6" t="s">
        <v>134</v>
      </c>
      <c r="AU481" s="246" t="s">
        <v>86</v>
      </c>
      <c r="AV481" s="13" t="s">
        <v>86</v>
      </c>
      <c r="AW481" s="13" t="s">
        <v>30</v>
      </c>
      <c r="AX481" s="13" t="s">
        <v>76</v>
      </c>
      <c r="AY481" s="246" t="s">
        <v>123</v>
      </c>
    </row>
    <row r="482" s="14" customFormat="1">
      <c r="A482" s="14"/>
      <c r="B482" s="247"/>
      <c r="C482" s="248"/>
      <c r="D482" s="231" t="s">
        <v>134</v>
      </c>
      <c r="E482" s="249" t="s">
        <v>1</v>
      </c>
      <c r="F482" s="250" t="s">
        <v>147</v>
      </c>
      <c r="G482" s="248"/>
      <c r="H482" s="251">
        <v>5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134</v>
      </c>
      <c r="AU482" s="257" t="s">
        <v>86</v>
      </c>
      <c r="AV482" s="14" t="s">
        <v>148</v>
      </c>
      <c r="AW482" s="14" t="s">
        <v>30</v>
      </c>
      <c r="AX482" s="14" t="s">
        <v>84</v>
      </c>
      <c r="AY482" s="257" t="s">
        <v>123</v>
      </c>
    </row>
    <row r="483" s="12" customFormat="1" ht="22.8" customHeight="1">
      <c r="A483" s="12"/>
      <c r="B483" s="202"/>
      <c r="C483" s="203"/>
      <c r="D483" s="204" t="s">
        <v>75</v>
      </c>
      <c r="E483" s="216" t="s">
        <v>738</v>
      </c>
      <c r="F483" s="216" t="s">
        <v>739</v>
      </c>
      <c r="G483" s="203"/>
      <c r="H483" s="203"/>
      <c r="I483" s="206"/>
      <c r="J483" s="217">
        <f>BK483</f>
        <v>0</v>
      </c>
      <c r="K483" s="203"/>
      <c r="L483" s="208"/>
      <c r="M483" s="209"/>
      <c r="N483" s="210"/>
      <c r="O483" s="210"/>
      <c r="P483" s="211">
        <f>SUM(P484:P510)</f>
        <v>0</v>
      </c>
      <c r="Q483" s="210"/>
      <c r="R483" s="211">
        <f>SUM(R484:R510)</f>
        <v>4.8495758499999999</v>
      </c>
      <c r="S483" s="210"/>
      <c r="T483" s="212">
        <f>SUM(T484:T510)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13" t="s">
        <v>86</v>
      </c>
      <c r="AT483" s="214" t="s">
        <v>75</v>
      </c>
      <c r="AU483" s="214" t="s">
        <v>84</v>
      </c>
      <c r="AY483" s="213" t="s">
        <v>123</v>
      </c>
      <c r="BK483" s="215">
        <f>SUM(BK484:BK510)</f>
        <v>0</v>
      </c>
    </row>
    <row r="484" s="2" customFormat="1" ht="16.5" customHeight="1">
      <c r="A484" s="38"/>
      <c r="B484" s="39"/>
      <c r="C484" s="218" t="s">
        <v>740</v>
      </c>
      <c r="D484" s="218" t="s">
        <v>126</v>
      </c>
      <c r="E484" s="219" t="s">
        <v>741</v>
      </c>
      <c r="F484" s="220" t="s">
        <v>742</v>
      </c>
      <c r="G484" s="221" t="s">
        <v>213</v>
      </c>
      <c r="H484" s="222">
        <v>196</v>
      </c>
      <c r="I484" s="223"/>
      <c r="J484" s="224">
        <f>ROUND(I484*H484,2)</f>
        <v>0</v>
      </c>
      <c r="K484" s="220" t="s">
        <v>130</v>
      </c>
      <c r="L484" s="44"/>
      <c r="M484" s="225" t="s">
        <v>1</v>
      </c>
      <c r="N484" s="226" t="s">
        <v>41</v>
      </c>
      <c r="O484" s="91"/>
      <c r="P484" s="227">
        <f>O484*H484</f>
        <v>0</v>
      </c>
      <c r="Q484" s="227">
        <v>0.00029999999999999997</v>
      </c>
      <c r="R484" s="227">
        <f>Q484*H484</f>
        <v>0.058799999999999998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148</v>
      </c>
      <c r="AT484" s="229" t="s">
        <v>126</v>
      </c>
      <c r="AU484" s="229" t="s">
        <v>86</v>
      </c>
      <c r="AY484" s="17" t="s">
        <v>123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84</v>
      </c>
      <c r="BK484" s="230">
        <f>ROUND(I484*H484,2)</f>
        <v>0</v>
      </c>
      <c r="BL484" s="17" t="s">
        <v>148</v>
      </c>
      <c r="BM484" s="229" t="s">
        <v>743</v>
      </c>
    </row>
    <row r="485" s="2" customFormat="1">
      <c r="A485" s="38"/>
      <c r="B485" s="39"/>
      <c r="C485" s="40"/>
      <c r="D485" s="231" t="s">
        <v>133</v>
      </c>
      <c r="E485" s="40"/>
      <c r="F485" s="232" t="s">
        <v>742</v>
      </c>
      <c r="G485" s="40"/>
      <c r="H485" s="40"/>
      <c r="I485" s="233"/>
      <c r="J485" s="40"/>
      <c r="K485" s="40"/>
      <c r="L485" s="44"/>
      <c r="M485" s="234"/>
      <c r="N485" s="235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133</v>
      </c>
      <c r="AU485" s="17" t="s">
        <v>86</v>
      </c>
    </row>
    <row r="486" s="15" customFormat="1">
      <c r="A486" s="15"/>
      <c r="B486" s="262"/>
      <c r="C486" s="263"/>
      <c r="D486" s="231" t="s">
        <v>134</v>
      </c>
      <c r="E486" s="264" t="s">
        <v>1</v>
      </c>
      <c r="F486" s="265" t="s">
        <v>227</v>
      </c>
      <c r="G486" s="263"/>
      <c r="H486" s="264" t="s">
        <v>1</v>
      </c>
      <c r="I486" s="266"/>
      <c r="J486" s="263"/>
      <c r="K486" s="263"/>
      <c r="L486" s="267"/>
      <c r="M486" s="268"/>
      <c r="N486" s="269"/>
      <c r="O486" s="269"/>
      <c r="P486" s="269"/>
      <c r="Q486" s="269"/>
      <c r="R486" s="269"/>
      <c r="S486" s="269"/>
      <c r="T486" s="270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1" t="s">
        <v>134</v>
      </c>
      <c r="AU486" s="271" t="s">
        <v>86</v>
      </c>
      <c r="AV486" s="15" t="s">
        <v>84</v>
      </c>
      <c r="AW486" s="15" t="s">
        <v>30</v>
      </c>
      <c r="AX486" s="15" t="s">
        <v>76</v>
      </c>
      <c r="AY486" s="271" t="s">
        <v>123</v>
      </c>
    </row>
    <row r="487" s="13" customFormat="1">
      <c r="A487" s="13"/>
      <c r="B487" s="236"/>
      <c r="C487" s="237"/>
      <c r="D487" s="231" t="s">
        <v>134</v>
      </c>
      <c r="E487" s="238" t="s">
        <v>1</v>
      </c>
      <c r="F487" s="239" t="s">
        <v>744</v>
      </c>
      <c r="G487" s="237"/>
      <c r="H487" s="240">
        <v>196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6" t="s">
        <v>134</v>
      </c>
      <c r="AU487" s="246" t="s">
        <v>86</v>
      </c>
      <c r="AV487" s="13" t="s">
        <v>86</v>
      </c>
      <c r="AW487" s="13" t="s">
        <v>30</v>
      </c>
      <c r="AX487" s="13" t="s">
        <v>84</v>
      </c>
      <c r="AY487" s="246" t="s">
        <v>123</v>
      </c>
    </row>
    <row r="488" s="2" customFormat="1" ht="16.5" customHeight="1">
      <c r="A488" s="38"/>
      <c r="B488" s="39"/>
      <c r="C488" s="218" t="s">
        <v>745</v>
      </c>
      <c r="D488" s="218" t="s">
        <v>126</v>
      </c>
      <c r="E488" s="219" t="s">
        <v>746</v>
      </c>
      <c r="F488" s="220" t="s">
        <v>747</v>
      </c>
      <c r="G488" s="221" t="s">
        <v>748</v>
      </c>
      <c r="H488" s="222">
        <v>4448.5</v>
      </c>
      <c r="I488" s="223"/>
      <c r="J488" s="224">
        <f>ROUND(I488*H488,2)</f>
        <v>0</v>
      </c>
      <c r="K488" s="220" t="s">
        <v>1</v>
      </c>
      <c r="L488" s="44"/>
      <c r="M488" s="225" t="s">
        <v>1</v>
      </c>
      <c r="N488" s="226" t="s">
        <v>41</v>
      </c>
      <c r="O488" s="91"/>
      <c r="P488" s="227">
        <f>O488*H488</f>
        <v>0</v>
      </c>
      <c r="Q488" s="227">
        <v>0.00013999999999999999</v>
      </c>
      <c r="R488" s="227">
        <f>Q488*H488</f>
        <v>0.62278999999999995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148</v>
      </c>
      <c r="AT488" s="229" t="s">
        <v>126</v>
      </c>
      <c r="AU488" s="229" t="s">
        <v>86</v>
      </c>
      <c r="AY488" s="17" t="s">
        <v>123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84</v>
      </c>
      <c r="BK488" s="230">
        <f>ROUND(I488*H488,2)</f>
        <v>0</v>
      </c>
      <c r="BL488" s="17" t="s">
        <v>148</v>
      </c>
      <c r="BM488" s="229" t="s">
        <v>749</v>
      </c>
    </row>
    <row r="489" s="13" customFormat="1">
      <c r="A489" s="13"/>
      <c r="B489" s="236"/>
      <c r="C489" s="237"/>
      <c r="D489" s="231" t="s">
        <v>134</v>
      </c>
      <c r="E489" s="238" t="s">
        <v>1</v>
      </c>
      <c r="F489" s="239" t="s">
        <v>750</v>
      </c>
      <c r="G489" s="237"/>
      <c r="H489" s="240">
        <v>4448.5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6" t="s">
        <v>134</v>
      </c>
      <c r="AU489" s="246" t="s">
        <v>86</v>
      </c>
      <c r="AV489" s="13" t="s">
        <v>86</v>
      </c>
      <c r="AW489" s="13" t="s">
        <v>30</v>
      </c>
      <c r="AX489" s="13" t="s">
        <v>84</v>
      </c>
      <c r="AY489" s="246" t="s">
        <v>123</v>
      </c>
    </row>
    <row r="490" s="2" customFormat="1" ht="16.5" customHeight="1">
      <c r="A490" s="38"/>
      <c r="B490" s="39"/>
      <c r="C490" s="218" t="s">
        <v>751</v>
      </c>
      <c r="D490" s="218" t="s">
        <v>126</v>
      </c>
      <c r="E490" s="219" t="s">
        <v>752</v>
      </c>
      <c r="F490" s="220" t="s">
        <v>753</v>
      </c>
      <c r="G490" s="221" t="s">
        <v>748</v>
      </c>
      <c r="H490" s="222">
        <v>4448.5</v>
      </c>
      <c r="I490" s="223"/>
      <c r="J490" s="224">
        <f>ROUND(I490*H490,2)</f>
        <v>0</v>
      </c>
      <c r="K490" s="220" t="s">
        <v>130</v>
      </c>
      <c r="L490" s="44"/>
      <c r="M490" s="225" t="s">
        <v>1</v>
      </c>
      <c r="N490" s="226" t="s">
        <v>41</v>
      </c>
      <c r="O490" s="91"/>
      <c r="P490" s="227">
        <f>O490*H490</f>
        <v>0</v>
      </c>
      <c r="Q490" s="227">
        <v>5.0000000000000002E-05</v>
      </c>
      <c r="R490" s="227">
        <f>Q490*H490</f>
        <v>0.22242500000000001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294</v>
      </c>
      <c r="AT490" s="229" t="s">
        <v>126</v>
      </c>
      <c r="AU490" s="229" t="s">
        <v>86</v>
      </c>
      <c r="AY490" s="17" t="s">
        <v>123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84</v>
      </c>
      <c r="BK490" s="230">
        <f>ROUND(I490*H490,2)</f>
        <v>0</v>
      </c>
      <c r="BL490" s="17" t="s">
        <v>294</v>
      </c>
      <c r="BM490" s="229" t="s">
        <v>754</v>
      </c>
    </row>
    <row r="491" s="2" customFormat="1">
      <c r="A491" s="38"/>
      <c r="B491" s="39"/>
      <c r="C491" s="40"/>
      <c r="D491" s="231" t="s">
        <v>133</v>
      </c>
      <c r="E491" s="40"/>
      <c r="F491" s="232" t="s">
        <v>755</v>
      </c>
      <c r="G491" s="40"/>
      <c r="H491" s="40"/>
      <c r="I491" s="233"/>
      <c r="J491" s="40"/>
      <c r="K491" s="40"/>
      <c r="L491" s="44"/>
      <c r="M491" s="234"/>
      <c r="N491" s="235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133</v>
      </c>
      <c r="AU491" s="17" t="s">
        <v>86</v>
      </c>
    </row>
    <row r="492" s="13" customFormat="1">
      <c r="A492" s="13"/>
      <c r="B492" s="236"/>
      <c r="C492" s="237"/>
      <c r="D492" s="231" t="s">
        <v>134</v>
      </c>
      <c r="E492" s="238" t="s">
        <v>1</v>
      </c>
      <c r="F492" s="239" t="s">
        <v>750</v>
      </c>
      <c r="G492" s="237"/>
      <c r="H492" s="240">
        <v>4448.5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6" t="s">
        <v>134</v>
      </c>
      <c r="AU492" s="246" t="s">
        <v>86</v>
      </c>
      <c r="AV492" s="13" t="s">
        <v>86</v>
      </c>
      <c r="AW492" s="13" t="s">
        <v>30</v>
      </c>
      <c r="AX492" s="13" t="s">
        <v>84</v>
      </c>
      <c r="AY492" s="246" t="s">
        <v>123</v>
      </c>
    </row>
    <row r="493" s="2" customFormat="1" ht="16.5" customHeight="1">
      <c r="A493" s="38"/>
      <c r="B493" s="39"/>
      <c r="C493" s="272" t="s">
        <v>756</v>
      </c>
      <c r="D493" s="272" t="s">
        <v>295</v>
      </c>
      <c r="E493" s="273" t="s">
        <v>757</v>
      </c>
      <c r="F493" s="274" t="s">
        <v>758</v>
      </c>
      <c r="G493" s="275" t="s">
        <v>213</v>
      </c>
      <c r="H493" s="276">
        <v>935.65499999999997</v>
      </c>
      <c r="I493" s="277"/>
      <c r="J493" s="278">
        <f>ROUND(I493*H493,2)</f>
        <v>0</v>
      </c>
      <c r="K493" s="274" t="s">
        <v>130</v>
      </c>
      <c r="L493" s="279"/>
      <c r="M493" s="280" t="s">
        <v>1</v>
      </c>
      <c r="N493" s="281" t="s">
        <v>41</v>
      </c>
      <c r="O493" s="91"/>
      <c r="P493" s="227">
        <f>O493*H493</f>
        <v>0</v>
      </c>
      <c r="Q493" s="227">
        <v>0.0041099999999999999</v>
      </c>
      <c r="R493" s="227">
        <f>Q493*H493</f>
        <v>3.8455420499999997</v>
      </c>
      <c r="S493" s="227">
        <v>0</v>
      </c>
      <c r="T493" s="228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9" t="s">
        <v>396</v>
      </c>
      <c r="AT493" s="229" t="s">
        <v>295</v>
      </c>
      <c r="AU493" s="229" t="s">
        <v>86</v>
      </c>
      <c r="AY493" s="17" t="s">
        <v>123</v>
      </c>
      <c r="BE493" s="230">
        <f>IF(N493="základní",J493,0)</f>
        <v>0</v>
      </c>
      <c r="BF493" s="230">
        <f>IF(N493="snížená",J493,0)</f>
        <v>0</v>
      </c>
      <c r="BG493" s="230">
        <f>IF(N493="zákl. přenesená",J493,0)</f>
        <v>0</v>
      </c>
      <c r="BH493" s="230">
        <f>IF(N493="sníž. přenesená",J493,0)</f>
        <v>0</v>
      </c>
      <c r="BI493" s="230">
        <f>IF(N493="nulová",J493,0)</f>
        <v>0</v>
      </c>
      <c r="BJ493" s="17" t="s">
        <v>84</v>
      </c>
      <c r="BK493" s="230">
        <f>ROUND(I493*H493,2)</f>
        <v>0</v>
      </c>
      <c r="BL493" s="17" t="s">
        <v>294</v>
      </c>
      <c r="BM493" s="229" t="s">
        <v>759</v>
      </c>
    </row>
    <row r="494" s="2" customFormat="1">
      <c r="A494" s="38"/>
      <c r="B494" s="39"/>
      <c r="C494" s="40"/>
      <c r="D494" s="231" t="s">
        <v>133</v>
      </c>
      <c r="E494" s="40"/>
      <c r="F494" s="232" t="s">
        <v>758</v>
      </c>
      <c r="G494" s="40"/>
      <c r="H494" s="40"/>
      <c r="I494" s="233"/>
      <c r="J494" s="40"/>
      <c r="K494" s="40"/>
      <c r="L494" s="44"/>
      <c r="M494" s="234"/>
      <c r="N494" s="235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133</v>
      </c>
      <c r="AU494" s="17" t="s">
        <v>86</v>
      </c>
    </row>
    <row r="495" s="15" customFormat="1">
      <c r="A495" s="15"/>
      <c r="B495" s="262"/>
      <c r="C495" s="263"/>
      <c r="D495" s="231" t="s">
        <v>134</v>
      </c>
      <c r="E495" s="264" t="s">
        <v>1</v>
      </c>
      <c r="F495" s="265" t="s">
        <v>760</v>
      </c>
      <c r="G495" s="263"/>
      <c r="H495" s="264" t="s">
        <v>1</v>
      </c>
      <c r="I495" s="266"/>
      <c r="J495" s="263"/>
      <c r="K495" s="263"/>
      <c r="L495" s="267"/>
      <c r="M495" s="268"/>
      <c r="N495" s="269"/>
      <c r="O495" s="269"/>
      <c r="P495" s="269"/>
      <c r="Q495" s="269"/>
      <c r="R495" s="269"/>
      <c r="S495" s="269"/>
      <c r="T495" s="270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1" t="s">
        <v>134</v>
      </c>
      <c r="AU495" s="271" t="s">
        <v>86</v>
      </c>
      <c r="AV495" s="15" t="s">
        <v>84</v>
      </c>
      <c r="AW495" s="15" t="s">
        <v>30</v>
      </c>
      <c r="AX495" s="15" t="s">
        <v>76</v>
      </c>
      <c r="AY495" s="271" t="s">
        <v>123</v>
      </c>
    </row>
    <row r="496" s="13" customFormat="1">
      <c r="A496" s="13"/>
      <c r="B496" s="236"/>
      <c r="C496" s="237"/>
      <c r="D496" s="231" t="s">
        <v>134</v>
      </c>
      <c r="E496" s="238" t="s">
        <v>1</v>
      </c>
      <c r="F496" s="239" t="s">
        <v>761</v>
      </c>
      <c r="G496" s="237"/>
      <c r="H496" s="240">
        <v>731.5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6" t="s">
        <v>134</v>
      </c>
      <c r="AU496" s="246" t="s">
        <v>86</v>
      </c>
      <c r="AV496" s="13" t="s">
        <v>86</v>
      </c>
      <c r="AW496" s="13" t="s">
        <v>30</v>
      </c>
      <c r="AX496" s="13" t="s">
        <v>76</v>
      </c>
      <c r="AY496" s="246" t="s">
        <v>123</v>
      </c>
    </row>
    <row r="497" s="13" customFormat="1">
      <c r="A497" s="13"/>
      <c r="B497" s="236"/>
      <c r="C497" s="237"/>
      <c r="D497" s="231" t="s">
        <v>134</v>
      </c>
      <c r="E497" s="238" t="s">
        <v>1</v>
      </c>
      <c r="F497" s="239" t="s">
        <v>762</v>
      </c>
      <c r="G497" s="237"/>
      <c r="H497" s="240">
        <v>106.40000000000001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6" t="s">
        <v>134</v>
      </c>
      <c r="AU497" s="246" t="s">
        <v>86</v>
      </c>
      <c r="AV497" s="13" t="s">
        <v>86</v>
      </c>
      <c r="AW497" s="13" t="s">
        <v>30</v>
      </c>
      <c r="AX497" s="13" t="s">
        <v>76</v>
      </c>
      <c r="AY497" s="246" t="s">
        <v>123</v>
      </c>
    </row>
    <row r="498" s="13" customFormat="1">
      <c r="A498" s="13"/>
      <c r="B498" s="236"/>
      <c r="C498" s="237"/>
      <c r="D498" s="231" t="s">
        <v>134</v>
      </c>
      <c r="E498" s="238" t="s">
        <v>1</v>
      </c>
      <c r="F498" s="239" t="s">
        <v>763</v>
      </c>
      <c r="G498" s="237"/>
      <c r="H498" s="240">
        <v>53.200000000000003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6" t="s">
        <v>134</v>
      </c>
      <c r="AU498" s="246" t="s">
        <v>86</v>
      </c>
      <c r="AV498" s="13" t="s">
        <v>86</v>
      </c>
      <c r="AW498" s="13" t="s">
        <v>30</v>
      </c>
      <c r="AX498" s="13" t="s">
        <v>76</v>
      </c>
      <c r="AY498" s="246" t="s">
        <v>123</v>
      </c>
    </row>
    <row r="499" s="14" customFormat="1">
      <c r="A499" s="14"/>
      <c r="B499" s="247"/>
      <c r="C499" s="248"/>
      <c r="D499" s="231" t="s">
        <v>134</v>
      </c>
      <c r="E499" s="249" t="s">
        <v>1</v>
      </c>
      <c r="F499" s="250" t="s">
        <v>147</v>
      </c>
      <c r="G499" s="248"/>
      <c r="H499" s="251">
        <v>891.10000000000002</v>
      </c>
      <c r="I499" s="252"/>
      <c r="J499" s="248"/>
      <c r="K499" s="248"/>
      <c r="L499" s="253"/>
      <c r="M499" s="254"/>
      <c r="N499" s="255"/>
      <c r="O499" s="255"/>
      <c r="P499" s="255"/>
      <c r="Q499" s="255"/>
      <c r="R499" s="255"/>
      <c r="S499" s="255"/>
      <c r="T499" s="25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7" t="s">
        <v>134</v>
      </c>
      <c r="AU499" s="257" t="s">
        <v>86</v>
      </c>
      <c r="AV499" s="14" t="s">
        <v>148</v>
      </c>
      <c r="AW499" s="14" t="s">
        <v>30</v>
      </c>
      <c r="AX499" s="14" t="s">
        <v>84</v>
      </c>
      <c r="AY499" s="257" t="s">
        <v>123</v>
      </c>
    </row>
    <row r="500" s="13" customFormat="1">
      <c r="A500" s="13"/>
      <c r="B500" s="236"/>
      <c r="C500" s="237"/>
      <c r="D500" s="231" t="s">
        <v>134</v>
      </c>
      <c r="E500" s="237"/>
      <c r="F500" s="239" t="s">
        <v>764</v>
      </c>
      <c r="G500" s="237"/>
      <c r="H500" s="240">
        <v>935.65499999999997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6" t="s">
        <v>134</v>
      </c>
      <c r="AU500" s="246" t="s">
        <v>86</v>
      </c>
      <c r="AV500" s="13" t="s">
        <v>86</v>
      </c>
      <c r="AW500" s="13" t="s">
        <v>4</v>
      </c>
      <c r="AX500" s="13" t="s">
        <v>84</v>
      </c>
      <c r="AY500" s="246" t="s">
        <v>123</v>
      </c>
    </row>
    <row r="501" s="2" customFormat="1" ht="16.5" customHeight="1">
      <c r="A501" s="38"/>
      <c r="B501" s="39"/>
      <c r="C501" s="272" t="s">
        <v>765</v>
      </c>
      <c r="D501" s="272" t="s">
        <v>295</v>
      </c>
      <c r="E501" s="273" t="s">
        <v>766</v>
      </c>
      <c r="F501" s="274" t="s">
        <v>767</v>
      </c>
      <c r="G501" s="275" t="s">
        <v>213</v>
      </c>
      <c r="H501" s="276">
        <v>1666.98</v>
      </c>
      <c r="I501" s="277"/>
      <c r="J501" s="278">
        <f>ROUND(I501*H501,2)</f>
        <v>0</v>
      </c>
      <c r="K501" s="274" t="s">
        <v>1</v>
      </c>
      <c r="L501" s="279"/>
      <c r="M501" s="280" t="s">
        <v>1</v>
      </c>
      <c r="N501" s="281" t="s">
        <v>41</v>
      </c>
      <c r="O501" s="91"/>
      <c r="P501" s="227">
        <f>O501*H501</f>
        <v>0</v>
      </c>
      <c r="Q501" s="227">
        <v>6.0000000000000002E-05</v>
      </c>
      <c r="R501" s="227">
        <f>Q501*H501</f>
        <v>0.10001880000000001</v>
      </c>
      <c r="S501" s="227">
        <v>0</v>
      </c>
      <c r="T501" s="228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9" t="s">
        <v>396</v>
      </c>
      <c r="AT501" s="229" t="s">
        <v>295</v>
      </c>
      <c r="AU501" s="229" t="s">
        <v>86</v>
      </c>
      <c r="AY501" s="17" t="s">
        <v>123</v>
      </c>
      <c r="BE501" s="230">
        <f>IF(N501="základní",J501,0)</f>
        <v>0</v>
      </c>
      <c r="BF501" s="230">
        <f>IF(N501="snížená",J501,0)</f>
        <v>0</v>
      </c>
      <c r="BG501" s="230">
        <f>IF(N501="zákl. přenesená",J501,0)</f>
        <v>0</v>
      </c>
      <c r="BH501" s="230">
        <f>IF(N501="sníž. přenesená",J501,0)</f>
        <v>0</v>
      </c>
      <c r="BI501" s="230">
        <f>IF(N501="nulová",J501,0)</f>
        <v>0</v>
      </c>
      <c r="BJ501" s="17" t="s">
        <v>84</v>
      </c>
      <c r="BK501" s="230">
        <f>ROUND(I501*H501,2)</f>
        <v>0</v>
      </c>
      <c r="BL501" s="17" t="s">
        <v>294</v>
      </c>
      <c r="BM501" s="229" t="s">
        <v>768</v>
      </c>
    </row>
    <row r="502" s="15" customFormat="1">
      <c r="A502" s="15"/>
      <c r="B502" s="262"/>
      <c r="C502" s="263"/>
      <c r="D502" s="231" t="s">
        <v>134</v>
      </c>
      <c r="E502" s="264" t="s">
        <v>1</v>
      </c>
      <c r="F502" s="265" t="s">
        <v>760</v>
      </c>
      <c r="G502" s="263"/>
      <c r="H502" s="264" t="s">
        <v>1</v>
      </c>
      <c r="I502" s="266"/>
      <c r="J502" s="263"/>
      <c r="K502" s="263"/>
      <c r="L502" s="267"/>
      <c r="M502" s="268"/>
      <c r="N502" s="269"/>
      <c r="O502" s="269"/>
      <c r="P502" s="269"/>
      <c r="Q502" s="269"/>
      <c r="R502" s="269"/>
      <c r="S502" s="269"/>
      <c r="T502" s="270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71" t="s">
        <v>134</v>
      </c>
      <c r="AU502" s="271" t="s">
        <v>86</v>
      </c>
      <c r="AV502" s="15" t="s">
        <v>84</v>
      </c>
      <c r="AW502" s="15" t="s">
        <v>30</v>
      </c>
      <c r="AX502" s="15" t="s">
        <v>76</v>
      </c>
      <c r="AY502" s="271" t="s">
        <v>123</v>
      </c>
    </row>
    <row r="503" s="13" customFormat="1">
      <c r="A503" s="13"/>
      <c r="B503" s="236"/>
      <c r="C503" s="237"/>
      <c r="D503" s="231" t="s">
        <v>134</v>
      </c>
      <c r="E503" s="238" t="s">
        <v>1</v>
      </c>
      <c r="F503" s="239" t="s">
        <v>769</v>
      </c>
      <c r="G503" s="237"/>
      <c r="H503" s="240">
        <v>1247.4000000000001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6" t="s">
        <v>134</v>
      </c>
      <c r="AU503" s="246" t="s">
        <v>86</v>
      </c>
      <c r="AV503" s="13" t="s">
        <v>86</v>
      </c>
      <c r="AW503" s="13" t="s">
        <v>30</v>
      </c>
      <c r="AX503" s="13" t="s">
        <v>76</v>
      </c>
      <c r="AY503" s="246" t="s">
        <v>123</v>
      </c>
    </row>
    <row r="504" s="13" customFormat="1">
      <c r="A504" s="13"/>
      <c r="B504" s="236"/>
      <c r="C504" s="237"/>
      <c r="D504" s="231" t="s">
        <v>134</v>
      </c>
      <c r="E504" s="238" t="s">
        <v>1</v>
      </c>
      <c r="F504" s="239" t="s">
        <v>770</v>
      </c>
      <c r="G504" s="237"/>
      <c r="H504" s="240">
        <v>226.80000000000001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6" t="s">
        <v>134</v>
      </c>
      <c r="AU504" s="246" t="s">
        <v>86</v>
      </c>
      <c r="AV504" s="13" t="s">
        <v>86</v>
      </c>
      <c r="AW504" s="13" t="s">
        <v>30</v>
      </c>
      <c r="AX504" s="13" t="s">
        <v>76</v>
      </c>
      <c r="AY504" s="246" t="s">
        <v>123</v>
      </c>
    </row>
    <row r="505" s="13" customFormat="1">
      <c r="A505" s="13"/>
      <c r="B505" s="236"/>
      <c r="C505" s="237"/>
      <c r="D505" s="231" t="s">
        <v>134</v>
      </c>
      <c r="E505" s="238" t="s">
        <v>1</v>
      </c>
      <c r="F505" s="239" t="s">
        <v>771</v>
      </c>
      <c r="G505" s="237"/>
      <c r="H505" s="240">
        <v>113.40000000000001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134</v>
      </c>
      <c r="AU505" s="246" t="s">
        <v>86</v>
      </c>
      <c r="AV505" s="13" t="s">
        <v>86</v>
      </c>
      <c r="AW505" s="13" t="s">
        <v>30</v>
      </c>
      <c r="AX505" s="13" t="s">
        <v>76</v>
      </c>
      <c r="AY505" s="246" t="s">
        <v>123</v>
      </c>
    </row>
    <row r="506" s="14" customFormat="1">
      <c r="A506" s="14"/>
      <c r="B506" s="247"/>
      <c r="C506" s="248"/>
      <c r="D506" s="231" t="s">
        <v>134</v>
      </c>
      <c r="E506" s="249" t="s">
        <v>1</v>
      </c>
      <c r="F506" s="250" t="s">
        <v>147</v>
      </c>
      <c r="G506" s="248"/>
      <c r="H506" s="251">
        <v>1587.5999999999999</v>
      </c>
      <c r="I506" s="252"/>
      <c r="J506" s="248"/>
      <c r="K506" s="248"/>
      <c r="L506" s="253"/>
      <c r="M506" s="254"/>
      <c r="N506" s="255"/>
      <c r="O506" s="255"/>
      <c r="P506" s="255"/>
      <c r="Q506" s="255"/>
      <c r="R506" s="255"/>
      <c r="S506" s="255"/>
      <c r="T506" s="25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7" t="s">
        <v>134</v>
      </c>
      <c r="AU506" s="257" t="s">
        <v>86</v>
      </c>
      <c r="AV506" s="14" t="s">
        <v>148</v>
      </c>
      <c r="AW506" s="14" t="s">
        <v>30</v>
      </c>
      <c r="AX506" s="14" t="s">
        <v>84</v>
      </c>
      <c r="AY506" s="257" t="s">
        <v>123</v>
      </c>
    </row>
    <row r="507" s="13" customFormat="1">
      <c r="A507" s="13"/>
      <c r="B507" s="236"/>
      <c r="C507" s="237"/>
      <c r="D507" s="231" t="s">
        <v>134</v>
      </c>
      <c r="E507" s="237"/>
      <c r="F507" s="239" t="s">
        <v>772</v>
      </c>
      <c r="G507" s="237"/>
      <c r="H507" s="240">
        <v>1666.98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134</v>
      </c>
      <c r="AU507" s="246" t="s">
        <v>86</v>
      </c>
      <c r="AV507" s="13" t="s">
        <v>86</v>
      </c>
      <c r="AW507" s="13" t="s">
        <v>4</v>
      </c>
      <c r="AX507" s="13" t="s">
        <v>84</v>
      </c>
      <c r="AY507" s="246" t="s">
        <v>123</v>
      </c>
    </row>
    <row r="508" s="2" customFormat="1" ht="16.5" customHeight="1">
      <c r="A508" s="38"/>
      <c r="B508" s="39"/>
      <c r="C508" s="218" t="s">
        <v>773</v>
      </c>
      <c r="D508" s="218" t="s">
        <v>126</v>
      </c>
      <c r="E508" s="219" t="s">
        <v>774</v>
      </c>
      <c r="F508" s="220" t="s">
        <v>775</v>
      </c>
      <c r="G508" s="221" t="s">
        <v>276</v>
      </c>
      <c r="H508" s="222">
        <v>4.4500000000000002</v>
      </c>
      <c r="I508" s="223"/>
      <c r="J508" s="224">
        <f>ROUND(I508*H508,2)</f>
        <v>0</v>
      </c>
      <c r="K508" s="220" t="s">
        <v>130</v>
      </c>
      <c r="L508" s="44"/>
      <c r="M508" s="225" t="s">
        <v>1</v>
      </c>
      <c r="N508" s="226" t="s">
        <v>41</v>
      </c>
      <c r="O508" s="91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9" t="s">
        <v>294</v>
      </c>
      <c r="AT508" s="229" t="s">
        <v>126</v>
      </c>
      <c r="AU508" s="229" t="s">
        <v>86</v>
      </c>
      <c r="AY508" s="17" t="s">
        <v>123</v>
      </c>
      <c r="BE508" s="230">
        <f>IF(N508="základní",J508,0)</f>
        <v>0</v>
      </c>
      <c r="BF508" s="230">
        <f>IF(N508="snížená",J508,0)</f>
        <v>0</v>
      </c>
      <c r="BG508" s="230">
        <f>IF(N508="zákl. přenesená",J508,0)</f>
        <v>0</v>
      </c>
      <c r="BH508" s="230">
        <f>IF(N508="sníž. přenesená",J508,0)</f>
        <v>0</v>
      </c>
      <c r="BI508" s="230">
        <f>IF(N508="nulová",J508,0)</f>
        <v>0</v>
      </c>
      <c r="BJ508" s="17" t="s">
        <v>84</v>
      </c>
      <c r="BK508" s="230">
        <f>ROUND(I508*H508,2)</f>
        <v>0</v>
      </c>
      <c r="BL508" s="17" t="s">
        <v>294</v>
      </c>
      <c r="BM508" s="229" t="s">
        <v>776</v>
      </c>
    </row>
    <row r="509" s="2" customFormat="1">
      <c r="A509" s="38"/>
      <c r="B509" s="39"/>
      <c r="C509" s="40"/>
      <c r="D509" s="231" t="s">
        <v>133</v>
      </c>
      <c r="E509" s="40"/>
      <c r="F509" s="232" t="s">
        <v>777</v>
      </c>
      <c r="G509" s="40"/>
      <c r="H509" s="40"/>
      <c r="I509" s="233"/>
      <c r="J509" s="40"/>
      <c r="K509" s="40"/>
      <c r="L509" s="44"/>
      <c r="M509" s="234"/>
      <c r="N509" s="235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133</v>
      </c>
      <c r="AU509" s="17" t="s">
        <v>86</v>
      </c>
    </row>
    <row r="510" s="13" customFormat="1">
      <c r="A510" s="13"/>
      <c r="B510" s="236"/>
      <c r="C510" s="237"/>
      <c r="D510" s="231" t="s">
        <v>134</v>
      </c>
      <c r="E510" s="238" t="s">
        <v>1</v>
      </c>
      <c r="F510" s="239" t="s">
        <v>778</v>
      </c>
      <c r="G510" s="237"/>
      <c r="H510" s="240">
        <v>4.4500000000000002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6" t="s">
        <v>134</v>
      </c>
      <c r="AU510" s="246" t="s">
        <v>86</v>
      </c>
      <c r="AV510" s="13" t="s">
        <v>86</v>
      </c>
      <c r="AW510" s="13" t="s">
        <v>30</v>
      </c>
      <c r="AX510" s="13" t="s">
        <v>84</v>
      </c>
      <c r="AY510" s="246" t="s">
        <v>123</v>
      </c>
    </row>
    <row r="511" s="12" customFormat="1" ht="25.92" customHeight="1">
      <c r="A511" s="12"/>
      <c r="B511" s="202"/>
      <c r="C511" s="203"/>
      <c r="D511" s="204" t="s">
        <v>75</v>
      </c>
      <c r="E511" s="205" t="s">
        <v>295</v>
      </c>
      <c r="F511" s="205" t="s">
        <v>779</v>
      </c>
      <c r="G511" s="203"/>
      <c r="H511" s="203"/>
      <c r="I511" s="206"/>
      <c r="J511" s="207">
        <f>BK511</f>
        <v>0</v>
      </c>
      <c r="K511" s="203"/>
      <c r="L511" s="208"/>
      <c r="M511" s="209"/>
      <c r="N511" s="210"/>
      <c r="O511" s="210"/>
      <c r="P511" s="211">
        <f>P512</f>
        <v>0</v>
      </c>
      <c r="Q511" s="210"/>
      <c r="R511" s="211">
        <f>R512</f>
        <v>0.024863</v>
      </c>
      <c r="S511" s="210"/>
      <c r="T511" s="212">
        <f>T512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13" t="s">
        <v>141</v>
      </c>
      <c r="AT511" s="214" t="s">
        <v>75</v>
      </c>
      <c r="AU511" s="214" t="s">
        <v>76</v>
      </c>
      <c r="AY511" s="213" t="s">
        <v>123</v>
      </c>
      <c r="BK511" s="215">
        <f>BK512</f>
        <v>0</v>
      </c>
    </row>
    <row r="512" s="12" customFormat="1" ht="22.8" customHeight="1">
      <c r="A512" s="12"/>
      <c r="B512" s="202"/>
      <c r="C512" s="203"/>
      <c r="D512" s="204" t="s">
        <v>75</v>
      </c>
      <c r="E512" s="216" t="s">
        <v>780</v>
      </c>
      <c r="F512" s="216" t="s">
        <v>781</v>
      </c>
      <c r="G512" s="203"/>
      <c r="H512" s="203"/>
      <c r="I512" s="206"/>
      <c r="J512" s="217">
        <f>BK512</f>
        <v>0</v>
      </c>
      <c r="K512" s="203"/>
      <c r="L512" s="208"/>
      <c r="M512" s="209"/>
      <c r="N512" s="210"/>
      <c r="O512" s="210"/>
      <c r="P512" s="211">
        <f>SUM(P513:P553)</f>
        <v>0</v>
      </c>
      <c r="Q512" s="210"/>
      <c r="R512" s="211">
        <f>SUM(R513:R553)</f>
        <v>0.024863</v>
      </c>
      <c r="S512" s="210"/>
      <c r="T512" s="212">
        <f>SUM(T513:T553)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13" t="s">
        <v>141</v>
      </c>
      <c r="AT512" s="214" t="s">
        <v>75</v>
      </c>
      <c r="AU512" s="214" t="s">
        <v>84</v>
      </c>
      <c r="AY512" s="213" t="s">
        <v>123</v>
      </c>
      <c r="BK512" s="215">
        <f>SUM(BK513:BK553)</f>
        <v>0</v>
      </c>
    </row>
    <row r="513" s="2" customFormat="1" ht="16.5" customHeight="1">
      <c r="A513" s="38"/>
      <c r="B513" s="39"/>
      <c r="C513" s="218" t="s">
        <v>782</v>
      </c>
      <c r="D513" s="218" t="s">
        <v>126</v>
      </c>
      <c r="E513" s="219" t="s">
        <v>783</v>
      </c>
      <c r="F513" s="220" t="s">
        <v>784</v>
      </c>
      <c r="G513" s="221" t="s">
        <v>213</v>
      </c>
      <c r="H513" s="222">
        <v>3</v>
      </c>
      <c r="I513" s="223"/>
      <c r="J513" s="224">
        <f>ROUND(I513*H513,2)</f>
        <v>0</v>
      </c>
      <c r="K513" s="220" t="s">
        <v>161</v>
      </c>
      <c r="L513" s="44"/>
      <c r="M513" s="225" t="s">
        <v>1</v>
      </c>
      <c r="N513" s="226" t="s">
        <v>41</v>
      </c>
      <c r="O513" s="91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9" t="s">
        <v>333</v>
      </c>
      <c r="AT513" s="229" t="s">
        <v>126</v>
      </c>
      <c r="AU513" s="229" t="s">
        <v>86</v>
      </c>
      <c r="AY513" s="17" t="s">
        <v>123</v>
      </c>
      <c r="BE513" s="230">
        <f>IF(N513="základní",J513,0)</f>
        <v>0</v>
      </c>
      <c r="BF513" s="230">
        <f>IF(N513="snížená",J513,0)</f>
        <v>0</v>
      </c>
      <c r="BG513" s="230">
        <f>IF(N513="zákl. přenesená",J513,0)</f>
        <v>0</v>
      </c>
      <c r="BH513" s="230">
        <f>IF(N513="sníž. přenesená",J513,0)</f>
        <v>0</v>
      </c>
      <c r="BI513" s="230">
        <f>IF(N513="nulová",J513,0)</f>
        <v>0</v>
      </c>
      <c r="BJ513" s="17" t="s">
        <v>84</v>
      </c>
      <c r="BK513" s="230">
        <f>ROUND(I513*H513,2)</f>
        <v>0</v>
      </c>
      <c r="BL513" s="17" t="s">
        <v>333</v>
      </c>
      <c r="BM513" s="229" t="s">
        <v>785</v>
      </c>
    </row>
    <row r="514" s="2" customFormat="1">
      <c r="A514" s="38"/>
      <c r="B514" s="39"/>
      <c r="C514" s="40"/>
      <c r="D514" s="231" t="s">
        <v>133</v>
      </c>
      <c r="E514" s="40"/>
      <c r="F514" s="232" t="s">
        <v>786</v>
      </c>
      <c r="G514" s="40"/>
      <c r="H514" s="40"/>
      <c r="I514" s="233"/>
      <c r="J514" s="40"/>
      <c r="K514" s="40"/>
      <c r="L514" s="44"/>
      <c r="M514" s="234"/>
      <c r="N514" s="235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133</v>
      </c>
      <c r="AU514" s="17" t="s">
        <v>86</v>
      </c>
    </row>
    <row r="515" s="13" customFormat="1">
      <c r="A515" s="13"/>
      <c r="B515" s="236"/>
      <c r="C515" s="237"/>
      <c r="D515" s="231" t="s">
        <v>134</v>
      </c>
      <c r="E515" s="238" t="s">
        <v>1</v>
      </c>
      <c r="F515" s="239" t="s">
        <v>141</v>
      </c>
      <c r="G515" s="237"/>
      <c r="H515" s="240">
        <v>3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6" t="s">
        <v>134</v>
      </c>
      <c r="AU515" s="246" t="s">
        <v>86</v>
      </c>
      <c r="AV515" s="13" t="s">
        <v>86</v>
      </c>
      <c r="AW515" s="13" t="s">
        <v>30</v>
      </c>
      <c r="AX515" s="13" t="s">
        <v>84</v>
      </c>
      <c r="AY515" s="246" t="s">
        <v>123</v>
      </c>
    </row>
    <row r="516" s="2" customFormat="1" ht="16.5" customHeight="1">
      <c r="A516" s="38"/>
      <c r="B516" s="39"/>
      <c r="C516" s="272" t="s">
        <v>787</v>
      </c>
      <c r="D516" s="272" t="s">
        <v>295</v>
      </c>
      <c r="E516" s="273" t="s">
        <v>788</v>
      </c>
      <c r="F516" s="274" t="s">
        <v>789</v>
      </c>
      <c r="G516" s="275" t="s">
        <v>213</v>
      </c>
      <c r="H516" s="276">
        <v>3</v>
      </c>
      <c r="I516" s="277"/>
      <c r="J516" s="278">
        <f>ROUND(I516*H516,2)</f>
        <v>0</v>
      </c>
      <c r="K516" s="274" t="s">
        <v>1</v>
      </c>
      <c r="L516" s="279"/>
      <c r="M516" s="280" t="s">
        <v>1</v>
      </c>
      <c r="N516" s="281" t="s">
        <v>41</v>
      </c>
      <c r="O516" s="91"/>
      <c r="P516" s="227">
        <f>O516*H516</f>
        <v>0</v>
      </c>
      <c r="Q516" s="227">
        <v>0</v>
      </c>
      <c r="R516" s="227">
        <f>Q516*H516</f>
        <v>0</v>
      </c>
      <c r="S516" s="227">
        <v>0</v>
      </c>
      <c r="T516" s="228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9" t="s">
        <v>442</v>
      </c>
      <c r="AT516" s="229" t="s">
        <v>295</v>
      </c>
      <c r="AU516" s="229" t="s">
        <v>86</v>
      </c>
      <c r="AY516" s="17" t="s">
        <v>123</v>
      </c>
      <c r="BE516" s="230">
        <f>IF(N516="základní",J516,0)</f>
        <v>0</v>
      </c>
      <c r="BF516" s="230">
        <f>IF(N516="snížená",J516,0)</f>
        <v>0</v>
      </c>
      <c r="BG516" s="230">
        <f>IF(N516="zákl. přenesená",J516,0)</f>
        <v>0</v>
      </c>
      <c r="BH516" s="230">
        <f>IF(N516="sníž. přenesená",J516,0)</f>
        <v>0</v>
      </c>
      <c r="BI516" s="230">
        <f>IF(N516="nulová",J516,0)</f>
        <v>0</v>
      </c>
      <c r="BJ516" s="17" t="s">
        <v>84</v>
      </c>
      <c r="BK516" s="230">
        <f>ROUND(I516*H516,2)</f>
        <v>0</v>
      </c>
      <c r="BL516" s="17" t="s">
        <v>442</v>
      </c>
      <c r="BM516" s="229" t="s">
        <v>790</v>
      </c>
    </row>
    <row r="517" s="2" customFormat="1">
      <c r="A517" s="38"/>
      <c r="B517" s="39"/>
      <c r="C517" s="40"/>
      <c r="D517" s="231" t="s">
        <v>133</v>
      </c>
      <c r="E517" s="40"/>
      <c r="F517" s="232" t="s">
        <v>789</v>
      </c>
      <c r="G517" s="40"/>
      <c r="H517" s="40"/>
      <c r="I517" s="233"/>
      <c r="J517" s="40"/>
      <c r="K517" s="40"/>
      <c r="L517" s="44"/>
      <c r="M517" s="234"/>
      <c r="N517" s="235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133</v>
      </c>
      <c r="AU517" s="17" t="s">
        <v>86</v>
      </c>
    </row>
    <row r="518" s="2" customFormat="1" ht="16.5" customHeight="1">
      <c r="A518" s="38"/>
      <c r="B518" s="39"/>
      <c r="C518" s="218" t="s">
        <v>791</v>
      </c>
      <c r="D518" s="218" t="s">
        <v>126</v>
      </c>
      <c r="E518" s="219" t="s">
        <v>792</v>
      </c>
      <c r="F518" s="220" t="s">
        <v>793</v>
      </c>
      <c r="G518" s="221" t="s">
        <v>379</v>
      </c>
      <c r="H518" s="222">
        <v>1</v>
      </c>
      <c r="I518" s="223"/>
      <c r="J518" s="224">
        <f>ROUND(I518*H518,2)</f>
        <v>0</v>
      </c>
      <c r="K518" s="220" t="s">
        <v>794</v>
      </c>
      <c r="L518" s="44"/>
      <c r="M518" s="225" t="s">
        <v>1</v>
      </c>
      <c r="N518" s="226" t="s">
        <v>41</v>
      </c>
      <c r="O518" s="91"/>
      <c r="P518" s="227">
        <f>O518*H518</f>
        <v>0</v>
      </c>
      <c r="Q518" s="227">
        <v>0</v>
      </c>
      <c r="R518" s="227">
        <f>Q518*H518</f>
        <v>0</v>
      </c>
      <c r="S518" s="227">
        <v>0</v>
      </c>
      <c r="T518" s="228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9" t="s">
        <v>333</v>
      </c>
      <c r="AT518" s="229" t="s">
        <v>126</v>
      </c>
      <c r="AU518" s="229" t="s">
        <v>86</v>
      </c>
      <c r="AY518" s="17" t="s">
        <v>123</v>
      </c>
      <c r="BE518" s="230">
        <f>IF(N518="základní",J518,0)</f>
        <v>0</v>
      </c>
      <c r="BF518" s="230">
        <f>IF(N518="snížená",J518,0)</f>
        <v>0</v>
      </c>
      <c r="BG518" s="230">
        <f>IF(N518="zákl. přenesená",J518,0)</f>
        <v>0</v>
      </c>
      <c r="BH518" s="230">
        <f>IF(N518="sníž. přenesená",J518,0)</f>
        <v>0</v>
      </c>
      <c r="BI518" s="230">
        <f>IF(N518="nulová",J518,0)</f>
        <v>0</v>
      </c>
      <c r="BJ518" s="17" t="s">
        <v>84</v>
      </c>
      <c r="BK518" s="230">
        <f>ROUND(I518*H518,2)</f>
        <v>0</v>
      </c>
      <c r="BL518" s="17" t="s">
        <v>333</v>
      </c>
      <c r="BM518" s="229" t="s">
        <v>795</v>
      </c>
    </row>
    <row r="519" s="2" customFormat="1">
      <c r="A519" s="38"/>
      <c r="B519" s="39"/>
      <c r="C519" s="40"/>
      <c r="D519" s="231" t="s">
        <v>133</v>
      </c>
      <c r="E519" s="40"/>
      <c r="F519" s="232" t="s">
        <v>796</v>
      </c>
      <c r="G519" s="40"/>
      <c r="H519" s="40"/>
      <c r="I519" s="233"/>
      <c r="J519" s="40"/>
      <c r="K519" s="40"/>
      <c r="L519" s="44"/>
      <c r="M519" s="234"/>
      <c r="N519" s="235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133</v>
      </c>
      <c r="AU519" s="17" t="s">
        <v>86</v>
      </c>
    </row>
    <row r="520" s="2" customFormat="1" ht="16.5" customHeight="1">
      <c r="A520" s="38"/>
      <c r="B520" s="39"/>
      <c r="C520" s="218" t="s">
        <v>797</v>
      </c>
      <c r="D520" s="218" t="s">
        <v>126</v>
      </c>
      <c r="E520" s="219" t="s">
        <v>798</v>
      </c>
      <c r="F520" s="220" t="s">
        <v>799</v>
      </c>
      <c r="G520" s="221" t="s">
        <v>129</v>
      </c>
      <c r="H520" s="222">
        <v>1</v>
      </c>
      <c r="I520" s="223"/>
      <c r="J520" s="224">
        <f>ROUND(I520*H520,2)</f>
        <v>0</v>
      </c>
      <c r="K520" s="220" t="s">
        <v>1</v>
      </c>
      <c r="L520" s="44"/>
      <c r="M520" s="225" t="s">
        <v>1</v>
      </c>
      <c r="N520" s="226" t="s">
        <v>41</v>
      </c>
      <c r="O520" s="91"/>
      <c r="P520" s="227">
        <f>O520*H520</f>
        <v>0</v>
      </c>
      <c r="Q520" s="227">
        <v>0</v>
      </c>
      <c r="R520" s="227">
        <f>Q520*H520</f>
        <v>0</v>
      </c>
      <c r="S520" s="227">
        <v>0</v>
      </c>
      <c r="T520" s="228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9" t="s">
        <v>333</v>
      </c>
      <c r="AT520" s="229" t="s">
        <v>126</v>
      </c>
      <c r="AU520" s="229" t="s">
        <v>86</v>
      </c>
      <c r="AY520" s="17" t="s">
        <v>123</v>
      </c>
      <c r="BE520" s="230">
        <f>IF(N520="základní",J520,0)</f>
        <v>0</v>
      </c>
      <c r="BF520" s="230">
        <f>IF(N520="snížená",J520,0)</f>
        <v>0</v>
      </c>
      <c r="BG520" s="230">
        <f>IF(N520="zákl. přenesená",J520,0)</f>
        <v>0</v>
      </c>
      <c r="BH520" s="230">
        <f>IF(N520="sníž. přenesená",J520,0)</f>
        <v>0</v>
      </c>
      <c r="BI520" s="230">
        <f>IF(N520="nulová",J520,0)</f>
        <v>0</v>
      </c>
      <c r="BJ520" s="17" t="s">
        <v>84</v>
      </c>
      <c r="BK520" s="230">
        <f>ROUND(I520*H520,2)</f>
        <v>0</v>
      </c>
      <c r="BL520" s="17" t="s">
        <v>333</v>
      </c>
      <c r="BM520" s="229" t="s">
        <v>800</v>
      </c>
    </row>
    <row r="521" s="2" customFormat="1">
      <c r="A521" s="38"/>
      <c r="B521" s="39"/>
      <c r="C521" s="40"/>
      <c r="D521" s="231" t="s">
        <v>133</v>
      </c>
      <c r="E521" s="40"/>
      <c r="F521" s="232" t="s">
        <v>799</v>
      </c>
      <c r="G521" s="40"/>
      <c r="H521" s="40"/>
      <c r="I521" s="233"/>
      <c r="J521" s="40"/>
      <c r="K521" s="40"/>
      <c r="L521" s="44"/>
      <c r="M521" s="234"/>
      <c r="N521" s="235"/>
      <c r="O521" s="91"/>
      <c r="P521" s="91"/>
      <c r="Q521" s="91"/>
      <c r="R521" s="91"/>
      <c r="S521" s="91"/>
      <c r="T521" s="92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133</v>
      </c>
      <c r="AU521" s="17" t="s">
        <v>86</v>
      </c>
    </row>
    <row r="522" s="2" customFormat="1" ht="16.5" customHeight="1">
      <c r="A522" s="38"/>
      <c r="B522" s="39"/>
      <c r="C522" s="218" t="s">
        <v>801</v>
      </c>
      <c r="D522" s="218" t="s">
        <v>126</v>
      </c>
      <c r="E522" s="219" t="s">
        <v>802</v>
      </c>
      <c r="F522" s="220" t="s">
        <v>803</v>
      </c>
      <c r="G522" s="221" t="s">
        <v>129</v>
      </c>
      <c r="H522" s="222">
        <v>1</v>
      </c>
      <c r="I522" s="223"/>
      <c r="J522" s="224">
        <f>ROUND(I522*H522,2)</f>
        <v>0</v>
      </c>
      <c r="K522" s="220" t="s">
        <v>1</v>
      </c>
      <c r="L522" s="44"/>
      <c r="M522" s="225" t="s">
        <v>1</v>
      </c>
      <c r="N522" s="226" t="s">
        <v>41</v>
      </c>
      <c r="O522" s="91"/>
      <c r="P522" s="227">
        <f>O522*H522</f>
        <v>0</v>
      </c>
      <c r="Q522" s="227">
        <v>0</v>
      </c>
      <c r="R522" s="227">
        <f>Q522*H522</f>
        <v>0</v>
      </c>
      <c r="S522" s="227">
        <v>0</v>
      </c>
      <c r="T522" s="228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9" t="s">
        <v>333</v>
      </c>
      <c r="AT522" s="229" t="s">
        <v>126</v>
      </c>
      <c r="AU522" s="229" t="s">
        <v>86</v>
      </c>
      <c r="AY522" s="17" t="s">
        <v>123</v>
      </c>
      <c r="BE522" s="230">
        <f>IF(N522="základní",J522,0)</f>
        <v>0</v>
      </c>
      <c r="BF522" s="230">
        <f>IF(N522="snížená",J522,0)</f>
        <v>0</v>
      </c>
      <c r="BG522" s="230">
        <f>IF(N522="zákl. přenesená",J522,0)</f>
        <v>0</v>
      </c>
      <c r="BH522" s="230">
        <f>IF(N522="sníž. přenesená",J522,0)</f>
        <v>0</v>
      </c>
      <c r="BI522" s="230">
        <f>IF(N522="nulová",J522,0)</f>
        <v>0</v>
      </c>
      <c r="BJ522" s="17" t="s">
        <v>84</v>
      </c>
      <c r="BK522" s="230">
        <f>ROUND(I522*H522,2)</f>
        <v>0</v>
      </c>
      <c r="BL522" s="17" t="s">
        <v>333</v>
      </c>
      <c r="BM522" s="229" t="s">
        <v>804</v>
      </c>
    </row>
    <row r="523" s="2" customFormat="1">
      <c r="A523" s="38"/>
      <c r="B523" s="39"/>
      <c r="C523" s="40"/>
      <c r="D523" s="231" t="s">
        <v>133</v>
      </c>
      <c r="E523" s="40"/>
      <c r="F523" s="232" t="s">
        <v>799</v>
      </c>
      <c r="G523" s="40"/>
      <c r="H523" s="40"/>
      <c r="I523" s="233"/>
      <c r="J523" s="40"/>
      <c r="K523" s="40"/>
      <c r="L523" s="44"/>
      <c r="M523" s="234"/>
      <c r="N523" s="235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133</v>
      </c>
      <c r="AU523" s="17" t="s">
        <v>86</v>
      </c>
    </row>
    <row r="524" s="2" customFormat="1" ht="16.5" customHeight="1">
      <c r="A524" s="38"/>
      <c r="B524" s="39"/>
      <c r="C524" s="218" t="s">
        <v>805</v>
      </c>
      <c r="D524" s="218" t="s">
        <v>126</v>
      </c>
      <c r="E524" s="219" t="s">
        <v>806</v>
      </c>
      <c r="F524" s="220" t="s">
        <v>807</v>
      </c>
      <c r="G524" s="221" t="s">
        <v>379</v>
      </c>
      <c r="H524" s="222">
        <v>1</v>
      </c>
      <c r="I524" s="223"/>
      <c r="J524" s="224">
        <f>ROUND(I524*H524,2)</f>
        <v>0</v>
      </c>
      <c r="K524" s="220" t="s">
        <v>1</v>
      </c>
      <c r="L524" s="44"/>
      <c r="M524" s="225" t="s">
        <v>1</v>
      </c>
      <c r="N524" s="226" t="s">
        <v>41</v>
      </c>
      <c r="O524" s="91"/>
      <c r="P524" s="227">
        <f>O524*H524</f>
        <v>0</v>
      </c>
      <c r="Q524" s="227">
        <v>0</v>
      </c>
      <c r="R524" s="227">
        <f>Q524*H524</f>
        <v>0</v>
      </c>
      <c r="S524" s="227">
        <v>0</v>
      </c>
      <c r="T524" s="228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9" t="s">
        <v>333</v>
      </c>
      <c r="AT524" s="229" t="s">
        <v>126</v>
      </c>
      <c r="AU524" s="229" t="s">
        <v>86</v>
      </c>
      <c r="AY524" s="17" t="s">
        <v>123</v>
      </c>
      <c r="BE524" s="230">
        <f>IF(N524="základní",J524,0)</f>
        <v>0</v>
      </c>
      <c r="BF524" s="230">
        <f>IF(N524="snížená",J524,0)</f>
        <v>0</v>
      </c>
      <c r="BG524" s="230">
        <f>IF(N524="zákl. přenesená",J524,0)</f>
        <v>0</v>
      </c>
      <c r="BH524" s="230">
        <f>IF(N524="sníž. přenesená",J524,0)</f>
        <v>0</v>
      </c>
      <c r="BI524" s="230">
        <f>IF(N524="nulová",J524,0)</f>
        <v>0</v>
      </c>
      <c r="BJ524" s="17" t="s">
        <v>84</v>
      </c>
      <c r="BK524" s="230">
        <f>ROUND(I524*H524,2)</f>
        <v>0</v>
      </c>
      <c r="BL524" s="17" t="s">
        <v>333</v>
      </c>
      <c r="BM524" s="229" t="s">
        <v>808</v>
      </c>
    </row>
    <row r="525" s="2" customFormat="1">
      <c r="A525" s="38"/>
      <c r="B525" s="39"/>
      <c r="C525" s="40"/>
      <c r="D525" s="231" t="s">
        <v>133</v>
      </c>
      <c r="E525" s="40"/>
      <c r="F525" s="232" t="s">
        <v>809</v>
      </c>
      <c r="G525" s="40"/>
      <c r="H525" s="40"/>
      <c r="I525" s="233"/>
      <c r="J525" s="40"/>
      <c r="K525" s="40"/>
      <c r="L525" s="44"/>
      <c r="M525" s="234"/>
      <c r="N525" s="235"/>
      <c r="O525" s="91"/>
      <c r="P525" s="91"/>
      <c r="Q525" s="91"/>
      <c r="R525" s="91"/>
      <c r="S525" s="91"/>
      <c r="T525" s="92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133</v>
      </c>
      <c r="AU525" s="17" t="s">
        <v>86</v>
      </c>
    </row>
    <row r="526" s="2" customFormat="1" ht="16.5" customHeight="1">
      <c r="A526" s="38"/>
      <c r="B526" s="39"/>
      <c r="C526" s="218" t="s">
        <v>810</v>
      </c>
      <c r="D526" s="218" t="s">
        <v>126</v>
      </c>
      <c r="E526" s="219" t="s">
        <v>811</v>
      </c>
      <c r="F526" s="220" t="s">
        <v>812</v>
      </c>
      <c r="G526" s="221" t="s">
        <v>213</v>
      </c>
      <c r="H526" s="222">
        <v>3</v>
      </c>
      <c r="I526" s="223"/>
      <c r="J526" s="224">
        <f>ROUND(I526*H526,2)</f>
        <v>0</v>
      </c>
      <c r="K526" s="220" t="s">
        <v>794</v>
      </c>
      <c r="L526" s="44"/>
      <c r="M526" s="225" t="s">
        <v>1</v>
      </c>
      <c r="N526" s="226" t="s">
        <v>41</v>
      </c>
      <c r="O526" s="91"/>
      <c r="P526" s="227">
        <f>O526*H526</f>
        <v>0</v>
      </c>
      <c r="Q526" s="227">
        <v>0</v>
      </c>
      <c r="R526" s="227">
        <f>Q526*H526</f>
        <v>0</v>
      </c>
      <c r="S526" s="227">
        <v>0</v>
      </c>
      <c r="T526" s="228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9" t="s">
        <v>333</v>
      </c>
      <c r="AT526" s="229" t="s">
        <v>126</v>
      </c>
      <c r="AU526" s="229" t="s">
        <v>86</v>
      </c>
      <c r="AY526" s="17" t="s">
        <v>123</v>
      </c>
      <c r="BE526" s="230">
        <f>IF(N526="základní",J526,0)</f>
        <v>0</v>
      </c>
      <c r="BF526" s="230">
        <f>IF(N526="snížená",J526,0)</f>
        <v>0</v>
      </c>
      <c r="BG526" s="230">
        <f>IF(N526="zákl. přenesená",J526,0)</f>
        <v>0</v>
      </c>
      <c r="BH526" s="230">
        <f>IF(N526="sníž. přenesená",J526,0)</f>
        <v>0</v>
      </c>
      <c r="BI526" s="230">
        <f>IF(N526="nulová",J526,0)</f>
        <v>0</v>
      </c>
      <c r="BJ526" s="17" t="s">
        <v>84</v>
      </c>
      <c r="BK526" s="230">
        <f>ROUND(I526*H526,2)</f>
        <v>0</v>
      </c>
      <c r="BL526" s="17" t="s">
        <v>333</v>
      </c>
      <c r="BM526" s="229" t="s">
        <v>813</v>
      </c>
    </row>
    <row r="527" s="2" customFormat="1">
      <c r="A527" s="38"/>
      <c r="B527" s="39"/>
      <c r="C527" s="40"/>
      <c r="D527" s="231" t="s">
        <v>133</v>
      </c>
      <c r="E527" s="40"/>
      <c r="F527" s="232" t="s">
        <v>814</v>
      </c>
      <c r="G527" s="40"/>
      <c r="H527" s="40"/>
      <c r="I527" s="233"/>
      <c r="J527" s="40"/>
      <c r="K527" s="40"/>
      <c r="L527" s="44"/>
      <c r="M527" s="234"/>
      <c r="N527" s="235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133</v>
      </c>
      <c r="AU527" s="17" t="s">
        <v>86</v>
      </c>
    </row>
    <row r="528" s="2" customFormat="1" ht="16.5" customHeight="1">
      <c r="A528" s="38"/>
      <c r="B528" s="39"/>
      <c r="C528" s="272" t="s">
        <v>815</v>
      </c>
      <c r="D528" s="272" t="s">
        <v>295</v>
      </c>
      <c r="E528" s="273" t="s">
        <v>816</v>
      </c>
      <c r="F528" s="274" t="s">
        <v>817</v>
      </c>
      <c r="G528" s="275" t="s">
        <v>748</v>
      </c>
      <c r="H528" s="276">
        <v>3.2450000000000001</v>
      </c>
      <c r="I528" s="277"/>
      <c r="J528" s="278">
        <f>ROUND(I528*H528,2)</f>
        <v>0</v>
      </c>
      <c r="K528" s="274" t="s">
        <v>730</v>
      </c>
      <c r="L528" s="279"/>
      <c r="M528" s="280" t="s">
        <v>1</v>
      </c>
      <c r="N528" s="281" t="s">
        <v>41</v>
      </c>
      <c r="O528" s="91"/>
      <c r="P528" s="227">
        <f>O528*H528</f>
        <v>0</v>
      </c>
      <c r="Q528" s="227">
        <v>0.001</v>
      </c>
      <c r="R528" s="227">
        <f>Q528*H528</f>
        <v>0.0032450000000000001</v>
      </c>
      <c r="S528" s="227">
        <v>0</v>
      </c>
      <c r="T528" s="228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9" t="s">
        <v>442</v>
      </c>
      <c r="AT528" s="229" t="s">
        <v>295</v>
      </c>
      <c r="AU528" s="229" t="s">
        <v>86</v>
      </c>
      <c r="AY528" s="17" t="s">
        <v>123</v>
      </c>
      <c r="BE528" s="230">
        <f>IF(N528="základní",J528,0)</f>
        <v>0</v>
      </c>
      <c r="BF528" s="230">
        <f>IF(N528="snížená",J528,0)</f>
        <v>0</v>
      </c>
      <c r="BG528" s="230">
        <f>IF(N528="zákl. přenesená",J528,0)</f>
        <v>0</v>
      </c>
      <c r="BH528" s="230">
        <f>IF(N528="sníž. přenesená",J528,0)</f>
        <v>0</v>
      </c>
      <c r="BI528" s="230">
        <f>IF(N528="nulová",J528,0)</f>
        <v>0</v>
      </c>
      <c r="BJ528" s="17" t="s">
        <v>84</v>
      </c>
      <c r="BK528" s="230">
        <f>ROUND(I528*H528,2)</f>
        <v>0</v>
      </c>
      <c r="BL528" s="17" t="s">
        <v>442</v>
      </c>
      <c r="BM528" s="229" t="s">
        <v>818</v>
      </c>
    </row>
    <row r="529" s="2" customFormat="1">
      <c r="A529" s="38"/>
      <c r="B529" s="39"/>
      <c r="C529" s="40"/>
      <c r="D529" s="231" t="s">
        <v>133</v>
      </c>
      <c r="E529" s="40"/>
      <c r="F529" s="232" t="s">
        <v>817</v>
      </c>
      <c r="G529" s="40"/>
      <c r="H529" s="40"/>
      <c r="I529" s="233"/>
      <c r="J529" s="40"/>
      <c r="K529" s="40"/>
      <c r="L529" s="44"/>
      <c r="M529" s="234"/>
      <c r="N529" s="235"/>
      <c r="O529" s="91"/>
      <c r="P529" s="91"/>
      <c r="Q529" s="91"/>
      <c r="R529" s="91"/>
      <c r="S529" s="91"/>
      <c r="T529" s="92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133</v>
      </c>
      <c r="AU529" s="17" t="s">
        <v>86</v>
      </c>
    </row>
    <row r="530" s="13" customFormat="1">
      <c r="A530" s="13"/>
      <c r="B530" s="236"/>
      <c r="C530" s="237"/>
      <c r="D530" s="231" t="s">
        <v>134</v>
      </c>
      <c r="E530" s="238" t="s">
        <v>1</v>
      </c>
      <c r="F530" s="239" t="s">
        <v>819</v>
      </c>
      <c r="G530" s="237"/>
      <c r="H530" s="240">
        <v>3.2450000000000001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6" t="s">
        <v>134</v>
      </c>
      <c r="AU530" s="246" t="s">
        <v>86</v>
      </c>
      <c r="AV530" s="13" t="s">
        <v>86</v>
      </c>
      <c r="AW530" s="13" t="s">
        <v>30</v>
      </c>
      <c r="AX530" s="13" t="s">
        <v>84</v>
      </c>
      <c r="AY530" s="246" t="s">
        <v>123</v>
      </c>
    </row>
    <row r="531" s="2" customFormat="1" ht="16.5" customHeight="1">
      <c r="A531" s="38"/>
      <c r="B531" s="39"/>
      <c r="C531" s="272" t="s">
        <v>820</v>
      </c>
      <c r="D531" s="272" t="s">
        <v>295</v>
      </c>
      <c r="E531" s="273" t="s">
        <v>821</v>
      </c>
      <c r="F531" s="274" t="s">
        <v>822</v>
      </c>
      <c r="G531" s="275" t="s">
        <v>379</v>
      </c>
      <c r="H531" s="276">
        <v>2</v>
      </c>
      <c r="I531" s="277"/>
      <c r="J531" s="278">
        <f>ROUND(I531*H531,2)</f>
        <v>0</v>
      </c>
      <c r="K531" s="274" t="s">
        <v>730</v>
      </c>
      <c r="L531" s="279"/>
      <c r="M531" s="280" t="s">
        <v>1</v>
      </c>
      <c r="N531" s="281" t="s">
        <v>41</v>
      </c>
      <c r="O531" s="91"/>
      <c r="P531" s="227">
        <f>O531*H531</f>
        <v>0</v>
      </c>
      <c r="Q531" s="227">
        <v>0.00016000000000000001</v>
      </c>
      <c r="R531" s="227">
        <f>Q531*H531</f>
        <v>0.00032000000000000003</v>
      </c>
      <c r="S531" s="227">
        <v>0</v>
      </c>
      <c r="T531" s="228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9" t="s">
        <v>442</v>
      </c>
      <c r="AT531" s="229" t="s">
        <v>295</v>
      </c>
      <c r="AU531" s="229" t="s">
        <v>86</v>
      </c>
      <c r="AY531" s="17" t="s">
        <v>123</v>
      </c>
      <c r="BE531" s="230">
        <f>IF(N531="základní",J531,0)</f>
        <v>0</v>
      </c>
      <c r="BF531" s="230">
        <f>IF(N531="snížená",J531,0)</f>
        <v>0</v>
      </c>
      <c r="BG531" s="230">
        <f>IF(N531="zákl. přenesená",J531,0)</f>
        <v>0</v>
      </c>
      <c r="BH531" s="230">
        <f>IF(N531="sníž. přenesená",J531,0)</f>
        <v>0</v>
      </c>
      <c r="BI531" s="230">
        <f>IF(N531="nulová",J531,0)</f>
        <v>0</v>
      </c>
      <c r="BJ531" s="17" t="s">
        <v>84</v>
      </c>
      <c r="BK531" s="230">
        <f>ROUND(I531*H531,2)</f>
        <v>0</v>
      </c>
      <c r="BL531" s="17" t="s">
        <v>442</v>
      </c>
      <c r="BM531" s="229" t="s">
        <v>823</v>
      </c>
    </row>
    <row r="532" s="2" customFormat="1">
      <c r="A532" s="38"/>
      <c r="B532" s="39"/>
      <c r="C532" s="40"/>
      <c r="D532" s="231" t="s">
        <v>133</v>
      </c>
      <c r="E532" s="40"/>
      <c r="F532" s="232" t="s">
        <v>822</v>
      </c>
      <c r="G532" s="40"/>
      <c r="H532" s="40"/>
      <c r="I532" s="233"/>
      <c r="J532" s="40"/>
      <c r="K532" s="40"/>
      <c r="L532" s="44"/>
      <c r="M532" s="234"/>
      <c r="N532" s="235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133</v>
      </c>
      <c r="AU532" s="17" t="s">
        <v>86</v>
      </c>
    </row>
    <row r="533" s="13" customFormat="1">
      <c r="A533" s="13"/>
      <c r="B533" s="236"/>
      <c r="C533" s="237"/>
      <c r="D533" s="231" t="s">
        <v>134</v>
      </c>
      <c r="E533" s="238" t="s">
        <v>1</v>
      </c>
      <c r="F533" s="239" t="s">
        <v>824</v>
      </c>
      <c r="G533" s="237"/>
      <c r="H533" s="240">
        <v>2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6" t="s">
        <v>134</v>
      </c>
      <c r="AU533" s="246" t="s">
        <v>86</v>
      </c>
      <c r="AV533" s="13" t="s">
        <v>86</v>
      </c>
      <c r="AW533" s="13" t="s">
        <v>30</v>
      </c>
      <c r="AX533" s="13" t="s">
        <v>84</v>
      </c>
      <c r="AY533" s="246" t="s">
        <v>123</v>
      </c>
    </row>
    <row r="534" s="2" customFormat="1" ht="21.75" customHeight="1">
      <c r="A534" s="38"/>
      <c r="B534" s="39"/>
      <c r="C534" s="218" t="s">
        <v>825</v>
      </c>
      <c r="D534" s="218" t="s">
        <v>126</v>
      </c>
      <c r="E534" s="219" t="s">
        <v>826</v>
      </c>
      <c r="F534" s="220" t="s">
        <v>827</v>
      </c>
      <c r="G534" s="221" t="s">
        <v>213</v>
      </c>
      <c r="H534" s="222">
        <v>1.7</v>
      </c>
      <c r="I534" s="223"/>
      <c r="J534" s="224">
        <f>ROUND(I534*H534,2)</f>
        <v>0</v>
      </c>
      <c r="K534" s="220" t="s">
        <v>730</v>
      </c>
      <c r="L534" s="44"/>
      <c r="M534" s="225" t="s">
        <v>1</v>
      </c>
      <c r="N534" s="226" t="s">
        <v>41</v>
      </c>
      <c r="O534" s="91"/>
      <c r="P534" s="227">
        <f>O534*H534</f>
        <v>0</v>
      </c>
      <c r="Q534" s="227">
        <v>0</v>
      </c>
      <c r="R534" s="227">
        <f>Q534*H534</f>
        <v>0</v>
      </c>
      <c r="S534" s="227">
        <v>0</v>
      </c>
      <c r="T534" s="228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9" t="s">
        <v>333</v>
      </c>
      <c r="AT534" s="229" t="s">
        <v>126</v>
      </c>
      <c r="AU534" s="229" t="s">
        <v>86</v>
      </c>
      <c r="AY534" s="17" t="s">
        <v>123</v>
      </c>
      <c r="BE534" s="230">
        <f>IF(N534="základní",J534,0)</f>
        <v>0</v>
      </c>
      <c r="BF534" s="230">
        <f>IF(N534="snížená",J534,0)</f>
        <v>0</v>
      </c>
      <c r="BG534" s="230">
        <f>IF(N534="zákl. přenesená",J534,0)</f>
        <v>0</v>
      </c>
      <c r="BH534" s="230">
        <f>IF(N534="sníž. přenesená",J534,0)</f>
        <v>0</v>
      </c>
      <c r="BI534" s="230">
        <f>IF(N534="nulová",J534,0)</f>
        <v>0</v>
      </c>
      <c r="BJ534" s="17" t="s">
        <v>84</v>
      </c>
      <c r="BK534" s="230">
        <f>ROUND(I534*H534,2)</f>
        <v>0</v>
      </c>
      <c r="BL534" s="17" t="s">
        <v>333</v>
      </c>
      <c r="BM534" s="229" t="s">
        <v>828</v>
      </c>
    </row>
    <row r="535" s="2" customFormat="1">
      <c r="A535" s="38"/>
      <c r="B535" s="39"/>
      <c r="C535" s="40"/>
      <c r="D535" s="231" t="s">
        <v>133</v>
      </c>
      <c r="E535" s="40"/>
      <c r="F535" s="232" t="s">
        <v>829</v>
      </c>
      <c r="G535" s="40"/>
      <c r="H535" s="40"/>
      <c r="I535" s="233"/>
      <c r="J535" s="40"/>
      <c r="K535" s="40"/>
      <c r="L535" s="44"/>
      <c r="M535" s="234"/>
      <c r="N535" s="235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133</v>
      </c>
      <c r="AU535" s="17" t="s">
        <v>86</v>
      </c>
    </row>
    <row r="536" s="13" customFormat="1">
      <c r="A536" s="13"/>
      <c r="B536" s="236"/>
      <c r="C536" s="237"/>
      <c r="D536" s="231" t="s">
        <v>134</v>
      </c>
      <c r="E536" s="238" t="s">
        <v>1</v>
      </c>
      <c r="F536" s="239" t="s">
        <v>830</v>
      </c>
      <c r="G536" s="237"/>
      <c r="H536" s="240">
        <v>1.7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6" t="s">
        <v>134</v>
      </c>
      <c r="AU536" s="246" t="s">
        <v>86</v>
      </c>
      <c r="AV536" s="13" t="s">
        <v>86</v>
      </c>
      <c r="AW536" s="13" t="s">
        <v>30</v>
      </c>
      <c r="AX536" s="13" t="s">
        <v>84</v>
      </c>
      <c r="AY536" s="246" t="s">
        <v>123</v>
      </c>
    </row>
    <row r="537" s="2" customFormat="1" ht="16.5" customHeight="1">
      <c r="A537" s="38"/>
      <c r="B537" s="39"/>
      <c r="C537" s="272" t="s">
        <v>831</v>
      </c>
      <c r="D537" s="272" t="s">
        <v>295</v>
      </c>
      <c r="E537" s="273" t="s">
        <v>832</v>
      </c>
      <c r="F537" s="274" t="s">
        <v>833</v>
      </c>
      <c r="G537" s="275" t="s">
        <v>748</v>
      </c>
      <c r="H537" s="276">
        <v>1.0680000000000001</v>
      </c>
      <c r="I537" s="277"/>
      <c r="J537" s="278">
        <f>ROUND(I537*H537,2)</f>
        <v>0</v>
      </c>
      <c r="K537" s="274" t="s">
        <v>1</v>
      </c>
      <c r="L537" s="279"/>
      <c r="M537" s="280" t="s">
        <v>1</v>
      </c>
      <c r="N537" s="281" t="s">
        <v>41</v>
      </c>
      <c r="O537" s="91"/>
      <c r="P537" s="227">
        <f>O537*H537</f>
        <v>0</v>
      </c>
      <c r="Q537" s="227">
        <v>0.001</v>
      </c>
      <c r="R537" s="227">
        <f>Q537*H537</f>
        <v>0.0010680000000000002</v>
      </c>
      <c r="S537" s="227">
        <v>0</v>
      </c>
      <c r="T537" s="228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9" t="s">
        <v>442</v>
      </c>
      <c r="AT537" s="229" t="s">
        <v>295</v>
      </c>
      <c r="AU537" s="229" t="s">
        <v>86</v>
      </c>
      <c r="AY537" s="17" t="s">
        <v>123</v>
      </c>
      <c r="BE537" s="230">
        <f>IF(N537="základní",J537,0)</f>
        <v>0</v>
      </c>
      <c r="BF537" s="230">
        <f>IF(N537="snížená",J537,0)</f>
        <v>0</v>
      </c>
      <c r="BG537" s="230">
        <f>IF(N537="zákl. přenesená",J537,0)</f>
        <v>0</v>
      </c>
      <c r="BH537" s="230">
        <f>IF(N537="sníž. přenesená",J537,0)</f>
        <v>0</v>
      </c>
      <c r="BI537" s="230">
        <f>IF(N537="nulová",J537,0)</f>
        <v>0</v>
      </c>
      <c r="BJ537" s="17" t="s">
        <v>84</v>
      </c>
      <c r="BK537" s="230">
        <f>ROUND(I537*H537,2)</f>
        <v>0</v>
      </c>
      <c r="BL537" s="17" t="s">
        <v>442</v>
      </c>
      <c r="BM537" s="229" t="s">
        <v>834</v>
      </c>
    </row>
    <row r="538" s="2" customFormat="1">
      <c r="A538" s="38"/>
      <c r="B538" s="39"/>
      <c r="C538" s="40"/>
      <c r="D538" s="231" t="s">
        <v>133</v>
      </c>
      <c r="E538" s="40"/>
      <c r="F538" s="232" t="s">
        <v>833</v>
      </c>
      <c r="G538" s="40"/>
      <c r="H538" s="40"/>
      <c r="I538" s="233"/>
      <c r="J538" s="40"/>
      <c r="K538" s="40"/>
      <c r="L538" s="44"/>
      <c r="M538" s="234"/>
      <c r="N538" s="235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133</v>
      </c>
      <c r="AU538" s="17" t="s">
        <v>86</v>
      </c>
    </row>
    <row r="539" s="13" customFormat="1">
      <c r="A539" s="13"/>
      <c r="B539" s="236"/>
      <c r="C539" s="237"/>
      <c r="D539" s="231" t="s">
        <v>134</v>
      </c>
      <c r="E539" s="238" t="s">
        <v>1</v>
      </c>
      <c r="F539" s="239" t="s">
        <v>835</v>
      </c>
      <c r="G539" s="237"/>
      <c r="H539" s="240">
        <v>1.0680000000000001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134</v>
      </c>
      <c r="AU539" s="246" t="s">
        <v>86</v>
      </c>
      <c r="AV539" s="13" t="s">
        <v>86</v>
      </c>
      <c r="AW539" s="13" t="s">
        <v>30</v>
      </c>
      <c r="AX539" s="13" t="s">
        <v>84</v>
      </c>
      <c r="AY539" s="246" t="s">
        <v>123</v>
      </c>
    </row>
    <row r="540" s="2" customFormat="1" ht="16.5" customHeight="1">
      <c r="A540" s="38"/>
      <c r="B540" s="39"/>
      <c r="C540" s="272" t="s">
        <v>836</v>
      </c>
      <c r="D540" s="272" t="s">
        <v>295</v>
      </c>
      <c r="E540" s="273" t="s">
        <v>837</v>
      </c>
      <c r="F540" s="274" t="s">
        <v>838</v>
      </c>
      <c r="G540" s="275" t="s">
        <v>129</v>
      </c>
      <c r="H540" s="276">
        <v>2</v>
      </c>
      <c r="I540" s="277"/>
      <c r="J540" s="278">
        <f>ROUND(I540*H540,2)</f>
        <v>0</v>
      </c>
      <c r="K540" s="274" t="s">
        <v>1</v>
      </c>
      <c r="L540" s="279"/>
      <c r="M540" s="280" t="s">
        <v>1</v>
      </c>
      <c r="N540" s="281" t="s">
        <v>41</v>
      </c>
      <c r="O540" s="91"/>
      <c r="P540" s="227">
        <f>O540*H540</f>
        <v>0</v>
      </c>
      <c r="Q540" s="227">
        <v>0</v>
      </c>
      <c r="R540" s="227">
        <f>Q540*H540</f>
        <v>0</v>
      </c>
      <c r="S540" s="227">
        <v>0</v>
      </c>
      <c r="T540" s="228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9" t="s">
        <v>442</v>
      </c>
      <c r="AT540" s="229" t="s">
        <v>295</v>
      </c>
      <c r="AU540" s="229" t="s">
        <v>86</v>
      </c>
      <c r="AY540" s="17" t="s">
        <v>123</v>
      </c>
      <c r="BE540" s="230">
        <f>IF(N540="základní",J540,0)</f>
        <v>0</v>
      </c>
      <c r="BF540" s="230">
        <f>IF(N540="snížená",J540,0)</f>
        <v>0</v>
      </c>
      <c r="BG540" s="230">
        <f>IF(N540="zákl. přenesená",J540,0)</f>
        <v>0</v>
      </c>
      <c r="BH540" s="230">
        <f>IF(N540="sníž. přenesená",J540,0)</f>
        <v>0</v>
      </c>
      <c r="BI540" s="230">
        <f>IF(N540="nulová",J540,0)</f>
        <v>0</v>
      </c>
      <c r="BJ540" s="17" t="s">
        <v>84</v>
      </c>
      <c r="BK540" s="230">
        <f>ROUND(I540*H540,2)</f>
        <v>0</v>
      </c>
      <c r="BL540" s="17" t="s">
        <v>442</v>
      </c>
      <c r="BM540" s="229" t="s">
        <v>839</v>
      </c>
    </row>
    <row r="541" s="2" customFormat="1">
      <c r="A541" s="38"/>
      <c r="B541" s="39"/>
      <c r="C541" s="40"/>
      <c r="D541" s="231" t="s">
        <v>133</v>
      </c>
      <c r="E541" s="40"/>
      <c r="F541" s="232" t="s">
        <v>838</v>
      </c>
      <c r="G541" s="40"/>
      <c r="H541" s="40"/>
      <c r="I541" s="233"/>
      <c r="J541" s="40"/>
      <c r="K541" s="40"/>
      <c r="L541" s="44"/>
      <c r="M541" s="234"/>
      <c r="N541" s="235"/>
      <c r="O541" s="91"/>
      <c r="P541" s="91"/>
      <c r="Q541" s="91"/>
      <c r="R541" s="91"/>
      <c r="S541" s="91"/>
      <c r="T541" s="92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133</v>
      </c>
      <c r="AU541" s="17" t="s">
        <v>86</v>
      </c>
    </row>
    <row r="542" s="13" customFormat="1">
      <c r="A542" s="13"/>
      <c r="B542" s="236"/>
      <c r="C542" s="237"/>
      <c r="D542" s="231" t="s">
        <v>134</v>
      </c>
      <c r="E542" s="238" t="s">
        <v>1</v>
      </c>
      <c r="F542" s="239" t="s">
        <v>824</v>
      </c>
      <c r="G542" s="237"/>
      <c r="H542" s="240">
        <v>2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134</v>
      </c>
      <c r="AU542" s="246" t="s">
        <v>86</v>
      </c>
      <c r="AV542" s="13" t="s">
        <v>86</v>
      </c>
      <c r="AW542" s="13" t="s">
        <v>30</v>
      </c>
      <c r="AX542" s="13" t="s">
        <v>84</v>
      </c>
      <c r="AY542" s="246" t="s">
        <v>123</v>
      </c>
    </row>
    <row r="543" s="2" customFormat="1" ht="16.5" customHeight="1">
      <c r="A543" s="38"/>
      <c r="B543" s="39"/>
      <c r="C543" s="218" t="s">
        <v>840</v>
      </c>
      <c r="D543" s="218" t="s">
        <v>126</v>
      </c>
      <c r="E543" s="219" t="s">
        <v>841</v>
      </c>
      <c r="F543" s="220" t="s">
        <v>842</v>
      </c>
      <c r="G543" s="221" t="s">
        <v>379</v>
      </c>
      <c r="H543" s="222">
        <v>1</v>
      </c>
      <c r="I543" s="223"/>
      <c r="J543" s="224">
        <f>ROUND(I543*H543,2)</f>
        <v>0</v>
      </c>
      <c r="K543" s="220" t="s">
        <v>1</v>
      </c>
      <c r="L543" s="44"/>
      <c r="M543" s="225" t="s">
        <v>1</v>
      </c>
      <c r="N543" s="226" t="s">
        <v>41</v>
      </c>
      <c r="O543" s="91"/>
      <c r="P543" s="227">
        <f>O543*H543</f>
        <v>0</v>
      </c>
      <c r="Q543" s="227">
        <v>0.0071199999999999996</v>
      </c>
      <c r="R543" s="227">
        <f>Q543*H543</f>
        <v>0.0071199999999999996</v>
      </c>
      <c r="S543" s="227">
        <v>0</v>
      </c>
      <c r="T543" s="228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9" t="s">
        <v>333</v>
      </c>
      <c r="AT543" s="229" t="s">
        <v>126</v>
      </c>
      <c r="AU543" s="229" t="s">
        <v>86</v>
      </c>
      <c r="AY543" s="17" t="s">
        <v>123</v>
      </c>
      <c r="BE543" s="230">
        <f>IF(N543="základní",J543,0)</f>
        <v>0</v>
      </c>
      <c r="BF543" s="230">
        <f>IF(N543="snížená",J543,0)</f>
        <v>0</v>
      </c>
      <c r="BG543" s="230">
        <f>IF(N543="zákl. přenesená",J543,0)</f>
        <v>0</v>
      </c>
      <c r="BH543" s="230">
        <f>IF(N543="sníž. přenesená",J543,0)</f>
        <v>0</v>
      </c>
      <c r="BI543" s="230">
        <f>IF(N543="nulová",J543,0)</f>
        <v>0</v>
      </c>
      <c r="BJ543" s="17" t="s">
        <v>84</v>
      </c>
      <c r="BK543" s="230">
        <f>ROUND(I543*H543,2)</f>
        <v>0</v>
      </c>
      <c r="BL543" s="17" t="s">
        <v>333</v>
      </c>
      <c r="BM543" s="229" t="s">
        <v>843</v>
      </c>
    </row>
    <row r="544" s="13" customFormat="1">
      <c r="A544" s="13"/>
      <c r="B544" s="236"/>
      <c r="C544" s="237"/>
      <c r="D544" s="231" t="s">
        <v>134</v>
      </c>
      <c r="E544" s="238" t="s">
        <v>1</v>
      </c>
      <c r="F544" s="239" t="s">
        <v>844</v>
      </c>
      <c r="G544" s="237"/>
      <c r="H544" s="240">
        <v>1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6" t="s">
        <v>134</v>
      </c>
      <c r="AU544" s="246" t="s">
        <v>86</v>
      </c>
      <c r="AV544" s="13" t="s">
        <v>86</v>
      </c>
      <c r="AW544" s="13" t="s">
        <v>30</v>
      </c>
      <c r="AX544" s="13" t="s">
        <v>84</v>
      </c>
      <c r="AY544" s="246" t="s">
        <v>123</v>
      </c>
    </row>
    <row r="545" s="2" customFormat="1" ht="16.5" customHeight="1">
      <c r="A545" s="38"/>
      <c r="B545" s="39"/>
      <c r="C545" s="272" t="s">
        <v>845</v>
      </c>
      <c r="D545" s="272" t="s">
        <v>295</v>
      </c>
      <c r="E545" s="273" t="s">
        <v>846</v>
      </c>
      <c r="F545" s="274" t="s">
        <v>847</v>
      </c>
      <c r="G545" s="275" t="s">
        <v>213</v>
      </c>
      <c r="H545" s="276">
        <v>1</v>
      </c>
      <c r="I545" s="277"/>
      <c r="J545" s="278">
        <f>ROUND(I545*H545,2)</f>
        <v>0</v>
      </c>
      <c r="K545" s="274" t="s">
        <v>139</v>
      </c>
      <c r="L545" s="279"/>
      <c r="M545" s="280" t="s">
        <v>1</v>
      </c>
      <c r="N545" s="281" t="s">
        <v>41</v>
      </c>
      <c r="O545" s="91"/>
      <c r="P545" s="227">
        <f>O545*H545</f>
        <v>0</v>
      </c>
      <c r="Q545" s="227">
        <v>0.01311</v>
      </c>
      <c r="R545" s="227">
        <f>Q545*H545</f>
        <v>0.01311</v>
      </c>
      <c r="S545" s="227">
        <v>0</v>
      </c>
      <c r="T545" s="228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9" t="s">
        <v>731</v>
      </c>
      <c r="AT545" s="229" t="s">
        <v>295</v>
      </c>
      <c r="AU545" s="229" t="s">
        <v>86</v>
      </c>
      <c r="AY545" s="17" t="s">
        <v>123</v>
      </c>
      <c r="BE545" s="230">
        <f>IF(N545="základní",J545,0)</f>
        <v>0</v>
      </c>
      <c r="BF545" s="230">
        <f>IF(N545="snížená",J545,0)</f>
        <v>0</v>
      </c>
      <c r="BG545" s="230">
        <f>IF(N545="zákl. přenesená",J545,0)</f>
        <v>0</v>
      </c>
      <c r="BH545" s="230">
        <f>IF(N545="sníž. přenesená",J545,0)</f>
        <v>0</v>
      </c>
      <c r="BI545" s="230">
        <f>IF(N545="nulová",J545,0)</f>
        <v>0</v>
      </c>
      <c r="BJ545" s="17" t="s">
        <v>84</v>
      </c>
      <c r="BK545" s="230">
        <f>ROUND(I545*H545,2)</f>
        <v>0</v>
      </c>
      <c r="BL545" s="17" t="s">
        <v>333</v>
      </c>
      <c r="BM545" s="229" t="s">
        <v>848</v>
      </c>
    </row>
    <row r="546" s="2" customFormat="1">
      <c r="A546" s="38"/>
      <c r="B546" s="39"/>
      <c r="C546" s="40"/>
      <c r="D546" s="231" t="s">
        <v>133</v>
      </c>
      <c r="E546" s="40"/>
      <c r="F546" s="232" t="s">
        <v>847</v>
      </c>
      <c r="G546" s="40"/>
      <c r="H546" s="40"/>
      <c r="I546" s="233"/>
      <c r="J546" s="40"/>
      <c r="K546" s="40"/>
      <c r="L546" s="44"/>
      <c r="M546" s="234"/>
      <c r="N546" s="235"/>
      <c r="O546" s="91"/>
      <c r="P546" s="91"/>
      <c r="Q546" s="91"/>
      <c r="R546" s="91"/>
      <c r="S546" s="91"/>
      <c r="T546" s="92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133</v>
      </c>
      <c r="AU546" s="17" t="s">
        <v>86</v>
      </c>
    </row>
    <row r="547" s="2" customFormat="1" ht="16.5" customHeight="1">
      <c r="A547" s="38"/>
      <c r="B547" s="39"/>
      <c r="C547" s="218" t="s">
        <v>849</v>
      </c>
      <c r="D547" s="218" t="s">
        <v>126</v>
      </c>
      <c r="E547" s="219" t="s">
        <v>850</v>
      </c>
      <c r="F547" s="220" t="s">
        <v>851</v>
      </c>
      <c r="G547" s="221" t="s">
        <v>276</v>
      </c>
      <c r="H547" s="222">
        <v>0.025000000000000001</v>
      </c>
      <c r="I547" s="223"/>
      <c r="J547" s="224">
        <f>ROUND(I547*H547,2)</f>
        <v>0</v>
      </c>
      <c r="K547" s="220" t="s">
        <v>139</v>
      </c>
      <c r="L547" s="44"/>
      <c r="M547" s="225" t="s">
        <v>1</v>
      </c>
      <c r="N547" s="226" t="s">
        <v>41</v>
      </c>
      <c r="O547" s="91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29" t="s">
        <v>333</v>
      </c>
      <c r="AT547" s="229" t="s">
        <v>126</v>
      </c>
      <c r="AU547" s="229" t="s">
        <v>86</v>
      </c>
      <c r="AY547" s="17" t="s">
        <v>123</v>
      </c>
      <c r="BE547" s="230">
        <f>IF(N547="základní",J547,0)</f>
        <v>0</v>
      </c>
      <c r="BF547" s="230">
        <f>IF(N547="snížená",J547,0)</f>
        <v>0</v>
      </c>
      <c r="BG547" s="230">
        <f>IF(N547="zákl. přenesená",J547,0)</f>
        <v>0</v>
      </c>
      <c r="BH547" s="230">
        <f>IF(N547="sníž. přenesená",J547,0)</f>
        <v>0</v>
      </c>
      <c r="BI547" s="230">
        <f>IF(N547="nulová",J547,0)</f>
        <v>0</v>
      </c>
      <c r="BJ547" s="17" t="s">
        <v>84</v>
      </c>
      <c r="BK547" s="230">
        <f>ROUND(I547*H547,2)</f>
        <v>0</v>
      </c>
      <c r="BL547" s="17" t="s">
        <v>333</v>
      </c>
      <c r="BM547" s="229" t="s">
        <v>852</v>
      </c>
    </row>
    <row r="548" s="2" customFormat="1">
      <c r="A548" s="38"/>
      <c r="B548" s="39"/>
      <c r="C548" s="40"/>
      <c r="D548" s="231" t="s">
        <v>133</v>
      </c>
      <c r="E548" s="40"/>
      <c r="F548" s="232" t="s">
        <v>853</v>
      </c>
      <c r="G548" s="40"/>
      <c r="H548" s="40"/>
      <c r="I548" s="233"/>
      <c r="J548" s="40"/>
      <c r="K548" s="40"/>
      <c r="L548" s="44"/>
      <c r="M548" s="234"/>
      <c r="N548" s="235"/>
      <c r="O548" s="91"/>
      <c r="P548" s="91"/>
      <c r="Q548" s="91"/>
      <c r="R548" s="91"/>
      <c r="S548" s="91"/>
      <c r="T548" s="92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133</v>
      </c>
      <c r="AU548" s="17" t="s">
        <v>86</v>
      </c>
    </row>
    <row r="549" s="2" customFormat="1" ht="16.5" customHeight="1">
      <c r="A549" s="38"/>
      <c r="B549" s="39"/>
      <c r="C549" s="218" t="s">
        <v>854</v>
      </c>
      <c r="D549" s="218" t="s">
        <v>126</v>
      </c>
      <c r="E549" s="219" t="s">
        <v>855</v>
      </c>
      <c r="F549" s="220" t="s">
        <v>856</v>
      </c>
      <c r="G549" s="221" t="s">
        <v>138</v>
      </c>
      <c r="H549" s="222">
        <v>1</v>
      </c>
      <c r="I549" s="223"/>
      <c r="J549" s="224">
        <f>ROUND(I549*H549,2)</f>
        <v>0</v>
      </c>
      <c r="K549" s="220" t="s">
        <v>1</v>
      </c>
      <c r="L549" s="44"/>
      <c r="M549" s="225" t="s">
        <v>1</v>
      </c>
      <c r="N549" s="226" t="s">
        <v>41</v>
      </c>
      <c r="O549" s="91"/>
      <c r="P549" s="227">
        <f>O549*H549</f>
        <v>0</v>
      </c>
      <c r="Q549" s="227">
        <v>0</v>
      </c>
      <c r="R549" s="227">
        <f>Q549*H549</f>
        <v>0</v>
      </c>
      <c r="S549" s="227">
        <v>0</v>
      </c>
      <c r="T549" s="228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9" t="s">
        <v>294</v>
      </c>
      <c r="AT549" s="229" t="s">
        <v>126</v>
      </c>
      <c r="AU549" s="229" t="s">
        <v>86</v>
      </c>
      <c r="AY549" s="17" t="s">
        <v>123</v>
      </c>
      <c r="BE549" s="230">
        <f>IF(N549="základní",J549,0)</f>
        <v>0</v>
      </c>
      <c r="BF549" s="230">
        <f>IF(N549="snížená",J549,0)</f>
        <v>0</v>
      </c>
      <c r="BG549" s="230">
        <f>IF(N549="zákl. přenesená",J549,0)</f>
        <v>0</v>
      </c>
      <c r="BH549" s="230">
        <f>IF(N549="sníž. přenesená",J549,0)</f>
        <v>0</v>
      </c>
      <c r="BI549" s="230">
        <f>IF(N549="nulová",J549,0)</f>
        <v>0</v>
      </c>
      <c r="BJ549" s="17" t="s">
        <v>84</v>
      </c>
      <c r="BK549" s="230">
        <f>ROUND(I549*H549,2)</f>
        <v>0</v>
      </c>
      <c r="BL549" s="17" t="s">
        <v>294</v>
      </c>
      <c r="BM549" s="229" t="s">
        <v>857</v>
      </c>
    </row>
    <row r="550" s="2" customFormat="1" ht="21.75" customHeight="1">
      <c r="A550" s="38"/>
      <c r="B550" s="39"/>
      <c r="C550" s="218" t="s">
        <v>858</v>
      </c>
      <c r="D550" s="218" t="s">
        <v>126</v>
      </c>
      <c r="E550" s="219" t="s">
        <v>859</v>
      </c>
      <c r="F550" s="220" t="s">
        <v>860</v>
      </c>
      <c r="G550" s="221" t="s">
        <v>379</v>
      </c>
      <c r="H550" s="222">
        <v>1</v>
      </c>
      <c r="I550" s="223"/>
      <c r="J550" s="224">
        <f>ROUND(I550*H550,2)</f>
        <v>0</v>
      </c>
      <c r="K550" s="220" t="s">
        <v>1</v>
      </c>
      <c r="L550" s="44"/>
      <c r="M550" s="225" t="s">
        <v>1</v>
      </c>
      <c r="N550" s="226" t="s">
        <v>41</v>
      </c>
      <c r="O550" s="91"/>
      <c r="P550" s="227">
        <f>O550*H550</f>
        <v>0</v>
      </c>
      <c r="Q550" s="227">
        <v>0</v>
      </c>
      <c r="R550" s="227">
        <f>Q550*H550</f>
        <v>0</v>
      </c>
      <c r="S550" s="227">
        <v>0</v>
      </c>
      <c r="T550" s="228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9" t="s">
        <v>294</v>
      </c>
      <c r="AT550" s="229" t="s">
        <v>126</v>
      </c>
      <c r="AU550" s="229" t="s">
        <v>86</v>
      </c>
      <c r="AY550" s="17" t="s">
        <v>123</v>
      </c>
      <c r="BE550" s="230">
        <f>IF(N550="základní",J550,0)</f>
        <v>0</v>
      </c>
      <c r="BF550" s="230">
        <f>IF(N550="snížená",J550,0)</f>
        <v>0</v>
      </c>
      <c r="BG550" s="230">
        <f>IF(N550="zákl. přenesená",J550,0)</f>
        <v>0</v>
      </c>
      <c r="BH550" s="230">
        <f>IF(N550="sníž. přenesená",J550,0)</f>
        <v>0</v>
      </c>
      <c r="BI550" s="230">
        <f>IF(N550="nulová",J550,0)</f>
        <v>0</v>
      </c>
      <c r="BJ550" s="17" t="s">
        <v>84</v>
      </c>
      <c r="BK550" s="230">
        <f>ROUND(I550*H550,2)</f>
        <v>0</v>
      </c>
      <c r="BL550" s="17" t="s">
        <v>294</v>
      </c>
      <c r="BM550" s="229" t="s">
        <v>861</v>
      </c>
    </row>
    <row r="551" s="2" customFormat="1" ht="16.5" customHeight="1">
      <c r="A551" s="38"/>
      <c r="B551" s="39"/>
      <c r="C551" s="218" t="s">
        <v>862</v>
      </c>
      <c r="D551" s="218" t="s">
        <v>126</v>
      </c>
      <c r="E551" s="219" t="s">
        <v>863</v>
      </c>
      <c r="F551" s="220" t="s">
        <v>864</v>
      </c>
      <c r="G551" s="221" t="s">
        <v>379</v>
      </c>
      <c r="H551" s="222">
        <v>1</v>
      </c>
      <c r="I551" s="223"/>
      <c r="J551" s="224">
        <f>ROUND(I551*H551,2)</f>
        <v>0</v>
      </c>
      <c r="K551" s="220" t="s">
        <v>1</v>
      </c>
      <c r="L551" s="44"/>
      <c r="M551" s="225" t="s">
        <v>1</v>
      </c>
      <c r="N551" s="226" t="s">
        <v>41</v>
      </c>
      <c r="O551" s="91"/>
      <c r="P551" s="227">
        <f>O551*H551</f>
        <v>0</v>
      </c>
      <c r="Q551" s="227">
        <v>0</v>
      </c>
      <c r="R551" s="227">
        <f>Q551*H551</f>
        <v>0</v>
      </c>
      <c r="S551" s="227">
        <v>0</v>
      </c>
      <c r="T551" s="228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9" t="s">
        <v>294</v>
      </c>
      <c r="AT551" s="229" t="s">
        <v>126</v>
      </c>
      <c r="AU551" s="229" t="s">
        <v>86</v>
      </c>
      <c r="AY551" s="17" t="s">
        <v>123</v>
      </c>
      <c r="BE551" s="230">
        <f>IF(N551="základní",J551,0)</f>
        <v>0</v>
      </c>
      <c r="BF551" s="230">
        <f>IF(N551="snížená",J551,0)</f>
        <v>0</v>
      </c>
      <c r="BG551" s="230">
        <f>IF(N551="zákl. přenesená",J551,0)</f>
        <v>0</v>
      </c>
      <c r="BH551" s="230">
        <f>IF(N551="sníž. přenesená",J551,0)</f>
        <v>0</v>
      </c>
      <c r="BI551" s="230">
        <f>IF(N551="nulová",J551,0)</f>
        <v>0</v>
      </c>
      <c r="BJ551" s="17" t="s">
        <v>84</v>
      </c>
      <c r="BK551" s="230">
        <f>ROUND(I551*H551,2)</f>
        <v>0</v>
      </c>
      <c r="BL551" s="17" t="s">
        <v>294</v>
      </c>
      <c r="BM551" s="229" t="s">
        <v>865</v>
      </c>
    </row>
    <row r="552" s="2" customFormat="1" ht="16.5" customHeight="1">
      <c r="A552" s="38"/>
      <c r="B552" s="39"/>
      <c r="C552" s="218" t="s">
        <v>866</v>
      </c>
      <c r="D552" s="218" t="s">
        <v>126</v>
      </c>
      <c r="E552" s="219" t="s">
        <v>867</v>
      </c>
      <c r="F552" s="220" t="s">
        <v>868</v>
      </c>
      <c r="G552" s="221" t="s">
        <v>276</v>
      </c>
      <c r="H552" s="222">
        <v>0.25</v>
      </c>
      <c r="I552" s="223"/>
      <c r="J552" s="224">
        <f>ROUND(I552*H552,2)</f>
        <v>0</v>
      </c>
      <c r="K552" s="220" t="s">
        <v>161</v>
      </c>
      <c r="L552" s="44"/>
      <c r="M552" s="225" t="s">
        <v>1</v>
      </c>
      <c r="N552" s="226" t="s">
        <v>41</v>
      </c>
      <c r="O552" s="91"/>
      <c r="P552" s="227">
        <f>O552*H552</f>
        <v>0</v>
      </c>
      <c r="Q552" s="227">
        <v>0</v>
      </c>
      <c r="R552" s="227">
        <f>Q552*H552</f>
        <v>0</v>
      </c>
      <c r="S552" s="227">
        <v>0</v>
      </c>
      <c r="T552" s="228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9" t="s">
        <v>333</v>
      </c>
      <c r="AT552" s="229" t="s">
        <v>126</v>
      </c>
      <c r="AU552" s="229" t="s">
        <v>86</v>
      </c>
      <c r="AY552" s="17" t="s">
        <v>123</v>
      </c>
      <c r="BE552" s="230">
        <f>IF(N552="základní",J552,0)</f>
        <v>0</v>
      </c>
      <c r="BF552" s="230">
        <f>IF(N552="snížená",J552,0)</f>
        <v>0</v>
      </c>
      <c r="BG552" s="230">
        <f>IF(N552="zákl. přenesená",J552,0)</f>
        <v>0</v>
      </c>
      <c r="BH552" s="230">
        <f>IF(N552="sníž. přenesená",J552,0)</f>
        <v>0</v>
      </c>
      <c r="BI552" s="230">
        <f>IF(N552="nulová",J552,0)</f>
        <v>0</v>
      </c>
      <c r="BJ552" s="17" t="s">
        <v>84</v>
      </c>
      <c r="BK552" s="230">
        <f>ROUND(I552*H552,2)</f>
        <v>0</v>
      </c>
      <c r="BL552" s="17" t="s">
        <v>333</v>
      </c>
      <c r="BM552" s="229" t="s">
        <v>869</v>
      </c>
    </row>
    <row r="553" s="2" customFormat="1">
      <c r="A553" s="38"/>
      <c r="B553" s="39"/>
      <c r="C553" s="40"/>
      <c r="D553" s="231" t="s">
        <v>133</v>
      </c>
      <c r="E553" s="40"/>
      <c r="F553" s="232" t="s">
        <v>870</v>
      </c>
      <c r="G553" s="40"/>
      <c r="H553" s="40"/>
      <c r="I553" s="233"/>
      <c r="J553" s="40"/>
      <c r="K553" s="40"/>
      <c r="L553" s="44"/>
      <c r="M553" s="234"/>
      <c r="N553" s="235"/>
      <c r="O553" s="91"/>
      <c r="P553" s="91"/>
      <c r="Q553" s="91"/>
      <c r="R553" s="91"/>
      <c r="S553" s="91"/>
      <c r="T553" s="92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133</v>
      </c>
      <c r="AU553" s="17" t="s">
        <v>86</v>
      </c>
    </row>
    <row r="554" s="12" customFormat="1" ht="25.92" customHeight="1">
      <c r="A554" s="12"/>
      <c r="B554" s="202"/>
      <c r="C554" s="203"/>
      <c r="D554" s="204" t="s">
        <v>75</v>
      </c>
      <c r="E554" s="205" t="s">
        <v>82</v>
      </c>
      <c r="F554" s="205" t="s">
        <v>121</v>
      </c>
      <c r="G554" s="203"/>
      <c r="H554" s="203"/>
      <c r="I554" s="206"/>
      <c r="J554" s="207">
        <f>BK554</f>
        <v>0</v>
      </c>
      <c r="K554" s="203"/>
      <c r="L554" s="208"/>
      <c r="M554" s="209"/>
      <c r="N554" s="210"/>
      <c r="O554" s="210"/>
      <c r="P554" s="211">
        <f>P555</f>
        <v>0</v>
      </c>
      <c r="Q554" s="210"/>
      <c r="R554" s="211">
        <f>R555</f>
        <v>0</v>
      </c>
      <c r="S554" s="210"/>
      <c r="T554" s="212">
        <f>T555</f>
        <v>0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213" t="s">
        <v>122</v>
      </c>
      <c r="AT554" s="214" t="s">
        <v>75</v>
      </c>
      <c r="AU554" s="214" t="s">
        <v>76</v>
      </c>
      <c r="AY554" s="213" t="s">
        <v>123</v>
      </c>
      <c r="BK554" s="215">
        <f>BK555</f>
        <v>0</v>
      </c>
    </row>
    <row r="555" s="12" customFormat="1" ht="22.8" customHeight="1">
      <c r="A555" s="12"/>
      <c r="B555" s="202"/>
      <c r="C555" s="203"/>
      <c r="D555" s="204" t="s">
        <v>75</v>
      </c>
      <c r="E555" s="216" t="s">
        <v>871</v>
      </c>
      <c r="F555" s="216" t="s">
        <v>872</v>
      </c>
      <c r="G555" s="203"/>
      <c r="H555" s="203"/>
      <c r="I555" s="206"/>
      <c r="J555" s="217">
        <f>BK555</f>
        <v>0</v>
      </c>
      <c r="K555" s="203"/>
      <c r="L555" s="208"/>
      <c r="M555" s="209"/>
      <c r="N555" s="210"/>
      <c r="O555" s="210"/>
      <c r="P555" s="211">
        <f>SUM(P556:P558)</f>
        <v>0</v>
      </c>
      <c r="Q555" s="210"/>
      <c r="R555" s="211">
        <f>SUM(R556:R558)</f>
        <v>0</v>
      </c>
      <c r="S555" s="210"/>
      <c r="T555" s="212">
        <f>SUM(T556:T558)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13" t="s">
        <v>122</v>
      </c>
      <c r="AT555" s="214" t="s">
        <v>75</v>
      </c>
      <c r="AU555" s="214" t="s">
        <v>84</v>
      </c>
      <c r="AY555" s="213" t="s">
        <v>123</v>
      </c>
      <c r="BK555" s="215">
        <f>SUM(BK556:BK558)</f>
        <v>0</v>
      </c>
    </row>
    <row r="556" s="2" customFormat="1" ht="16.5" customHeight="1">
      <c r="A556" s="38"/>
      <c r="B556" s="39"/>
      <c r="C556" s="218" t="s">
        <v>873</v>
      </c>
      <c r="D556" s="218" t="s">
        <v>126</v>
      </c>
      <c r="E556" s="219" t="s">
        <v>874</v>
      </c>
      <c r="F556" s="220" t="s">
        <v>875</v>
      </c>
      <c r="G556" s="221" t="s">
        <v>876</v>
      </c>
      <c r="H556" s="222">
        <v>1</v>
      </c>
      <c r="I556" s="223"/>
      <c r="J556" s="224">
        <f>ROUND(I556*H556,2)</f>
        <v>0</v>
      </c>
      <c r="K556" s="220" t="s">
        <v>794</v>
      </c>
      <c r="L556" s="44"/>
      <c r="M556" s="225" t="s">
        <v>1</v>
      </c>
      <c r="N556" s="226" t="s">
        <v>41</v>
      </c>
      <c r="O556" s="91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9" t="s">
        <v>131</v>
      </c>
      <c r="AT556" s="229" t="s">
        <v>126</v>
      </c>
      <c r="AU556" s="229" t="s">
        <v>86</v>
      </c>
      <c r="AY556" s="17" t="s">
        <v>123</v>
      </c>
      <c r="BE556" s="230">
        <f>IF(N556="základní",J556,0)</f>
        <v>0</v>
      </c>
      <c r="BF556" s="230">
        <f>IF(N556="snížená",J556,0)</f>
        <v>0</v>
      </c>
      <c r="BG556" s="230">
        <f>IF(N556="zákl. přenesená",J556,0)</f>
        <v>0</v>
      </c>
      <c r="BH556" s="230">
        <f>IF(N556="sníž. přenesená",J556,0)</f>
        <v>0</v>
      </c>
      <c r="BI556" s="230">
        <f>IF(N556="nulová",J556,0)</f>
        <v>0</v>
      </c>
      <c r="BJ556" s="17" t="s">
        <v>84</v>
      </c>
      <c r="BK556" s="230">
        <f>ROUND(I556*H556,2)</f>
        <v>0</v>
      </c>
      <c r="BL556" s="17" t="s">
        <v>131</v>
      </c>
      <c r="BM556" s="229" t="s">
        <v>877</v>
      </c>
    </row>
    <row r="557" s="2" customFormat="1">
      <c r="A557" s="38"/>
      <c r="B557" s="39"/>
      <c r="C557" s="40"/>
      <c r="D557" s="231" t="s">
        <v>133</v>
      </c>
      <c r="E557" s="40"/>
      <c r="F557" s="232" t="s">
        <v>878</v>
      </c>
      <c r="G557" s="40"/>
      <c r="H557" s="40"/>
      <c r="I557" s="233"/>
      <c r="J557" s="40"/>
      <c r="K557" s="40"/>
      <c r="L557" s="44"/>
      <c r="M557" s="234"/>
      <c r="N557" s="235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133</v>
      </c>
      <c r="AU557" s="17" t="s">
        <v>86</v>
      </c>
    </row>
    <row r="558" s="13" customFormat="1">
      <c r="A558" s="13"/>
      <c r="B558" s="236"/>
      <c r="C558" s="237"/>
      <c r="D558" s="231" t="s">
        <v>134</v>
      </c>
      <c r="E558" s="238" t="s">
        <v>1</v>
      </c>
      <c r="F558" s="239" t="s">
        <v>879</v>
      </c>
      <c r="G558" s="237"/>
      <c r="H558" s="240">
        <v>1</v>
      </c>
      <c r="I558" s="241"/>
      <c r="J558" s="237"/>
      <c r="K558" s="237"/>
      <c r="L558" s="242"/>
      <c r="M558" s="282"/>
      <c r="N558" s="283"/>
      <c r="O558" s="283"/>
      <c r="P558" s="283"/>
      <c r="Q558" s="283"/>
      <c r="R558" s="283"/>
      <c r="S558" s="283"/>
      <c r="T558" s="28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6" t="s">
        <v>134</v>
      </c>
      <c r="AU558" s="246" t="s">
        <v>86</v>
      </c>
      <c r="AV558" s="13" t="s">
        <v>86</v>
      </c>
      <c r="AW558" s="13" t="s">
        <v>30</v>
      </c>
      <c r="AX558" s="13" t="s">
        <v>84</v>
      </c>
      <c r="AY558" s="246" t="s">
        <v>123</v>
      </c>
    </row>
    <row r="559" s="2" customFormat="1" ht="6.96" customHeight="1">
      <c r="A559" s="38"/>
      <c r="B559" s="66"/>
      <c r="C559" s="67"/>
      <c r="D559" s="67"/>
      <c r="E559" s="67"/>
      <c r="F559" s="67"/>
      <c r="G559" s="67"/>
      <c r="H559" s="67"/>
      <c r="I559" s="67"/>
      <c r="J559" s="67"/>
      <c r="K559" s="67"/>
      <c r="L559" s="44"/>
      <c r="M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</row>
  </sheetData>
  <sheetProtection sheet="1" autoFilter="0" formatColumns="0" formatRows="0" objects="1" scenarios="1" spinCount="100000" saltValue="GeNzUnBjK4sa+uqMhN1Xdf9vePJDaNOAivR0GmX8NP7vGv/R5uxFD1tNpSmYX53W8Abkwat03NWAYRIfyc/v/g==" hashValue="RQiIg+OE5SP5JEIizVMMu5eu8DcSAEXrdSxZZ1hWpvvlDVxwH6b4CFds5rKNgtIo7hErfjexzldo9corRdzjrQ==" algorithmName="SHA-512" password="DACB"/>
  <autoFilter ref="C133:K558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Cyklostezka Jižní lom - Centrum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12. 5. 2023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ROUND((SUM(BE126:BE286)),  2)</f>
        <v>0</v>
      </c>
      <c r="G33" s="38"/>
      <c r="H33" s="38"/>
      <c r="I33" s="155">
        <v>0.20999999999999999</v>
      </c>
      <c r="J33" s="154">
        <f>ROUND(((SUM(BE126:BE286))*I33),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ROUND((SUM(BF126:BF286)),  2)</f>
        <v>0</v>
      </c>
      <c r="G34" s="38"/>
      <c r="H34" s="38"/>
      <c r="I34" s="155">
        <v>0.14999999999999999</v>
      </c>
      <c r="J34" s="154">
        <f>ROUND(((SUM(BF126:BF286))*I34),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ROUND((SUM(BG126:BG286)),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ROUND((SUM(BH126:BH286)),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ROUND((SUM(BI126:BI286)),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Cyklostezka Jižní lom - Centrum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SO201 - Opěrná zeď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12. 5. 2023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179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180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181</v>
      </c>
      <c r="E99" s="188"/>
      <c r="F99" s="188"/>
      <c r="G99" s="188"/>
      <c r="H99" s="188"/>
      <c r="I99" s="188"/>
      <c r="J99" s="189">
        <f>J180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182</v>
      </c>
      <c r="E100" s="188"/>
      <c r="F100" s="188"/>
      <c r="G100" s="188"/>
      <c r="H100" s="188"/>
      <c r="I100" s="188"/>
      <c r="J100" s="189">
        <f>J228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183</v>
      </c>
      <c r="E101" s="188"/>
      <c r="F101" s="188"/>
      <c r="G101" s="188"/>
      <c r="H101" s="188"/>
      <c r="I101" s="188"/>
      <c r="J101" s="189">
        <f>J235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186</v>
      </c>
      <c r="E102" s="188"/>
      <c r="F102" s="188"/>
      <c r="G102" s="188"/>
      <c r="H102" s="188"/>
      <c r="I102" s="188"/>
      <c r="J102" s="189">
        <f>J239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187</v>
      </c>
      <c r="E103" s="188"/>
      <c r="F103" s="188"/>
      <c r="G103" s="188"/>
      <c r="H103" s="188"/>
      <c r="I103" s="188"/>
      <c r="J103" s="189">
        <f>J259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188</v>
      </c>
      <c r="E104" s="188"/>
      <c r="F104" s="188"/>
      <c r="G104" s="188"/>
      <c r="H104" s="188"/>
      <c r="I104" s="188"/>
      <c r="J104" s="189">
        <f>J270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189</v>
      </c>
      <c r="E105" s="182"/>
      <c r="F105" s="182"/>
      <c r="G105" s="182"/>
      <c r="H105" s="182"/>
      <c r="I105" s="182"/>
      <c r="J105" s="183">
        <f>J273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190</v>
      </c>
      <c r="E106" s="188"/>
      <c r="F106" s="188"/>
      <c r="G106" s="188"/>
      <c r="H106" s="188"/>
      <c r="I106" s="188"/>
      <c r="J106" s="189">
        <f>J274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Cyklostezka Jižní lom - Centrum Sokolov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SO201 - Opěrná zeď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12. 5. 2023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29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109</v>
      </c>
      <c r="D125" s="194" t="s">
        <v>61</v>
      </c>
      <c r="E125" s="194" t="s">
        <v>57</v>
      </c>
      <c r="F125" s="194" t="s">
        <v>58</v>
      </c>
      <c r="G125" s="194" t="s">
        <v>110</v>
      </c>
      <c r="H125" s="194" t="s">
        <v>111</v>
      </c>
      <c r="I125" s="194" t="s">
        <v>112</v>
      </c>
      <c r="J125" s="194" t="s">
        <v>101</v>
      </c>
      <c r="K125" s="195" t="s">
        <v>113</v>
      </c>
      <c r="L125" s="196"/>
      <c r="M125" s="100" t="s">
        <v>1</v>
      </c>
      <c r="N125" s="101" t="s">
        <v>40</v>
      </c>
      <c r="O125" s="101" t="s">
        <v>114</v>
      </c>
      <c r="P125" s="101" t="s">
        <v>115</v>
      </c>
      <c r="Q125" s="101" t="s">
        <v>116</v>
      </c>
      <c r="R125" s="101" t="s">
        <v>117</v>
      </c>
      <c r="S125" s="101" t="s">
        <v>118</v>
      </c>
      <c r="T125" s="102" t="s">
        <v>119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120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P127+P273</f>
        <v>0</v>
      </c>
      <c r="Q126" s="104"/>
      <c r="R126" s="199">
        <f>R127+R273</f>
        <v>1211.8319417199998</v>
      </c>
      <c r="S126" s="104"/>
      <c r="T126" s="200">
        <f>T127+T273</f>
        <v>123.32787999999999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103</v>
      </c>
      <c r="BK126" s="201">
        <f>BK127+BK273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196</v>
      </c>
      <c r="F127" s="205" t="s">
        <v>197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P128+P180+P228+P235+P239+P259+P270</f>
        <v>0</v>
      </c>
      <c r="Q127" s="210"/>
      <c r="R127" s="211">
        <f>R128+R180+R228+R235+R239+R259+R270</f>
        <v>1209.3772785199999</v>
      </c>
      <c r="S127" s="210"/>
      <c r="T127" s="212">
        <f>T128+T180+T228+T235+T239+T259+T270</f>
        <v>123.32787999999999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76</v>
      </c>
      <c r="AY127" s="213" t="s">
        <v>123</v>
      </c>
      <c r="BK127" s="215">
        <f>BK128+BK180+BK228+BK235+BK239+BK259+BK270</f>
        <v>0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84</v>
      </c>
      <c r="F128" s="216" t="s">
        <v>198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SUM(P129:P179)</f>
        <v>0</v>
      </c>
      <c r="Q128" s="210"/>
      <c r="R128" s="211">
        <f>SUM(R129:R179)</f>
        <v>642.52965799999993</v>
      </c>
      <c r="S128" s="210"/>
      <c r="T128" s="212">
        <f>SUM(T129:T179)</f>
        <v>123.23948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84</v>
      </c>
      <c r="AY128" s="213" t="s">
        <v>123</v>
      </c>
      <c r="BK128" s="215">
        <f>SUM(BK129:BK179)</f>
        <v>0</v>
      </c>
    </row>
    <row r="129" s="2" customFormat="1" ht="16.5" customHeight="1">
      <c r="A129" s="38"/>
      <c r="B129" s="39"/>
      <c r="C129" s="218" t="s">
        <v>84</v>
      </c>
      <c r="D129" s="218" t="s">
        <v>126</v>
      </c>
      <c r="E129" s="219" t="s">
        <v>881</v>
      </c>
      <c r="F129" s="220" t="s">
        <v>882</v>
      </c>
      <c r="G129" s="221" t="s">
        <v>219</v>
      </c>
      <c r="H129" s="222">
        <v>67.713999999999999</v>
      </c>
      <c r="I129" s="223"/>
      <c r="J129" s="224">
        <f>ROUND(I129*H129,2)</f>
        <v>0</v>
      </c>
      <c r="K129" s="220" t="s">
        <v>130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1.8200000000000001</v>
      </c>
      <c r="T129" s="228">
        <f>S129*H129</f>
        <v>123.23948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148</v>
      </c>
      <c r="AT129" s="229" t="s">
        <v>126</v>
      </c>
      <c r="AU129" s="229" t="s">
        <v>86</v>
      </c>
      <c r="AY129" s="17" t="s">
        <v>123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148</v>
      </c>
      <c r="BM129" s="229" t="s">
        <v>883</v>
      </c>
    </row>
    <row r="130" s="2" customFormat="1">
      <c r="A130" s="38"/>
      <c r="B130" s="39"/>
      <c r="C130" s="40"/>
      <c r="D130" s="231" t="s">
        <v>133</v>
      </c>
      <c r="E130" s="40"/>
      <c r="F130" s="232" t="s">
        <v>884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86</v>
      </c>
    </row>
    <row r="131" s="13" customFormat="1">
      <c r="A131" s="13"/>
      <c r="B131" s="236"/>
      <c r="C131" s="237"/>
      <c r="D131" s="231" t="s">
        <v>134</v>
      </c>
      <c r="E131" s="238" t="s">
        <v>1</v>
      </c>
      <c r="F131" s="239" t="s">
        <v>885</v>
      </c>
      <c r="G131" s="237"/>
      <c r="H131" s="240">
        <v>67.713999999999999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134</v>
      </c>
      <c r="AU131" s="246" t="s">
        <v>86</v>
      </c>
      <c r="AV131" s="13" t="s">
        <v>86</v>
      </c>
      <c r="AW131" s="13" t="s">
        <v>30</v>
      </c>
      <c r="AX131" s="13" t="s">
        <v>84</v>
      </c>
      <c r="AY131" s="246" t="s">
        <v>123</v>
      </c>
    </row>
    <row r="132" s="2" customFormat="1" ht="16.5" customHeight="1">
      <c r="A132" s="38"/>
      <c r="B132" s="39"/>
      <c r="C132" s="218" t="s">
        <v>86</v>
      </c>
      <c r="D132" s="218" t="s">
        <v>126</v>
      </c>
      <c r="E132" s="219" t="s">
        <v>886</v>
      </c>
      <c r="F132" s="220" t="s">
        <v>887</v>
      </c>
      <c r="G132" s="221" t="s">
        <v>219</v>
      </c>
      <c r="H132" s="222">
        <v>67.713999999999999</v>
      </c>
      <c r="I132" s="223"/>
      <c r="J132" s="224">
        <f>ROUND(I132*H132,2)</f>
        <v>0</v>
      </c>
      <c r="K132" s="220" t="s">
        <v>130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0.40000000000000002</v>
      </c>
      <c r="R132" s="227">
        <f>Q132*H132</f>
        <v>27.085599999999999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148</v>
      </c>
      <c r="AT132" s="229" t="s">
        <v>126</v>
      </c>
      <c r="AU132" s="229" t="s">
        <v>86</v>
      </c>
      <c r="AY132" s="17" t="s">
        <v>123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148</v>
      </c>
      <c r="BM132" s="229" t="s">
        <v>888</v>
      </c>
    </row>
    <row r="133" s="2" customFormat="1">
      <c r="A133" s="38"/>
      <c r="B133" s="39"/>
      <c r="C133" s="40"/>
      <c r="D133" s="231" t="s">
        <v>133</v>
      </c>
      <c r="E133" s="40"/>
      <c r="F133" s="232" t="s">
        <v>889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133</v>
      </c>
      <c r="AU133" s="17" t="s">
        <v>86</v>
      </c>
    </row>
    <row r="134" s="13" customFormat="1">
      <c r="A134" s="13"/>
      <c r="B134" s="236"/>
      <c r="C134" s="237"/>
      <c r="D134" s="231" t="s">
        <v>134</v>
      </c>
      <c r="E134" s="238" t="s">
        <v>1</v>
      </c>
      <c r="F134" s="239" t="s">
        <v>885</v>
      </c>
      <c r="G134" s="237"/>
      <c r="H134" s="240">
        <v>67.713999999999999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134</v>
      </c>
      <c r="AU134" s="246" t="s">
        <v>86</v>
      </c>
      <c r="AV134" s="13" t="s">
        <v>86</v>
      </c>
      <c r="AW134" s="13" t="s">
        <v>30</v>
      </c>
      <c r="AX134" s="13" t="s">
        <v>84</v>
      </c>
      <c r="AY134" s="246" t="s">
        <v>123</v>
      </c>
    </row>
    <row r="135" s="2" customFormat="1" ht="16.5" customHeight="1">
      <c r="A135" s="38"/>
      <c r="B135" s="39"/>
      <c r="C135" s="218" t="s">
        <v>141</v>
      </c>
      <c r="D135" s="218" t="s">
        <v>126</v>
      </c>
      <c r="E135" s="219" t="s">
        <v>890</v>
      </c>
      <c r="F135" s="220" t="s">
        <v>891</v>
      </c>
      <c r="G135" s="221" t="s">
        <v>219</v>
      </c>
      <c r="H135" s="222">
        <v>67.713999999999999</v>
      </c>
      <c r="I135" s="223"/>
      <c r="J135" s="224">
        <f>ROUND(I135*H135,2)</f>
        <v>0</v>
      </c>
      <c r="K135" s="220" t="s">
        <v>130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148</v>
      </c>
      <c r="AT135" s="229" t="s">
        <v>126</v>
      </c>
      <c r="AU135" s="229" t="s">
        <v>86</v>
      </c>
      <c r="AY135" s="17" t="s">
        <v>123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148</v>
      </c>
      <c r="BM135" s="229" t="s">
        <v>892</v>
      </c>
    </row>
    <row r="136" s="2" customFormat="1">
      <c r="A136" s="38"/>
      <c r="B136" s="39"/>
      <c r="C136" s="40"/>
      <c r="D136" s="231" t="s">
        <v>133</v>
      </c>
      <c r="E136" s="40"/>
      <c r="F136" s="232" t="s">
        <v>893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133</v>
      </c>
      <c r="AU136" s="17" t="s">
        <v>86</v>
      </c>
    </row>
    <row r="137" s="13" customFormat="1">
      <c r="A137" s="13"/>
      <c r="B137" s="236"/>
      <c r="C137" s="237"/>
      <c r="D137" s="231" t="s">
        <v>134</v>
      </c>
      <c r="E137" s="238" t="s">
        <v>1</v>
      </c>
      <c r="F137" s="239" t="s">
        <v>885</v>
      </c>
      <c r="G137" s="237"/>
      <c r="H137" s="240">
        <v>67.713999999999999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134</v>
      </c>
      <c r="AU137" s="246" t="s">
        <v>86</v>
      </c>
      <c r="AV137" s="13" t="s">
        <v>86</v>
      </c>
      <c r="AW137" s="13" t="s">
        <v>30</v>
      </c>
      <c r="AX137" s="13" t="s">
        <v>84</v>
      </c>
      <c r="AY137" s="246" t="s">
        <v>123</v>
      </c>
    </row>
    <row r="138" s="2" customFormat="1" ht="21.75" customHeight="1">
      <c r="A138" s="38"/>
      <c r="B138" s="39"/>
      <c r="C138" s="218" t="s">
        <v>148</v>
      </c>
      <c r="D138" s="218" t="s">
        <v>126</v>
      </c>
      <c r="E138" s="219" t="s">
        <v>894</v>
      </c>
      <c r="F138" s="220" t="s">
        <v>895</v>
      </c>
      <c r="G138" s="221" t="s">
        <v>219</v>
      </c>
      <c r="H138" s="222">
        <v>471.24000000000001</v>
      </c>
      <c r="I138" s="223"/>
      <c r="J138" s="224">
        <f>ROUND(I138*H138,2)</f>
        <v>0</v>
      </c>
      <c r="K138" s="220" t="s">
        <v>130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148</v>
      </c>
      <c r="AT138" s="229" t="s">
        <v>126</v>
      </c>
      <c r="AU138" s="229" t="s">
        <v>86</v>
      </c>
      <c r="AY138" s="17" t="s">
        <v>123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148</v>
      </c>
      <c r="BM138" s="229" t="s">
        <v>896</v>
      </c>
    </row>
    <row r="139" s="2" customFormat="1">
      <c r="A139" s="38"/>
      <c r="B139" s="39"/>
      <c r="C139" s="40"/>
      <c r="D139" s="231" t="s">
        <v>133</v>
      </c>
      <c r="E139" s="40"/>
      <c r="F139" s="232" t="s">
        <v>897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86</v>
      </c>
    </row>
    <row r="140" s="13" customFormat="1">
      <c r="A140" s="13"/>
      <c r="B140" s="236"/>
      <c r="C140" s="237"/>
      <c r="D140" s="231" t="s">
        <v>134</v>
      </c>
      <c r="E140" s="238" t="s">
        <v>1</v>
      </c>
      <c r="F140" s="239" t="s">
        <v>898</v>
      </c>
      <c r="G140" s="237"/>
      <c r="H140" s="240">
        <v>471.24000000000001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134</v>
      </c>
      <c r="AU140" s="246" t="s">
        <v>86</v>
      </c>
      <c r="AV140" s="13" t="s">
        <v>86</v>
      </c>
      <c r="AW140" s="13" t="s">
        <v>30</v>
      </c>
      <c r="AX140" s="13" t="s">
        <v>84</v>
      </c>
      <c r="AY140" s="246" t="s">
        <v>123</v>
      </c>
    </row>
    <row r="141" s="2" customFormat="1" ht="16.5" customHeight="1">
      <c r="A141" s="38"/>
      <c r="B141" s="39"/>
      <c r="C141" s="218" t="s">
        <v>122</v>
      </c>
      <c r="D141" s="218" t="s">
        <v>126</v>
      </c>
      <c r="E141" s="219" t="s">
        <v>899</v>
      </c>
      <c r="F141" s="220" t="s">
        <v>900</v>
      </c>
      <c r="G141" s="221" t="s">
        <v>219</v>
      </c>
      <c r="H141" s="222">
        <v>333.79500000000002</v>
      </c>
      <c r="I141" s="223"/>
      <c r="J141" s="224">
        <f>ROUND(I141*H141,2)</f>
        <v>0</v>
      </c>
      <c r="K141" s="220" t="s">
        <v>130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148</v>
      </c>
      <c r="AT141" s="229" t="s">
        <v>126</v>
      </c>
      <c r="AU141" s="229" t="s">
        <v>86</v>
      </c>
      <c r="AY141" s="17" t="s">
        <v>123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148</v>
      </c>
      <c r="BM141" s="229" t="s">
        <v>901</v>
      </c>
    </row>
    <row r="142" s="2" customFormat="1">
      <c r="A142" s="38"/>
      <c r="B142" s="39"/>
      <c r="C142" s="40"/>
      <c r="D142" s="231" t="s">
        <v>133</v>
      </c>
      <c r="E142" s="40"/>
      <c r="F142" s="232" t="s">
        <v>902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133</v>
      </c>
      <c r="AU142" s="17" t="s">
        <v>86</v>
      </c>
    </row>
    <row r="143" s="13" customFormat="1">
      <c r="A143" s="13"/>
      <c r="B143" s="236"/>
      <c r="C143" s="237"/>
      <c r="D143" s="231" t="s">
        <v>134</v>
      </c>
      <c r="E143" s="238" t="s">
        <v>1</v>
      </c>
      <c r="F143" s="239" t="s">
        <v>903</v>
      </c>
      <c r="G143" s="237"/>
      <c r="H143" s="240">
        <v>333.79500000000002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134</v>
      </c>
      <c r="AU143" s="246" t="s">
        <v>86</v>
      </c>
      <c r="AV143" s="13" t="s">
        <v>86</v>
      </c>
      <c r="AW143" s="13" t="s">
        <v>30</v>
      </c>
      <c r="AX143" s="13" t="s">
        <v>84</v>
      </c>
      <c r="AY143" s="246" t="s">
        <v>123</v>
      </c>
    </row>
    <row r="144" s="2" customFormat="1" ht="16.5" customHeight="1">
      <c r="A144" s="38"/>
      <c r="B144" s="39"/>
      <c r="C144" s="218" t="s">
        <v>157</v>
      </c>
      <c r="D144" s="218" t="s">
        <v>126</v>
      </c>
      <c r="E144" s="219" t="s">
        <v>904</v>
      </c>
      <c r="F144" s="220" t="s">
        <v>905</v>
      </c>
      <c r="G144" s="221" t="s">
        <v>201</v>
      </c>
      <c r="H144" s="222">
        <v>294.52499999999998</v>
      </c>
      <c r="I144" s="223"/>
      <c r="J144" s="224">
        <f>ROUND(I144*H144,2)</f>
        <v>0</v>
      </c>
      <c r="K144" s="220" t="s">
        <v>130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0.00072000000000000005</v>
      </c>
      <c r="R144" s="227">
        <f>Q144*H144</f>
        <v>0.212058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148</v>
      </c>
      <c r="AT144" s="229" t="s">
        <v>126</v>
      </c>
      <c r="AU144" s="229" t="s">
        <v>86</v>
      </c>
      <c r="AY144" s="17" t="s">
        <v>123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148</v>
      </c>
      <c r="BM144" s="229" t="s">
        <v>906</v>
      </c>
    </row>
    <row r="145" s="2" customFormat="1">
      <c r="A145" s="38"/>
      <c r="B145" s="39"/>
      <c r="C145" s="40"/>
      <c r="D145" s="231" t="s">
        <v>133</v>
      </c>
      <c r="E145" s="40"/>
      <c r="F145" s="232" t="s">
        <v>907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133</v>
      </c>
      <c r="AU145" s="17" t="s">
        <v>86</v>
      </c>
    </row>
    <row r="146" s="13" customFormat="1">
      <c r="A146" s="13"/>
      <c r="B146" s="236"/>
      <c r="C146" s="237"/>
      <c r="D146" s="231" t="s">
        <v>134</v>
      </c>
      <c r="E146" s="238" t="s">
        <v>1</v>
      </c>
      <c r="F146" s="239" t="s">
        <v>908</v>
      </c>
      <c r="G146" s="237"/>
      <c r="H146" s="240">
        <v>294.52499999999998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134</v>
      </c>
      <c r="AU146" s="246" t="s">
        <v>86</v>
      </c>
      <c r="AV146" s="13" t="s">
        <v>86</v>
      </c>
      <c r="AW146" s="13" t="s">
        <v>30</v>
      </c>
      <c r="AX146" s="13" t="s">
        <v>84</v>
      </c>
      <c r="AY146" s="246" t="s">
        <v>123</v>
      </c>
    </row>
    <row r="147" s="2" customFormat="1" ht="16.5" customHeight="1">
      <c r="A147" s="38"/>
      <c r="B147" s="39"/>
      <c r="C147" s="218" t="s">
        <v>166</v>
      </c>
      <c r="D147" s="218" t="s">
        <v>126</v>
      </c>
      <c r="E147" s="219" t="s">
        <v>909</v>
      </c>
      <c r="F147" s="220" t="s">
        <v>910</v>
      </c>
      <c r="G147" s="221" t="s">
        <v>201</v>
      </c>
      <c r="H147" s="222">
        <v>294.52499999999998</v>
      </c>
      <c r="I147" s="223"/>
      <c r="J147" s="224">
        <f>ROUND(I147*H147,2)</f>
        <v>0</v>
      </c>
      <c r="K147" s="220" t="s">
        <v>130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148</v>
      </c>
      <c r="AT147" s="229" t="s">
        <v>126</v>
      </c>
      <c r="AU147" s="229" t="s">
        <v>86</v>
      </c>
      <c r="AY147" s="17" t="s">
        <v>123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148</v>
      </c>
      <c r="BM147" s="229" t="s">
        <v>911</v>
      </c>
    </row>
    <row r="148" s="2" customFormat="1">
      <c r="A148" s="38"/>
      <c r="B148" s="39"/>
      <c r="C148" s="40"/>
      <c r="D148" s="231" t="s">
        <v>133</v>
      </c>
      <c r="E148" s="40"/>
      <c r="F148" s="232" t="s">
        <v>912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86</v>
      </c>
    </row>
    <row r="149" s="2" customFormat="1" ht="21.75" customHeight="1">
      <c r="A149" s="38"/>
      <c r="B149" s="39"/>
      <c r="C149" s="218" t="s">
        <v>170</v>
      </c>
      <c r="D149" s="218" t="s">
        <v>126</v>
      </c>
      <c r="E149" s="219" t="s">
        <v>246</v>
      </c>
      <c r="F149" s="220" t="s">
        <v>247</v>
      </c>
      <c r="G149" s="221" t="s">
        <v>219</v>
      </c>
      <c r="H149" s="222">
        <v>805.03499999999997</v>
      </c>
      <c r="I149" s="223"/>
      <c r="J149" s="224">
        <f>ROUND(I149*H149,2)</f>
        <v>0</v>
      </c>
      <c r="K149" s="220" t="s">
        <v>130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148</v>
      </c>
      <c r="AT149" s="229" t="s">
        <v>126</v>
      </c>
      <c r="AU149" s="229" t="s">
        <v>86</v>
      </c>
      <c r="AY149" s="17" t="s">
        <v>123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148</v>
      </c>
      <c r="BM149" s="229" t="s">
        <v>913</v>
      </c>
    </row>
    <row r="150" s="2" customFormat="1">
      <c r="A150" s="38"/>
      <c r="B150" s="39"/>
      <c r="C150" s="40"/>
      <c r="D150" s="231" t="s">
        <v>133</v>
      </c>
      <c r="E150" s="40"/>
      <c r="F150" s="232" t="s">
        <v>249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86</v>
      </c>
    </row>
    <row r="151" s="13" customFormat="1">
      <c r="A151" s="13"/>
      <c r="B151" s="236"/>
      <c r="C151" s="237"/>
      <c r="D151" s="231" t="s">
        <v>134</v>
      </c>
      <c r="E151" s="238" t="s">
        <v>1</v>
      </c>
      <c r="F151" s="239" t="s">
        <v>914</v>
      </c>
      <c r="G151" s="237"/>
      <c r="H151" s="240">
        <v>805.03499999999997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134</v>
      </c>
      <c r="AU151" s="246" t="s">
        <v>86</v>
      </c>
      <c r="AV151" s="13" t="s">
        <v>86</v>
      </c>
      <c r="AW151" s="13" t="s">
        <v>30</v>
      </c>
      <c r="AX151" s="13" t="s">
        <v>84</v>
      </c>
      <c r="AY151" s="246" t="s">
        <v>123</v>
      </c>
    </row>
    <row r="152" s="2" customFormat="1" ht="21.75" customHeight="1">
      <c r="A152" s="38"/>
      <c r="B152" s="39"/>
      <c r="C152" s="218" t="s">
        <v>174</v>
      </c>
      <c r="D152" s="218" t="s">
        <v>126</v>
      </c>
      <c r="E152" s="219" t="s">
        <v>251</v>
      </c>
      <c r="F152" s="220" t="s">
        <v>252</v>
      </c>
      <c r="G152" s="221" t="s">
        <v>219</v>
      </c>
      <c r="H152" s="222">
        <v>805.03499999999997</v>
      </c>
      <c r="I152" s="223"/>
      <c r="J152" s="224">
        <f>ROUND(I152*H152,2)</f>
        <v>0</v>
      </c>
      <c r="K152" s="220" t="s">
        <v>130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148</v>
      </c>
      <c r="AT152" s="229" t="s">
        <v>126</v>
      </c>
      <c r="AU152" s="229" t="s">
        <v>86</v>
      </c>
      <c r="AY152" s="17" t="s">
        <v>123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148</v>
      </c>
      <c r="BM152" s="229" t="s">
        <v>915</v>
      </c>
    </row>
    <row r="153" s="2" customFormat="1">
      <c r="A153" s="38"/>
      <c r="B153" s="39"/>
      <c r="C153" s="40"/>
      <c r="D153" s="231" t="s">
        <v>133</v>
      </c>
      <c r="E153" s="40"/>
      <c r="F153" s="232" t="s">
        <v>254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133</v>
      </c>
      <c r="AU153" s="17" t="s">
        <v>86</v>
      </c>
    </row>
    <row r="154" s="2" customFormat="1" ht="24.15" customHeight="1">
      <c r="A154" s="38"/>
      <c r="B154" s="39"/>
      <c r="C154" s="218" t="s">
        <v>255</v>
      </c>
      <c r="D154" s="218" t="s">
        <v>126</v>
      </c>
      <c r="E154" s="219" t="s">
        <v>256</v>
      </c>
      <c r="F154" s="220" t="s">
        <v>257</v>
      </c>
      <c r="G154" s="221" t="s">
        <v>219</v>
      </c>
      <c r="H154" s="222">
        <v>8050.3500000000004</v>
      </c>
      <c r="I154" s="223"/>
      <c r="J154" s="224">
        <f>ROUND(I154*H154,2)</f>
        <v>0</v>
      </c>
      <c r="K154" s="220" t="s">
        <v>130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148</v>
      </c>
      <c r="AT154" s="229" t="s">
        <v>126</v>
      </c>
      <c r="AU154" s="229" t="s">
        <v>86</v>
      </c>
      <c r="AY154" s="17" t="s">
        <v>123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148</v>
      </c>
      <c r="BM154" s="229" t="s">
        <v>916</v>
      </c>
    </row>
    <row r="155" s="2" customFormat="1">
      <c r="A155" s="38"/>
      <c r="B155" s="39"/>
      <c r="C155" s="40"/>
      <c r="D155" s="231" t="s">
        <v>133</v>
      </c>
      <c r="E155" s="40"/>
      <c r="F155" s="232" t="s">
        <v>259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133</v>
      </c>
      <c r="AU155" s="17" t="s">
        <v>86</v>
      </c>
    </row>
    <row r="156" s="13" customFormat="1">
      <c r="A156" s="13"/>
      <c r="B156" s="236"/>
      <c r="C156" s="237"/>
      <c r="D156" s="231" t="s">
        <v>134</v>
      </c>
      <c r="E156" s="238" t="s">
        <v>1</v>
      </c>
      <c r="F156" s="239" t="s">
        <v>917</v>
      </c>
      <c r="G156" s="237"/>
      <c r="H156" s="240">
        <v>805.03499999999997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134</v>
      </c>
      <c r="AU156" s="246" t="s">
        <v>86</v>
      </c>
      <c r="AV156" s="13" t="s">
        <v>86</v>
      </c>
      <c r="AW156" s="13" t="s">
        <v>30</v>
      </c>
      <c r="AX156" s="13" t="s">
        <v>84</v>
      </c>
      <c r="AY156" s="246" t="s">
        <v>123</v>
      </c>
    </row>
    <row r="157" s="13" customFormat="1">
      <c r="A157" s="13"/>
      <c r="B157" s="236"/>
      <c r="C157" s="237"/>
      <c r="D157" s="231" t="s">
        <v>134</v>
      </c>
      <c r="E157" s="237"/>
      <c r="F157" s="239" t="s">
        <v>918</v>
      </c>
      <c r="G157" s="237"/>
      <c r="H157" s="240">
        <v>8050.3500000000004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134</v>
      </c>
      <c r="AU157" s="246" t="s">
        <v>86</v>
      </c>
      <c r="AV157" s="13" t="s">
        <v>86</v>
      </c>
      <c r="AW157" s="13" t="s">
        <v>4</v>
      </c>
      <c r="AX157" s="13" t="s">
        <v>84</v>
      </c>
      <c r="AY157" s="246" t="s">
        <v>123</v>
      </c>
    </row>
    <row r="158" s="2" customFormat="1" ht="16.5" customHeight="1">
      <c r="A158" s="38"/>
      <c r="B158" s="39"/>
      <c r="C158" s="218" t="s">
        <v>262</v>
      </c>
      <c r="D158" s="218" t="s">
        <v>126</v>
      </c>
      <c r="E158" s="219" t="s">
        <v>274</v>
      </c>
      <c r="F158" s="220" t="s">
        <v>275</v>
      </c>
      <c r="G158" s="221" t="s">
        <v>276</v>
      </c>
      <c r="H158" s="222">
        <v>1529.567</v>
      </c>
      <c r="I158" s="223"/>
      <c r="J158" s="224">
        <f>ROUND(I158*H158,2)</f>
        <v>0</v>
      </c>
      <c r="K158" s="220" t="s">
        <v>130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148</v>
      </c>
      <c r="AT158" s="229" t="s">
        <v>126</v>
      </c>
      <c r="AU158" s="229" t="s">
        <v>86</v>
      </c>
      <c r="AY158" s="17" t="s">
        <v>123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148</v>
      </c>
      <c r="BM158" s="229" t="s">
        <v>919</v>
      </c>
    </row>
    <row r="159" s="2" customFormat="1">
      <c r="A159" s="38"/>
      <c r="B159" s="39"/>
      <c r="C159" s="40"/>
      <c r="D159" s="231" t="s">
        <v>133</v>
      </c>
      <c r="E159" s="40"/>
      <c r="F159" s="232" t="s">
        <v>278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133</v>
      </c>
      <c r="AU159" s="17" t="s">
        <v>86</v>
      </c>
    </row>
    <row r="160" s="13" customFormat="1">
      <c r="A160" s="13"/>
      <c r="B160" s="236"/>
      <c r="C160" s="237"/>
      <c r="D160" s="231" t="s">
        <v>134</v>
      </c>
      <c r="E160" s="238" t="s">
        <v>1</v>
      </c>
      <c r="F160" s="239" t="s">
        <v>920</v>
      </c>
      <c r="G160" s="237"/>
      <c r="H160" s="240">
        <v>1529.567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134</v>
      </c>
      <c r="AU160" s="246" t="s">
        <v>86</v>
      </c>
      <c r="AV160" s="13" t="s">
        <v>86</v>
      </c>
      <c r="AW160" s="13" t="s">
        <v>30</v>
      </c>
      <c r="AX160" s="13" t="s">
        <v>84</v>
      </c>
      <c r="AY160" s="246" t="s">
        <v>123</v>
      </c>
    </row>
    <row r="161" s="2" customFormat="1" ht="16.5" customHeight="1">
      <c r="A161" s="38"/>
      <c r="B161" s="39"/>
      <c r="C161" s="218" t="s">
        <v>267</v>
      </c>
      <c r="D161" s="218" t="s">
        <v>126</v>
      </c>
      <c r="E161" s="219" t="s">
        <v>286</v>
      </c>
      <c r="F161" s="220" t="s">
        <v>287</v>
      </c>
      <c r="G161" s="221" t="s">
        <v>219</v>
      </c>
      <c r="H161" s="222">
        <v>307.61599999999999</v>
      </c>
      <c r="I161" s="223"/>
      <c r="J161" s="224">
        <f>ROUND(I161*H161,2)</f>
        <v>0</v>
      </c>
      <c r="K161" s="220" t="s">
        <v>130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148</v>
      </c>
      <c r="AT161" s="229" t="s">
        <v>126</v>
      </c>
      <c r="AU161" s="229" t="s">
        <v>86</v>
      </c>
      <c r="AY161" s="17" t="s">
        <v>123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148</v>
      </c>
      <c r="BM161" s="229" t="s">
        <v>921</v>
      </c>
    </row>
    <row r="162" s="2" customFormat="1">
      <c r="A162" s="38"/>
      <c r="B162" s="39"/>
      <c r="C162" s="40"/>
      <c r="D162" s="231" t="s">
        <v>133</v>
      </c>
      <c r="E162" s="40"/>
      <c r="F162" s="232" t="s">
        <v>289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86</v>
      </c>
    </row>
    <row r="163" s="13" customFormat="1">
      <c r="A163" s="13"/>
      <c r="B163" s="236"/>
      <c r="C163" s="237"/>
      <c r="D163" s="231" t="s">
        <v>134</v>
      </c>
      <c r="E163" s="238" t="s">
        <v>1</v>
      </c>
      <c r="F163" s="239" t="s">
        <v>922</v>
      </c>
      <c r="G163" s="237"/>
      <c r="H163" s="240">
        <v>55.633000000000003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134</v>
      </c>
      <c r="AU163" s="246" t="s">
        <v>86</v>
      </c>
      <c r="AV163" s="13" t="s">
        <v>86</v>
      </c>
      <c r="AW163" s="13" t="s">
        <v>30</v>
      </c>
      <c r="AX163" s="13" t="s">
        <v>76</v>
      </c>
      <c r="AY163" s="246" t="s">
        <v>123</v>
      </c>
    </row>
    <row r="164" s="13" customFormat="1">
      <c r="A164" s="13"/>
      <c r="B164" s="236"/>
      <c r="C164" s="237"/>
      <c r="D164" s="231" t="s">
        <v>134</v>
      </c>
      <c r="E164" s="238" t="s">
        <v>1</v>
      </c>
      <c r="F164" s="239" t="s">
        <v>923</v>
      </c>
      <c r="G164" s="237"/>
      <c r="H164" s="240">
        <v>65.450000000000003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134</v>
      </c>
      <c r="AU164" s="246" t="s">
        <v>86</v>
      </c>
      <c r="AV164" s="13" t="s">
        <v>86</v>
      </c>
      <c r="AW164" s="13" t="s">
        <v>30</v>
      </c>
      <c r="AX164" s="13" t="s">
        <v>76</v>
      </c>
      <c r="AY164" s="246" t="s">
        <v>123</v>
      </c>
    </row>
    <row r="165" s="13" customFormat="1">
      <c r="A165" s="13"/>
      <c r="B165" s="236"/>
      <c r="C165" s="237"/>
      <c r="D165" s="231" t="s">
        <v>134</v>
      </c>
      <c r="E165" s="238" t="s">
        <v>1</v>
      </c>
      <c r="F165" s="239" t="s">
        <v>924</v>
      </c>
      <c r="G165" s="237"/>
      <c r="H165" s="240">
        <v>186.53299999999999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134</v>
      </c>
      <c r="AU165" s="246" t="s">
        <v>86</v>
      </c>
      <c r="AV165" s="13" t="s">
        <v>86</v>
      </c>
      <c r="AW165" s="13" t="s">
        <v>30</v>
      </c>
      <c r="AX165" s="13" t="s">
        <v>76</v>
      </c>
      <c r="AY165" s="246" t="s">
        <v>123</v>
      </c>
    </row>
    <row r="166" s="14" customFormat="1">
      <c r="A166" s="14"/>
      <c r="B166" s="247"/>
      <c r="C166" s="248"/>
      <c r="D166" s="231" t="s">
        <v>134</v>
      </c>
      <c r="E166" s="249" t="s">
        <v>1</v>
      </c>
      <c r="F166" s="250" t="s">
        <v>147</v>
      </c>
      <c r="G166" s="248"/>
      <c r="H166" s="251">
        <v>307.61599999999999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134</v>
      </c>
      <c r="AU166" s="257" t="s">
        <v>86</v>
      </c>
      <c r="AV166" s="14" t="s">
        <v>148</v>
      </c>
      <c r="AW166" s="14" t="s">
        <v>30</v>
      </c>
      <c r="AX166" s="14" t="s">
        <v>84</v>
      </c>
      <c r="AY166" s="257" t="s">
        <v>123</v>
      </c>
    </row>
    <row r="167" s="2" customFormat="1" ht="16.5" customHeight="1">
      <c r="A167" s="38"/>
      <c r="B167" s="39"/>
      <c r="C167" s="272" t="s">
        <v>273</v>
      </c>
      <c r="D167" s="272" t="s">
        <v>295</v>
      </c>
      <c r="E167" s="273" t="s">
        <v>296</v>
      </c>
      <c r="F167" s="274" t="s">
        <v>297</v>
      </c>
      <c r="G167" s="275" t="s">
        <v>276</v>
      </c>
      <c r="H167" s="276">
        <v>130.90000000000001</v>
      </c>
      <c r="I167" s="277"/>
      <c r="J167" s="278">
        <f>ROUND(I167*H167,2)</f>
        <v>0</v>
      </c>
      <c r="K167" s="274" t="s">
        <v>130</v>
      </c>
      <c r="L167" s="279"/>
      <c r="M167" s="280" t="s">
        <v>1</v>
      </c>
      <c r="N167" s="281" t="s">
        <v>41</v>
      </c>
      <c r="O167" s="91"/>
      <c r="P167" s="227">
        <f>O167*H167</f>
        <v>0</v>
      </c>
      <c r="Q167" s="227">
        <v>1</v>
      </c>
      <c r="R167" s="227">
        <f>Q167*H167</f>
        <v>130.90000000000001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170</v>
      </c>
      <c r="AT167" s="229" t="s">
        <v>295</v>
      </c>
      <c r="AU167" s="229" t="s">
        <v>86</v>
      </c>
      <c r="AY167" s="17" t="s">
        <v>123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148</v>
      </c>
      <c r="BM167" s="229" t="s">
        <v>925</v>
      </c>
    </row>
    <row r="168" s="2" customFormat="1">
      <c r="A168" s="38"/>
      <c r="B168" s="39"/>
      <c r="C168" s="40"/>
      <c r="D168" s="231" t="s">
        <v>133</v>
      </c>
      <c r="E168" s="40"/>
      <c r="F168" s="232" t="s">
        <v>297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133</v>
      </c>
      <c r="AU168" s="17" t="s">
        <v>86</v>
      </c>
    </row>
    <row r="169" s="13" customFormat="1">
      <c r="A169" s="13"/>
      <c r="B169" s="236"/>
      <c r="C169" s="237"/>
      <c r="D169" s="231" t="s">
        <v>134</v>
      </c>
      <c r="E169" s="238" t="s">
        <v>1</v>
      </c>
      <c r="F169" s="239" t="s">
        <v>923</v>
      </c>
      <c r="G169" s="237"/>
      <c r="H169" s="240">
        <v>65.450000000000003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134</v>
      </c>
      <c r="AU169" s="246" t="s">
        <v>86</v>
      </c>
      <c r="AV169" s="13" t="s">
        <v>86</v>
      </c>
      <c r="AW169" s="13" t="s">
        <v>30</v>
      </c>
      <c r="AX169" s="13" t="s">
        <v>84</v>
      </c>
      <c r="AY169" s="246" t="s">
        <v>123</v>
      </c>
    </row>
    <row r="170" s="13" customFormat="1">
      <c r="A170" s="13"/>
      <c r="B170" s="236"/>
      <c r="C170" s="237"/>
      <c r="D170" s="231" t="s">
        <v>134</v>
      </c>
      <c r="E170" s="237"/>
      <c r="F170" s="239" t="s">
        <v>926</v>
      </c>
      <c r="G170" s="237"/>
      <c r="H170" s="240">
        <v>130.90000000000001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134</v>
      </c>
      <c r="AU170" s="246" t="s">
        <v>86</v>
      </c>
      <c r="AV170" s="13" t="s">
        <v>86</v>
      </c>
      <c r="AW170" s="13" t="s">
        <v>4</v>
      </c>
      <c r="AX170" s="13" t="s">
        <v>84</v>
      </c>
      <c r="AY170" s="246" t="s">
        <v>123</v>
      </c>
    </row>
    <row r="171" s="2" customFormat="1" ht="16.5" customHeight="1">
      <c r="A171" s="38"/>
      <c r="B171" s="39"/>
      <c r="C171" s="272" t="s">
        <v>280</v>
      </c>
      <c r="D171" s="272" t="s">
        <v>295</v>
      </c>
      <c r="E171" s="273" t="s">
        <v>301</v>
      </c>
      <c r="F171" s="274" t="s">
        <v>302</v>
      </c>
      <c r="G171" s="275" t="s">
        <v>276</v>
      </c>
      <c r="H171" s="276">
        <v>484.33199999999999</v>
      </c>
      <c r="I171" s="277"/>
      <c r="J171" s="278">
        <f>ROUND(I171*H171,2)</f>
        <v>0</v>
      </c>
      <c r="K171" s="274" t="s">
        <v>130</v>
      </c>
      <c r="L171" s="279"/>
      <c r="M171" s="280" t="s">
        <v>1</v>
      </c>
      <c r="N171" s="281" t="s">
        <v>41</v>
      </c>
      <c r="O171" s="91"/>
      <c r="P171" s="227">
        <f>O171*H171</f>
        <v>0</v>
      </c>
      <c r="Q171" s="227">
        <v>1</v>
      </c>
      <c r="R171" s="227">
        <f>Q171*H171</f>
        <v>484.33199999999999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170</v>
      </c>
      <c r="AT171" s="229" t="s">
        <v>295</v>
      </c>
      <c r="AU171" s="229" t="s">
        <v>86</v>
      </c>
      <c r="AY171" s="17" t="s">
        <v>123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148</v>
      </c>
      <c r="BM171" s="229" t="s">
        <v>927</v>
      </c>
    </row>
    <row r="172" s="2" customFormat="1">
      <c r="A172" s="38"/>
      <c r="B172" s="39"/>
      <c r="C172" s="40"/>
      <c r="D172" s="231" t="s">
        <v>133</v>
      </c>
      <c r="E172" s="40"/>
      <c r="F172" s="232" t="s">
        <v>302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133</v>
      </c>
      <c r="AU172" s="17" t="s">
        <v>86</v>
      </c>
    </row>
    <row r="173" s="13" customFormat="1">
      <c r="A173" s="13"/>
      <c r="B173" s="236"/>
      <c r="C173" s="237"/>
      <c r="D173" s="231" t="s">
        <v>134</v>
      </c>
      <c r="E173" s="238" t="s">
        <v>1</v>
      </c>
      <c r="F173" s="239" t="s">
        <v>924</v>
      </c>
      <c r="G173" s="237"/>
      <c r="H173" s="240">
        <v>186.53299999999999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134</v>
      </c>
      <c r="AU173" s="246" t="s">
        <v>86</v>
      </c>
      <c r="AV173" s="13" t="s">
        <v>86</v>
      </c>
      <c r="AW173" s="13" t="s">
        <v>30</v>
      </c>
      <c r="AX173" s="13" t="s">
        <v>76</v>
      </c>
      <c r="AY173" s="246" t="s">
        <v>123</v>
      </c>
    </row>
    <row r="174" s="13" customFormat="1">
      <c r="A174" s="13"/>
      <c r="B174" s="236"/>
      <c r="C174" s="237"/>
      <c r="D174" s="231" t="s">
        <v>134</v>
      </c>
      <c r="E174" s="238" t="s">
        <v>1</v>
      </c>
      <c r="F174" s="239" t="s">
        <v>922</v>
      </c>
      <c r="G174" s="237"/>
      <c r="H174" s="240">
        <v>55.633000000000003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134</v>
      </c>
      <c r="AU174" s="246" t="s">
        <v>86</v>
      </c>
      <c r="AV174" s="13" t="s">
        <v>86</v>
      </c>
      <c r="AW174" s="13" t="s">
        <v>30</v>
      </c>
      <c r="AX174" s="13" t="s">
        <v>76</v>
      </c>
      <c r="AY174" s="246" t="s">
        <v>123</v>
      </c>
    </row>
    <row r="175" s="14" customFormat="1">
      <c r="A175" s="14"/>
      <c r="B175" s="247"/>
      <c r="C175" s="248"/>
      <c r="D175" s="231" t="s">
        <v>134</v>
      </c>
      <c r="E175" s="249" t="s">
        <v>1</v>
      </c>
      <c r="F175" s="250" t="s">
        <v>147</v>
      </c>
      <c r="G175" s="248"/>
      <c r="H175" s="251">
        <v>242.166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134</v>
      </c>
      <c r="AU175" s="257" t="s">
        <v>86</v>
      </c>
      <c r="AV175" s="14" t="s">
        <v>148</v>
      </c>
      <c r="AW175" s="14" t="s">
        <v>30</v>
      </c>
      <c r="AX175" s="14" t="s">
        <v>84</v>
      </c>
      <c r="AY175" s="257" t="s">
        <v>123</v>
      </c>
    </row>
    <row r="176" s="13" customFormat="1">
      <c r="A176" s="13"/>
      <c r="B176" s="236"/>
      <c r="C176" s="237"/>
      <c r="D176" s="231" t="s">
        <v>134</v>
      </c>
      <c r="E176" s="237"/>
      <c r="F176" s="239" t="s">
        <v>928</v>
      </c>
      <c r="G176" s="237"/>
      <c r="H176" s="240">
        <v>484.33199999999999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134</v>
      </c>
      <c r="AU176" s="246" t="s">
        <v>86</v>
      </c>
      <c r="AV176" s="13" t="s">
        <v>86</v>
      </c>
      <c r="AW176" s="13" t="s">
        <v>4</v>
      </c>
      <c r="AX176" s="13" t="s">
        <v>84</v>
      </c>
      <c r="AY176" s="246" t="s">
        <v>123</v>
      </c>
    </row>
    <row r="177" s="2" customFormat="1" ht="16.5" customHeight="1">
      <c r="A177" s="38"/>
      <c r="B177" s="39"/>
      <c r="C177" s="218" t="s">
        <v>8</v>
      </c>
      <c r="D177" s="218" t="s">
        <v>126</v>
      </c>
      <c r="E177" s="219" t="s">
        <v>317</v>
      </c>
      <c r="F177" s="220" t="s">
        <v>318</v>
      </c>
      <c r="G177" s="221" t="s">
        <v>201</v>
      </c>
      <c r="H177" s="222">
        <v>238.893</v>
      </c>
      <c r="I177" s="223"/>
      <c r="J177" s="224">
        <f>ROUND(I177*H177,2)</f>
        <v>0</v>
      </c>
      <c r="K177" s="220" t="s">
        <v>130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148</v>
      </c>
      <c r="AT177" s="229" t="s">
        <v>126</v>
      </c>
      <c r="AU177" s="229" t="s">
        <v>86</v>
      </c>
      <c r="AY177" s="17" t="s">
        <v>123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148</v>
      </c>
      <c r="BM177" s="229" t="s">
        <v>929</v>
      </c>
    </row>
    <row r="178" s="2" customFormat="1">
      <c r="A178" s="38"/>
      <c r="B178" s="39"/>
      <c r="C178" s="40"/>
      <c r="D178" s="231" t="s">
        <v>133</v>
      </c>
      <c r="E178" s="40"/>
      <c r="F178" s="232" t="s">
        <v>320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133</v>
      </c>
      <c r="AU178" s="17" t="s">
        <v>86</v>
      </c>
    </row>
    <row r="179" s="13" customFormat="1">
      <c r="A179" s="13"/>
      <c r="B179" s="236"/>
      <c r="C179" s="237"/>
      <c r="D179" s="231" t="s">
        <v>134</v>
      </c>
      <c r="E179" s="238" t="s">
        <v>1</v>
      </c>
      <c r="F179" s="239" t="s">
        <v>930</v>
      </c>
      <c r="G179" s="237"/>
      <c r="H179" s="240">
        <v>238.893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134</v>
      </c>
      <c r="AU179" s="246" t="s">
        <v>86</v>
      </c>
      <c r="AV179" s="13" t="s">
        <v>86</v>
      </c>
      <c r="AW179" s="13" t="s">
        <v>30</v>
      </c>
      <c r="AX179" s="13" t="s">
        <v>84</v>
      </c>
      <c r="AY179" s="246" t="s">
        <v>123</v>
      </c>
    </row>
    <row r="180" s="12" customFormat="1" ht="22.8" customHeight="1">
      <c r="A180" s="12"/>
      <c r="B180" s="202"/>
      <c r="C180" s="203"/>
      <c r="D180" s="204" t="s">
        <v>75</v>
      </c>
      <c r="E180" s="216" t="s">
        <v>86</v>
      </c>
      <c r="F180" s="216" t="s">
        <v>337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SUM(P181:P227)</f>
        <v>0</v>
      </c>
      <c r="Q180" s="210"/>
      <c r="R180" s="211">
        <f>SUM(R181:R227)</f>
        <v>507.08666756999997</v>
      </c>
      <c r="S180" s="210"/>
      <c r="T180" s="212">
        <f>SUM(T181:T227)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84</v>
      </c>
      <c r="AT180" s="214" t="s">
        <v>75</v>
      </c>
      <c r="AU180" s="214" t="s">
        <v>84</v>
      </c>
      <c r="AY180" s="213" t="s">
        <v>123</v>
      </c>
      <c r="BK180" s="215">
        <f>SUM(BK181:BK227)</f>
        <v>0</v>
      </c>
    </row>
    <row r="181" s="2" customFormat="1" ht="16.5" customHeight="1">
      <c r="A181" s="38"/>
      <c r="B181" s="39"/>
      <c r="C181" s="218" t="s">
        <v>294</v>
      </c>
      <c r="D181" s="218" t="s">
        <v>126</v>
      </c>
      <c r="E181" s="219" t="s">
        <v>339</v>
      </c>
      <c r="F181" s="220" t="s">
        <v>340</v>
      </c>
      <c r="G181" s="221" t="s">
        <v>201</v>
      </c>
      <c r="H181" s="222">
        <v>340.33999999999997</v>
      </c>
      <c r="I181" s="223"/>
      <c r="J181" s="224">
        <f>ROUND(I181*H181,2)</f>
        <v>0</v>
      </c>
      <c r="K181" s="220" t="s">
        <v>130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0.00027</v>
      </c>
      <c r="R181" s="227">
        <f>Q181*H181</f>
        <v>0.091891799999999996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148</v>
      </c>
      <c r="AT181" s="229" t="s">
        <v>126</v>
      </c>
      <c r="AU181" s="229" t="s">
        <v>86</v>
      </c>
      <c r="AY181" s="17" t="s">
        <v>123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148</v>
      </c>
      <c r="BM181" s="229" t="s">
        <v>931</v>
      </c>
    </row>
    <row r="182" s="2" customFormat="1">
      <c r="A182" s="38"/>
      <c r="B182" s="39"/>
      <c r="C182" s="40"/>
      <c r="D182" s="231" t="s">
        <v>133</v>
      </c>
      <c r="E182" s="40"/>
      <c r="F182" s="232" t="s">
        <v>342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133</v>
      </c>
      <c r="AU182" s="17" t="s">
        <v>86</v>
      </c>
    </row>
    <row r="183" s="13" customFormat="1">
      <c r="A183" s="13"/>
      <c r="B183" s="236"/>
      <c r="C183" s="237"/>
      <c r="D183" s="231" t="s">
        <v>134</v>
      </c>
      <c r="E183" s="238" t="s">
        <v>1</v>
      </c>
      <c r="F183" s="239" t="s">
        <v>932</v>
      </c>
      <c r="G183" s="237"/>
      <c r="H183" s="240">
        <v>340.33999999999997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134</v>
      </c>
      <c r="AU183" s="246" t="s">
        <v>86</v>
      </c>
      <c r="AV183" s="13" t="s">
        <v>86</v>
      </c>
      <c r="AW183" s="13" t="s">
        <v>30</v>
      </c>
      <c r="AX183" s="13" t="s">
        <v>84</v>
      </c>
      <c r="AY183" s="246" t="s">
        <v>123</v>
      </c>
    </row>
    <row r="184" s="2" customFormat="1" ht="16.5" customHeight="1">
      <c r="A184" s="38"/>
      <c r="B184" s="39"/>
      <c r="C184" s="272" t="s">
        <v>300</v>
      </c>
      <c r="D184" s="272" t="s">
        <v>295</v>
      </c>
      <c r="E184" s="273" t="s">
        <v>346</v>
      </c>
      <c r="F184" s="274" t="s">
        <v>347</v>
      </c>
      <c r="G184" s="275" t="s">
        <v>201</v>
      </c>
      <c r="H184" s="276">
        <v>403.13299999999998</v>
      </c>
      <c r="I184" s="277"/>
      <c r="J184" s="278">
        <f>ROUND(I184*H184,2)</f>
        <v>0</v>
      </c>
      <c r="K184" s="274" t="s">
        <v>130</v>
      </c>
      <c r="L184" s="279"/>
      <c r="M184" s="280" t="s">
        <v>1</v>
      </c>
      <c r="N184" s="281" t="s">
        <v>41</v>
      </c>
      <c r="O184" s="91"/>
      <c r="P184" s="227">
        <f>O184*H184</f>
        <v>0</v>
      </c>
      <c r="Q184" s="227">
        <v>0.00029999999999999997</v>
      </c>
      <c r="R184" s="227">
        <f>Q184*H184</f>
        <v>0.12093989999999999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170</v>
      </c>
      <c r="AT184" s="229" t="s">
        <v>295</v>
      </c>
      <c r="AU184" s="229" t="s">
        <v>86</v>
      </c>
      <c r="AY184" s="17" t="s">
        <v>123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148</v>
      </c>
      <c r="BM184" s="229" t="s">
        <v>933</v>
      </c>
    </row>
    <row r="185" s="2" customFormat="1">
      <c r="A185" s="38"/>
      <c r="B185" s="39"/>
      <c r="C185" s="40"/>
      <c r="D185" s="231" t="s">
        <v>133</v>
      </c>
      <c r="E185" s="40"/>
      <c r="F185" s="232" t="s">
        <v>347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133</v>
      </c>
      <c r="AU185" s="17" t="s">
        <v>86</v>
      </c>
    </row>
    <row r="186" s="13" customFormat="1">
      <c r="A186" s="13"/>
      <c r="B186" s="236"/>
      <c r="C186" s="237"/>
      <c r="D186" s="231" t="s">
        <v>134</v>
      </c>
      <c r="E186" s="237"/>
      <c r="F186" s="239" t="s">
        <v>934</v>
      </c>
      <c r="G186" s="237"/>
      <c r="H186" s="240">
        <v>403.13299999999998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134</v>
      </c>
      <c r="AU186" s="246" t="s">
        <v>86</v>
      </c>
      <c r="AV186" s="13" t="s">
        <v>86</v>
      </c>
      <c r="AW186" s="13" t="s">
        <v>4</v>
      </c>
      <c r="AX186" s="13" t="s">
        <v>84</v>
      </c>
      <c r="AY186" s="246" t="s">
        <v>123</v>
      </c>
    </row>
    <row r="187" s="2" customFormat="1" ht="16.5" customHeight="1">
      <c r="A187" s="38"/>
      <c r="B187" s="39"/>
      <c r="C187" s="218" t="s">
        <v>305</v>
      </c>
      <c r="D187" s="218" t="s">
        <v>126</v>
      </c>
      <c r="E187" s="219" t="s">
        <v>351</v>
      </c>
      <c r="F187" s="220" t="s">
        <v>352</v>
      </c>
      <c r="G187" s="221" t="s">
        <v>213</v>
      </c>
      <c r="H187" s="222">
        <v>65.450000000000003</v>
      </c>
      <c r="I187" s="223"/>
      <c r="J187" s="224">
        <f>ROUND(I187*H187,2)</f>
        <v>0</v>
      </c>
      <c r="K187" s="220" t="s">
        <v>130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0.00048999999999999998</v>
      </c>
      <c r="R187" s="227">
        <f>Q187*H187</f>
        <v>0.032070500000000002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148</v>
      </c>
      <c r="AT187" s="229" t="s">
        <v>126</v>
      </c>
      <c r="AU187" s="229" t="s">
        <v>86</v>
      </c>
      <c r="AY187" s="17" t="s">
        <v>123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148</v>
      </c>
      <c r="BM187" s="229" t="s">
        <v>935</v>
      </c>
    </row>
    <row r="188" s="2" customFormat="1">
      <c r="A188" s="38"/>
      <c r="B188" s="39"/>
      <c r="C188" s="40"/>
      <c r="D188" s="231" t="s">
        <v>133</v>
      </c>
      <c r="E188" s="40"/>
      <c r="F188" s="232" t="s">
        <v>354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133</v>
      </c>
      <c r="AU188" s="17" t="s">
        <v>86</v>
      </c>
    </row>
    <row r="189" s="13" customFormat="1">
      <c r="A189" s="13"/>
      <c r="B189" s="236"/>
      <c r="C189" s="237"/>
      <c r="D189" s="231" t="s">
        <v>134</v>
      </c>
      <c r="E189" s="238" t="s">
        <v>1</v>
      </c>
      <c r="F189" s="239" t="s">
        <v>936</v>
      </c>
      <c r="G189" s="237"/>
      <c r="H189" s="240">
        <v>65.450000000000003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134</v>
      </c>
      <c r="AU189" s="246" t="s">
        <v>86</v>
      </c>
      <c r="AV189" s="13" t="s">
        <v>86</v>
      </c>
      <c r="AW189" s="13" t="s">
        <v>30</v>
      </c>
      <c r="AX189" s="13" t="s">
        <v>84</v>
      </c>
      <c r="AY189" s="246" t="s">
        <v>123</v>
      </c>
    </row>
    <row r="190" s="2" customFormat="1" ht="16.5" customHeight="1">
      <c r="A190" s="38"/>
      <c r="B190" s="39"/>
      <c r="C190" s="218" t="s">
        <v>311</v>
      </c>
      <c r="D190" s="218" t="s">
        <v>126</v>
      </c>
      <c r="E190" s="219" t="s">
        <v>937</v>
      </c>
      <c r="F190" s="220" t="s">
        <v>938</v>
      </c>
      <c r="G190" s="221" t="s">
        <v>219</v>
      </c>
      <c r="H190" s="222">
        <v>23.888999999999999</v>
      </c>
      <c r="I190" s="223"/>
      <c r="J190" s="224">
        <f>ROUND(I190*H190,2)</f>
        <v>0</v>
      </c>
      <c r="K190" s="220" t="s">
        <v>130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2.1600000000000001</v>
      </c>
      <c r="R190" s="227">
        <f>Q190*H190</f>
        <v>51.600239999999999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148</v>
      </c>
      <c r="AT190" s="229" t="s">
        <v>126</v>
      </c>
      <c r="AU190" s="229" t="s">
        <v>86</v>
      </c>
      <c r="AY190" s="17" t="s">
        <v>123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148</v>
      </c>
      <c r="BM190" s="229" t="s">
        <v>939</v>
      </c>
    </row>
    <row r="191" s="2" customFormat="1">
      <c r="A191" s="38"/>
      <c r="B191" s="39"/>
      <c r="C191" s="40"/>
      <c r="D191" s="231" t="s">
        <v>133</v>
      </c>
      <c r="E191" s="40"/>
      <c r="F191" s="232" t="s">
        <v>940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133</v>
      </c>
      <c r="AU191" s="17" t="s">
        <v>86</v>
      </c>
    </row>
    <row r="192" s="13" customFormat="1">
      <c r="A192" s="13"/>
      <c r="B192" s="236"/>
      <c r="C192" s="237"/>
      <c r="D192" s="231" t="s">
        <v>134</v>
      </c>
      <c r="E192" s="238" t="s">
        <v>1</v>
      </c>
      <c r="F192" s="239" t="s">
        <v>941</v>
      </c>
      <c r="G192" s="237"/>
      <c r="H192" s="240">
        <v>23.888999999999999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134</v>
      </c>
      <c r="AU192" s="246" t="s">
        <v>86</v>
      </c>
      <c r="AV192" s="13" t="s">
        <v>86</v>
      </c>
      <c r="AW192" s="13" t="s">
        <v>30</v>
      </c>
      <c r="AX192" s="13" t="s">
        <v>84</v>
      </c>
      <c r="AY192" s="246" t="s">
        <v>123</v>
      </c>
    </row>
    <row r="193" s="2" customFormat="1" ht="16.5" customHeight="1">
      <c r="A193" s="38"/>
      <c r="B193" s="39"/>
      <c r="C193" s="218" t="s">
        <v>316</v>
      </c>
      <c r="D193" s="218" t="s">
        <v>126</v>
      </c>
      <c r="E193" s="219" t="s">
        <v>358</v>
      </c>
      <c r="F193" s="220" t="s">
        <v>359</v>
      </c>
      <c r="G193" s="221" t="s">
        <v>219</v>
      </c>
      <c r="H193" s="222">
        <v>45.706000000000003</v>
      </c>
      <c r="I193" s="223"/>
      <c r="J193" s="224">
        <f>ROUND(I193*H193,2)</f>
        <v>0</v>
      </c>
      <c r="K193" s="220" t="s">
        <v>130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2.3010199999999998</v>
      </c>
      <c r="R193" s="227">
        <f>Q193*H193</f>
        <v>105.17042012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148</v>
      </c>
      <c r="AT193" s="229" t="s">
        <v>126</v>
      </c>
      <c r="AU193" s="229" t="s">
        <v>86</v>
      </c>
      <c r="AY193" s="17" t="s">
        <v>123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148</v>
      </c>
      <c r="BM193" s="229" t="s">
        <v>942</v>
      </c>
    </row>
    <row r="194" s="2" customFormat="1">
      <c r="A194" s="38"/>
      <c r="B194" s="39"/>
      <c r="C194" s="40"/>
      <c r="D194" s="231" t="s">
        <v>133</v>
      </c>
      <c r="E194" s="40"/>
      <c r="F194" s="232" t="s">
        <v>361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133</v>
      </c>
      <c r="AU194" s="17" t="s">
        <v>86</v>
      </c>
    </row>
    <row r="195" s="13" customFormat="1">
      <c r="A195" s="13"/>
      <c r="B195" s="236"/>
      <c r="C195" s="237"/>
      <c r="D195" s="231" t="s">
        <v>134</v>
      </c>
      <c r="E195" s="238" t="s">
        <v>1</v>
      </c>
      <c r="F195" s="239" t="s">
        <v>943</v>
      </c>
      <c r="G195" s="237"/>
      <c r="H195" s="240">
        <v>0.98199999999999998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134</v>
      </c>
      <c r="AU195" s="246" t="s">
        <v>86</v>
      </c>
      <c r="AV195" s="13" t="s">
        <v>86</v>
      </c>
      <c r="AW195" s="13" t="s">
        <v>30</v>
      </c>
      <c r="AX195" s="13" t="s">
        <v>76</v>
      </c>
      <c r="AY195" s="246" t="s">
        <v>123</v>
      </c>
    </row>
    <row r="196" s="13" customFormat="1">
      <c r="A196" s="13"/>
      <c r="B196" s="236"/>
      <c r="C196" s="237"/>
      <c r="D196" s="231" t="s">
        <v>134</v>
      </c>
      <c r="E196" s="238" t="s">
        <v>1</v>
      </c>
      <c r="F196" s="239" t="s">
        <v>944</v>
      </c>
      <c r="G196" s="237"/>
      <c r="H196" s="240">
        <v>23.888999999999999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134</v>
      </c>
      <c r="AU196" s="246" t="s">
        <v>86</v>
      </c>
      <c r="AV196" s="13" t="s">
        <v>86</v>
      </c>
      <c r="AW196" s="13" t="s">
        <v>30</v>
      </c>
      <c r="AX196" s="13" t="s">
        <v>76</v>
      </c>
      <c r="AY196" s="246" t="s">
        <v>123</v>
      </c>
    </row>
    <row r="197" s="13" customFormat="1">
      <c r="A197" s="13"/>
      <c r="B197" s="236"/>
      <c r="C197" s="237"/>
      <c r="D197" s="231" t="s">
        <v>134</v>
      </c>
      <c r="E197" s="238" t="s">
        <v>1</v>
      </c>
      <c r="F197" s="239" t="s">
        <v>945</v>
      </c>
      <c r="G197" s="237"/>
      <c r="H197" s="240">
        <v>20.835000000000001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134</v>
      </c>
      <c r="AU197" s="246" t="s">
        <v>86</v>
      </c>
      <c r="AV197" s="13" t="s">
        <v>86</v>
      </c>
      <c r="AW197" s="13" t="s">
        <v>30</v>
      </c>
      <c r="AX197" s="13" t="s">
        <v>76</v>
      </c>
      <c r="AY197" s="246" t="s">
        <v>123</v>
      </c>
    </row>
    <row r="198" s="14" customFormat="1">
      <c r="A198" s="14"/>
      <c r="B198" s="247"/>
      <c r="C198" s="248"/>
      <c r="D198" s="231" t="s">
        <v>134</v>
      </c>
      <c r="E198" s="249" t="s">
        <v>1</v>
      </c>
      <c r="F198" s="250" t="s">
        <v>147</v>
      </c>
      <c r="G198" s="248"/>
      <c r="H198" s="251">
        <v>45.706000000000003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134</v>
      </c>
      <c r="AU198" s="257" t="s">
        <v>86</v>
      </c>
      <c r="AV198" s="14" t="s">
        <v>148</v>
      </c>
      <c r="AW198" s="14" t="s">
        <v>30</v>
      </c>
      <c r="AX198" s="14" t="s">
        <v>84</v>
      </c>
      <c r="AY198" s="257" t="s">
        <v>123</v>
      </c>
    </row>
    <row r="199" s="2" customFormat="1" ht="16.5" customHeight="1">
      <c r="A199" s="38"/>
      <c r="B199" s="39"/>
      <c r="C199" s="218" t="s">
        <v>7</v>
      </c>
      <c r="D199" s="218" t="s">
        <v>126</v>
      </c>
      <c r="E199" s="219" t="s">
        <v>946</v>
      </c>
      <c r="F199" s="220" t="s">
        <v>947</v>
      </c>
      <c r="G199" s="221" t="s">
        <v>219</v>
      </c>
      <c r="H199" s="222">
        <v>65.450000000000003</v>
      </c>
      <c r="I199" s="223"/>
      <c r="J199" s="224">
        <f>ROUND(I199*H199,2)</f>
        <v>0</v>
      </c>
      <c r="K199" s="220" t="s">
        <v>130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2.5018699999999998</v>
      </c>
      <c r="R199" s="227">
        <f>Q199*H199</f>
        <v>163.74739149999999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148</v>
      </c>
      <c r="AT199" s="229" t="s">
        <v>126</v>
      </c>
      <c r="AU199" s="229" t="s">
        <v>86</v>
      </c>
      <c r="AY199" s="17" t="s">
        <v>123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148</v>
      </c>
      <c r="BM199" s="229" t="s">
        <v>948</v>
      </c>
    </row>
    <row r="200" s="2" customFormat="1">
      <c r="A200" s="38"/>
      <c r="B200" s="39"/>
      <c r="C200" s="40"/>
      <c r="D200" s="231" t="s">
        <v>133</v>
      </c>
      <c r="E200" s="40"/>
      <c r="F200" s="232" t="s">
        <v>949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133</v>
      </c>
      <c r="AU200" s="17" t="s">
        <v>86</v>
      </c>
    </row>
    <row r="201" s="13" customFormat="1">
      <c r="A201" s="13"/>
      <c r="B201" s="236"/>
      <c r="C201" s="237"/>
      <c r="D201" s="231" t="s">
        <v>134</v>
      </c>
      <c r="E201" s="238" t="s">
        <v>1</v>
      </c>
      <c r="F201" s="239" t="s">
        <v>950</v>
      </c>
      <c r="G201" s="237"/>
      <c r="H201" s="240">
        <v>65.450000000000003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134</v>
      </c>
      <c r="AU201" s="246" t="s">
        <v>86</v>
      </c>
      <c r="AV201" s="13" t="s">
        <v>86</v>
      </c>
      <c r="AW201" s="13" t="s">
        <v>30</v>
      </c>
      <c r="AX201" s="13" t="s">
        <v>84</v>
      </c>
      <c r="AY201" s="246" t="s">
        <v>123</v>
      </c>
    </row>
    <row r="202" s="2" customFormat="1" ht="16.5" customHeight="1">
      <c r="A202" s="38"/>
      <c r="B202" s="39"/>
      <c r="C202" s="218" t="s">
        <v>330</v>
      </c>
      <c r="D202" s="218" t="s">
        <v>126</v>
      </c>
      <c r="E202" s="219" t="s">
        <v>951</v>
      </c>
      <c r="F202" s="220" t="s">
        <v>952</v>
      </c>
      <c r="G202" s="221" t="s">
        <v>201</v>
      </c>
      <c r="H202" s="222">
        <v>66.359999999999999</v>
      </c>
      <c r="I202" s="223"/>
      <c r="J202" s="224">
        <f>ROUND(I202*H202,2)</f>
        <v>0</v>
      </c>
      <c r="K202" s="220" t="s">
        <v>130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0.00247</v>
      </c>
      <c r="R202" s="227">
        <f>Q202*H202</f>
        <v>0.16390920000000001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148</v>
      </c>
      <c r="AT202" s="229" t="s">
        <v>126</v>
      </c>
      <c r="AU202" s="229" t="s">
        <v>86</v>
      </c>
      <c r="AY202" s="17" t="s">
        <v>123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148</v>
      </c>
      <c r="BM202" s="229" t="s">
        <v>953</v>
      </c>
    </row>
    <row r="203" s="2" customFormat="1">
      <c r="A203" s="38"/>
      <c r="B203" s="39"/>
      <c r="C203" s="40"/>
      <c r="D203" s="231" t="s">
        <v>133</v>
      </c>
      <c r="E203" s="40"/>
      <c r="F203" s="232" t="s">
        <v>954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133</v>
      </c>
      <c r="AU203" s="17" t="s">
        <v>86</v>
      </c>
    </row>
    <row r="204" s="13" customFormat="1">
      <c r="A204" s="13"/>
      <c r="B204" s="236"/>
      <c r="C204" s="237"/>
      <c r="D204" s="231" t="s">
        <v>134</v>
      </c>
      <c r="E204" s="238" t="s">
        <v>1</v>
      </c>
      <c r="F204" s="239" t="s">
        <v>955</v>
      </c>
      <c r="G204" s="237"/>
      <c r="H204" s="240">
        <v>50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134</v>
      </c>
      <c r="AU204" s="246" t="s">
        <v>86</v>
      </c>
      <c r="AV204" s="13" t="s">
        <v>86</v>
      </c>
      <c r="AW204" s="13" t="s">
        <v>30</v>
      </c>
      <c r="AX204" s="13" t="s">
        <v>76</v>
      </c>
      <c r="AY204" s="246" t="s">
        <v>123</v>
      </c>
    </row>
    <row r="205" s="13" customFormat="1">
      <c r="A205" s="13"/>
      <c r="B205" s="236"/>
      <c r="C205" s="237"/>
      <c r="D205" s="231" t="s">
        <v>134</v>
      </c>
      <c r="E205" s="238" t="s">
        <v>1</v>
      </c>
      <c r="F205" s="239" t="s">
        <v>956</v>
      </c>
      <c r="G205" s="237"/>
      <c r="H205" s="240">
        <v>8.2799999999999994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134</v>
      </c>
      <c r="AU205" s="246" t="s">
        <v>86</v>
      </c>
      <c r="AV205" s="13" t="s">
        <v>86</v>
      </c>
      <c r="AW205" s="13" t="s">
        <v>30</v>
      </c>
      <c r="AX205" s="13" t="s">
        <v>76</v>
      </c>
      <c r="AY205" s="246" t="s">
        <v>123</v>
      </c>
    </row>
    <row r="206" s="13" customFormat="1">
      <c r="A206" s="13"/>
      <c r="B206" s="236"/>
      <c r="C206" s="237"/>
      <c r="D206" s="231" t="s">
        <v>134</v>
      </c>
      <c r="E206" s="238" t="s">
        <v>1</v>
      </c>
      <c r="F206" s="239" t="s">
        <v>957</v>
      </c>
      <c r="G206" s="237"/>
      <c r="H206" s="240">
        <v>8.0800000000000001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134</v>
      </c>
      <c r="AU206" s="246" t="s">
        <v>86</v>
      </c>
      <c r="AV206" s="13" t="s">
        <v>86</v>
      </c>
      <c r="AW206" s="13" t="s">
        <v>30</v>
      </c>
      <c r="AX206" s="13" t="s">
        <v>76</v>
      </c>
      <c r="AY206" s="246" t="s">
        <v>123</v>
      </c>
    </row>
    <row r="207" s="14" customFormat="1">
      <c r="A207" s="14"/>
      <c r="B207" s="247"/>
      <c r="C207" s="248"/>
      <c r="D207" s="231" t="s">
        <v>134</v>
      </c>
      <c r="E207" s="249" t="s">
        <v>1</v>
      </c>
      <c r="F207" s="250" t="s">
        <v>147</v>
      </c>
      <c r="G207" s="248"/>
      <c r="H207" s="251">
        <v>66.359999999999999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134</v>
      </c>
      <c r="AU207" s="257" t="s">
        <v>86</v>
      </c>
      <c r="AV207" s="14" t="s">
        <v>148</v>
      </c>
      <c r="AW207" s="14" t="s">
        <v>30</v>
      </c>
      <c r="AX207" s="14" t="s">
        <v>84</v>
      </c>
      <c r="AY207" s="257" t="s">
        <v>123</v>
      </c>
    </row>
    <row r="208" s="2" customFormat="1" ht="16.5" customHeight="1">
      <c r="A208" s="38"/>
      <c r="B208" s="39"/>
      <c r="C208" s="218" t="s">
        <v>338</v>
      </c>
      <c r="D208" s="218" t="s">
        <v>126</v>
      </c>
      <c r="E208" s="219" t="s">
        <v>958</v>
      </c>
      <c r="F208" s="220" t="s">
        <v>959</v>
      </c>
      <c r="G208" s="221" t="s">
        <v>201</v>
      </c>
      <c r="H208" s="222">
        <v>66.359999999999999</v>
      </c>
      <c r="I208" s="223"/>
      <c r="J208" s="224">
        <f>ROUND(I208*H208,2)</f>
        <v>0</v>
      </c>
      <c r="K208" s="220" t="s">
        <v>130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148</v>
      </c>
      <c r="AT208" s="229" t="s">
        <v>126</v>
      </c>
      <c r="AU208" s="229" t="s">
        <v>86</v>
      </c>
      <c r="AY208" s="17" t="s">
        <v>123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148</v>
      </c>
      <c r="BM208" s="229" t="s">
        <v>960</v>
      </c>
    </row>
    <row r="209" s="2" customFormat="1">
      <c r="A209" s="38"/>
      <c r="B209" s="39"/>
      <c r="C209" s="40"/>
      <c r="D209" s="231" t="s">
        <v>133</v>
      </c>
      <c r="E209" s="40"/>
      <c r="F209" s="232" t="s">
        <v>961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133</v>
      </c>
      <c r="AU209" s="17" t="s">
        <v>86</v>
      </c>
    </row>
    <row r="210" s="2" customFormat="1" ht="16.5" customHeight="1">
      <c r="A210" s="38"/>
      <c r="B210" s="39"/>
      <c r="C210" s="218" t="s">
        <v>345</v>
      </c>
      <c r="D210" s="218" t="s">
        <v>126</v>
      </c>
      <c r="E210" s="219" t="s">
        <v>962</v>
      </c>
      <c r="F210" s="220" t="s">
        <v>963</v>
      </c>
      <c r="G210" s="221" t="s">
        <v>219</v>
      </c>
      <c r="H210" s="222">
        <v>68.067999999999998</v>
      </c>
      <c r="I210" s="223"/>
      <c r="J210" s="224">
        <f>ROUND(I210*H210,2)</f>
        <v>0</v>
      </c>
      <c r="K210" s="220" t="s">
        <v>130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2.5018699999999998</v>
      </c>
      <c r="R210" s="227">
        <f>Q210*H210</f>
        <v>170.29728716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148</v>
      </c>
      <c r="AT210" s="229" t="s">
        <v>126</v>
      </c>
      <c r="AU210" s="229" t="s">
        <v>86</v>
      </c>
      <c r="AY210" s="17" t="s">
        <v>123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148</v>
      </c>
      <c r="BM210" s="229" t="s">
        <v>964</v>
      </c>
    </row>
    <row r="211" s="2" customFormat="1">
      <c r="A211" s="38"/>
      <c r="B211" s="39"/>
      <c r="C211" s="40"/>
      <c r="D211" s="231" t="s">
        <v>133</v>
      </c>
      <c r="E211" s="40"/>
      <c r="F211" s="232" t="s">
        <v>965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133</v>
      </c>
      <c r="AU211" s="17" t="s">
        <v>86</v>
      </c>
    </row>
    <row r="212" s="13" customFormat="1">
      <c r="A212" s="13"/>
      <c r="B212" s="236"/>
      <c r="C212" s="237"/>
      <c r="D212" s="231" t="s">
        <v>134</v>
      </c>
      <c r="E212" s="238" t="s">
        <v>1</v>
      </c>
      <c r="F212" s="239" t="s">
        <v>966</v>
      </c>
      <c r="G212" s="237"/>
      <c r="H212" s="240">
        <v>68.067999999999998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134</v>
      </c>
      <c r="AU212" s="246" t="s">
        <v>86</v>
      </c>
      <c r="AV212" s="13" t="s">
        <v>86</v>
      </c>
      <c r="AW212" s="13" t="s">
        <v>30</v>
      </c>
      <c r="AX212" s="13" t="s">
        <v>84</v>
      </c>
      <c r="AY212" s="246" t="s">
        <v>123</v>
      </c>
    </row>
    <row r="213" s="2" customFormat="1" ht="16.5" customHeight="1">
      <c r="A213" s="38"/>
      <c r="B213" s="39"/>
      <c r="C213" s="218" t="s">
        <v>350</v>
      </c>
      <c r="D213" s="218" t="s">
        <v>126</v>
      </c>
      <c r="E213" s="219" t="s">
        <v>967</v>
      </c>
      <c r="F213" s="220" t="s">
        <v>968</v>
      </c>
      <c r="G213" s="221" t="s">
        <v>201</v>
      </c>
      <c r="H213" s="222">
        <v>356.98000000000002</v>
      </c>
      <c r="I213" s="223"/>
      <c r="J213" s="224">
        <f>ROUND(I213*H213,2)</f>
        <v>0</v>
      </c>
      <c r="K213" s="220" t="s">
        <v>130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0.0027499999999999998</v>
      </c>
      <c r="R213" s="227">
        <f>Q213*H213</f>
        <v>0.98169499999999998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148</v>
      </c>
      <c r="AT213" s="229" t="s">
        <v>126</v>
      </c>
      <c r="AU213" s="229" t="s">
        <v>86</v>
      </c>
      <c r="AY213" s="17" t="s">
        <v>123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148</v>
      </c>
      <c r="BM213" s="229" t="s">
        <v>969</v>
      </c>
    </row>
    <row r="214" s="2" customFormat="1">
      <c r="A214" s="38"/>
      <c r="B214" s="39"/>
      <c r="C214" s="40"/>
      <c r="D214" s="231" t="s">
        <v>133</v>
      </c>
      <c r="E214" s="40"/>
      <c r="F214" s="232" t="s">
        <v>970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133</v>
      </c>
      <c r="AU214" s="17" t="s">
        <v>86</v>
      </c>
    </row>
    <row r="215" s="13" customFormat="1">
      <c r="A215" s="13"/>
      <c r="B215" s="236"/>
      <c r="C215" s="237"/>
      <c r="D215" s="231" t="s">
        <v>134</v>
      </c>
      <c r="E215" s="238" t="s">
        <v>1</v>
      </c>
      <c r="F215" s="239" t="s">
        <v>971</v>
      </c>
      <c r="G215" s="237"/>
      <c r="H215" s="240">
        <v>270.39999999999998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134</v>
      </c>
      <c r="AU215" s="246" t="s">
        <v>86</v>
      </c>
      <c r="AV215" s="13" t="s">
        <v>86</v>
      </c>
      <c r="AW215" s="13" t="s">
        <v>30</v>
      </c>
      <c r="AX215" s="13" t="s">
        <v>76</v>
      </c>
      <c r="AY215" s="246" t="s">
        <v>123</v>
      </c>
    </row>
    <row r="216" s="13" customFormat="1">
      <c r="A216" s="13"/>
      <c r="B216" s="236"/>
      <c r="C216" s="237"/>
      <c r="D216" s="231" t="s">
        <v>134</v>
      </c>
      <c r="E216" s="238" t="s">
        <v>1</v>
      </c>
      <c r="F216" s="239" t="s">
        <v>972</v>
      </c>
      <c r="G216" s="237"/>
      <c r="H216" s="240">
        <v>42.899999999999999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134</v>
      </c>
      <c r="AU216" s="246" t="s">
        <v>86</v>
      </c>
      <c r="AV216" s="13" t="s">
        <v>86</v>
      </c>
      <c r="AW216" s="13" t="s">
        <v>30</v>
      </c>
      <c r="AX216" s="13" t="s">
        <v>76</v>
      </c>
      <c r="AY216" s="246" t="s">
        <v>123</v>
      </c>
    </row>
    <row r="217" s="13" customFormat="1">
      <c r="A217" s="13"/>
      <c r="B217" s="236"/>
      <c r="C217" s="237"/>
      <c r="D217" s="231" t="s">
        <v>134</v>
      </c>
      <c r="E217" s="238" t="s">
        <v>1</v>
      </c>
      <c r="F217" s="239" t="s">
        <v>973</v>
      </c>
      <c r="G217" s="237"/>
      <c r="H217" s="240">
        <v>43.68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134</v>
      </c>
      <c r="AU217" s="246" t="s">
        <v>86</v>
      </c>
      <c r="AV217" s="13" t="s">
        <v>86</v>
      </c>
      <c r="AW217" s="13" t="s">
        <v>30</v>
      </c>
      <c r="AX217" s="13" t="s">
        <v>76</v>
      </c>
      <c r="AY217" s="246" t="s">
        <v>123</v>
      </c>
    </row>
    <row r="218" s="14" customFormat="1">
      <c r="A218" s="14"/>
      <c r="B218" s="247"/>
      <c r="C218" s="248"/>
      <c r="D218" s="231" t="s">
        <v>134</v>
      </c>
      <c r="E218" s="249" t="s">
        <v>1</v>
      </c>
      <c r="F218" s="250" t="s">
        <v>147</v>
      </c>
      <c r="G218" s="248"/>
      <c r="H218" s="251">
        <v>356.98000000000002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134</v>
      </c>
      <c r="AU218" s="257" t="s">
        <v>86</v>
      </c>
      <c r="AV218" s="14" t="s">
        <v>148</v>
      </c>
      <c r="AW218" s="14" t="s">
        <v>30</v>
      </c>
      <c r="AX218" s="14" t="s">
        <v>84</v>
      </c>
      <c r="AY218" s="257" t="s">
        <v>123</v>
      </c>
    </row>
    <row r="219" s="2" customFormat="1" ht="16.5" customHeight="1">
      <c r="A219" s="38"/>
      <c r="B219" s="39"/>
      <c r="C219" s="218" t="s">
        <v>357</v>
      </c>
      <c r="D219" s="218" t="s">
        <v>126</v>
      </c>
      <c r="E219" s="219" t="s">
        <v>974</v>
      </c>
      <c r="F219" s="220" t="s">
        <v>975</v>
      </c>
      <c r="G219" s="221" t="s">
        <v>201</v>
      </c>
      <c r="H219" s="222">
        <v>356.98000000000002</v>
      </c>
      <c r="I219" s="223"/>
      <c r="J219" s="224">
        <f>ROUND(I219*H219,2)</f>
        <v>0</v>
      </c>
      <c r="K219" s="220" t="s">
        <v>130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148</v>
      </c>
      <c r="AT219" s="229" t="s">
        <v>126</v>
      </c>
      <c r="AU219" s="229" t="s">
        <v>86</v>
      </c>
      <c r="AY219" s="17" t="s">
        <v>123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148</v>
      </c>
      <c r="BM219" s="229" t="s">
        <v>976</v>
      </c>
    </row>
    <row r="220" s="2" customFormat="1">
      <c r="A220" s="38"/>
      <c r="B220" s="39"/>
      <c r="C220" s="40"/>
      <c r="D220" s="231" t="s">
        <v>133</v>
      </c>
      <c r="E220" s="40"/>
      <c r="F220" s="232" t="s">
        <v>977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133</v>
      </c>
      <c r="AU220" s="17" t="s">
        <v>86</v>
      </c>
    </row>
    <row r="221" s="13" customFormat="1">
      <c r="A221" s="13"/>
      <c r="B221" s="236"/>
      <c r="C221" s="237"/>
      <c r="D221" s="231" t="s">
        <v>134</v>
      </c>
      <c r="E221" s="238" t="s">
        <v>1</v>
      </c>
      <c r="F221" s="239" t="s">
        <v>978</v>
      </c>
      <c r="G221" s="237"/>
      <c r="H221" s="240">
        <v>356.98000000000002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134</v>
      </c>
      <c r="AU221" s="246" t="s">
        <v>86</v>
      </c>
      <c r="AV221" s="13" t="s">
        <v>86</v>
      </c>
      <c r="AW221" s="13" t="s">
        <v>30</v>
      </c>
      <c r="AX221" s="13" t="s">
        <v>84</v>
      </c>
      <c r="AY221" s="246" t="s">
        <v>123</v>
      </c>
    </row>
    <row r="222" s="2" customFormat="1" ht="16.5" customHeight="1">
      <c r="A222" s="38"/>
      <c r="B222" s="39"/>
      <c r="C222" s="218" t="s">
        <v>365</v>
      </c>
      <c r="D222" s="218" t="s">
        <v>126</v>
      </c>
      <c r="E222" s="219" t="s">
        <v>979</v>
      </c>
      <c r="F222" s="220" t="s">
        <v>980</v>
      </c>
      <c r="G222" s="221" t="s">
        <v>276</v>
      </c>
      <c r="H222" s="222">
        <v>7.2779999999999996</v>
      </c>
      <c r="I222" s="223"/>
      <c r="J222" s="224">
        <f>ROUND(I222*H222,2)</f>
        <v>0</v>
      </c>
      <c r="K222" s="220" t="s">
        <v>130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1.0593999999999999</v>
      </c>
      <c r="R222" s="227">
        <f>Q222*H222</f>
        <v>7.710313199999999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148</v>
      </c>
      <c r="AT222" s="229" t="s">
        <v>126</v>
      </c>
      <c r="AU222" s="229" t="s">
        <v>86</v>
      </c>
      <c r="AY222" s="17" t="s">
        <v>123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148</v>
      </c>
      <c r="BM222" s="229" t="s">
        <v>981</v>
      </c>
    </row>
    <row r="223" s="2" customFormat="1">
      <c r="A223" s="38"/>
      <c r="B223" s="39"/>
      <c r="C223" s="40"/>
      <c r="D223" s="231" t="s">
        <v>133</v>
      </c>
      <c r="E223" s="40"/>
      <c r="F223" s="232" t="s">
        <v>982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133</v>
      </c>
      <c r="AU223" s="17" t="s">
        <v>86</v>
      </c>
    </row>
    <row r="224" s="13" customFormat="1">
      <c r="A224" s="13"/>
      <c r="B224" s="236"/>
      <c r="C224" s="237"/>
      <c r="D224" s="231" t="s">
        <v>134</v>
      </c>
      <c r="E224" s="238" t="s">
        <v>1</v>
      </c>
      <c r="F224" s="239" t="s">
        <v>983</v>
      </c>
      <c r="G224" s="237"/>
      <c r="H224" s="240">
        <v>7.2779999999999996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134</v>
      </c>
      <c r="AU224" s="246" t="s">
        <v>86</v>
      </c>
      <c r="AV224" s="13" t="s">
        <v>86</v>
      </c>
      <c r="AW224" s="13" t="s">
        <v>30</v>
      </c>
      <c r="AX224" s="13" t="s">
        <v>84</v>
      </c>
      <c r="AY224" s="246" t="s">
        <v>123</v>
      </c>
    </row>
    <row r="225" s="2" customFormat="1" ht="16.5" customHeight="1">
      <c r="A225" s="38"/>
      <c r="B225" s="39"/>
      <c r="C225" s="218" t="s">
        <v>371</v>
      </c>
      <c r="D225" s="218" t="s">
        <v>126</v>
      </c>
      <c r="E225" s="219" t="s">
        <v>984</v>
      </c>
      <c r="F225" s="220" t="s">
        <v>985</v>
      </c>
      <c r="G225" s="221" t="s">
        <v>276</v>
      </c>
      <c r="H225" s="222">
        <v>6.7469999999999999</v>
      </c>
      <c r="I225" s="223"/>
      <c r="J225" s="224">
        <f>ROUND(I225*H225,2)</f>
        <v>0</v>
      </c>
      <c r="K225" s="220" t="s">
        <v>130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1.06277</v>
      </c>
      <c r="R225" s="227">
        <f>Q225*H225</f>
        <v>7.1705091899999998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148</v>
      </c>
      <c r="AT225" s="229" t="s">
        <v>126</v>
      </c>
      <c r="AU225" s="229" t="s">
        <v>86</v>
      </c>
      <c r="AY225" s="17" t="s">
        <v>123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148</v>
      </c>
      <c r="BM225" s="229" t="s">
        <v>986</v>
      </c>
    </row>
    <row r="226" s="2" customFormat="1">
      <c r="A226" s="38"/>
      <c r="B226" s="39"/>
      <c r="C226" s="40"/>
      <c r="D226" s="231" t="s">
        <v>133</v>
      </c>
      <c r="E226" s="40"/>
      <c r="F226" s="232" t="s">
        <v>987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133</v>
      </c>
      <c r="AU226" s="17" t="s">
        <v>86</v>
      </c>
    </row>
    <row r="227" s="13" customFormat="1">
      <c r="A227" s="13"/>
      <c r="B227" s="236"/>
      <c r="C227" s="237"/>
      <c r="D227" s="231" t="s">
        <v>134</v>
      </c>
      <c r="E227" s="238" t="s">
        <v>1</v>
      </c>
      <c r="F227" s="239" t="s">
        <v>988</v>
      </c>
      <c r="G227" s="237"/>
      <c r="H227" s="240">
        <v>6.7469999999999999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134</v>
      </c>
      <c r="AU227" s="246" t="s">
        <v>86</v>
      </c>
      <c r="AV227" s="13" t="s">
        <v>86</v>
      </c>
      <c r="AW227" s="13" t="s">
        <v>30</v>
      </c>
      <c r="AX227" s="13" t="s">
        <v>84</v>
      </c>
      <c r="AY227" s="246" t="s">
        <v>123</v>
      </c>
    </row>
    <row r="228" s="12" customFormat="1" ht="22.8" customHeight="1">
      <c r="A228" s="12"/>
      <c r="B228" s="202"/>
      <c r="C228" s="203"/>
      <c r="D228" s="204" t="s">
        <v>75</v>
      </c>
      <c r="E228" s="216" t="s">
        <v>141</v>
      </c>
      <c r="F228" s="216" t="s">
        <v>395</v>
      </c>
      <c r="G228" s="203"/>
      <c r="H228" s="203"/>
      <c r="I228" s="206"/>
      <c r="J228" s="217">
        <f>BK228</f>
        <v>0</v>
      </c>
      <c r="K228" s="203"/>
      <c r="L228" s="208"/>
      <c r="M228" s="209"/>
      <c r="N228" s="210"/>
      <c r="O228" s="210"/>
      <c r="P228" s="211">
        <f>SUM(P229:P234)</f>
        <v>0</v>
      </c>
      <c r="Q228" s="210"/>
      <c r="R228" s="211">
        <f>SUM(R229:R234)</f>
        <v>0.425425</v>
      </c>
      <c r="S228" s="210"/>
      <c r="T228" s="212">
        <f>SUM(T229:T234)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3" t="s">
        <v>84</v>
      </c>
      <c r="AT228" s="214" t="s">
        <v>75</v>
      </c>
      <c r="AU228" s="214" t="s">
        <v>84</v>
      </c>
      <c r="AY228" s="213" t="s">
        <v>123</v>
      </c>
      <c r="BK228" s="215">
        <f>SUM(BK229:BK234)</f>
        <v>0</v>
      </c>
    </row>
    <row r="229" s="2" customFormat="1" ht="16.5" customHeight="1">
      <c r="A229" s="38"/>
      <c r="B229" s="39"/>
      <c r="C229" s="218" t="s">
        <v>376</v>
      </c>
      <c r="D229" s="218" t="s">
        <v>126</v>
      </c>
      <c r="E229" s="219" t="s">
        <v>989</v>
      </c>
      <c r="F229" s="220" t="s">
        <v>990</v>
      </c>
      <c r="G229" s="221" t="s">
        <v>201</v>
      </c>
      <c r="H229" s="222">
        <v>170.16999999999999</v>
      </c>
      <c r="I229" s="223"/>
      <c r="J229" s="224">
        <f>ROUND(I229*H229,2)</f>
        <v>0</v>
      </c>
      <c r="K229" s="220" t="s">
        <v>130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0.0025000000000000001</v>
      </c>
      <c r="R229" s="227">
        <f>Q229*H229</f>
        <v>0.425425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148</v>
      </c>
      <c r="AT229" s="229" t="s">
        <v>126</v>
      </c>
      <c r="AU229" s="229" t="s">
        <v>86</v>
      </c>
      <c r="AY229" s="17" t="s">
        <v>123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148</v>
      </c>
      <c r="BM229" s="229" t="s">
        <v>991</v>
      </c>
    </row>
    <row r="230" s="2" customFormat="1">
      <c r="A230" s="38"/>
      <c r="B230" s="39"/>
      <c r="C230" s="40"/>
      <c r="D230" s="231" t="s">
        <v>133</v>
      </c>
      <c r="E230" s="40"/>
      <c r="F230" s="232" t="s">
        <v>992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86</v>
      </c>
    </row>
    <row r="231" s="13" customFormat="1">
      <c r="A231" s="13"/>
      <c r="B231" s="236"/>
      <c r="C231" s="237"/>
      <c r="D231" s="231" t="s">
        <v>134</v>
      </c>
      <c r="E231" s="238" t="s">
        <v>1</v>
      </c>
      <c r="F231" s="239" t="s">
        <v>993</v>
      </c>
      <c r="G231" s="237"/>
      <c r="H231" s="240">
        <v>130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134</v>
      </c>
      <c r="AU231" s="246" t="s">
        <v>86</v>
      </c>
      <c r="AV231" s="13" t="s">
        <v>86</v>
      </c>
      <c r="AW231" s="13" t="s">
        <v>30</v>
      </c>
      <c r="AX231" s="13" t="s">
        <v>76</v>
      </c>
      <c r="AY231" s="246" t="s">
        <v>123</v>
      </c>
    </row>
    <row r="232" s="13" customFormat="1">
      <c r="A232" s="13"/>
      <c r="B232" s="236"/>
      <c r="C232" s="237"/>
      <c r="D232" s="231" t="s">
        <v>134</v>
      </c>
      <c r="E232" s="238" t="s">
        <v>1</v>
      </c>
      <c r="F232" s="239" t="s">
        <v>994</v>
      </c>
      <c r="G232" s="237"/>
      <c r="H232" s="240">
        <v>20.41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134</v>
      </c>
      <c r="AU232" s="246" t="s">
        <v>86</v>
      </c>
      <c r="AV232" s="13" t="s">
        <v>86</v>
      </c>
      <c r="AW232" s="13" t="s">
        <v>30</v>
      </c>
      <c r="AX232" s="13" t="s">
        <v>76</v>
      </c>
      <c r="AY232" s="246" t="s">
        <v>123</v>
      </c>
    </row>
    <row r="233" s="13" customFormat="1">
      <c r="A233" s="13"/>
      <c r="B233" s="236"/>
      <c r="C233" s="237"/>
      <c r="D233" s="231" t="s">
        <v>134</v>
      </c>
      <c r="E233" s="238" t="s">
        <v>1</v>
      </c>
      <c r="F233" s="239" t="s">
        <v>995</v>
      </c>
      <c r="G233" s="237"/>
      <c r="H233" s="240">
        <v>19.760000000000002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134</v>
      </c>
      <c r="AU233" s="246" t="s">
        <v>86</v>
      </c>
      <c r="AV233" s="13" t="s">
        <v>86</v>
      </c>
      <c r="AW233" s="13" t="s">
        <v>30</v>
      </c>
      <c r="AX233" s="13" t="s">
        <v>76</v>
      </c>
      <c r="AY233" s="246" t="s">
        <v>123</v>
      </c>
    </row>
    <row r="234" s="14" customFormat="1">
      <c r="A234" s="14"/>
      <c r="B234" s="247"/>
      <c r="C234" s="248"/>
      <c r="D234" s="231" t="s">
        <v>134</v>
      </c>
      <c r="E234" s="249" t="s">
        <v>1</v>
      </c>
      <c r="F234" s="250" t="s">
        <v>147</v>
      </c>
      <c r="G234" s="248"/>
      <c r="H234" s="251">
        <v>170.16999999999999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134</v>
      </c>
      <c r="AU234" s="257" t="s">
        <v>86</v>
      </c>
      <c r="AV234" s="14" t="s">
        <v>148</v>
      </c>
      <c r="AW234" s="14" t="s">
        <v>30</v>
      </c>
      <c r="AX234" s="14" t="s">
        <v>84</v>
      </c>
      <c r="AY234" s="257" t="s">
        <v>123</v>
      </c>
    </row>
    <row r="235" s="12" customFormat="1" ht="22.8" customHeight="1">
      <c r="A235" s="12"/>
      <c r="B235" s="202"/>
      <c r="C235" s="203"/>
      <c r="D235" s="204" t="s">
        <v>75</v>
      </c>
      <c r="E235" s="216" t="s">
        <v>148</v>
      </c>
      <c r="F235" s="216" t="s">
        <v>448</v>
      </c>
      <c r="G235" s="203"/>
      <c r="H235" s="203"/>
      <c r="I235" s="206"/>
      <c r="J235" s="217">
        <f>BK235</f>
        <v>0</v>
      </c>
      <c r="K235" s="203"/>
      <c r="L235" s="208"/>
      <c r="M235" s="209"/>
      <c r="N235" s="210"/>
      <c r="O235" s="210"/>
      <c r="P235" s="211">
        <f>SUM(P236:P238)</f>
        <v>0</v>
      </c>
      <c r="Q235" s="210"/>
      <c r="R235" s="211">
        <f>SUM(R236:R238)</f>
        <v>57.755544</v>
      </c>
      <c r="S235" s="210"/>
      <c r="T235" s="212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3" t="s">
        <v>84</v>
      </c>
      <c r="AT235" s="214" t="s">
        <v>75</v>
      </c>
      <c r="AU235" s="214" t="s">
        <v>84</v>
      </c>
      <c r="AY235" s="213" t="s">
        <v>123</v>
      </c>
      <c r="BK235" s="215">
        <f>SUM(BK236:BK238)</f>
        <v>0</v>
      </c>
    </row>
    <row r="236" s="2" customFormat="1" ht="16.5" customHeight="1">
      <c r="A236" s="38"/>
      <c r="B236" s="39"/>
      <c r="C236" s="218" t="s">
        <v>383</v>
      </c>
      <c r="D236" s="218" t="s">
        <v>126</v>
      </c>
      <c r="E236" s="219" t="s">
        <v>450</v>
      </c>
      <c r="F236" s="220" t="s">
        <v>451</v>
      </c>
      <c r="G236" s="221" t="s">
        <v>219</v>
      </c>
      <c r="H236" s="222">
        <v>31.253</v>
      </c>
      <c r="I236" s="223"/>
      <c r="J236" s="224">
        <f>ROUND(I236*H236,2)</f>
        <v>0</v>
      </c>
      <c r="K236" s="220" t="s">
        <v>130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1.8480000000000001</v>
      </c>
      <c r="R236" s="227">
        <f>Q236*H236</f>
        <v>57.755544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148</v>
      </c>
      <c r="AT236" s="229" t="s">
        <v>126</v>
      </c>
      <c r="AU236" s="229" t="s">
        <v>86</v>
      </c>
      <c r="AY236" s="17" t="s">
        <v>123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148</v>
      </c>
      <c r="BM236" s="229" t="s">
        <v>996</v>
      </c>
    </row>
    <row r="237" s="2" customFormat="1">
      <c r="A237" s="38"/>
      <c r="B237" s="39"/>
      <c r="C237" s="40"/>
      <c r="D237" s="231" t="s">
        <v>133</v>
      </c>
      <c r="E237" s="40"/>
      <c r="F237" s="232" t="s">
        <v>453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133</v>
      </c>
      <c r="AU237" s="17" t="s">
        <v>86</v>
      </c>
    </row>
    <row r="238" s="13" customFormat="1">
      <c r="A238" s="13"/>
      <c r="B238" s="236"/>
      <c r="C238" s="237"/>
      <c r="D238" s="231" t="s">
        <v>134</v>
      </c>
      <c r="E238" s="238" t="s">
        <v>1</v>
      </c>
      <c r="F238" s="239" t="s">
        <v>997</v>
      </c>
      <c r="G238" s="237"/>
      <c r="H238" s="240">
        <v>31.253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134</v>
      </c>
      <c r="AU238" s="246" t="s">
        <v>86</v>
      </c>
      <c r="AV238" s="13" t="s">
        <v>86</v>
      </c>
      <c r="AW238" s="13" t="s">
        <v>30</v>
      </c>
      <c r="AX238" s="13" t="s">
        <v>84</v>
      </c>
      <c r="AY238" s="246" t="s">
        <v>123</v>
      </c>
    </row>
    <row r="239" s="12" customFormat="1" ht="22.8" customHeight="1">
      <c r="A239" s="12"/>
      <c r="B239" s="202"/>
      <c r="C239" s="203"/>
      <c r="D239" s="204" t="s">
        <v>75</v>
      </c>
      <c r="E239" s="216" t="s">
        <v>174</v>
      </c>
      <c r="F239" s="216" t="s">
        <v>544</v>
      </c>
      <c r="G239" s="203"/>
      <c r="H239" s="203"/>
      <c r="I239" s="206"/>
      <c r="J239" s="217">
        <f>BK239</f>
        <v>0</v>
      </c>
      <c r="K239" s="203"/>
      <c r="L239" s="208"/>
      <c r="M239" s="209"/>
      <c r="N239" s="210"/>
      <c r="O239" s="210"/>
      <c r="P239" s="211">
        <f>SUM(P240:P258)</f>
        <v>0</v>
      </c>
      <c r="Q239" s="210"/>
      <c r="R239" s="211">
        <f>SUM(R240:R258)</f>
        <v>1.5799839499999999</v>
      </c>
      <c r="S239" s="210"/>
      <c r="T239" s="212">
        <f>SUM(T240:T258)</f>
        <v>0.088400000000000006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3" t="s">
        <v>84</v>
      </c>
      <c r="AT239" s="214" t="s">
        <v>75</v>
      </c>
      <c r="AU239" s="214" t="s">
        <v>84</v>
      </c>
      <c r="AY239" s="213" t="s">
        <v>123</v>
      </c>
      <c r="BK239" s="215">
        <f>SUM(BK240:BK258)</f>
        <v>0</v>
      </c>
    </row>
    <row r="240" s="2" customFormat="1" ht="16.5" customHeight="1">
      <c r="A240" s="38"/>
      <c r="B240" s="39"/>
      <c r="C240" s="218" t="s">
        <v>389</v>
      </c>
      <c r="D240" s="218" t="s">
        <v>126</v>
      </c>
      <c r="E240" s="219" t="s">
        <v>998</v>
      </c>
      <c r="F240" s="220" t="s">
        <v>999</v>
      </c>
      <c r="G240" s="221" t="s">
        <v>201</v>
      </c>
      <c r="H240" s="222">
        <v>189.80500000000001</v>
      </c>
      <c r="I240" s="223"/>
      <c r="J240" s="224">
        <f>ROUND(I240*H240,2)</f>
        <v>0</v>
      </c>
      <c r="K240" s="220" t="s">
        <v>130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0.00068999999999999997</v>
      </c>
      <c r="R240" s="227">
        <f>Q240*H240</f>
        <v>0.13096545000000001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148</v>
      </c>
      <c r="AT240" s="229" t="s">
        <v>126</v>
      </c>
      <c r="AU240" s="229" t="s">
        <v>86</v>
      </c>
      <c r="AY240" s="17" t="s">
        <v>123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148</v>
      </c>
      <c r="BM240" s="229" t="s">
        <v>1000</v>
      </c>
    </row>
    <row r="241" s="2" customFormat="1">
      <c r="A241" s="38"/>
      <c r="B241" s="39"/>
      <c r="C241" s="40"/>
      <c r="D241" s="231" t="s">
        <v>133</v>
      </c>
      <c r="E241" s="40"/>
      <c r="F241" s="232" t="s">
        <v>1001</v>
      </c>
      <c r="G241" s="40"/>
      <c r="H241" s="40"/>
      <c r="I241" s="233"/>
      <c r="J241" s="40"/>
      <c r="K241" s="40"/>
      <c r="L241" s="44"/>
      <c r="M241" s="234"/>
      <c r="N241" s="23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133</v>
      </c>
      <c r="AU241" s="17" t="s">
        <v>86</v>
      </c>
    </row>
    <row r="242" s="13" customFormat="1">
      <c r="A242" s="13"/>
      <c r="B242" s="236"/>
      <c r="C242" s="237"/>
      <c r="D242" s="231" t="s">
        <v>134</v>
      </c>
      <c r="E242" s="238" t="s">
        <v>1</v>
      </c>
      <c r="F242" s="239" t="s">
        <v>1002</v>
      </c>
      <c r="G242" s="237"/>
      <c r="H242" s="240">
        <v>189.80500000000001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134</v>
      </c>
      <c r="AU242" s="246" t="s">
        <v>86</v>
      </c>
      <c r="AV242" s="13" t="s">
        <v>86</v>
      </c>
      <c r="AW242" s="13" t="s">
        <v>30</v>
      </c>
      <c r="AX242" s="13" t="s">
        <v>84</v>
      </c>
      <c r="AY242" s="246" t="s">
        <v>123</v>
      </c>
    </row>
    <row r="243" s="2" customFormat="1" ht="16.5" customHeight="1">
      <c r="A243" s="38"/>
      <c r="B243" s="39"/>
      <c r="C243" s="218" t="s">
        <v>396</v>
      </c>
      <c r="D243" s="218" t="s">
        <v>126</v>
      </c>
      <c r="E243" s="219" t="s">
        <v>1003</v>
      </c>
      <c r="F243" s="220" t="s">
        <v>1004</v>
      </c>
      <c r="G243" s="221" t="s">
        <v>213</v>
      </c>
      <c r="H243" s="222">
        <v>17.5</v>
      </c>
      <c r="I243" s="223"/>
      <c r="J243" s="224">
        <f>ROUND(I243*H243,2)</f>
        <v>0</v>
      </c>
      <c r="K243" s="220" t="s">
        <v>130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0.0235</v>
      </c>
      <c r="R243" s="227">
        <f>Q243*H243</f>
        <v>0.41125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148</v>
      </c>
      <c r="AT243" s="229" t="s">
        <v>126</v>
      </c>
      <c r="AU243" s="229" t="s">
        <v>86</v>
      </c>
      <c r="AY243" s="17" t="s">
        <v>123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148</v>
      </c>
      <c r="BM243" s="229" t="s">
        <v>1005</v>
      </c>
    </row>
    <row r="244" s="2" customFormat="1">
      <c r="A244" s="38"/>
      <c r="B244" s="39"/>
      <c r="C244" s="40"/>
      <c r="D244" s="231" t="s">
        <v>133</v>
      </c>
      <c r="E244" s="40"/>
      <c r="F244" s="232" t="s">
        <v>1006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133</v>
      </c>
      <c r="AU244" s="17" t="s">
        <v>86</v>
      </c>
    </row>
    <row r="245" s="13" customFormat="1">
      <c r="A245" s="13"/>
      <c r="B245" s="236"/>
      <c r="C245" s="237"/>
      <c r="D245" s="231" t="s">
        <v>134</v>
      </c>
      <c r="E245" s="238" t="s">
        <v>1</v>
      </c>
      <c r="F245" s="239" t="s">
        <v>1007</v>
      </c>
      <c r="G245" s="237"/>
      <c r="H245" s="240">
        <v>17.5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134</v>
      </c>
      <c r="AU245" s="246" t="s">
        <v>86</v>
      </c>
      <c r="AV245" s="13" t="s">
        <v>86</v>
      </c>
      <c r="AW245" s="13" t="s">
        <v>30</v>
      </c>
      <c r="AX245" s="13" t="s">
        <v>84</v>
      </c>
      <c r="AY245" s="246" t="s">
        <v>123</v>
      </c>
    </row>
    <row r="246" s="2" customFormat="1" ht="16.5" customHeight="1">
      <c r="A246" s="38"/>
      <c r="B246" s="39"/>
      <c r="C246" s="218" t="s">
        <v>402</v>
      </c>
      <c r="D246" s="218" t="s">
        <v>126</v>
      </c>
      <c r="E246" s="219" t="s">
        <v>1008</v>
      </c>
      <c r="F246" s="220" t="s">
        <v>1009</v>
      </c>
      <c r="G246" s="221" t="s">
        <v>213</v>
      </c>
      <c r="H246" s="222">
        <v>18.199999999999999</v>
      </c>
      <c r="I246" s="223"/>
      <c r="J246" s="224">
        <f>ROUND(I246*H246,2)</f>
        <v>0</v>
      </c>
      <c r="K246" s="220" t="s">
        <v>130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0.0235</v>
      </c>
      <c r="R246" s="227">
        <f>Q246*H246</f>
        <v>0.42769999999999997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148</v>
      </c>
      <c r="AT246" s="229" t="s">
        <v>126</v>
      </c>
      <c r="AU246" s="229" t="s">
        <v>86</v>
      </c>
      <c r="AY246" s="17" t="s">
        <v>123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148</v>
      </c>
      <c r="BM246" s="229" t="s">
        <v>1010</v>
      </c>
    </row>
    <row r="247" s="2" customFormat="1">
      <c r="A247" s="38"/>
      <c r="B247" s="39"/>
      <c r="C247" s="40"/>
      <c r="D247" s="231" t="s">
        <v>133</v>
      </c>
      <c r="E247" s="40"/>
      <c r="F247" s="232" t="s">
        <v>1011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133</v>
      </c>
      <c r="AU247" s="17" t="s">
        <v>86</v>
      </c>
    </row>
    <row r="248" s="13" customFormat="1">
      <c r="A248" s="13"/>
      <c r="B248" s="236"/>
      <c r="C248" s="237"/>
      <c r="D248" s="231" t="s">
        <v>134</v>
      </c>
      <c r="E248" s="238" t="s">
        <v>1</v>
      </c>
      <c r="F248" s="239" t="s">
        <v>1012</v>
      </c>
      <c r="G248" s="237"/>
      <c r="H248" s="240">
        <v>18.199999999999999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134</v>
      </c>
      <c r="AU248" s="246" t="s">
        <v>86</v>
      </c>
      <c r="AV248" s="13" t="s">
        <v>86</v>
      </c>
      <c r="AW248" s="13" t="s">
        <v>30</v>
      </c>
      <c r="AX248" s="13" t="s">
        <v>84</v>
      </c>
      <c r="AY248" s="246" t="s">
        <v>123</v>
      </c>
    </row>
    <row r="249" s="2" customFormat="1" ht="16.5" customHeight="1">
      <c r="A249" s="38"/>
      <c r="B249" s="39"/>
      <c r="C249" s="218" t="s">
        <v>408</v>
      </c>
      <c r="D249" s="218" t="s">
        <v>126</v>
      </c>
      <c r="E249" s="219" t="s">
        <v>1013</v>
      </c>
      <c r="F249" s="220" t="s">
        <v>1014</v>
      </c>
      <c r="G249" s="221" t="s">
        <v>213</v>
      </c>
      <c r="H249" s="222">
        <v>65.450000000000003</v>
      </c>
      <c r="I249" s="223"/>
      <c r="J249" s="224">
        <f>ROUND(I249*H249,2)</f>
        <v>0</v>
      </c>
      <c r="K249" s="220" t="s">
        <v>130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0.0088500000000000002</v>
      </c>
      <c r="R249" s="227">
        <f>Q249*H249</f>
        <v>0.57923250000000004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148</v>
      </c>
      <c r="AT249" s="229" t="s">
        <v>126</v>
      </c>
      <c r="AU249" s="229" t="s">
        <v>86</v>
      </c>
      <c r="AY249" s="17" t="s">
        <v>123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148</v>
      </c>
      <c r="BM249" s="229" t="s">
        <v>1015</v>
      </c>
    </row>
    <row r="250" s="2" customFormat="1">
      <c r="A250" s="38"/>
      <c r="B250" s="39"/>
      <c r="C250" s="40"/>
      <c r="D250" s="231" t="s">
        <v>133</v>
      </c>
      <c r="E250" s="40"/>
      <c r="F250" s="232" t="s">
        <v>1014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133</v>
      </c>
      <c r="AU250" s="17" t="s">
        <v>86</v>
      </c>
    </row>
    <row r="251" s="13" customFormat="1">
      <c r="A251" s="13"/>
      <c r="B251" s="236"/>
      <c r="C251" s="237"/>
      <c r="D251" s="231" t="s">
        <v>134</v>
      </c>
      <c r="E251" s="238" t="s">
        <v>1</v>
      </c>
      <c r="F251" s="239" t="s">
        <v>1016</v>
      </c>
      <c r="G251" s="237"/>
      <c r="H251" s="240">
        <v>65.450000000000003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134</v>
      </c>
      <c r="AU251" s="246" t="s">
        <v>86</v>
      </c>
      <c r="AV251" s="13" t="s">
        <v>86</v>
      </c>
      <c r="AW251" s="13" t="s">
        <v>30</v>
      </c>
      <c r="AX251" s="13" t="s">
        <v>84</v>
      </c>
      <c r="AY251" s="246" t="s">
        <v>123</v>
      </c>
    </row>
    <row r="252" s="2" customFormat="1" ht="16.5" customHeight="1">
      <c r="A252" s="38"/>
      <c r="B252" s="39"/>
      <c r="C252" s="218" t="s">
        <v>414</v>
      </c>
      <c r="D252" s="218" t="s">
        <v>126</v>
      </c>
      <c r="E252" s="219" t="s">
        <v>1017</v>
      </c>
      <c r="F252" s="220" t="s">
        <v>1018</v>
      </c>
      <c r="G252" s="221" t="s">
        <v>379</v>
      </c>
      <c r="H252" s="222">
        <v>13</v>
      </c>
      <c r="I252" s="223"/>
      <c r="J252" s="224">
        <f>ROUND(I252*H252,2)</f>
        <v>0</v>
      </c>
      <c r="K252" s="220" t="s">
        <v>1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0.00024000000000000001</v>
      </c>
      <c r="R252" s="227">
        <f>Q252*H252</f>
        <v>0.0031199999999999999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148</v>
      </c>
      <c r="AT252" s="229" t="s">
        <v>126</v>
      </c>
      <c r="AU252" s="229" t="s">
        <v>86</v>
      </c>
      <c r="AY252" s="17" t="s">
        <v>123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148</v>
      </c>
      <c r="BM252" s="229" t="s">
        <v>1019</v>
      </c>
    </row>
    <row r="253" s="2" customFormat="1" ht="16.5" customHeight="1">
      <c r="A253" s="38"/>
      <c r="B253" s="39"/>
      <c r="C253" s="272" t="s">
        <v>420</v>
      </c>
      <c r="D253" s="272" t="s">
        <v>295</v>
      </c>
      <c r="E253" s="273" t="s">
        <v>1020</v>
      </c>
      <c r="F253" s="274" t="s">
        <v>1021</v>
      </c>
      <c r="G253" s="275" t="s">
        <v>213</v>
      </c>
      <c r="H253" s="276">
        <v>5.2000000000000002</v>
      </c>
      <c r="I253" s="277"/>
      <c r="J253" s="278">
        <f>ROUND(I253*H253,2)</f>
        <v>0</v>
      </c>
      <c r="K253" s="274" t="s">
        <v>130</v>
      </c>
      <c r="L253" s="279"/>
      <c r="M253" s="280" t="s">
        <v>1</v>
      </c>
      <c r="N253" s="281" t="s">
        <v>41</v>
      </c>
      <c r="O253" s="91"/>
      <c r="P253" s="227">
        <f>O253*H253</f>
        <v>0</v>
      </c>
      <c r="Q253" s="227">
        <v>0.0041000000000000003</v>
      </c>
      <c r="R253" s="227">
        <f>Q253*H253</f>
        <v>0.021320000000000002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170</v>
      </c>
      <c r="AT253" s="229" t="s">
        <v>295</v>
      </c>
      <c r="AU253" s="229" t="s">
        <v>86</v>
      </c>
      <c r="AY253" s="17" t="s">
        <v>123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148</v>
      </c>
      <c r="BM253" s="229" t="s">
        <v>1022</v>
      </c>
    </row>
    <row r="254" s="2" customFormat="1">
      <c r="A254" s="38"/>
      <c r="B254" s="39"/>
      <c r="C254" s="40"/>
      <c r="D254" s="231" t="s">
        <v>133</v>
      </c>
      <c r="E254" s="40"/>
      <c r="F254" s="232" t="s">
        <v>1021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133</v>
      </c>
      <c r="AU254" s="17" t="s">
        <v>86</v>
      </c>
    </row>
    <row r="255" s="13" customFormat="1">
      <c r="A255" s="13"/>
      <c r="B255" s="236"/>
      <c r="C255" s="237"/>
      <c r="D255" s="231" t="s">
        <v>134</v>
      </c>
      <c r="E255" s="238" t="s">
        <v>1</v>
      </c>
      <c r="F255" s="239" t="s">
        <v>1023</v>
      </c>
      <c r="G255" s="237"/>
      <c r="H255" s="240">
        <v>5.2000000000000002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134</v>
      </c>
      <c r="AU255" s="246" t="s">
        <v>86</v>
      </c>
      <c r="AV255" s="13" t="s">
        <v>86</v>
      </c>
      <c r="AW255" s="13" t="s">
        <v>30</v>
      </c>
      <c r="AX255" s="13" t="s">
        <v>84</v>
      </c>
      <c r="AY255" s="246" t="s">
        <v>123</v>
      </c>
    </row>
    <row r="256" s="2" customFormat="1" ht="16.5" customHeight="1">
      <c r="A256" s="38"/>
      <c r="B256" s="39"/>
      <c r="C256" s="218" t="s">
        <v>426</v>
      </c>
      <c r="D256" s="218" t="s">
        <v>126</v>
      </c>
      <c r="E256" s="219" t="s">
        <v>1024</v>
      </c>
      <c r="F256" s="220" t="s">
        <v>1025</v>
      </c>
      <c r="G256" s="221" t="s">
        <v>213</v>
      </c>
      <c r="H256" s="222">
        <v>5.2000000000000002</v>
      </c>
      <c r="I256" s="223"/>
      <c r="J256" s="224">
        <f>ROUND(I256*H256,2)</f>
        <v>0</v>
      </c>
      <c r="K256" s="220" t="s">
        <v>130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0.00123</v>
      </c>
      <c r="R256" s="227">
        <f>Q256*H256</f>
        <v>0.0063959999999999998</v>
      </c>
      <c r="S256" s="227">
        <v>0.017000000000000001</v>
      </c>
      <c r="T256" s="228">
        <f>S256*H256</f>
        <v>0.088400000000000006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148</v>
      </c>
      <c r="AT256" s="229" t="s">
        <v>126</v>
      </c>
      <c r="AU256" s="229" t="s">
        <v>86</v>
      </c>
      <c r="AY256" s="17" t="s">
        <v>123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148</v>
      </c>
      <c r="BM256" s="229" t="s">
        <v>1026</v>
      </c>
    </row>
    <row r="257" s="2" customFormat="1">
      <c r="A257" s="38"/>
      <c r="B257" s="39"/>
      <c r="C257" s="40"/>
      <c r="D257" s="231" t="s">
        <v>133</v>
      </c>
      <c r="E257" s="40"/>
      <c r="F257" s="232" t="s">
        <v>1027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133</v>
      </c>
      <c r="AU257" s="17" t="s">
        <v>86</v>
      </c>
    </row>
    <row r="258" s="13" customFormat="1">
      <c r="A258" s="13"/>
      <c r="B258" s="236"/>
      <c r="C258" s="237"/>
      <c r="D258" s="231" t="s">
        <v>134</v>
      </c>
      <c r="E258" s="238" t="s">
        <v>1</v>
      </c>
      <c r="F258" s="239" t="s">
        <v>1028</v>
      </c>
      <c r="G258" s="237"/>
      <c r="H258" s="240">
        <v>5.2000000000000002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134</v>
      </c>
      <c r="AU258" s="246" t="s">
        <v>86</v>
      </c>
      <c r="AV258" s="13" t="s">
        <v>86</v>
      </c>
      <c r="AW258" s="13" t="s">
        <v>30</v>
      </c>
      <c r="AX258" s="13" t="s">
        <v>84</v>
      </c>
      <c r="AY258" s="246" t="s">
        <v>123</v>
      </c>
    </row>
    <row r="259" s="12" customFormat="1" ht="22.8" customHeight="1">
      <c r="A259" s="12"/>
      <c r="B259" s="202"/>
      <c r="C259" s="203"/>
      <c r="D259" s="204" t="s">
        <v>75</v>
      </c>
      <c r="E259" s="216" t="s">
        <v>661</v>
      </c>
      <c r="F259" s="216" t="s">
        <v>662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SUM(P260:P269)</f>
        <v>0</v>
      </c>
      <c r="Q259" s="210"/>
      <c r="R259" s="211">
        <f>SUM(R260:R269)</f>
        <v>0</v>
      </c>
      <c r="S259" s="210"/>
      <c r="T259" s="212">
        <f>SUM(T260:T269)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84</v>
      </c>
      <c r="AT259" s="214" t="s">
        <v>75</v>
      </c>
      <c r="AU259" s="214" t="s">
        <v>84</v>
      </c>
      <c r="AY259" s="213" t="s">
        <v>123</v>
      </c>
      <c r="BK259" s="215">
        <f>SUM(BK260:BK269)</f>
        <v>0</v>
      </c>
    </row>
    <row r="260" s="2" customFormat="1" ht="21.75" customHeight="1">
      <c r="A260" s="38"/>
      <c r="B260" s="39"/>
      <c r="C260" s="218" t="s">
        <v>432</v>
      </c>
      <c r="D260" s="218" t="s">
        <v>126</v>
      </c>
      <c r="E260" s="219" t="s">
        <v>664</v>
      </c>
      <c r="F260" s="220" t="s">
        <v>665</v>
      </c>
      <c r="G260" s="221" t="s">
        <v>276</v>
      </c>
      <c r="H260" s="222">
        <v>61.649999999999999</v>
      </c>
      <c r="I260" s="223"/>
      <c r="J260" s="224">
        <f>ROUND(I260*H260,2)</f>
        <v>0</v>
      </c>
      <c r="K260" s="220" t="s">
        <v>130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148</v>
      </c>
      <c r="AT260" s="229" t="s">
        <v>126</v>
      </c>
      <c r="AU260" s="229" t="s">
        <v>86</v>
      </c>
      <c r="AY260" s="17" t="s">
        <v>123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148</v>
      </c>
      <c r="BM260" s="229" t="s">
        <v>1029</v>
      </c>
    </row>
    <row r="261" s="2" customFormat="1">
      <c r="A261" s="38"/>
      <c r="B261" s="39"/>
      <c r="C261" s="40"/>
      <c r="D261" s="231" t="s">
        <v>133</v>
      </c>
      <c r="E261" s="40"/>
      <c r="F261" s="232" t="s">
        <v>667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133</v>
      </c>
      <c r="AU261" s="17" t="s">
        <v>86</v>
      </c>
    </row>
    <row r="262" s="13" customFormat="1">
      <c r="A262" s="13"/>
      <c r="B262" s="236"/>
      <c r="C262" s="237"/>
      <c r="D262" s="231" t="s">
        <v>134</v>
      </c>
      <c r="E262" s="238" t="s">
        <v>1</v>
      </c>
      <c r="F262" s="239" t="s">
        <v>1030</v>
      </c>
      <c r="G262" s="237"/>
      <c r="H262" s="240">
        <v>61.649999999999999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134</v>
      </c>
      <c r="AU262" s="246" t="s">
        <v>86</v>
      </c>
      <c r="AV262" s="13" t="s">
        <v>86</v>
      </c>
      <c r="AW262" s="13" t="s">
        <v>30</v>
      </c>
      <c r="AX262" s="13" t="s">
        <v>84</v>
      </c>
      <c r="AY262" s="246" t="s">
        <v>123</v>
      </c>
    </row>
    <row r="263" s="2" customFormat="1" ht="16.5" customHeight="1">
      <c r="A263" s="38"/>
      <c r="B263" s="39"/>
      <c r="C263" s="218" t="s">
        <v>438</v>
      </c>
      <c r="D263" s="218" t="s">
        <v>126</v>
      </c>
      <c r="E263" s="219" t="s">
        <v>669</v>
      </c>
      <c r="F263" s="220" t="s">
        <v>670</v>
      </c>
      <c r="G263" s="221" t="s">
        <v>276</v>
      </c>
      <c r="H263" s="222">
        <v>1171.3499999999999</v>
      </c>
      <c r="I263" s="223"/>
      <c r="J263" s="224">
        <f>ROUND(I263*H263,2)</f>
        <v>0</v>
      </c>
      <c r="K263" s="220" t="s">
        <v>130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148</v>
      </c>
      <c r="AT263" s="229" t="s">
        <v>126</v>
      </c>
      <c r="AU263" s="229" t="s">
        <v>86</v>
      </c>
      <c r="AY263" s="17" t="s">
        <v>123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148</v>
      </c>
      <c r="BM263" s="229" t="s">
        <v>1031</v>
      </c>
    </row>
    <row r="264" s="2" customFormat="1">
      <c r="A264" s="38"/>
      <c r="B264" s="39"/>
      <c r="C264" s="40"/>
      <c r="D264" s="231" t="s">
        <v>133</v>
      </c>
      <c r="E264" s="40"/>
      <c r="F264" s="232" t="s">
        <v>672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133</v>
      </c>
      <c r="AU264" s="17" t="s">
        <v>86</v>
      </c>
    </row>
    <row r="265" s="13" customFormat="1">
      <c r="A265" s="13"/>
      <c r="B265" s="236"/>
      <c r="C265" s="237"/>
      <c r="D265" s="231" t="s">
        <v>134</v>
      </c>
      <c r="E265" s="238" t="s">
        <v>1</v>
      </c>
      <c r="F265" s="239" t="s">
        <v>1032</v>
      </c>
      <c r="G265" s="237"/>
      <c r="H265" s="240">
        <v>61.649999999999999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134</v>
      </c>
      <c r="AU265" s="246" t="s">
        <v>86</v>
      </c>
      <c r="AV265" s="13" t="s">
        <v>86</v>
      </c>
      <c r="AW265" s="13" t="s">
        <v>30</v>
      </c>
      <c r="AX265" s="13" t="s">
        <v>84</v>
      </c>
      <c r="AY265" s="246" t="s">
        <v>123</v>
      </c>
    </row>
    <row r="266" s="13" customFormat="1">
      <c r="A266" s="13"/>
      <c r="B266" s="236"/>
      <c r="C266" s="237"/>
      <c r="D266" s="231" t="s">
        <v>134</v>
      </c>
      <c r="E266" s="237"/>
      <c r="F266" s="239" t="s">
        <v>1033</v>
      </c>
      <c r="G266" s="237"/>
      <c r="H266" s="240">
        <v>1171.3499999999999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134</v>
      </c>
      <c r="AU266" s="246" t="s">
        <v>86</v>
      </c>
      <c r="AV266" s="13" t="s">
        <v>86</v>
      </c>
      <c r="AW266" s="13" t="s">
        <v>4</v>
      </c>
      <c r="AX266" s="13" t="s">
        <v>84</v>
      </c>
      <c r="AY266" s="246" t="s">
        <v>123</v>
      </c>
    </row>
    <row r="267" s="2" customFormat="1" ht="24.15" customHeight="1">
      <c r="A267" s="38"/>
      <c r="B267" s="39"/>
      <c r="C267" s="218" t="s">
        <v>444</v>
      </c>
      <c r="D267" s="218" t="s">
        <v>126</v>
      </c>
      <c r="E267" s="219" t="s">
        <v>1034</v>
      </c>
      <c r="F267" s="220" t="s">
        <v>278</v>
      </c>
      <c r="G267" s="221" t="s">
        <v>276</v>
      </c>
      <c r="H267" s="222">
        <v>61.649999999999999</v>
      </c>
      <c r="I267" s="223"/>
      <c r="J267" s="224">
        <f>ROUND(I267*H267,2)</f>
        <v>0</v>
      </c>
      <c r="K267" s="220" t="s">
        <v>130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148</v>
      </c>
      <c r="AT267" s="229" t="s">
        <v>126</v>
      </c>
      <c r="AU267" s="229" t="s">
        <v>86</v>
      </c>
      <c r="AY267" s="17" t="s">
        <v>123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148</v>
      </c>
      <c r="BM267" s="229" t="s">
        <v>1035</v>
      </c>
    </row>
    <row r="268" s="2" customFormat="1">
      <c r="A268" s="38"/>
      <c r="B268" s="39"/>
      <c r="C268" s="40"/>
      <c r="D268" s="231" t="s">
        <v>133</v>
      </c>
      <c r="E268" s="40"/>
      <c r="F268" s="232" t="s">
        <v>278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133</v>
      </c>
      <c r="AU268" s="17" t="s">
        <v>86</v>
      </c>
    </row>
    <row r="269" s="13" customFormat="1">
      <c r="A269" s="13"/>
      <c r="B269" s="236"/>
      <c r="C269" s="237"/>
      <c r="D269" s="231" t="s">
        <v>134</v>
      </c>
      <c r="E269" s="238" t="s">
        <v>1</v>
      </c>
      <c r="F269" s="239" t="s">
        <v>1032</v>
      </c>
      <c r="G269" s="237"/>
      <c r="H269" s="240">
        <v>61.649999999999999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134</v>
      </c>
      <c r="AU269" s="246" t="s">
        <v>86</v>
      </c>
      <c r="AV269" s="13" t="s">
        <v>86</v>
      </c>
      <c r="AW269" s="13" t="s">
        <v>30</v>
      </c>
      <c r="AX269" s="13" t="s">
        <v>84</v>
      </c>
      <c r="AY269" s="246" t="s">
        <v>123</v>
      </c>
    </row>
    <row r="270" s="12" customFormat="1" ht="22.8" customHeight="1">
      <c r="A270" s="12"/>
      <c r="B270" s="202"/>
      <c r="C270" s="203"/>
      <c r="D270" s="204" t="s">
        <v>75</v>
      </c>
      <c r="E270" s="216" t="s">
        <v>690</v>
      </c>
      <c r="F270" s="216" t="s">
        <v>691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SUM(P271:P272)</f>
        <v>0</v>
      </c>
      <c r="Q270" s="210"/>
      <c r="R270" s="211">
        <f>SUM(R271:R272)</f>
        <v>0</v>
      </c>
      <c r="S270" s="210"/>
      <c r="T270" s="212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84</v>
      </c>
      <c r="AT270" s="214" t="s">
        <v>75</v>
      </c>
      <c r="AU270" s="214" t="s">
        <v>84</v>
      </c>
      <c r="AY270" s="213" t="s">
        <v>123</v>
      </c>
      <c r="BK270" s="215">
        <f>SUM(BK271:BK272)</f>
        <v>0</v>
      </c>
    </row>
    <row r="271" s="2" customFormat="1" ht="21.75" customHeight="1">
      <c r="A271" s="38"/>
      <c r="B271" s="39"/>
      <c r="C271" s="218" t="s">
        <v>449</v>
      </c>
      <c r="D271" s="218" t="s">
        <v>126</v>
      </c>
      <c r="E271" s="219" t="s">
        <v>1036</v>
      </c>
      <c r="F271" s="220" t="s">
        <v>1037</v>
      </c>
      <c r="G271" s="221" t="s">
        <v>276</v>
      </c>
      <c r="H271" s="222">
        <v>1209.377</v>
      </c>
      <c r="I271" s="223"/>
      <c r="J271" s="224">
        <f>ROUND(I271*H271,2)</f>
        <v>0</v>
      </c>
      <c r="K271" s="220" t="s">
        <v>130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148</v>
      </c>
      <c r="AT271" s="229" t="s">
        <v>126</v>
      </c>
      <c r="AU271" s="229" t="s">
        <v>86</v>
      </c>
      <c r="AY271" s="17" t="s">
        <v>123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148</v>
      </c>
      <c r="BM271" s="229" t="s">
        <v>1038</v>
      </c>
    </row>
    <row r="272" s="2" customFormat="1">
      <c r="A272" s="38"/>
      <c r="B272" s="39"/>
      <c r="C272" s="40"/>
      <c r="D272" s="231" t="s">
        <v>133</v>
      </c>
      <c r="E272" s="40"/>
      <c r="F272" s="232" t="s">
        <v>1039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133</v>
      </c>
      <c r="AU272" s="17" t="s">
        <v>86</v>
      </c>
    </row>
    <row r="273" s="12" customFormat="1" ht="25.92" customHeight="1">
      <c r="A273" s="12"/>
      <c r="B273" s="202"/>
      <c r="C273" s="203"/>
      <c r="D273" s="204" t="s">
        <v>75</v>
      </c>
      <c r="E273" s="205" t="s">
        <v>697</v>
      </c>
      <c r="F273" s="205" t="s">
        <v>698</v>
      </c>
      <c r="G273" s="203"/>
      <c r="H273" s="203"/>
      <c r="I273" s="206"/>
      <c r="J273" s="207">
        <f>BK273</f>
        <v>0</v>
      </c>
      <c r="K273" s="203"/>
      <c r="L273" s="208"/>
      <c r="M273" s="209"/>
      <c r="N273" s="210"/>
      <c r="O273" s="210"/>
      <c r="P273" s="211">
        <f>P274</f>
        <v>0</v>
      </c>
      <c r="Q273" s="210"/>
      <c r="R273" s="211">
        <f>R274</f>
        <v>2.4546631999999997</v>
      </c>
      <c r="S273" s="210"/>
      <c r="T273" s="212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3" t="s">
        <v>86</v>
      </c>
      <c r="AT273" s="214" t="s">
        <v>75</v>
      </c>
      <c r="AU273" s="214" t="s">
        <v>76</v>
      </c>
      <c r="AY273" s="213" t="s">
        <v>123</v>
      </c>
      <c r="BK273" s="215">
        <f>BK274</f>
        <v>0</v>
      </c>
    </row>
    <row r="274" s="12" customFormat="1" ht="22.8" customHeight="1">
      <c r="A274" s="12"/>
      <c r="B274" s="202"/>
      <c r="C274" s="203"/>
      <c r="D274" s="204" t="s">
        <v>75</v>
      </c>
      <c r="E274" s="216" t="s">
        <v>699</v>
      </c>
      <c r="F274" s="216" t="s">
        <v>700</v>
      </c>
      <c r="G274" s="203"/>
      <c r="H274" s="203"/>
      <c r="I274" s="206"/>
      <c r="J274" s="217">
        <f>BK274</f>
        <v>0</v>
      </c>
      <c r="K274" s="203"/>
      <c r="L274" s="208"/>
      <c r="M274" s="209"/>
      <c r="N274" s="210"/>
      <c r="O274" s="210"/>
      <c r="P274" s="211">
        <f>SUM(P275:P286)</f>
        <v>0</v>
      </c>
      <c r="Q274" s="210"/>
      <c r="R274" s="211">
        <f>SUM(R275:R286)</f>
        <v>2.4546631999999997</v>
      </c>
      <c r="S274" s="210"/>
      <c r="T274" s="212">
        <f>SUM(T275:T286)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3" t="s">
        <v>86</v>
      </c>
      <c r="AT274" s="214" t="s">
        <v>75</v>
      </c>
      <c r="AU274" s="214" t="s">
        <v>84</v>
      </c>
      <c r="AY274" s="213" t="s">
        <v>123</v>
      </c>
      <c r="BK274" s="215">
        <f>SUM(BK275:BK286)</f>
        <v>0</v>
      </c>
    </row>
    <row r="275" s="2" customFormat="1" ht="16.5" customHeight="1">
      <c r="A275" s="38"/>
      <c r="B275" s="39"/>
      <c r="C275" s="218" t="s">
        <v>457</v>
      </c>
      <c r="D275" s="218" t="s">
        <v>126</v>
      </c>
      <c r="E275" s="219" t="s">
        <v>1040</v>
      </c>
      <c r="F275" s="220" t="s">
        <v>1041</v>
      </c>
      <c r="G275" s="221" t="s">
        <v>201</v>
      </c>
      <c r="H275" s="222">
        <v>189.80500000000001</v>
      </c>
      <c r="I275" s="223"/>
      <c r="J275" s="224">
        <f>ROUND(I275*H275,2)</f>
        <v>0</v>
      </c>
      <c r="K275" s="220" t="s">
        <v>130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294</v>
      </c>
      <c r="AT275" s="229" t="s">
        <v>126</v>
      </c>
      <c r="AU275" s="229" t="s">
        <v>86</v>
      </c>
      <c r="AY275" s="17" t="s">
        <v>123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294</v>
      </c>
      <c r="BM275" s="229" t="s">
        <v>1042</v>
      </c>
    </row>
    <row r="276" s="2" customFormat="1">
      <c r="A276" s="38"/>
      <c r="B276" s="39"/>
      <c r="C276" s="40"/>
      <c r="D276" s="231" t="s">
        <v>133</v>
      </c>
      <c r="E276" s="40"/>
      <c r="F276" s="232" t="s">
        <v>1043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133</v>
      </c>
      <c r="AU276" s="17" t="s">
        <v>86</v>
      </c>
    </row>
    <row r="277" s="13" customFormat="1">
      <c r="A277" s="13"/>
      <c r="B277" s="236"/>
      <c r="C277" s="237"/>
      <c r="D277" s="231" t="s">
        <v>134</v>
      </c>
      <c r="E277" s="238" t="s">
        <v>1</v>
      </c>
      <c r="F277" s="239" t="s">
        <v>1044</v>
      </c>
      <c r="G277" s="237"/>
      <c r="H277" s="240">
        <v>189.80500000000001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134</v>
      </c>
      <c r="AU277" s="246" t="s">
        <v>86</v>
      </c>
      <c r="AV277" s="13" t="s">
        <v>86</v>
      </c>
      <c r="AW277" s="13" t="s">
        <v>30</v>
      </c>
      <c r="AX277" s="13" t="s">
        <v>84</v>
      </c>
      <c r="AY277" s="246" t="s">
        <v>123</v>
      </c>
    </row>
    <row r="278" s="2" customFormat="1" ht="16.5" customHeight="1">
      <c r="A278" s="38"/>
      <c r="B278" s="39"/>
      <c r="C278" s="272" t="s">
        <v>464</v>
      </c>
      <c r="D278" s="272" t="s">
        <v>295</v>
      </c>
      <c r="E278" s="273" t="s">
        <v>1045</v>
      </c>
      <c r="F278" s="274" t="s">
        <v>1046</v>
      </c>
      <c r="G278" s="275" t="s">
        <v>276</v>
      </c>
      <c r="H278" s="276">
        <v>0.078</v>
      </c>
      <c r="I278" s="277"/>
      <c r="J278" s="278">
        <f>ROUND(I278*H278,2)</f>
        <v>0</v>
      </c>
      <c r="K278" s="274" t="s">
        <v>130</v>
      </c>
      <c r="L278" s="279"/>
      <c r="M278" s="280" t="s">
        <v>1</v>
      </c>
      <c r="N278" s="281" t="s">
        <v>41</v>
      </c>
      <c r="O278" s="91"/>
      <c r="P278" s="227">
        <f>O278*H278</f>
        <v>0</v>
      </c>
      <c r="Q278" s="227">
        <v>1</v>
      </c>
      <c r="R278" s="227">
        <f>Q278*H278</f>
        <v>0.078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396</v>
      </c>
      <c r="AT278" s="229" t="s">
        <v>295</v>
      </c>
      <c r="AU278" s="229" t="s">
        <v>86</v>
      </c>
      <c r="AY278" s="17" t="s">
        <v>123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294</v>
      </c>
      <c r="BM278" s="229" t="s">
        <v>1047</v>
      </c>
    </row>
    <row r="279" s="2" customFormat="1">
      <c r="A279" s="38"/>
      <c r="B279" s="39"/>
      <c r="C279" s="40"/>
      <c r="D279" s="231" t="s">
        <v>133</v>
      </c>
      <c r="E279" s="40"/>
      <c r="F279" s="232" t="s">
        <v>1046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133</v>
      </c>
      <c r="AU279" s="17" t="s">
        <v>86</v>
      </c>
    </row>
    <row r="280" s="13" customFormat="1">
      <c r="A280" s="13"/>
      <c r="B280" s="236"/>
      <c r="C280" s="237"/>
      <c r="D280" s="231" t="s">
        <v>134</v>
      </c>
      <c r="E280" s="237"/>
      <c r="F280" s="239" t="s">
        <v>1048</v>
      </c>
      <c r="G280" s="237"/>
      <c r="H280" s="240">
        <v>0.078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134</v>
      </c>
      <c r="AU280" s="246" t="s">
        <v>86</v>
      </c>
      <c r="AV280" s="13" t="s">
        <v>86</v>
      </c>
      <c r="AW280" s="13" t="s">
        <v>4</v>
      </c>
      <c r="AX280" s="13" t="s">
        <v>84</v>
      </c>
      <c r="AY280" s="246" t="s">
        <v>123</v>
      </c>
    </row>
    <row r="281" s="2" customFormat="1" ht="16.5" customHeight="1">
      <c r="A281" s="38"/>
      <c r="B281" s="39"/>
      <c r="C281" s="218" t="s">
        <v>469</v>
      </c>
      <c r="D281" s="218" t="s">
        <v>126</v>
      </c>
      <c r="E281" s="219" t="s">
        <v>1049</v>
      </c>
      <c r="F281" s="220" t="s">
        <v>1050</v>
      </c>
      <c r="G281" s="221" t="s">
        <v>201</v>
      </c>
      <c r="H281" s="222">
        <v>379.61000000000001</v>
      </c>
      <c r="I281" s="223"/>
      <c r="J281" s="224">
        <f>ROUND(I281*H281,2)</f>
        <v>0</v>
      </c>
      <c r="K281" s="220" t="s">
        <v>130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0.00040000000000000002</v>
      </c>
      <c r="R281" s="227">
        <f>Q281*H281</f>
        <v>0.15184400000000001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294</v>
      </c>
      <c r="AT281" s="229" t="s">
        <v>126</v>
      </c>
      <c r="AU281" s="229" t="s">
        <v>86</v>
      </c>
      <c r="AY281" s="17" t="s">
        <v>123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294</v>
      </c>
      <c r="BM281" s="229" t="s">
        <v>1051</v>
      </c>
    </row>
    <row r="282" s="2" customFormat="1">
      <c r="A282" s="38"/>
      <c r="B282" s="39"/>
      <c r="C282" s="40"/>
      <c r="D282" s="231" t="s">
        <v>133</v>
      </c>
      <c r="E282" s="40"/>
      <c r="F282" s="232" t="s">
        <v>1052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133</v>
      </c>
      <c r="AU282" s="17" t="s">
        <v>86</v>
      </c>
    </row>
    <row r="283" s="13" customFormat="1">
      <c r="A283" s="13"/>
      <c r="B283" s="236"/>
      <c r="C283" s="237"/>
      <c r="D283" s="231" t="s">
        <v>134</v>
      </c>
      <c r="E283" s="238" t="s">
        <v>1</v>
      </c>
      <c r="F283" s="239" t="s">
        <v>1053</v>
      </c>
      <c r="G283" s="237"/>
      <c r="H283" s="240">
        <v>379.61000000000001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134</v>
      </c>
      <c r="AU283" s="246" t="s">
        <v>86</v>
      </c>
      <c r="AV283" s="13" t="s">
        <v>86</v>
      </c>
      <c r="AW283" s="13" t="s">
        <v>30</v>
      </c>
      <c r="AX283" s="13" t="s">
        <v>84</v>
      </c>
      <c r="AY283" s="246" t="s">
        <v>123</v>
      </c>
    </row>
    <row r="284" s="2" customFormat="1" ht="24.15" customHeight="1">
      <c r="A284" s="38"/>
      <c r="B284" s="39"/>
      <c r="C284" s="272" t="s">
        <v>474</v>
      </c>
      <c r="D284" s="272" t="s">
        <v>295</v>
      </c>
      <c r="E284" s="273" t="s">
        <v>1054</v>
      </c>
      <c r="F284" s="274" t="s">
        <v>1055</v>
      </c>
      <c r="G284" s="275" t="s">
        <v>201</v>
      </c>
      <c r="H284" s="276">
        <v>463.50400000000002</v>
      </c>
      <c r="I284" s="277"/>
      <c r="J284" s="278">
        <f>ROUND(I284*H284,2)</f>
        <v>0</v>
      </c>
      <c r="K284" s="274" t="s">
        <v>130</v>
      </c>
      <c r="L284" s="279"/>
      <c r="M284" s="280" t="s">
        <v>1</v>
      </c>
      <c r="N284" s="281" t="s">
        <v>41</v>
      </c>
      <c r="O284" s="91"/>
      <c r="P284" s="227">
        <f>O284*H284</f>
        <v>0</v>
      </c>
      <c r="Q284" s="227">
        <v>0.0047999999999999996</v>
      </c>
      <c r="R284" s="227">
        <f>Q284*H284</f>
        <v>2.2248191999999998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396</v>
      </c>
      <c r="AT284" s="229" t="s">
        <v>295</v>
      </c>
      <c r="AU284" s="229" t="s">
        <v>86</v>
      </c>
      <c r="AY284" s="17" t="s">
        <v>123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294</v>
      </c>
      <c r="BM284" s="229" t="s">
        <v>1056</v>
      </c>
    </row>
    <row r="285" s="2" customFormat="1">
      <c r="A285" s="38"/>
      <c r="B285" s="39"/>
      <c r="C285" s="40"/>
      <c r="D285" s="231" t="s">
        <v>133</v>
      </c>
      <c r="E285" s="40"/>
      <c r="F285" s="232" t="s">
        <v>1055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133</v>
      </c>
      <c r="AU285" s="17" t="s">
        <v>86</v>
      </c>
    </row>
    <row r="286" s="13" customFormat="1">
      <c r="A286" s="13"/>
      <c r="B286" s="236"/>
      <c r="C286" s="237"/>
      <c r="D286" s="231" t="s">
        <v>134</v>
      </c>
      <c r="E286" s="237"/>
      <c r="F286" s="239" t="s">
        <v>1057</v>
      </c>
      <c r="G286" s="237"/>
      <c r="H286" s="240">
        <v>463.50400000000002</v>
      </c>
      <c r="I286" s="241"/>
      <c r="J286" s="237"/>
      <c r="K286" s="237"/>
      <c r="L286" s="242"/>
      <c r="M286" s="282"/>
      <c r="N286" s="283"/>
      <c r="O286" s="283"/>
      <c r="P286" s="283"/>
      <c r="Q286" s="283"/>
      <c r="R286" s="283"/>
      <c r="S286" s="283"/>
      <c r="T286" s="28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134</v>
      </c>
      <c r="AU286" s="246" t="s">
        <v>86</v>
      </c>
      <c r="AV286" s="13" t="s">
        <v>86</v>
      </c>
      <c r="AW286" s="13" t="s">
        <v>4</v>
      </c>
      <c r="AX286" s="13" t="s">
        <v>84</v>
      </c>
      <c r="AY286" s="246" t="s">
        <v>123</v>
      </c>
    </row>
    <row r="287" s="2" customFormat="1" ht="6.96" customHeight="1">
      <c r="A287" s="38"/>
      <c r="B287" s="66"/>
      <c r="C287" s="67"/>
      <c r="D287" s="67"/>
      <c r="E287" s="67"/>
      <c r="F287" s="67"/>
      <c r="G287" s="67"/>
      <c r="H287" s="67"/>
      <c r="I287" s="67"/>
      <c r="J287" s="67"/>
      <c r="K287" s="67"/>
      <c r="L287" s="44"/>
      <c r="M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</row>
  </sheetData>
  <sheetProtection sheet="1" autoFilter="0" formatColumns="0" formatRows="0" objects="1" scenarios="1" spinCount="100000" saltValue="EJ4WEYQwrYYKlCzO4g0Q7jpL4ph8K7oTzxkC66tQ/0KOl1BqQc7n7m+UsZePWFy7uzTb/i+Od71aS/fYrtfFRg==" hashValue="PueCHayfJBLBlFZR+uiEY5B4iJE9I43zlraLqDWl9BuEwBQUoAydQRD3sEskqMKjP+m3UJm0RyisLgFLfzCrRw==" algorithmName="SHA-512" password="DACB"/>
  <autoFilter ref="C125:K28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Cyklostezka Jižní lom - Centrum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12. 5. 2023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ROUND((SUM(BE119:BE191)),  2)</f>
        <v>0</v>
      </c>
      <c r="G33" s="38"/>
      <c r="H33" s="38"/>
      <c r="I33" s="155">
        <v>0.20999999999999999</v>
      </c>
      <c r="J33" s="154">
        <f>ROUND(((SUM(BE119:BE191))*I33),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ROUND((SUM(BF119:BF191)),  2)</f>
        <v>0</v>
      </c>
      <c r="G34" s="38"/>
      <c r="H34" s="38"/>
      <c r="I34" s="155">
        <v>0.14999999999999999</v>
      </c>
      <c r="J34" s="154">
        <f>ROUND(((SUM(BF119:BF191))*I34),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ROUND((SUM(BG119:BG191)),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ROUND((SUM(BH119:BH191)),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ROUND((SUM(BI119:BI191)),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Cyklostezka Jižní lom - Centrum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SO000 - Příprava území HTÚ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12. 5. 2023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179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180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184</v>
      </c>
      <c r="E99" s="188"/>
      <c r="F99" s="188"/>
      <c r="G99" s="188"/>
      <c r="H99" s="188"/>
      <c r="I99" s="188"/>
      <c r="J99" s="189">
        <f>J181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Cyklostezka Jižní lom - Centrum Sokolov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SO000 - Příprava území HTÚ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12. 5. 2023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31</v>
      </c>
      <c r="J116" s="36" t="str">
        <f>E24</f>
        <v>MESSOR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109</v>
      </c>
      <c r="D118" s="194" t="s">
        <v>61</v>
      </c>
      <c r="E118" s="194" t="s">
        <v>57</v>
      </c>
      <c r="F118" s="194" t="s">
        <v>58</v>
      </c>
      <c r="G118" s="194" t="s">
        <v>110</v>
      </c>
      <c r="H118" s="194" t="s">
        <v>111</v>
      </c>
      <c r="I118" s="194" t="s">
        <v>112</v>
      </c>
      <c r="J118" s="194" t="s">
        <v>101</v>
      </c>
      <c r="K118" s="195" t="s">
        <v>113</v>
      </c>
      <c r="L118" s="196"/>
      <c r="M118" s="100" t="s">
        <v>1</v>
      </c>
      <c r="N118" s="101" t="s">
        <v>40</v>
      </c>
      <c r="O118" s="101" t="s">
        <v>114</v>
      </c>
      <c r="P118" s="101" t="s">
        <v>115</v>
      </c>
      <c r="Q118" s="101" t="s">
        <v>116</v>
      </c>
      <c r="R118" s="101" t="s">
        <v>117</v>
      </c>
      <c r="S118" s="101" t="s">
        <v>118</v>
      </c>
      <c r="T118" s="102" t="s">
        <v>119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120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26.206979999999998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103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196</v>
      </c>
      <c r="F120" s="205" t="s">
        <v>197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P121+P181</f>
        <v>0</v>
      </c>
      <c r="Q120" s="210"/>
      <c r="R120" s="211">
        <f>R121+R181</f>
        <v>26.206979999999998</v>
      </c>
      <c r="S120" s="210"/>
      <c r="T120" s="212">
        <f>T121+T181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84</v>
      </c>
      <c r="AT120" s="214" t="s">
        <v>75</v>
      </c>
      <c r="AU120" s="214" t="s">
        <v>76</v>
      </c>
      <c r="AY120" s="213" t="s">
        <v>123</v>
      </c>
      <c r="BK120" s="215">
        <f>BK121+BK181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84</v>
      </c>
      <c r="F121" s="216" t="s">
        <v>198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SUM(P122:P180)</f>
        <v>0</v>
      </c>
      <c r="Q121" s="210"/>
      <c r="R121" s="211">
        <f>SUM(R122:R180)</f>
        <v>0.02998</v>
      </c>
      <c r="S121" s="210"/>
      <c r="T121" s="212">
        <f>SUM(T122:T180)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84</v>
      </c>
      <c r="AT121" s="214" t="s">
        <v>75</v>
      </c>
      <c r="AU121" s="214" t="s">
        <v>84</v>
      </c>
      <c r="AY121" s="213" t="s">
        <v>123</v>
      </c>
      <c r="BK121" s="215">
        <f>SUM(BK122:BK180)</f>
        <v>0</v>
      </c>
    </row>
    <row r="122" s="2" customFormat="1" ht="16.5" customHeight="1">
      <c r="A122" s="38"/>
      <c r="B122" s="39"/>
      <c r="C122" s="218" t="s">
        <v>84</v>
      </c>
      <c r="D122" s="218" t="s">
        <v>126</v>
      </c>
      <c r="E122" s="219" t="s">
        <v>1059</v>
      </c>
      <c r="F122" s="220" t="s">
        <v>1060</v>
      </c>
      <c r="G122" s="221" t="s">
        <v>201</v>
      </c>
      <c r="H122" s="222">
        <v>1467</v>
      </c>
      <c r="I122" s="223"/>
      <c r="J122" s="224">
        <f>ROUND(I122*H122,2)</f>
        <v>0</v>
      </c>
      <c r="K122" s="220" t="s">
        <v>130</v>
      </c>
      <c r="L122" s="44"/>
      <c r="M122" s="225" t="s">
        <v>1</v>
      </c>
      <c r="N122" s="226" t="s">
        <v>41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148</v>
      </c>
      <c r="AT122" s="229" t="s">
        <v>126</v>
      </c>
      <c r="AU122" s="229" t="s">
        <v>86</v>
      </c>
      <c r="AY122" s="17" t="s">
        <v>123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84</v>
      </c>
      <c r="BK122" s="230">
        <f>ROUND(I122*H122,2)</f>
        <v>0</v>
      </c>
      <c r="BL122" s="17" t="s">
        <v>148</v>
      </c>
      <c r="BM122" s="229" t="s">
        <v>1061</v>
      </c>
    </row>
    <row r="123" s="2" customFormat="1">
      <c r="A123" s="38"/>
      <c r="B123" s="39"/>
      <c r="C123" s="40"/>
      <c r="D123" s="231" t="s">
        <v>133</v>
      </c>
      <c r="E123" s="40"/>
      <c r="F123" s="232" t="s">
        <v>1062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133</v>
      </c>
      <c r="AU123" s="17" t="s">
        <v>86</v>
      </c>
    </row>
    <row r="124" s="13" customFormat="1">
      <c r="A124" s="13"/>
      <c r="B124" s="236"/>
      <c r="C124" s="237"/>
      <c r="D124" s="231" t="s">
        <v>134</v>
      </c>
      <c r="E124" s="238" t="s">
        <v>1</v>
      </c>
      <c r="F124" s="239" t="s">
        <v>1063</v>
      </c>
      <c r="G124" s="237"/>
      <c r="H124" s="240">
        <v>1467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134</v>
      </c>
      <c r="AU124" s="246" t="s">
        <v>86</v>
      </c>
      <c r="AV124" s="13" t="s">
        <v>86</v>
      </c>
      <c r="AW124" s="13" t="s">
        <v>30</v>
      </c>
      <c r="AX124" s="13" t="s">
        <v>84</v>
      </c>
      <c r="AY124" s="246" t="s">
        <v>123</v>
      </c>
    </row>
    <row r="125" s="2" customFormat="1" ht="24.15" customHeight="1">
      <c r="A125" s="38"/>
      <c r="B125" s="39"/>
      <c r="C125" s="218" t="s">
        <v>86</v>
      </c>
      <c r="D125" s="218" t="s">
        <v>126</v>
      </c>
      <c r="E125" s="219" t="s">
        <v>1064</v>
      </c>
      <c r="F125" s="220" t="s">
        <v>1065</v>
      </c>
      <c r="G125" s="221" t="s">
        <v>219</v>
      </c>
      <c r="H125" s="222">
        <v>68.063999999999993</v>
      </c>
      <c r="I125" s="223"/>
      <c r="J125" s="224">
        <f>ROUND(I125*H125,2)</f>
        <v>0</v>
      </c>
      <c r="K125" s="220" t="s">
        <v>130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148</v>
      </c>
      <c r="AT125" s="229" t="s">
        <v>126</v>
      </c>
      <c r="AU125" s="229" t="s">
        <v>86</v>
      </c>
      <c r="AY125" s="17" t="s">
        <v>123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148</v>
      </c>
      <c r="BM125" s="229" t="s">
        <v>1066</v>
      </c>
    </row>
    <row r="126" s="2" customFormat="1">
      <c r="A126" s="38"/>
      <c r="B126" s="39"/>
      <c r="C126" s="40"/>
      <c r="D126" s="231" t="s">
        <v>133</v>
      </c>
      <c r="E126" s="40"/>
      <c r="F126" s="232" t="s">
        <v>1067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133</v>
      </c>
      <c r="AU126" s="17" t="s">
        <v>86</v>
      </c>
    </row>
    <row r="127" s="13" customFormat="1">
      <c r="A127" s="13"/>
      <c r="B127" s="236"/>
      <c r="C127" s="237"/>
      <c r="D127" s="231" t="s">
        <v>134</v>
      </c>
      <c r="E127" s="238" t="s">
        <v>1</v>
      </c>
      <c r="F127" s="239" t="s">
        <v>1068</v>
      </c>
      <c r="G127" s="237"/>
      <c r="H127" s="240">
        <v>68.063999999999993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134</v>
      </c>
      <c r="AU127" s="246" t="s">
        <v>86</v>
      </c>
      <c r="AV127" s="13" t="s">
        <v>86</v>
      </c>
      <c r="AW127" s="13" t="s">
        <v>30</v>
      </c>
      <c r="AX127" s="13" t="s">
        <v>84</v>
      </c>
      <c r="AY127" s="246" t="s">
        <v>123</v>
      </c>
    </row>
    <row r="128" s="2" customFormat="1" ht="24.15" customHeight="1">
      <c r="A128" s="38"/>
      <c r="B128" s="39"/>
      <c r="C128" s="218" t="s">
        <v>141</v>
      </c>
      <c r="D128" s="218" t="s">
        <v>126</v>
      </c>
      <c r="E128" s="219" t="s">
        <v>1069</v>
      </c>
      <c r="F128" s="220" t="s">
        <v>1070</v>
      </c>
      <c r="G128" s="221" t="s">
        <v>201</v>
      </c>
      <c r="H128" s="222">
        <v>1100</v>
      </c>
      <c r="I128" s="223"/>
      <c r="J128" s="224">
        <f>ROUND(I128*H128,2)</f>
        <v>0</v>
      </c>
      <c r="K128" s="220" t="s">
        <v>130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148</v>
      </c>
      <c r="AT128" s="229" t="s">
        <v>126</v>
      </c>
      <c r="AU128" s="229" t="s">
        <v>86</v>
      </c>
      <c r="AY128" s="17" t="s">
        <v>123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148</v>
      </c>
      <c r="BM128" s="229" t="s">
        <v>1071</v>
      </c>
    </row>
    <row r="129" s="2" customFormat="1">
      <c r="A129" s="38"/>
      <c r="B129" s="39"/>
      <c r="C129" s="40"/>
      <c r="D129" s="231" t="s">
        <v>133</v>
      </c>
      <c r="E129" s="40"/>
      <c r="F129" s="232" t="s">
        <v>1072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86</v>
      </c>
    </row>
    <row r="130" s="13" customFormat="1">
      <c r="A130" s="13"/>
      <c r="B130" s="236"/>
      <c r="C130" s="237"/>
      <c r="D130" s="231" t="s">
        <v>134</v>
      </c>
      <c r="E130" s="238" t="s">
        <v>1</v>
      </c>
      <c r="F130" s="239" t="s">
        <v>1073</v>
      </c>
      <c r="G130" s="237"/>
      <c r="H130" s="240">
        <v>1100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134</v>
      </c>
      <c r="AU130" s="246" t="s">
        <v>86</v>
      </c>
      <c r="AV130" s="13" t="s">
        <v>86</v>
      </c>
      <c r="AW130" s="13" t="s">
        <v>30</v>
      </c>
      <c r="AX130" s="13" t="s">
        <v>84</v>
      </c>
      <c r="AY130" s="246" t="s">
        <v>123</v>
      </c>
    </row>
    <row r="131" s="2" customFormat="1" ht="16.5" customHeight="1">
      <c r="A131" s="38"/>
      <c r="B131" s="39"/>
      <c r="C131" s="218" t="s">
        <v>148</v>
      </c>
      <c r="D131" s="218" t="s">
        <v>126</v>
      </c>
      <c r="E131" s="219" t="s">
        <v>1074</v>
      </c>
      <c r="F131" s="220" t="s">
        <v>1075</v>
      </c>
      <c r="G131" s="221" t="s">
        <v>379</v>
      </c>
      <c r="H131" s="222">
        <v>20</v>
      </c>
      <c r="I131" s="223"/>
      <c r="J131" s="224">
        <f>ROUND(I131*H131,2)</f>
        <v>0</v>
      </c>
      <c r="K131" s="220" t="s">
        <v>130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148</v>
      </c>
      <c r="AT131" s="229" t="s">
        <v>126</v>
      </c>
      <c r="AU131" s="229" t="s">
        <v>86</v>
      </c>
      <c r="AY131" s="17" t="s">
        <v>123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148</v>
      </c>
      <c r="BM131" s="229" t="s">
        <v>1076</v>
      </c>
    </row>
    <row r="132" s="2" customFormat="1">
      <c r="A132" s="38"/>
      <c r="B132" s="39"/>
      <c r="C132" s="40"/>
      <c r="D132" s="231" t="s">
        <v>133</v>
      </c>
      <c r="E132" s="40"/>
      <c r="F132" s="232" t="s">
        <v>1077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133</v>
      </c>
      <c r="AU132" s="17" t="s">
        <v>86</v>
      </c>
    </row>
    <row r="133" s="13" customFormat="1">
      <c r="A133" s="13"/>
      <c r="B133" s="236"/>
      <c r="C133" s="237"/>
      <c r="D133" s="231" t="s">
        <v>134</v>
      </c>
      <c r="E133" s="238" t="s">
        <v>1</v>
      </c>
      <c r="F133" s="239" t="s">
        <v>1078</v>
      </c>
      <c r="G133" s="237"/>
      <c r="H133" s="240">
        <v>20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134</v>
      </c>
      <c r="AU133" s="246" t="s">
        <v>86</v>
      </c>
      <c r="AV133" s="13" t="s">
        <v>86</v>
      </c>
      <c r="AW133" s="13" t="s">
        <v>30</v>
      </c>
      <c r="AX133" s="13" t="s">
        <v>84</v>
      </c>
      <c r="AY133" s="246" t="s">
        <v>123</v>
      </c>
    </row>
    <row r="134" s="2" customFormat="1" ht="16.5" customHeight="1">
      <c r="A134" s="38"/>
      <c r="B134" s="39"/>
      <c r="C134" s="218" t="s">
        <v>122</v>
      </c>
      <c r="D134" s="218" t="s">
        <v>126</v>
      </c>
      <c r="E134" s="219" t="s">
        <v>1079</v>
      </c>
      <c r="F134" s="220" t="s">
        <v>1080</v>
      </c>
      <c r="G134" s="221" t="s">
        <v>379</v>
      </c>
      <c r="H134" s="222">
        <v>20</v>
      </c>
      <c r="I134" s="223"/>
      <c r="J134" s="224">
        <f>ROUND(I134*H134,2)</f>
        <v>0</v>
      </c>
      <c r="K134" s="220" t="s">
        <v>130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148</v>
      </c>
      <c r="AT134" s="229" t="s">
        <v>126</v>
      </c>
      <c r="AU134" s="229" t="s">
        <v>86</v>
      </c>
      <c r="AY134" s="17" t="s">
        <v>123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148</v>
      </c>
      <c r="BM134" s="229" t="s">
        <v>1081</v>
      </c>
    </row>
    <row r="135" s="2" customFormat="1">
      <c r="A135" s="38"/>
      <c r="B135" s="39"/>
      <c r="C135" s="40"/>
      <c r="D135" s="231" t="s">
        <v>133</v>
      </c>
      <c r="E135" s="40"/>
      <c r="F135" s="232" t="s">
        <v>1082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86</v>
      </c>
    </row>
    <row r="136" s="2" customFormat="1" ht="16.5" customHeight="1">
      <c r="A136" s="38"/>
      <c r="B136" s="39"/>
      <c r="C136" s="218" t="s">
        <v>157</v>
      </c>
      <c r="D136" s="218" t="s">
        <v>126</v>
      </c>
      <c r="E136" s="219" t="s">
        <v>1083</v>
      </c>
      <c r="F136" s="220" t="s">
        <v>1084</v>
      </c>
      <c r="G136" s="221" t="s">
        <v>379</v>
      </c>
      <c r="H136" s="222">
        <v>20</v>
      </c>
      <c r="I136" s="223"/>
      <c r="J136" s="224">
        <f>ROUND(I136*H136,2)</f>
        <v>0</v>
      </c>
      <c r="K136" s="220" t="s">
        <v>130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148</v>
      </c>
      <c r="AT136" s="229" t="s">
        <v>126</v>
      </c>
      <c r="AU136" s="229" t="s">
        <v>86</v>
      </c>
      <c r="AY136" s="17" t="s">
        <v>123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148</v>
      </c>
      <c r="BM136" s="229" t="s">
        <v>1085</v>
      </c>
    </row>
    <row r="137" s="2" customFormat="1">
      <c r="A137" s="38"/>
      <c r="B137" s="39"/>
      <c r="C137" s="40"/>
      <c r="D137" s="231" t="s">
        <v>133</v>
      </c>
      <c r="E137" s="40"/>
      <c r="F137" s="232" t="s">
        <v>1086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133</v>
      </c>
      <c r="AU137" s="17" t="s">
        <v>86</v>
      </c>
    </row>
    <row r="138" s="2" customFormat="1" ht="16.5" customHeight="1">
      <c r="A138" s="38"/>
      <c r="B138" s="39"/>
      <c r="C138" s="218" t="s">
        <v>166</v>
      </c>
      <c r="D138" s="218" t="s">
        <v>126</v>
      </c>
      <c r="E138" s="219" t="s">
        <v>1087</v>
      </c>
      <c r="F138" s="220" t="s">
        <v>1088</v>
      </c>
      <c r="G138" s="221" t="s">
        <v>379</v>
      </c>
      <c r="H138" s="222">
        <v>20</v>
      </c>
      <c r="I138" s="223"/>
      <c r="J138" s="224">
        <f>ROUND(I138*H138,2)</f>
        <v>0</v>
      </c>
      <c r="K138" s="220" t="s">
        <v>130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148</v>
      </c>
      <c r="AT138" s="229" t="s">
        <v>126</v>
      </c>
      <c r="AU138" s="229" t="s">
        <v>86</v>
      </c>
      <c r="AY138" s="17" t="s">
        <v>123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148</v>
      </c>
      <c r="BM138" s="229" t="s">
        <v>1089</v>
      </c>
    </row>
    <row r="139" s="2" customFormat="1">
      <c r="A139" s="38"/>
      <c r="B139" s="39"/>
      <c r="C139" s="40"/>
      <c r="D139" s="231" t="s">
        <v>133</v>
      </c>
      <c r="E139" s="40"/>
      <c r="F139" s="232" t="s">
        <v>1090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86</v>
      </c>
    </row>
    <row r="140" s="2" customFormat="1" ht="16.5" customHeight="1">
      <c r="A140" s="38"/>
      <c r="B140" s="39"/>
      <c r="C140" s="218" t="s">
        <v>170</v>
      </c>
      <c r="D140" s="218" t="s">
        <v>126</v>
      </c>
      <c r="E140" s="219" t="s">
        <v>1091</v>
      </c>
      <c r="F140" s="220" t="s">
        <v>1092</v>
      </c>
      <c r="G140" s="221" t="s">
        <v>379</v>
      </c>
      <c r="H140" s="222">
        <v>20</v>
      </c>
      <c r="I140" s="223"/>
      <c r="J140" s="224">
        <f>ROUND(I140*H140,2)</f>
        <v>0</v>
      </c>
      <c r="K140" s="220" t="s">
        <v>130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148</v>
      </c>
      <c r="AT140" s="229" t="s">
        <v>126</v>
      </c>
      <c r="AU140" s="229" t="s">
        <v>86</v>
      </c>
      <c r="AY140" s="17" t="s">
        <v>123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148</v>
      </c>
      <c r="BM140" s="229" t="s">
        <v>1093</v>
      </c>
    </row>
    <row r="141" s="2" customFormat="1">
      <c r="A141" s="38"/>
      <c r="B141" s="39"/>
      <c r="C141" s="40"/>
      <c r="D141" s="231" t="s">
        <v>133</v>
      </c>
      <c r="E141" s="40"/>
      <c r="F141" s="232" t="s">
        <v>1094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86</v>
      </c>
    </row>
    <row r="142" s="2" customFormat="1" ht="21.75" customHeight="1">
      <c r="A142" s="38"/>
      <c r="B142" s="39"/>
      <c r="C142" s="218" t="s">
        <v>174</v>
      </c>
      <c r="D142" s="218" t="s">
        <v>126</v>
      </c>
      <c r="E142" s="219" t="s">
        <v>1095</v>
      </c>
      <c r="F142" s="220" t="s">
        <v>1096</v>
      </c>
      <c r="G142" s="221" t="s">
        <v>379</v>
      </c>
      <c r="H142" s="222">
        <v>100</v>
      </c>
      <c r="I142" s="223"/>
      <c r="J142" s="224">
        <f>ROUND(I142*H142,2)</f>
        <v>0</v>
      </c>
      <c r="K142" s="220" t="s">
        <v>130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148</v>
      </c>
      <c r="AT142" s="229" t="s">
        <v>126</v>
      </c>
      <c r="AU142" s="229" t="s">
        <v>86</v>
      </c>
      <c r="AY142" s="17" t="s">
        <v>123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148</v>
      </c>
      <c r="BM142" s="229" t="s">
        <v>1097</v>
      </c>
    </row>
    <row r="143" s="2" customFormat="1">
      <c r="A143" s="38"/>
      <c r="B143" s="39"/>
      <c r="C143" s="40"/>
      <c r="D143" s="231" t="s">
        <v>133</v>
      </c>
      <c r="E143" s="40"/>
      <c r="F143" s="232" t="s">
        <v>1098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86</v>
      </c>
    </row>
    <row r="144" s="13" customFormat="1">
      <c r="A144" s="13"/>
      <c r="B144" s="236"/>
      <c r="C144" s="237"/>
      <c r="D144" s="231" t="s">
        <v>134</v>
      </c>
      <c r="E144" s="237"/>
      <c r="F144" s="239" t="s">
        <v>1099</v>
      </c>
      <c r="G144" s="237"/>
      <c r="H144" s="240">
        <v>100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134</v>
      </c>
      <c r="AU144" s="246" t="s">
        <v>86</v>
      </c>
      <c r="AV144" s="13" t="s">
        <v>86</v>
      </c>
      <c r="AW144" s="13" t="s">
        <v>4</v>
      </c>
      <c r="AX144" s="13" t="s">
        <v>84</v>
      </c>
      <c r="AY144" s="246" t="s">
        <v>123</v>
      </c>
    </row>
    <row r="145" s="2" customFormat="1" ht="21.75" customHeight="1">
      <c r="A145" s="38"/>
      <c r="B145" s="39"/>
      <c r="C145" s="218" t="s">
        <v>255</v>
      </c>
      <c r="D145" s="218" t="s">
        <v>126</v>
      </c>
      <c r="E145" s="219" t="s">
        <v>1100</v>
      </c>
      <c r="F145" s="220" t="s">
        <v>1101</v>
      </c>
      <c r="G145" s="221" t="s">
        <v>379</v>
      </c>
      <c r="H145" s="222">
        <v>100</v>
      </c>
      <c r="I145" s="223"/>
      <c r="J145" s="224">
        <f>ROUND(I145*H145,2)</f>
        <v>0</v>
      </c>
      <c r="K145" s="220" t="s">
        <v>130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148</v>
      </c>
      <c r="AT145" s="229" t="s">
        <v>126</v>
      </c>
      <c r="AU145" s="229" t="s">
        <v>86</v>
      </c>
      <c r="AY145" s="17" t="s">
        <v>123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148</v>
      </c>
      <c r="BM145" s="229" t="s">
        <v>1102</v>
      </c>
    </row>
    <row r="146" s="2" customFormat="1">
      <c r="A146" s="38"/>
      <c r="B146" s="39"/>
      <c r="C146" s="40"/>
      <c r="D146" s="231" t="s">
        <v>133</v>
      </c>
      <c r="E146" s="40"/>
      <c r="F146" s="232" t="s">
        <v>1103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86</v>
      </c>
    </row>
    <row r="147" s="13" customFormat="1">
      <c r="A147" s="13"/>
      <c r="B147" s="236"/>
      <c r="C147" s="237"/>
      <c r="D147" s="231" t="s">
        <v>134</v>
      </c>
      <c r="E147" s="237"/>
      <c r="F147" s="239" t="s">
        <v>1099</v>
      </c>
      <c r="G147" s="237"/>
      <c r="H147" s="240">
        <v>100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134</v>
      </c>
      <c r="AU147" s="246" t="s">
        <v>86</v>
      </c>
      <c r="AV147" s="13" t="s">
        <v>86</v>
      </c>
      <c r="AW147" s="13" t="s">
        <v>4</v>
      </c>
      <c r="AX147" s="13" t="s">
        <v>84</v>
      </c>
      <c r="AY147" s="246" t="s">
        <v>123</v>
      </c>
    </row>
    <row r="148" s="2" customFormat="1" ht="16.5" customHeight="1">
      <c r="A148" s="38"/>
      <c r="B148" s="39"/>
      <c r="C148" s="218" t="s">
        <v>262</v>
      </c>
      <c r="D148" s="218" t="s">
        <v>126</v>
      </c>
      <c r="E148" s="219" t="s">
        <v>1104</v>
      </c>
      <c r="F148" s="220" t="s">
        <v>1105</v>
      </c>
      <c r="G148" s="221" t="s">
        <v>379</v>
      </c>
      <c r="H148" s="222">
        <v>100</v>
      </c>
      <c r="I148" s="223"/>
      <c r="J148" s="224">
        <f>ROUND(I148*H148,2)</f>
        <v>0</v>
      </c>
      <c r="K148" s="220" t="s">
        <v>130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148</v>
      </c>
      <c r="AT148" s="229" t="s">
        <v>126</v>
      </c>
      <c r="AU148" s="229" t="s">
        <v>86</v>
      </c>
      <c r="AY148" s="17" t="s">
        <v>123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148</v>
      </c>
      <c r="BM148" s="229" t="s">
        <v>1106</v>
      </c>
    </row>
    <row r="149" s="2" customFormat="1">
      <c r="A149" s="38"/>
      <c r="B149" s="39"/>
      <c r="C149" s="40"/>
      <c r="D149" s="231" t="s">
        <v>133</v>
      </c>
      <c r="E149" s="40"/>
      <c r="F149" s="232" t="s">
        <v>1107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133</v>
      </c>
      <c r="AU149" s="17" t="s">
        <v>86</v>
      </c>
    </row>
    <row r="150" s="13" customFormat="1">
      <c r="A150" s="13"/>
      <c r="B150" s="236"/>
      <c r="C150" s="237"/>
      <c r="D150" s="231" t="s">
        <v>134</v>
      </c>
      <c r="E150" s="237"/>
      <c r="F150" s="239" t="s">
        <v>1099</v>
      </c>
      <c r="G150" s="237"/>
      <c r="H150" s="240">
        <v>100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134</v>
      </c>
      <c r="AU150" s="246" t="s">
        <v>86</v>
      </c>
      <c r="AV150" s="13" t="s">
        <v>86</v>
      </c>
      <c r="AW150" s="13" t="s">
        <v>4</v>
      </c>
      <c r="AX150" s="13" t="s">
        <v>84</v>
      </c>
      <c r="AY150" s="246" t="s">
        <v>123</v>
      </c>
    </row>
    <row r="151" s="2" customFormat="1" ht="21.75" customHeight="1">
      <c r="A151" s="38"/>
      <c r="B151" s="39"/>
      <c r="C151" s="218" t="s">
        <v>267</v>
      </c>
      <c r="D151" s="218" t="s">
        <v>126</v>
      </c>
      <c r="E151" s="219" t="s">
        <v>246</v>
      </c>
      <c r="F151" s="220" t="s">
        <v>247</v>
      </c>
      <c r="G151" s="221" t="s">
        <v>219</v>
      </c>
      <c r="H151" s="222">
        <v>68.063999999999993</v>
      </c>
      <c r="I151" s="223"/>
      <c r="J151" s="224">
        <f>ROUND(I151*H151,2)</f>
        <v>0</v>
      </c>
      <c r="K151" s="220" t="s">
        <v>130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148</v>
      </c>
      <c r="AT151" s="229" t="s">
        <v>126</v>
      </c>
      <c r="AU151" s="229" t="s">
        <v>86</v>
      </c>
      <c r="AY151" s="17" t="s">
        <v>123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148</v>
      </c>
      <c r="BM151" s="229" t="s">
        <v>1108</v>
      </c>
    </row>
    <row r="152" s="2" customFormat="1">
      <c r="A152" s="38"/>
      <c r="B152" s="39"/>
      <c r="C152" s="40"/>
      <c r="D152" s="231" t="s">
        <v>133</v>
      </c>
      <c r="E152" s="40"/>
      <c r="F152" s="232" t="s">
        <v>249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86</v>
      </c>
    </row>
    <row r="153" s="2" customFormat="1" ht="16.5" customHeight="1">
      <c r="A153" s="38"/>
      <c r="B153" s="39"/>
      <c r="C153" s="218" t="s">
        <v>273</v>
      </c>
      <c r="D153" s="218" t="s">
        <v>126</v>
      </c>
      <c r="E153" s="219" t="s">
        <v>1109</v>
      </c>
      <c r="F153" s="220" t="s">
        <v>1110</v>
      </c>
      <c r="G153" s="221" t="s">
        <v>219</v>
      </c>
      <c r="H153" s="222">
        <v>97.799999999999997</v>
      </c>
      <c r="I153" s="223"/>
      <c r="J153" s="224">
        <f>ROUND(I153*H153,2)</f>
        <v>0</v>
      </c>
      <c r="K153" s="220" t="s">
        <v>130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148</v>
      </c>
      <c r="AT153" s="229" t="s">
        <v>126</v>
      </c>
      <c r="AU153" s="229" t="s">
        <v>86</v>
      </c>
      <c r="AY153" s="17" t="s">
        <v>123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148</v>
      </c>
      <c r="BM153" s="229" t="s">
        <v>1111</v>
      </c>
    </row>
    <row r="154" s="2" customFormat="1">
      <c r="A154" s="38"/>
      <c r="B154" s="39"/>
      <c r="C154" s="40"/>
      <c r="D154" s="231" t="s">
        <v>133</v>
      </c>
      <c r="E154" s="40"/>
      <c r="F154" s="232" t="s">
        <v>1112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86</v>
      </c>
    </row>
    <row r="155" s="13" customFormat="1">
      <c r="A155" s="13"/>
      <c r="B155" s="236"/>
      <c r="C155" s="237"/>
      <c r="D155" s="231" t="s">
        <v>134</v>
      </c>
      <c r="E155" s="238" t="s">
        <v>1</v>
      </c>
      <c r="F155" s="239" t="s">
        <v>1113</v>
      </c>
      <c r="G155" s="237"/>
      <c r="H155" s="240">
        <v>97.799999999999997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134</v>
      </c>
      <c r="AU155" s="246" t="s">
        <v>86</v>
      </c>
      <c r="AV155" s="13" t="s">
        <v>86</v>
      </c>
      <c r="AW155" s="13" t="s">
        <v>30</v>
      </c>
      <c r="AX155" s="13" t="s">
        <v>84</v>
      </c>
      <c r="AY155" s="246" t="s">
        <v>123</v>
      </c>
    </row>
    <row r="156" s="2" customFormat="1" ht="16.5" customHeight="1">
      <c r="A156" s="38"/>
      <c r="B156" s="39"/>
      <c r="C156" s="218" t="s">
        <v>280</v>
      </c>
      <c r="D156" s="218" t="s">
        <v>126</v>
      </c>
      <c r="E156" s="219" t="s">
        <v>1114</v>
      </c>
      <c r="F156" s="220" t="s">
        <v>1115</v>
      </c>
      <c r="G156" s="221" t="s">
        <v>219</v>
      </c>
      <c r="H156" s="222">
        <v>97.799999999999997</v>
      </c>
      <c r="I156" s="223"/>
      <c r="J156" s="224">
        <f>ROUND(I156*H156,2)</f>
        <v>0</v>
      </c>
      <c r="K156" s="220" t="s">
        <v>130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148</v>
      </c>
      <c r="AT156" s="229" t="s">
        <v>126</v>
      </c>
      <c r="AU156" s="229" t="s">
        <v>86</v>
      </c>
      <c r="AY156" s="17" t="s">
        <v>123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148</v>
      </c>
      <c r="BM156" s="229" t="s">
        <v>1116</v>
      </c>
    </row>
    <row r="157" s="2" customFormat="1">
      <c r="A157" s="38"/>
      <c r="B157" s="39"/>
      <c r="C157" s="40"/>
      <c r="D157" s="231" t="s">
        <v>133</v>
      </c>
      <c r="E157" s="40"/>
      <c r="F157" s="232" t="s">
        <v>1117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133</v>
      </c>
      <c r="AU157" s="17" t="s">
        <v>86</v>
      </c>
    </row>
    <row r="158" s="2" customFormat="1" ht="16.5" customHeight="1">
      <c r="A158" s="38"/>
      <c r="B158" s="39"/>
      <c r="C158" s="218" t="s">
        <v>8</v>
      </c>
      <c r="D158" s="218" t="s">
        <v>126</v>
      </c>
      <c r="E158" s="219" t="s">
        <v>1118</v>
      </c>
      <c r="F158" s="220" t="s">
        <v>1119</v>
      </c>
      <c r="G158" s="221" t="s">
        <v>219</v>
      </c>
      <c r="H158" s="222">
        <v>68.063999999999993</v>
      </c>
      <c r="I158" s="223"/>
      <c r="J158" s="224">
        <f>ROUND(I158*H158,2)</f>
        <v>0</v>
      </c>
      <c r="K158" s="220" t="s">
        <v>130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148</v>
      </c>
      <c r="AT158" s="229" t="s">
        <v>126</v>
      </c>
      <c r="AU158" s="229" t="s">
        <v>86</v>
      </c>
      <c r="AY158" s="17" t="s">
        <v>123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148</v>
      </c>
      <c r="BM158" s="229" t="s">
        <v>1120</v>
      </c>
    </row>
    <row r="159" s="2" customFormat="1">
      <c r="A159" s="38"/>
      <c r="B159" s="39"/>
      <c r="C159" s="40"/>
      <c r="D159" s="231" t="s">
        <v>133</v>
      </c>
      <c r="E159" s="40"/>
      <c r="F159" s="232" t="s">
        <v>1121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133</v>
      </c>
      <c r="AU159" s="17" t="s">
        <v>86</v>
      </c>
    </row>
    <row r="160" s="2" customFormat="1" ht="16.5" customHeight="1">
      <c r="A160" s="38"/>
      <c r="B160" s="39"/>
      <c r="C160" s="218" t="s">
        <v>294</v>
      </c>
      <c r="D160" s="218" t="s">
        <v>126</v>
      </c>
      <c r="E160" s="219" t="s">
        <v>1122</v>
      </c>
      <c r="F160" s="220" t="s">
        <v>1123</v>
      </c>
      <c r="G160" s="221" t="s">
        <v>219</v>
      </c>
      <c r="H160" s="222">
        <v>195.59999999999999</v>
      </c>
      <c r="I160" s="223"/>
      <c r="J160" s="224">
        <f>ROUND(I160*H160,2)</f>
        <v>0</v>
      </c>
      <c r="K160" s="220" t="s">
        <v>130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148</v>
      </c>
      <c r="AT160" s="229" t="s">
        <v>126</v>
      </c>
      <c r="AU160" s="229" t="s">
        <v>86</v>
      </c>
      <c r="AY160" s="17" t="s">
        <v>123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148</v>
      </c>
      <c r="BM160" s="229" t="s">
        <v>1124</v>
      </c>
    </row>
    <row r="161" s="2" customFormat="1">
      <c r="A161" s="38"/>
      <c r="B161" s="39"/>
      <c r="C161" s="40"/>
      <c r="D161" s="231" t="s">
        <v>133</v>
      </c>
      <c r="E161" s="40"/>
      <c r="F161" s="232" t="s">
        <v>1125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133</v>
      </c>
      <c r="AU161" s="17" t="s">
        <v>86</v>
      </c>
    </row>
    <row r="162" s="13" customFormat="1">
      <c r="A162" s="13"/>
      <c r="B162" s="236"/>
      <c r="C162" s="237"/>
      <c r="D162" s="231" t="s">
        <v>134</v>
      </c>
      <c r="E162" s="238" t="s">
        <v>1</v>
      </c>
      <c r="F162" s="239" t="s">
        <v>1126</v>
      </c>
      <c r="G162" s="237"/>
      <c r="H162" s="240">
        <v>195.59999999999999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134</v>
      </c>
      <c r="AU162" s="246" t="s">
        <v>86</v>
      </c>
      <c r="AV162" s="13" t="s">
        <v>86</v>
      </c>
      <c r="AW162" s="13" t="s">
        <v>30</v>
      </c>
      <c r="AX162" s="13" t="s">
        <v>84</v>
      </c>
      <c r="AY162" s="246" t="s">
        <v>123</v>
      </c>
    </row>
    <row r="163" s="2" customFormat="1" ht="24.15" customHeight="1">
      <c r="A163" s="38"/>
      <c r="B163" s="39"/>
      <c r="C163" s="218" t="s">
        <v>300</v>
      </c>
      <c r="D163" s="218" t="s">
        <v>126</v>
      </c>
      <c r="E163" s="219" t="s">
        <v>1127</v>
      </c>
      <c r="F163" s="220" t="s">
        <v>1128</v>
      </c>
      <c r="G163" s="221" t="s">
        <v>201</v>
      </c>
      <c r="H163" s="222">
        <v>1304</v>
      </c>
      <c r="I163" s="223"/>
      <c r="J163" s="224">
        <f>ROUND(I163*H163,2)</f>
        <v>0</v>
      </c>
      <c r="K163" s="220" t="s">
        <v>130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148</v>
      </c>
      <c r="AT163" s="229" t="s">
        <v>126</v>
      </c>
      <c r="AU163" s="229" t="s">
        <v>86</v>
      </c>
      <c r="AY163" s="17" t="s">
        <v>123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148</v>
      </c>
      <c r="BM163" s="229" t="s">
        <v>1129</v>
      </c>
    </row>
    <row r="164" s="2" customFormat="1">
      <c r="A164" s="38"/>
      <c r="B164" s="39"/>
      <c r="C164" s="40"/>
      <c r="D164" s="231" t="s">
        <v>133</v>
      </c>
      <c r="E164" s="40"/>
      <c r="F164" s="232" t="s">
        <v>1130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133</v>
      </c>
      <c r="AU164" s="17" t="s">
        <v>86</v>
      </c>
    </row>
    <row r="165" s="13" customFormat="1">
      <c r="A165" s="13"/>
      <c r="B165" s="236"/>
      <c r="C165" s="237"/>
      <c r="D165" s="231" t="s">
        <v>134</v>
      </c>
      <c r="E165" s="238" t="s">
        <v>1</v>
      </c>
      <c r="F165" s="239" t="s">
        <v>1131</v>
      </c>
      <c r="G165" s="237"/>
      <c r="H165" s="240">
        <v>1304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134</v>
      </c>
      <c r="AU165" s="246" t="s">
        <v>86</v>
      </c>
      <c r="AV165" s="13" t="s">
        <v>86</v>
      </c>
      <c r="AW165" s="13" t="s">
        <v>30</v>
      </c>
      <c r="AX165" s="13" t="s">
        <v>84</v>
      </c>
      <c r="AY165" s="246" t="s">
        <v>123</v>
      </c>
    </row>
    <row r="166" s="2" customFormat="1" ht="16.5" customHeight="1">
      <c r="A166" s="38"/>
      <c r="B166" s="39"/>
      <c r="C166" s="218" t="s">
        <v>305</v>
      </c>
      <c r="D166" s="218" t="s">
        <v>126</v>
      </c>
      <c r="E166" s="219" t="s">
        <v>1132</v>
      </c>
      <c r="F166" s="220" t="s">
        <v>1133</v>
      </c>
      <c r="G166" s="221" t="s">
        <v>201</v>
      </c>
      <c r="H166" s="222">
        <v>1304</v>
      </c>
      <c r="I166" s="223"/>
      <c r="J166" s="224">
        <f>ROUND(I166*H166,2)</f>
        <v>0</v>
      </c>
      <c r="K166" s="220" t="s">
        <v>130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148</v>
      </c>
      <c r="AT166" s="229" t="s">
        <v>126</v>
      </c>
      <c r="AU166" s="229" t="s">
        <v>86</v>
      </c>
      <c r="AY166" s="17" t="s">
        <v>123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148</v>
      </c>
      <c r="BM166" s="229" t="s">
        <v>1134</v>
      </c>
    </row>
    <row r="167" s="2" customFormat="1">
      <c r="A167" s="38"/>
      <c r="B167" s="39"/>
      <c r="C167" s="40"/>
      <c r="D167" s="231" t="s">
        <v>133</v>
      </c>
      <c r="E167" s="40"/>
      <c r="F167" s="232" t="s">
        <v>1135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133</v>
      </c>
      <c r="AU167" s="17" t="s">
        <v>86</v>
      </c>
    </row>
    <row r="168" s="13" customFormat="1">
      <c r="A168" s="13"/>
      <c r="B168" s="236"/>
      <c r="C168" s="237"/>
      <c r="D168" s="231" t="s">
        <v>134</v>
      </c>
      <c r="E168" s="238" t="s">
        <v>1</v>
      </c>
      <c r="F168" s="239" t="s">
        <v>1131</v>
      </c>
      <c r="G168" s="237"/>
      <c r="H168" s="240">
        <v>1304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134</v>
      </c>
      <c r="AU168" s="246" t="s">
        <v>86</v>
      </c>
      <c r="AV168" s="13" t="s">
        <v>86</v>
      </c>
      <c r="AW168" s="13" t="s">
        <v>30</v>
      </c>
      <c r="AX168" s="13" t="s">
        <v>84</v>
      </c>
      <c r="AY168" s="246" t="s">
        <v>123</v>
      </c>
    </row>
    <row r="169" s="2" customFormat="1" ht="16.5" customHeight="1">
      <c r="A169" s="38"/>
      <c r="B169" s="39"/>
      <c r="C169" s="272" t="s">
        <v>311</v>
      </c>
      <c r="D169" s="272" t="s">
        <v>295</v>
      </c>
      <c r="E169" s="273" t="s">
        <v>1136</v>
      </c>
      <c r="F169" s="274" t="s">
        <v>1137</v>
      </c>
      <c r="G169" s="275" t="s">
        <v>748</v>
      </c>
      <c r="H169" s="276">
        <v>26.079999999999998</v>
      </c>
      <c r="I169" s="277"/>
      <c r="J169" s="278">
        <f>ROUND(I169*H169,2)</f>
        <v>0</v>
      </c>
      <c r="K169" s="274" t="s">
        <v>130</v>
      </c>
      <c r="L169" s="279"/>
      <c r="M169" s="280" t="s">
        <v>1</v>
      </c>
      <c r="N169" s="281" t="s">
        <v>41</v>
      </c>
      <c r="O169" s="91"/>
      <c r="P169" s="227">
        <f>O169*H169</f>
        <v>0</v>
      </c>
      <c r="Q169" s="227">
        <v>0.001</v>
      </c>
      <c r="R169" s="227">
        <f>Q169*H169</f>
        <v>0.026079999999999999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170</v>
      </c>
      <c r="AT169" s="229" t="s">
        <v>295</v>
      </c>
      <c r="AU169" s="229" t="s">
        <v>86</v>
      </c>
      <c r="AY169" s="17" t="s">
        <v>123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148</v>
      </c>
      <c r="BM169" s="229" t="s">
        <v>1138</v>
      </c>
    </row>
    <row r="170" s="2" customFormat="1">
      <c r="A170" s="38"/>
      <c r="B170" s="39"/>
      <c r="C170" s="40"/>
      <c r="D170" s="231" t="s">
        <v>133</v>
      </c>
      <c r="E170" s="40"/>
      <c r="F170" s="232" t="s">
        <v>1137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133</v>
      </c>
      <c r="AU170" s="17" t="s">
        <v>86</v>
      </c>
    </row>
    <row r="171" s="13" customFormat="1">
      <c r="A171" s="13"/>
      <c r="B171" s="236"/>
      <c r="C171" s="237"/>
      <c r="D171" s="231" t="s">
        <v>134</v>
      </c>
      <c r="E171" s="237"/>
      <c r="F171" s="239" t="s">
        <v>1139</v>
      </c>
      <c r="G171" s="237"/>
      <c r="H171" s="240">
        <v>26.079999999999998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134</v>
      </c>
      <c r="AU171" s="246" t="s">
        <v>86</v>
      </c>
      <c r="AV171" s="13" t="s">
        <v>86</v>
      </c>
      <c r="AW171" s="13" t="s">
        <v>4</v>
      </c>
      <c r="AX171" s="13" t="s">
        <v>84</v>
      </c>
      <c r="AY171" s="246" t="s">
        <v>123</v>
      </c>
    </row>
    <row r="172" s="2" customFormat="1" ht="16.5" customHeight="1">
      <c r="A172" s="38"/>
      <c r="B172" s="39"/>
      <c r="C172" s="218" t="s">
        <v>316</v>
      </c>
      <c r="D172" s="218" t="s">
        <v>126</v>
      </c>
      <c r="E172" s="219" t="s">
        <v>1140</v>
      </c>
      <c r="F172" s="220" t="s">
        <v>1141</v>
      </c>
      <c r="G172" s="221" t="s">
        <v>201</v>
      </c>
      <c r="H172" s="222">
        <v>1304</v>
      </c>
      <c r="I172" s="223"/>
      <c r="J172" s="224">
        <f>ROUND(I172*H172,2)</f>
        <v>0</v>
      </c>
      <c r="K172" s="220" t="s">
        <v>130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148</v>
      </c>
      <c r="AT172" s="229" t="s">
        <v>126</v>
      </c>
      <c r="AU172" s="229" t="s">
        <v>86</v>
      </c>
      <c r="AY172" s="17" t="s">
        <v>123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148</v>
      </c>
      <c r="BM172" s="229" t="s">
        <v>1142</v>
      </c>
    </row>
    <row r="173" s="2" customFormat="1">
      <c r="A173" s="38"/>
      <c r="B173" s="39"/>
      <c r="C173" s="40"/>
      <c r="D173" s="231" t="s">
        <v>133</v>
      </c>
      <c r="E173" s="40"/>
      <c r="F173" s="232" t="s">
        <v>1143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133</v>
      </c>
      <c r="AU173" s="17" t="s">
        <v>86</v>
      </c>
    </row>
    <row r="174" s="13" customFormat="1">
      <c r="A174" s="13"/>
      <c r="B174" s="236"/>
      <c r="C174" s="237"/>
      <c r="D174" s="231" t="s">
        <v>134</v>
      </c>
      <c r="E174" s="238" t="s">
        <v>1</v>
      </c>
      <c r="F174" s="239" t="s">
        <v>1131</v>
      </c>
      <c r="G174" s="237"/>
      <c r="H174" s="240">
        <v>1304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134</v>
      </c>
      <c r="AU174" s="246" t="s">
        <v>86</v>
      </c>
      <c r="AV174" s="13" t="s">
        <v>86</v>
      </c>
      <c r="AW174" s="13" t="s">
        <v>30</v>
      </c>
      <c r="AX174" s="13" t="s">
        <v>84</v>
      </c>
      <c r="AY174" s="246" t="s">
        <v>123</v>
      </c>
    </row>
    <row r="175" s="2" customFormat="1" ht="16.5" customHeight="1">
      <c r="A175" s="38"/>
      <c r="B175" s="39"/>
      <c r="C175" s="218" t="s">
        <v>7</v>
      </c>
      <c r="D175" s="218" t="s">
        <v>126</v>
      </c>
      <c r="E175" s="219" t="s">
        <v>1144</v>
      </c>
      <c r="F175" s="220" t="s">
        <v>1145</v>
      </c>
      <c r="G175" s="221" t="s">
        <v>1146</v>
      </c>
      <c r="H175" s="222">
        <v>0.13</v>
      </c>
      <c r="I175" s="223"/>
      <c r="J175" s="224">
        <f>ROUND(I175*H175,2)</f>
        <v>0</v>
      </c>
      <c r="K175" s="220" t="s">
        <v>130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148</v>
      </c>
      <c r="AT175" s="229" t="s">
        <v>126</v>
      </c>
      <c r="AU175" s="229" t="s">
        <v>86</v>
      </c>
      <c r="AY175" s="17" t="s">
        <v>123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148</v>
      </c>
      <c r="BM175" s="229" t="s">
        <v>1147</v>
      </c>
    </row>
    <row r="176" s="2" customFormat="1">
      <c r="A176" s="38"/>
      <c r="B176" s="39"/>
      <c r="C176" s="40"/>
      <c r="D176" s="231" t="s">
        <v>133</v>
      </c>
      <c r="E176" s="40"/>
      <c r="F176" s="232" t="s">
        <v>1148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133</v>
      </c>
      <c r="AU176" s="17" t="s">
        <v>86</v>
      </c>
    </row>
    <row r="177" s="13" customFormat="1">
      <c r="A177" s="13"/>
      <c r="B177" s="236"/>
      <c r="C177" s="237"/>
      <c r="D177" s="231" t="s">
        <v>134</v>
      </c>
      <c r="E177" s="238" t="s">
        <v>1</v>
      </c>
      <c r="F177" s="239" t="s">
        <v>1149</v>
      </c>
      <c r="G177" s="237"/>
      <c r="H177" s="240">
        <v>0.13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134</v>
      </c>
      <c r="AU177" s="246" t="s">
        <v>86</v>
      </c>
      <c r="AV177" s="13" t="s">
        <v>86</v>
      </c>
      <c r="AW177" s="13" t="s">
        <v>30</v>
      </c>
      <c r="AX177" s="13" t="s">
        <v>84</v>
      </c>
      <c r="AY177" s="246" t="s">
        <v>123</v>
      </c>
    </row>
    <row r="178" s="2" customFormat="1" ht="16.5" customHeight="1">
      <c r="A178" s="38"/>
      <c r="B178" s="39"/>
      <c r="C178" s="272" t="s">
        <v>330</v>
      </c>
      <c r="D178" s="272" t="s">
        <v>295</v>
      </c>
      <c r="E178" s="273" t="s">
        <v>1150</v>
      </c>
      <c r="F178" s="274" t="s">
        <v>1151</v>
      </c>
      <c r="G178" s="275" t="s">
        <v>1152</v>
      </c>
      <c r="H178" s="276">
        <v>3.8999999999999999</v>
      </c>
      <c r="I178" s="277"/>
      <c r="J178" s="278">
        <f>ROUND(I178*H178,2)</f>
        <v>0</v>
      </c>
      <c r="K178" s="274" t="s">
        <v>130</v>
      </c>
      <c r="L178" s="279"/>
      <c r="M178" s="280" t="s">
        <v>1</v>
      </c>
      <c r="N178" s="281" t="s">
        <v>41</v>
      </c>
      <c r="O178" s="91"/>
      <c r="P178" s="227">
        <f>O178*H178</f>
        <v>0</v>
      </c>
      <c r="Q178" s="227">
        <v>0.001</v>
      </c>
      <c r="R178" s="227">
        <f>Q178*H178</f>
        <v>0.0038999999999999998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170</v>
      </c>
      <c r="AT178" s="229" t="s">
        <v>295</v>
      </c>
      <c r="AU178" s="229" t="s">
        <v>86</v>
      </c>
      <c r="AY178" s="17" t="s">
        <v>123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148</v>
      </c>
      <c r="BM178" s="229" t="s">
        <v>1153</v>
      </c>
    </row>
    <row r="179" s="2" customFormat="1">
      <c r="A179" s="38"/>
      <c r="B179" s="39"/>
      <c r="C179" s="40"/>
      <c r="D179" s="231" t="s">
        <v>133</v>
      </c>
      <c r="E179" s="40"/>
      <c r="F179" s="232" t="s">
        <v>1151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133</v>
      </c>
      <c r="AU179" s="17" t="s">
        <v>86</v>
      </c>
    </row>
    <row r="180" s="13" customFormat="1">
      <c r="A180" s="13"/>
      <c r="B180" s="236"/>
      <c r="C180" s="237"/>
      <c r="D180" s="231" t="s">
        <v>134</v>
      </c>
      <c r="E180" s="237"/>
      <c r="F180" s="239" t="s">
        <v>1154</v>
      </c>
      <c r="G180" s="237"/>
      <c r="H180" s="240">
        <v>3.8999999999999999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134</v>
      </c>
      <c r="AU180" s="246" t="s">
        <v>86</v>
      </c>
      <c r="AV180" s="13" t="s">
        <v>86</v>
      </c>
      <c r="AW180" s="13" t="s">
        <v>4</v>
      </c>
      <c r="AX180" s="13" t="s">
        <v>84</v>
      </c>
      <c r="AY180" s="246" t="s">
        <v>123</v>
      </c>
    </row>
    <row r="181" s="12" customFormat="1" ht="22.8" customHeight="1">
      <c r="A181" s="12"/>
      <c r="B181" s="202"/>
      <c r="C181" s="203"/>
      <c r="D181" s="204" t="s">
        <v>75</v>
      </c>
      <c r="E181" s="216" t="s">
        <v>122</v>
      </c>
      <c r="F181" s="216" t="s">
        <v>456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SUM(P182:P191)</f>
        <v>0</v>
      </c>
      <c r="Q181" s="210"/>
      <c r="R181" s="211">
        <f>SUM(R182:R191)</f>
        <v>26.177</v>
      </c>
      <c r="S181" s="210"/>
      <c r="T181" s="212">
        <f>SUM(T182:T191)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84</v>
      </c>
      <c r="AT181" s="214" t="s">
        <v>75</v>
      </c>
      <c r="AU181" s="214" t="s">
        <v>84</v>
      </c>
      <c r="AY181" s="213" t="s">
        <v>123</v>
      </c>
      <c r="BK181" s="215">
        <f>SUM(BK182:BK191)</f>
        <v>0</v>
      </c>
    </row>
    <row r="182" s="2" customFormat="1" ht="24.15" customHeight="1">
      <c r="A182" s="38"/>
      <c r="B182" s="39"/>
      <c r="C182" s="218" t="s">
        <v>338</v>
      </c>
      <c r="D182" s="218" t="s">
        <v>126</v>
      </c>
      <c r="E182" s="219" t="s">
        <v>1155</v>
      </c>
      <c r="F182" s="220" t="s">
        <v>1156</v>
      </c>
      <c r="G182" s="221" t="s">
        <v>201</v>
      </c>
      <c r="H182" s="222">
        <v>1118.6949999999999</v>
      </c>
      <c r="I182" s="223"/>
      <c r="J182" s="224">
        <f>ROUND(I182*H182,2)</f>
        <v>0</v>
      </c>
      <c r="K182" s="220" t="s">
        <v>130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148</v>
      </c>
      <c r="AT182" s="229" t="s">
        <v>126</v>
      </c>
      <c r="AU182" s="229" t="s">
        <v>86</v>
      </c>
      <c r="AY182" s="17" t="s">
        <v>123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148</v>
      </c>
      <c r="BM182" s="229" t="s">
        <v>1157</v>
      </c>
    </row>
    <row r="183" s="2" customFormat="1">
      <c r="A183" s="38"/>
      <c r="B183" s="39"/>
      <c r="C183" s="40"/>
      <c r="D183" s="231" t="s">
        <v>133</v>
      </c>
      <c r="E183" s="40"/>
      <c r="F183" s="232" t="s">
        <v>1158</v>
      </c>
      <c r="G183" s="40"/>
      <c r="H183" s="40"/>
      <c r="I183" s="233"/>
      <c r="J183" s="40"/>
      <c r="K183" s="40"/>
      <c r="L183" s="44"/>
      <c r="M183" s="234"/>
      <c r="N183" s="23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133</v>
      </c>
      <c r="AU183" s="17" t="s">
        <v>86</v>
      </c>
    </row>
    <row r="184" s="13" customFormat="1">
      <c r="A184" s="13"/>
      <c r="B184" s="236"/>
      <c r="C184" s="237"/>
      <c r="D184" s="231" t="s">
        <v>134</v>
      </c>
      <c r="E184" s="238" t="s">
        <v>1</v>
      </c>
      <c r="F184" s="239" t="s">
        <v>1159</v>
      </c>
      <c r="G184" s="237"/>
      <c r="H184" s="240">
        <v>600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134</v>
      </c>
      <c r="AU184" s="246" t="s">
        <v>86</v>
      </c>
      <c r="AV184" s="13" t="s">
        <v>86</v>
      </c>
      <c r="AW184" s="13" t="s">
        <v>30</v>
      </c>
      <c r="AX184" s="13" t="s">
        <v>76</v>
      </c>
      <c r="AY184" s="246" t="s">
        <v>123</v>
      </c>
    </row>
    <row r="185" s="13" customFormat="1">
      <c r="A185" s="13"/>
      <c r="B185" s="236"/>
      <c r="C185" s="237"/>
      <c r="D185" s="231" t="s">
        <v>134</v>
      </c>
      <c r="E185" s="238" t="s">
        <v>1</v>
      </c>
      <c r="F185" s="239" t="s">
        <v>1160</v>
      </c>
      <c r="G185" s="237"/>
      <c r="H185" s="240">
        <v>130.90000000000001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134</v>
      </c>
      <c r="AU185" s="246" t="s">
        <v>86</v>
      </c>
      <c r="AV185" s="13" t="s">
        <v>86</v>
      </c>
      <c r="AW185" s="13" t="s">
        <v>30</v>
      </c>
      <c r="AX185" s="13" t="s">
        <v>76</v>
      </c>
      <c r="AY185" s="246" t="s">
        <v>123</v>
      </c>
    </row>
    <row r="186" s="13" customFormat="1">
      <c r="A186" s="13"/>
      <c r="B186" s="236"/>
      <c r="C186" s="237"/>
      <c r="D186" s="231" t="s">
        <v>134</v>
      </c>
      <c r="E186" s="238" t="s">
        <v>1</v>
      </c>
      <c r="F186" s="239" t="s">
        <v>1161</v>
      </c>
      <c r="G186" s="237"/>
      <c r="H186" s="240">
        <v>86.375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134</v>
      </c>
      <c r="AU186" s="246" t="s">
        <v>86</v>
      </c>
      <c r="AV186" s="13" t="s">
        <v>86</v>
      </c>
      <c r="AW186" s="13" t="s">
        <v>30</v>
      </c>
      <c r="AX186" s="13" t="s">
        <v>76</v>
      </c>
      <c r="AY186" s="246" t="s">
        <v>123</v>
      </c>
    </row>
    <row r="187" s="13" customFormat="1">
      <c r="A187" s="13"/>
      <c r="B187" s="236"/>
      <c r="C187" s="237"/>
      <c r="D187" s="231" t="s">
        <v>134</v>
      </c>
      <c r="E187" s="238" t="s">
        <v>1</v>
      </c>
      <c r="F187" s="239" t="s">
        <v>1162</v>
      </c>
      <c r="G187" s="237"/>
      <c r="H187" s="240">
        <v>301.42000000000002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134</v>
      </c>
      <c r="AU187" s="246" t="s">
        <v>86</v>
      </c>
      <c r="AV187" s="13" t="s">
        <v>86</v>
      </c>
      <c r="AW187" s="13" t="s">
        <v>30</v>
      </c>
      <c r="AX187" s="13" t="s">
        <v>76</v>
      </c>
      <c r="AY187" s="246" t="s">
        <v>123</v>
      </c>
    </row>
    <row r="188" s="14" customFormat="1">
      <c r="A188" s="14"/>
      <c r="B188" s="247"/>
      <c r="C188" s="248"/>
      <c r="D188" s="231" t="s">
        <v>134</v>
      </c>
      <c r="E188" s="249" t="s">
        <v>1</v>
      </c>
      <c r="F188" s="250" t="s">
        <v>147</v>
      </c>
      <c r="G188" s="248"/>
      <c r="H188" s="251">
        <v>1118.6949999999999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134</v>
      </c>
      <c r="AU188" s="257" t="s">
        <v>86</v>
      </c>
      <c r="AV188" s="14" t="s">
        <v>148</v>
      </c>
      <c r="AW188" s="14" t="s">
        <v>30</v>
      </c>
      <c r="AX188" s="14" t="s">
        <v>84</v>
      </c>
      <c r="AY188" s="257" t="s">
        <v>123</v>
      </c>
    </row>
    <row r="189" s="2" customFormat="1" ht="16.5" customHeight="1">
      <c r="A189" s="38"/>
      <c r="B189" s="39"/>
      <c r="C189" s="272" t="s">
        <v>345</v>
      </c>
      <c r="D189" s="272" t="s">
        <v>295</v>
      </c>
      <c r="E189" s="273" t="s">
        <v>1163</v>
      </c>
      <c r="F189" s="274" t="s">
        <v>1164</v>
      </c>
      <c r="G189" s="275" t="s">
        <v>276</v>
      </c>
      <c r="H189" s="276">
        <v>26.177</v>
      </c>
      <c r="I189" s="277"/>
      <c r="J189" s="278">
        <f>ROUND(I189*H189,2)</f>
        <v>0</v>
      </c>
      <c r="K189" s="274" t="s">
        <v>130</v>
      </c>
      <c r="L189" s="279"/>
      <c r="M189" s="280" t="s">
        <v>1</v>
      </c>
      <c r="N189" s="281" t="s">
        <v>41</v>
      </c>
      <c r="O189" s="91"/>
      <c r="P189" s="227">
        <f>O189*H189</f>
        <v>0</v>
      </c>
      <c r="Q189" s="227">
        <v>1</v>
      </c>
      <c r="R189" s="227">
        <f>Q189*H189</f>
        <v>26.177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170</v>
      </c>
      <c r="AT189" s="229" t="s">
        <v>295</v>
      </c>
      <c r="AU189" s="229" t="s">
        <v>86</v>
      </c>
      <c r="AY189" s="17" t="s">
        <v>123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148</v>
      </c>
      <c r="BM189" s="229" t="s">
        <v>1165</v>
      </c>
    </row>
    <row r="190" s="2" customFormat="1">
      <c r="A190" s="38"/>
      <c r="B190" s="39"/>
      <c r="C190" s="40"/>
      <c r="D190" s="231" t="s">
        <v>133</v>
      </c>
      <c r="E190" s="40"/>
      <c r="F190" s="232" t="s">
        <v>1164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133</v>
      </c>
      <c r="AU190" s="17" t="s">
        <v>86</v>
      </c>
    </row>
    <row r="191" s="13" customFormat="1">
      <c r="A191" s="13"/>
      <c r="B191" s="236"/>
      <c r="C191" s="237"/>
      <c r="D191" s="231" t="s">
        <v>134</v>
      </c>
      <c r="E191" s="238" t="s">
        <v>1</v>
      </c>
      <c r="F191" s="239" t="s">
        <v>1166</v>
      </c>
      <c r="G191" s="237"/>
      <c r="H191" s="240">
        <v>26.177</v>
      </c>
      <c r="I191" s="241"/>
      <c r="J191" s="237"/>
      <c r="K191" s="237"/>
      <c r="L191" s="242"/>
      <c r="M191" s="282"/>
      <c r="N191" s="283"/>
      <c r="O191" s="283"/>
      <c r="P191" s="283"/>
      <c r="Q191" s="283"/>
      <c r="R191" s="283"/>
      <c r="S191" s="283"/>
      <c r="T191" s="28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134</v>
      </c>
      <c r="AU191" s="246" t="s">
        <v>86</v>
      </c>
      <c r="AV191" s="13" t="s">
        <v>86</v>
      </c>
      <c r="AW191" s="13" t="s">
        <v>30</v>
      </c>
      <c r="AX191" s="13" t="s">
        <v>84</v>
      </c>
      <c r="AY191" s="246" t="s">
        <v>123</v>
      </c>
    </row>
    <row r="192" s="2" customFormat="1" ht="6.96" customHeight="1">
      <c r="A192" s="38"/>
      <c r="B192" s="66"/>
      <c r="C192" s="67"/>
      <c r="D192" s="67"/>
      <c r="E192" s="67"/>
      <c r="F192" s="67"/>
      <c r="G192" s="67"/>
      <c r="H192" s="67"/>
      <c r="I192" s="67"/>
      <c r="J192" s="67"/>
      <c r="K192" s="67"/>
      <c r="L192" s="44"/>
      <c r="M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</row>
  </sheetData>
  <sheetProtection sheet="1" autoFilter="0" formatColumns="0" formatRows="0" objects="1" scenarios="1" spinCount="100000" saltValue="OPTx+6SFzj3D1HzFNpJSldxmNKbaWUZ6uEP/7TAB1r+xikLnkO7OB1gsfD6RODIGmUyF1NZ0Z3qFYFMDiLy39w==" hashValue="LHBpoWBMCjY/Ejk7jnxcV4OZZmHRAy2eCiO5aWxK5gUiu6Rwt1sXZTrruILkA9pXp0JWddahlRUxHfF2aGbswQ==" algorithmName="SHA-512" password="DACB"/>
  <autoFilter ref="C118:K19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2023-05-16T12:38:20Z</dcterms:created>
  <dcterms:modified xsi:type="dcterms:W3CDTF">2023-05-16T12:38:29Z</dcterms:modified>
</cp:coreProperties>
</file>