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ZŠ Rokycanova - adap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'00 - ZŠ Rokycanova - adap...'!$C$94:$K$861</definedName>
    <definedName name="_xlnm.Print_Area" localSheetId="1">'00 - ZŠ Rokycanova - adap...'!$C$4:$J$37,'00 - ZŠ Rokycanova - adap...'!$C$43:$J$78,'00 - ZŠ Rokycanova - adap...'!$C$84:$K$861</definedName>
    <definedName name="_xlnm.Print_Titles" localSheetId="1">'00 - ZŠ Rokycanova - adap...'!$94:$94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861"/>
  <c r="BH861"/>
  <c r="BG861"/>
  <c r="BF861"/>
  <c r="T861"/>
  <c r="T860"/>
  <c r="R861"/>
  <c r="R860"/>
  <c r="P861"/>
  <c r="P860"/>
  <c r="BI858"/>
  <c r="BH858"/>
  <c r="BG858"/>
  <c r="BF858"/>
  <c r="T858"/>
  <c r="R858"/>
  <c r="P858"/>
  <c r="BI820"/>
  <c r="BH820"/>
  <c r="BG820"/>
  <c r="BF820"/>
  <c r="T820"/>
  <c r="R820"/>
  <c r="P820"/>
  <c r="BI818"/>
  <c r="BH818"/>
  <c r="BG818"/>
  <c r="BF818"/>
  <c r="T818"/>
  <c r="R818"/>
  <c r="P818"/>
  <c r="BI810"/>
  <c r="BH810"/>
  <c r="BG810"/>
  <c r="BF810"/>
  <c r="T810"/>
  <c r="R810"/>
  <c r="P810"/>
  <c r="BI808"/>
  <c r="BH808"/>
  <c r="BG808"/>
  <c r="BF808"/>
  <c r="T808"/>
  <c r="R808"/>
  <c r="P808"/>
  <c r="BI800"/>
  <c r="BH800"/>
  <c r="BG800"/>
  <c r="BF800"/>
  <c r="T800"/>
  <c r="R800"/>
  <c r="P800"/>
  <c r="BI797"/>
  <c r="BH797"/>
  <c r="BG797"/>
  <c r="BF797"/>
  <c r="T797"/>
  <c r="R797"/>
  <c r="P797"/>
  <c r="BI760"/>
  <c r="BH760"/>
  <c r="BG760"/>
  <c r="BF760"/>
  <c r="T760"/>
  <c r="R760"/>
  <c r="P760"/>
  <c r="BI757"/>
  <c r="BH757"/>
  <c r="BG757"/>
  <c r="BF757"/>
  <c r="T757"/>
  <c r="R757"/>
  <c r="P757"/>
  <c r="BI753"/>
  <c r="BH753"/>
  <c r="BG753"/>
  <c r="BF753"/>
  <c r="T753"/>
  <c r="R753"/>
  <c r="P753"/>
  <c r="BI751"/>
  <c r="BH751"/>
  <c r="BG751"/>
  <c r="BF751"/>
  <c r="T751"/>
  <c r="R751"/>
  <c r="P751"/>
  <c r="BI736"/>
  <c r="BH736"/>
  <c r="BG736"/>
  <c r="BF736"/>
  <c r="T736"/>
  <c r="R736"/>
  <c r="P736"/>
  <c r="BI726"/>
  <c r="BH726"/>
  <c r="BG726"/>
  <c r="BF726"/>
  <c r="T726"/>
  <c r="R726"/>
  <c r="P726"/>
  <c r="BI716"/>
  <c r="BH716"/>
  <c r="BG716"/>
  <c r="BF716"/>
  <c r="T716"/>
  <c r="R716"/>
  <c r="P716"/>
  <c r="BI713"/>
  <c r="BH713"/>
  <c r="BG713"/>
  <c r="BF713"/>
  <c r="T713"/>
  <c r="R713"/>
  <c r="P713"/>
  <c r="BI710"/>
  <c r="BH710"/>
  <c r="BG710"/>
  <c r="BF710"/>
  <c r="T710"/>
  <c r="R710"/>
  <c r="P710"/>
  <c r="BI707"/>
  <c r="BH707"/>
  <c r="BG707"/>
  <c r="BF707"/>
  <c r="T707"/>
  <c r="R707"/>
  <c r="P707"/>
  <c r="BI704"/>
  <c r="BH704"/>
  <c r="BG704"/>
  <c r="BF704"/>
  <c r="T704"/>
  <c r="R704"/>
  <c r="P704"/>
  <c r="BI701"/>
  <c r="BH701"/>
  <c r="BG701"/>
  <c r="BF701"/>
  <c r="T701"/>
  <c r="R701"/>
  <c r="P701"/>
  <c r="BI699"/>
  <c r="BH699"/>
  <c r="BG699"/>
  <c r="BF699"/>
  <c r="T699"/>
  <c r="R699"/>
  <c r="P699"/>
  <c r="BI696"/>
  <c r="BH696"/>
  <c r="BG696"/>
  <c r="BF696"/>
  <c r="T696"/>
  <c r="R696"/>
  <c r="P696"/>
  <c r="BI693"/>
  <c r="BH693"/>
  <c r="BG693"/>
  <c r="BF693"/>
  <c r="T693"/>
  <c r="R693"/>
  <c r="P693"/>
  <c r="BI679"/>
  <c r="BH679"/>
  <c r="BG679"/>
  <c r="BF679"/>
  <c r="T679"/>
  <c r="R679"/>
  <c r="P679"/>
  <c r="BI676"/>
  <c r="BH676"/>
  <c r="BG676"/>
  <c r="BF676"/>
  <c r="T676"/>
  <c r="R676"/>
  <c r="P676"/>
  <c r="BI673"/>
  <c r="BH673"/>
  <c r="BG673"/>
  <c r="BF673"/>
  <c r="T673"/>
  <c r="R673"/>
  <c r="P673"/>
  <c r="BI658"/>
  <c r="BH658"/>
  <c r="BG658"/>
  <c r="BF658"/>
  <c r="T658"/>
  <c r="R658"/>
  <c r="P658"/>
  <c r="BI643"/>
  <c r="BH643"/>
  <c r="BG643"/>
  <c r="BF643"/>
  <c r="T643"/>
  <c r="R643"/>
  <c r="P643"/>
  <c r="BI640"/>
  <c r="BH640"/>
  <c r="BG640"/>
  <c r="BF640"/>
  <c r="T640"/>
  <c r="R640"/>
  <c r="P640"/>
  <c r="BI638"/>
  <c r="BH638"/>
  <c r="BG638"/>
  <c r="BF638"/>
  <c r="T638"/>
  <c r="R638"/>
  <c r="P638"/>
  <c r="BI634"/>
  <c r="BH634"/>
  <c r="BG634"/>
  <c r="BF634"/>
  <c r="T634"/>
  <c r="R634"/>
  <c r="P634"/>
  <c r="BI631"/>
  <c r="BH631"/>
  <c r="BG631"/>
  <c r="BF631"/>
  <c r="T631"/>
  <c r="R631"/>
  <c r="P631"/>
  <c r="BI626"/>
  <c r="BH626"/>
  <c r="BG626"/>
  <c r="BF626"/>
  <c r="T626"/>
  <c r="R626"/>
  <c r="P626"/>
  <c r="BI624"/>
  <c r="BH624"/>
  <c r="BG624"/>
  <c r="BF624"/>
  <c r="T624"/>
  <c r="R624"/>
  <c r="P624"/>
  <c r="BI622"/>
  <c r="BH622"/>
  <c r="BG622"/>
  <c r="BF622"/>
  <c r="T622"/>
  <c r="R622"/>
  <c r="P622"/>
  <c r="BI617"/>
  <c r="BH617"/>
  <c r="BG617"/>
  <c r="BF617"/>
  <c r="T617"/>
  <c r="R617"/>
  <c r="P617"/>
  <c r="BI613"/>
  <c r="BH613"/>
  <c r="BG613"/>
  <c r="BF613"/>
  <c r="T613"/>
  <c r="R613"/>
  <c r="P613"/>
  <c r="BI610"/>
  <c r="BH610"/>
  <c r="BG610"/>
  <c r="BF610"/>
  <c r="T610"/>
  <c r="R610"/>
  <c r="P610"/>
  <c r="BI607"/>
  <c r="BH607"/>
  <c r="BG607"/>
  <c r="BF607"/>
  <c r="T607"/>
  <c r="R607"/>
  <c r="P607"/>
  <c r="BI604"/>
  <c r="BH604"/>
  <c r="BG604"/>
  <c r="BF604"/>
  <c r="T604"/>
  <c r="R604"/>
  <c r="P604"/>
  <c r="BI602"/>
  <c r="BH602"/>
  <c r="BG602"/>
  <c r="BF602"/>
  <c r="T602"/>
  <c r="R602"/>
  <c r="P602"/>
  <c r="BI600"/>
  <c r="BH600"/>
  <c r="BG600"/>
  <c r="BF600"/>
  <c r="T600"/>
  <c r="R600"/>
  <c r="P600"/>
  <c r="BI598"/>
  <c r="BH598"/>
  <c r="BG598"/>
  <c r="BF598"/>
  <c r="T598"/>
  <c r="R598"/>
  <c r="P598"/>
  <c r="BI595"/>
  <c r="BH595"/>
  <c r="BG595"/>
  <c r="BF595"/>
  <c r="T595"/>
  <c r="R595"/>
  <c r="P595"/>
  <c r="BI593"/>
  <c r="BH593"/>
  <c r="BG593"/>
  <c r="BF593"/>
  <c r="T593"/>
  <c r="R593"/>
  <c r="P593"/>
  <c r="BI591"/>
  <c r="BH591"/>
  <c r="BG591"/>
  <c r="BF591"/>
  <c r="T591"/>
  <c r="R591"/>
  <c r="P591"/>
  <c r="BI586"/>
  <c r="BH586"/>
  <c r="BG586"/>
  <c r="BF586"/>
  <c r="T586"/>
  <c r="R586"/>
  <c r="P586"/>
  <c r="BI582"/>
  <c r="BH582"/>
  <c r="BG582"/>
  <c r="BF582"/>
  <c r="T582"/>
  <c r="R582"/>
  <c r="P582"/>
  <c r="BI579"/>
  <c r="BH579"/>
  <c r="BG579"/>
  <c r="BF579"/>
  <c r="T579"/>
  <c r="R579"/>
  <c r="P579"/>
  <c r="BI576"/>
  <c r="BH576"/>
  <c r="BG576"/>
  <c r="BF576"/>
  <c r="T576"/>
  <c r="R576"/>
  <c r="P576"/>
  <c r="BI575"/>
  <c r="BH575"/>
  <c r="BG575"/>
  <c r="BF575"/>
  <c r="T575"/>
  <c r="R575"/>
  <c r="P575"/>
  <c r="BI574"/>
  <c r="BH574"/>
  <c r="BG574"/>
  <c r="BF574"/>
  <c r="T574"/>
  <c r="R574"/>
  <c r="P574"/>
  <c r="BI570"/>
  <c r="BH570"/>
  <c r="BG570"/>
  <c r="BF570"/>
  <c r="T570"/>
  <c r="R570"/>
  <c r="P570"/>
  <c r="BI569"/>
  <c r="BH569"/>
  <c r="BG569"/>
  <c r="BF569"/>
  <c r="T569"/>
  <c r="R569"/>
  <c r="P569"/>
  <c r="BI568"/>
  <c r="BH568"/>
  <c r="BG568"/>
  <c r="BF568"/>
  <c r="T568"/>
  <c r="R568"/>
  <c r="P568"/>
  <c r="BI561"/>
  <c r="BH561"/>
  <c r="BG561"/>
  <c r="BF561"/>
  <c r="T561"/>
  <c r="R561"/>
  <c r="P561"/>
  <c r="BI559"/>
  <c r="BH559"/>
  <c r="BG559"/>
  <c r="BF559"/>
  <c r="T559"/>
  <c r="R559"/>
  <c r="P559"/>
  <c r="BI557"/>
  <c r="BH557"/>
  <c r="BG557"/>
  <c r="BF557"/>
  <c r="T557"/>
  <c r="R557"/>
  <c r="P557"/>
  <c r="BI555"/>
  <c r="BH555"/>
  <c r="BG555"/>
  <c r="BF555"/>
  <c r="T555"/>
  <c r="R555"/>
  <c r="P555"/>
  <c r="BI553"/>
  <c r="BH553"/>
  <c r="BG553"/>
  <c r="BF553"/>
  <c r="T553"/>
  <c r="R553"/>
  <c r="P553"/>
  <c r="BI551"/>
  <c r="BH551"/>
  <c r="BG551"/>
  <c r="BF551"/>
  <c r="T551"/>
  <c r="R551"/>
  <c r="P551"/>
  <c r="BI544"/>
  <c r="BH544"/>
  <c r="BG544"/>
  <c r="BF544"/>
  <c r="T544"/>
  <c r="R544"/>
  <c r="P544"/>
  <c r="BI542"/>
  <c r="BH542"/>
  <c r="BG542"/>
  <c r="BF542"/>
  <c r="T542"/>
  <c r="R542"/>
  <c r="P542"/>
  <c r="BI538"/>
  <c r="BH538"/>
  <c r="BG538"/>
  <c r="BF538"/>
  <c r="T538"/>
  <c r="R538"/>
  <c r="P538"/>
  <c r="BI536"/>
  <c r="BH536"/>
  <c r="BG536"/>
  <c r="BF536"/>
  <c r="T536"/>
  <c r="R536"/>
  <c r="P536"/>
  <c r="BI529"/>
  <c r="BH529"/>
  <c r="BG529"/>
  <c r="BF529"/>
  <c r="T529"/>
  <c r="R529"/>
  <c r="P529"/>
  <c r="BI528"/>
  <c r="BH528"/>
  <c r="BG528"/>
  <c r="BF528"/>
  <c r="T528"/>
  <c r="R528"/>
  <c r="P528"/>
  <c r="BI524"/>
  <c r="BH524"/>
  <c r="BG524"/>
  <c r="BF524"/>
  <c r="T524"/>
  <c r="R524"/>
  <c r="P524"/>
  <c r="BI520"/>
  <c r="BH520"/>
  <c r="BG520"/>
  <c r="BF520"/>
  <c r="T520"/>
  <c r="R520"/>
  <c r="P520"/>
  <c r="BI516"/>
  <c r="BH516"/>
  <c r="BG516"/>
  <c r="BF516"/>
  <c r="T516"/>
  <c r="R516"/>
  <c r="P516"/>
  <c r="BI514"/>
  <c r="BH514"/>
  <c r="BG514"/>
  <c r="BF514"/>
  <c r="T514"/>
  <c r="R514"/>
  <c r="P514"/>
  <c r="BI505"/>
  <c r="BH505"/>
  <c r="BG505"/>
  <c r="BF505"/>
  <c r="T505"/>
  <c r="R505"/>
  <c r="P505"/>
  <c r="BI503"/>
  <c r="BH503"/>
  <c r="BG503"/>
  <c r="BF503"/>
  <c r="T503"/>
  <c r="R503"/>
  <c r="P503"/>
  <c r="BI499"/>
  <c r="BH499"/>
  <c r="BG499"/>
  <c r="BF499"/>
  <c r="T499"/>
  <c r="R499"/>
  <c r="P499"/>
  <c r="BI492"/>
  <c r="BH492"/>
  <c r="BG492"/>
  <c r="BF492"/>
  <c r="T492"/>
  <c r="T487"/>
  <c r="R492"/>
  <c r="P492"/>
  <c r="BI488"/>
  <c r="BH488"/>
  <c r="BG488"/>
  <c r="BF488"/>
  <c r="T488"/>
  <c r="R488"/>
  <c r="P488"/>
  <c r="BI485"/>
  <c r="BH485"/>
  <c r="BG485"/>
  <c r="BF485"/>
  <c r="T485"/>
  <c r="R485"/>
  <c r="P485"/>
  <c r="BI481"/>
  <c r="BH481"/>
  <c r="BG481"/>
  <c r="BF481"/>
  <c r="T481"/>
  <c r="R481"/>
  <c r="P481"/>
  <c r="BI477"/>
  <c r="BH477"/>
  <c r="BG477"/>
  <c r="BF477"/>
  <c r="T477"/>
  <c r="R477"/>
  <c r="P477"/>
  <c r="BI474"/>
  <c r="BH474"/>
  <c r="BG474"/>
  <c r="BF474"/>
  <c r="T474"/>
  <c r="R474"/>
  <c r="P474"/>
  <c r="BI473"/>
  <c r="BH473"/>
  <c r="BG473"/>
  <c r="BF473"/>
  <c r="T473"/>
  <c r="R473"/>
  <c r="P473"/>
  <c r="BI470"/>
  <c r="BH470"/>
  <c r="BG470"/>
  <c r="BF470"/>
  <c r="T470"/>
  <c r="R470"/>
  <c r="P470"/>
  <c r="BI469"/>
  <c r="BH469"/>
  <c r="BG469"/>
  <c r="BF469"/>
  <c r="T469"/>
  <c r="R469"/>
  <c r="P469"/>
  <c r="BI468"/>
  <c r="BH468"/>
  <c r="BG468"/>
  <c r="BF468"/>
  <c r="T468"/>
  <c r="R468"/>
  <c r="P468"/>
  <c r="BI466"/>
  <c r="BH466"/>
  <c r="BG466"/>
  <c r="BF466"/>
  <c r="T466"/>
  <c r="R466"/>
  <c r="P466"/>
  <c r="BI465"/>
  <c r="BH465"/>
  <c r="BG465"/>
  <c r="BF465"/>
  <c r="T465"/>
  <c r="R465"/>
  <c r="P465"/>
  <c r="BI464"/>
  <c r="BH464"/>
  <c r="BG464"/>
  <c r="BF464"/>
  <c r="T464"/>
  <c r="R464"/>
  <c r="P464"/>
  <c r="BI463"/>
  <c r="BH463"/>
  <c r="BG463"/>
  <c r="BF463"/>
  <c r="T463"/>
  <c r="R463"/>
  <c r="P463"/>
  <c r="BI462"/>
  <c r="BH462"/>
  <c r="BG462"/>
  <c r="BF462"/>
  <c r="T462"/>
  <c r="R462"/>
  <c r="P462"/>
  <c r="BI461"/>
  <c r="BH461"/>
  <c r="BG461"/>
  <c r="BF461"/>
  <c r="T461"/>
  <c r="R461"/>
  <c r="P461"/>
  <c r="BI460"/>
  <c r="BH460"/>
  <c r="BG460"/>
  <c r="BF460"/>
  <c r="T460"/>
  <c r="R460"/>
  <c r="P460"/>
  <c r="BI454"/>
  <c r="BH454"/>
  <c r="BG454"/>
  <c r="BF454"/>
  <c r="T454"/>
  <c r="R454"/>
  <c r="P454"/>
  <c r="BI450"/>
  <c r="BH450"/>
  <c r="BG450"/>
  <c r="BF450"/>
  <c r="T450"/>
  <c r="R450"/>
  <c r="P450"/>
  <c r="BI449"/>
  <c r="BH449"/>
  <c r="BG449"/>
  <c r="BF449"/>
  <c r="T449"/>
  <c r="R449"/>
  <c r="P449"/>
  <c r="BI446"/>
  <c r="BH446"/>
  <c r="BG446"/>
  <c r="BF446"/>
  <c r="T446"/>
  <c r="R446"/>
  <c r="P446"/>
  <c r="BI445"/>
  <c r="BH445"/>
  <c r="BG445"/>
  <c r="BF445"/>
  <c r="T445"/>
  <c r="R445"/>
  <c r="P445"/>
  <c r="BI443"/>
  <c r="BH443"/>
  <c r="BG443"/>
  <c r="BF443"/>
  <c r="T443"/>
  <c r="R443"/>
  <c r="P443"/>
  <c r="BI442"/>
  <c r="BH442"/>
  <c r="BG442"/>
  <c r="BF442"/>
  <c r="T442"/>
  <c r="R442"/>
  <c r="P442"/>
  <c r="BI440"/>
  <c r="BH440"/>
  <c r="BG440"/>
  <c r="BF440"/>
  <c r="T440"/>
  <c r="R440"/>
  <c r="P440"/>
  <c r="BI439"/>
  <c r="BH439"/>
  <c r="BG439"/>
  <c r="BF439"/>
  <c r="T439"/>
  <c r="R439"/>
  <c r="P439"/>
  <c r="BI437"/>
  <c r="BH437"/>
  <c r="BG437"/>
  <c r="BF437"/>
  <c r="T437"/>
  <c r="R437"/>
  <c r="P437"/>
  <c r="BI436"/>
  <c r="BH436"/>
  <c r="BG436"/>
  <c r="BF436"/>
  <c r="T436"/>
  <c r="R436"/>
  <c r="P436"/>
  <c r="BI434"/>
  <c r="BH434"/>
  <c r="BG434"/>
  <c r="BF434"/>
  <c r="T434"/>
  <c r="R434"/>
  <c r="P434"/>
  <c r="BI433"/>
  <c r="BH433"/>
  <c r="BG433"/>
  <c r="BF433"/>
  <c r="T433"/>
  <c r="R433"/>
  <c r="P433"/>
  <c r="BI431"/>
  <c r="BH431"/>
  <c r="BG431"/>
  <c r="BF431"/>
  <c r="T431"/>
  <c r="R431"/>
  <c r="P431"/>
  <c r="BI430"/>
  <c r="BH430"/>
  <c r="BG430"/>
  <c r="BF430"/>
  <c r="T430"/>
  <c r="R430"/>
  <c r="P430"/>
  <c r="BI428"/>
  <c r="BH428"/>
  <c r="BG428"/>
  <c r="BF428"/>
  <c r="T428"/>
  <c r="R428"/>
  <c r="P428"/>
  <c r="BI426"/>
  <c r="BH426"/>
  <c r="BG426"/>
  <c r="BF426"/>
  <c r="T426"/>
  <c r="R426"/>
  <c r="P426"/>
  <c r="BI425"/>
  <c r="BH425"/>
  <c r="BG425"/>
  <c r="BF425"/>
  <c r="T425"/>
  <c r="R425"/>
  <c r="P425"/>
  <c r="BI423"/>
  <c r="BH423"/>
  <c r="BG423"/>
  <c r="BF423"/>
  <c r="T423"/>
  <c r="R423"/>
  <c r="P423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7"/>
  <c r="BH417"/>
  <c r="BG417"/>
  <c r="BF417"/>
  <c r="T417"/>
  <c r="R417"/>
  <c r="P417"/>
  <c r="BI416"/>
  <c r="BH416"/>
  <c r="BG416"/>
  <c r="BF416"/>
  <c r="T416"/>
  <c r="R416"/>
  <c r="P416"/>
  <c r="BI415"/>
  <c r="BH415"/>
  <c r="BG415"/>
  <c r="BF415"/>
  <c r="T415"/>
  <c r="R415"/>
  <c r="P415"/>
  <c r="BI413"/>
  <c r="BH413"/>
  <c r="BG413"/>
  <c r="BF413"/>
  <c r="T413"/>
  <c r="R413"/>
  <c r="P413"/>
  <c r="BI411"/>
  <c r="BH411"/>
  <c r="BG411"/>
  <c r="BF411"/>
  <c r="T411"/>
  <c r="R411"/>
  <c r="P411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89"/>
  <c r="BH389"/>
  <c r="BG389"/>
  <c r="BF389"/>
  <c r="T389"/>
  <c r="T388"/>
  <c r="R389"/>
  <c r="R388"/>
  <c r="P389"/>
  <c r="P388"/>
  <c r="BI386"/>
  <c r="BH386"/>
  <c r="BG386"/>
  <c r="BF386"/>
  <c r="T386"/>
  <c r="R386"/>
  <c r="P386"/>
  <c r="BI383"/>
  <c r="BH383"/>
  <c r="BG383"/>
  <c r="BF383"/>
  <c r="T383"/>
  <c r="R383"/>
  <c r="P383"/>
  <c r="BI381"/>
  <c r="BH381"/>
  <c r="BG381"/>
  <c r="BF381"/>
  <c r="T381"/>
  <c r="R381"/>
  <c r="P381"/>
  <c r="BI379"/>
  <c r="BH379"/>
  <c r="BG379"/>
  <c r="BF379"/>
  <c r="T379"/>
  <c r="R379"/>
  <c r="P379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47"/>
  <c r="BH347"/>
  <c r="BG347"/>
  <c r="BF347"/>
  <c r="T347"/>
  <c r="R347"/>
  <c r="P347"/>
  <c r="BI337"/>
  <c r="BH337"/>
  <c r="BG337"/>
  <c r="BF337"/>
  <c r="T337"/>
  <c r="R337"/>
  <c r="P337"/>
  <c r="BI333"/>
  <c r="BH333"/>
  <c r="BG333"/>
  <c r="BF333"/>
  <c r="T333"/>
  <c r="R333"/>
  <c r="P333"/>
  <c r="BI329"/>
  <c r="BH329"/>
  <c r="BG329"/>
  <c r="BF329"/>
  <c r="T329"/>
  <c r="R329"/>
  <c r="P329"/>
  <c r="BI325"/>
  <c r="BH325"/>
  <c r="BG325"/>
  <c r="BF325"/>
  <c r="T325"/>
  <c r="R325"/>
  <c r="P325"/>
  <c r="BI318"/>
  <c r="BH318"/>
  <c r="BG318"/>
  <c r="BF318"/>
  <c r="T318"/>
  <c r="R318"/>
  <c r="P318"/>
  <c r="BI309"/>
  <c r="BH309"/>
  <c r="BG309"/>
  <c r="BF309"/>
  <c r="T309"/>
  <c r="R309"/>
  <c r="P309"/>
  <c r="BI305"/>
  <c r="BH305"/>
  <c r="BG305"/>
  <c r="BF305"/>
  <c r="T305"/>
  <c r="R305"/>
  <c r="P305"/>
  <c r="BI302"/>
  <c r="BH302"/>
  <c r="BG302"/>
  <c r="BF302"/>
  <c r="T302"/>
  <c r="R302"/>
  <c r="P302"/>
  <c r="BI297"/>
  <c r="BH297"/>
  <c r="BG297"/>
  <c r="BF297"/>
  <c r="T297"/>
  <c r="R297"/>
  <c r="P297"/>
  <c r="BI291"/>
  <c r="BH291"/>
  <c r="BG291"/>
  <c r="BF291"/>
  <c r="T291"/>
  <c r="R291"/>
  <c r="P291"/>
  <c r="BI285"/>
  <c r="BH285"/>
  <c r="BG285"/>
  <c r="BF285"/>
  <c r="T285"/>
  <c r="R285"/>
  <c r="P285"/>
  <c r="BI283"/>
  <c r="BH283"/>
  <c r="BG283"/>
  <c r="BF283"/>
  <c r="T283"/>
  <c r="R283"/>
  <c r="P283"/>
  <c r="BI279"/>
  <c r="BH279"/>
  <c r="BG279"/>
  <c r="BF279"/>
  <c r="T279"/>
  <c r="R279"/>
  <c r="P279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14"/>
  <c r="BH214"/>
  <c r="BG214"/>
  <c r="BF214"/>
  <c r="T214"/>
  <c r="R214"/>
  <c r="P214"/>
  <c r="BI211"/>
  <c r="BH211"/>
  <c r="BG211"/>
  <c r="BF211"/>
  <c r="T211"/>
  <c r="R211"/>
  <c r="P211"/>
  <c r="BI195"/>
  <c r="BH195"/>
  <c r="BG195"/>
  <c r="BF195"/>
  <c r="T195"/>
  <c r="R195"/>
  <c r="P195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56"/>
  <c r="BH156"/>
  <c r="BG156"/>
  <c r="BF156"/>
  <c r="T156"/>
  <c r="R156"/>
  <c r="P156"/>
  <c r="BI153"/>
  <c r="BH153"/>
  <c r="BG153"/>
  <c r="BF153"/>
  <c r="T153"/>
  <c r="R153"/>
  <c r="P153"/>
  <c r="BI145"/>
  <c r="BH145"/>
  <c r="BG145"/>
  <c r="BF145"/>
  <c r="T145"/>
  <c r="R145"/>
  <c r="P145"/>
  <c r="BI143"/>
  <c r="BH143"/>
  <c r="BG143"/>
  <c r="BF143"/>
  <c r="T143"/>
  <c r="R143"/>
  <c r="P143"/>
  <c r="BI136"/>
  <c r="BH136"/>
  <c r="BG136"/>
  <c r="BF136"/>
  <c r="T136"/>
  <c r="R136"/>
  <c r="P136"/>
  <c r="BI127"/>
  <c r="BH127"/>
  <c r="BG127"/>
  <c r="BF127"/>
  <c r="T127"/>
  <c r="R127"/>
  <c r="P127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5"/>
  <c r="BH105"/>
  <c r="BG105"/>
  <c r="BF105"/>
  <c r="T105"/>
  <c r="R105"/>
  <c r="P105"/>
  <c r="BI102"/>
  <c r="BH102"/>
  <c r="BG102"/>
  <c r="BF102"/>
  <c r="T102"/>
  <c r="R102"/>
  <c r="P102"/>
  <c r="BI98"/>
  <c r="BH98"/>
  <c r="BG98"/>
  <c r="BF98"/>
  <c r="T98"/>
  <c r="R98"/>
  <c r="P98"/>
  <c r="J92"/>
  <c r="F91"/>
  <c r="F89"/>
  <c r="E87"/>
  <c r="J51"/>
  <c r="F50"/>
  <c r="F48"/>
  <c r="E46"/>
  <c r="J19"/>
  <c r="E19"/>
  <c r="J91"/>
  <c r="J18"/>
  <c r="J16"/>
  <c r="E16"/>
  <c r="F51"/>
  <c r="J15"/>
  <c r="J10"/>
  <c r="J89"/>
  <c i="1" r="L50"/>
  <c r="AM50"/>
  <c r="AM49"/>
  <c r="L49"/>
  <c r="AM47"/>
  <c r="L47"/>
  <c r="L45"/>
  <c r="L44"/>
  <c i="2" r="J524"/>
  <c r="BK270"/>
  <c r="BK436"/>
  <c r="J574"/>
  <c r="J180"/>
  <c r="J503"/>
  <c r="BK156"/>
  <c r="BK561"/>
  <c r="BK333"/>
  <c r="J673"/>
  <c r="J460"/>
  <c r="J264"/>
  <c r="BK488"/>
  <c r="J153"/>
  <c r="BK462"/>
  <c r="J704"/>
  <c r="BK433"/>
  <c r="J707"/>
  <c r="BK400"/>
  <c r="BK622"/>
  <c r="BK418"/>
  <c r="BK760"/>
  <c r="J469"/>
  <c r="BK559"/>
  <c r="BK214"/>
  <c r="BK503"/>
  <c r="BK726"/>
  <c r="BK499"/>
  <c r="BK634"/>
  <c r="J136"/>
  <c r="J437"/>
  <c r="BK115"/>
  <c r="BK553"/>
  <c r="J325"/>
  <c r="BK710"/>
  <c r="J393"/>
  <c r="BK551"/>
  <c r="J701"/>
  <c r="BK426"/>
  <c r="J579"/>
  <c r="BK808"/>
  <c r="J520"/>
  <c r="BK797"/>
  <c r="J462"/>
  <c r="BK274"/>
  <c r="BK673"/>
  <c r="J473"/>
  <c r="BK98"/>
  <c r="J449"/>
  <c r="BK180"/>
  <c r="J461"/>
  <c r="BK643"/>
  <c r="J383"/>
  <c r="J613"/>
  <c r="BK398"/>
  <c r="J858"/>
  <c r="BK465"/>
  <c r="BK145"/>
  <c r="J569"/>
  <c r="BK379"/>
  <c r="J499"/>
  <c r="BK266"/>
  <c r="J551"/>
  <c r="J211"/>
  <c r="J470"/>
  <c r="BK211"/>
  <c r="BK389"/>
  <c r="J751"/>
  <c r="BK437"/>
  <c i="1" r="AS54"/>
  <c i="2" r="J593"/>
  <c r="J309"/>
  <c r="J591"/>
  <c r="J760"/>
  <c r="BK442"/>
  <c r="BK696"/>
  <c r="J434"/>
  <c r="BK305"/>
  <c r="J604"/>
  <c r="BK473"/>
  <c r="J861"/>
  <c r="J474"/>
  <c r="BK411"/>
  <c r="J808"/>
  <c r="BK555"/>
  <c r="BK371"/>
  <c r="BK538"/>
  <c r="J127"/>
  <c r="BK505"/>
  <c r="J820"/>
  <c r="BK449"/>
  <c r="BK297"/>
  <c r="J529"/>
  <c r="J337"/>
  <c r="BK602"/>
  <c r="BK381"/>
  <c r="BK658"/>
  <c r="BK469"/>
  <c r="BK318"/>
  <c r="BK423"/>
  <c r="J555"/>
  <c r="J333"/>
  <c r="BK454"/>
  <c r="J753"/>
  <c r="J481"/>
  <c r="BK278"/>
  <c r="J403"/>
  <c r="BK810"/>
  <c r="BK460"/>
  <c r="BK701"/>
  <c r="J466"/>
  <c r="BK716"/>
  <c r="J440"/>
  <c r="BK699"/>
  <c r="BK445"/>
  <c r="J710"/>
  <c r="J399"/>
  <c r="BK607"/>
  <c r="J379"/>
  <c r="BK753"/>
  <c r="J528"/>
  <c r="J285"/>
  <c r="J557"/>
  <c r="BK291"/>
  <c r="BK492"/>
  <c r="BK283"/>
  <c r="J514"/>
  <c r="BK119"/>
  <c r="J465"/>
  <c r="BK631"/>
  <c r="BK415"/>
  <c r="J634"/>
  <c r="BK420"/>
  <c r="BK604"/>
  <c r="J145"/>
  <c r="J394"/>
  <c r="J586"/>
  <c r="J110"/>
  <c r="BK557"/>
  <c r="BK309"/>
  <c r="BK638"/>
  <c r="J423"/>
  <c r="BK861"/>
  <c r="BK399"/>
  <c r="J542"/>
  <c r="BK279"/>
  <c r="BK430"/>
  <c r="BK463"/>
  <c r="J416"/>
  <c r="J643"/>
  <c r="BK394"/>
  <c r="J713"/>
  <c r="BK574"/>
  <c r="J398"/>
  <c r="J631"/>
  <c r="J418"/>
  <c r="BK582"/>
  <c r="J214"/>
  <c r="J570"/>
  <c r="J278"/>
  <c r="BK575"/>
  <c r="BK337"/>
  <c r="BK757"/>
  <c r="BK461"/>
  <c r="J156"/>
  <c r="J538"/>
  <c r="J279"/>
  <c r="J582"/>
  <c r="BK403"/>
  <c r="J463"/>
  <c r="BK105"/>
  <c r="J415"/>
  <c r="BK524"/>
  <c r="BK377"/>
  <c r="J553"/>
  <c r="J305"/>
  <c r="J617"/>
  <c r="J417"/>
  <c r="BK110"/>
  <c r="J485"/>
  <c r="J274"/>
  <c r="J371"/>
  <c r="BK593"/>
  <c r="BK386"/>
  <c r="BK477"/>
  <c r="J143"/>
  <c r="J575"/>
  <c r="J283"/>
  <c r="BK544"/>
  <c r="J409"/>
  <c r="BK617"/>
  <c r="J395"/>
  <c r="BK474"/>
  <c r="J810"/>
  <c r="BK434"/>
  <c r="BK713"/>
  <c r="BK422"/>
  <c r="BK591"/>
  <c r="BK329"/>
  <c r="J699"/>
  <c r="J442"/>
  <c r="J818"/>
  <c r="J445"/>
  <c r="BK143"/>
  <c r="BK393"/>
  <c r="J602"/>
  <c r="J477"/>
  <c r="J800"/>
  <c r="J389"/>
  <c r="J626"/>
  <c r="J436"/>
  <c r="BK102"/>
  <c r="J505"/>
  <c r="BK188"/>
  <c r="J568"/>
  <c r="J426"/>
  <c r="BK470"/>
  <c r="J622"/>
  <c r="J302"/>
  <c r="BK600"/>
  <c r="BK383"/>
  <c r="J696"/>
  <c r="BK407"/>
  <c r="BK285"/>
  <c r="BK626"/>
  <c r="J425"/>
  <c r="BK136"/>
  <c r="BK440"/>
  <c r="J607"/>
  <c r="J420"/>
  <c r="BK613"/>
  <c r="J405"/>
  <c r="BK624"/>
  <c r="BK431"/>
  <c r="J693"/>
  <c r="BK405"/>
  <c r="J640"/>
  <c r="J433"/>
  <c r="BK195"/>
  <c r="BK514"/>
  <c r="J624"/>
  <c r="J329"/>
  <c r="BK693"/>
  <c r="BK446"/>
  <c r="J716"/>
  <c r="BK395"/>
  <c r="J658"/>
  <c r="J400"/>
  <c r="BK820"/>
  <c r="J516"/>
  <c r="J598"/>
  <c r="BK416"/>
  <c r="BK516"/>
  <c r="BK800"/>
  <c r="BK466"/>
  <c r="BK127"/>
  <c r="J318"/>
  <c r="BK640"/>
  <c r="BK374"/>
  <c r="BK679"/>
  <c r="J428"/>
  <c r="BK153"/>
  <c r="BK570"/>
  <c r="BK347"/>
  <c r="BK598"/>
  <c r="BK413"/>
  <c r="BK586"/>
  <c r="J115"/>
  <c r="BK443"/>
  <c r="J736"/>
  <c r="BK428"/>
  <c r="J119"/>
  <c r="BK579"/>
  <c r="J377"/>
  <c r="J610"/>
  <c r="BK481"/>
  <c r="J297"/>
  <c r="J446"/>
  <c r="BK450"/>
  <c r="BK704"/>
  <c r="BK439"/>
  <c r="J726"/>
  <c r="J488"/>
  <c r="J188"/>
  <c r="J559"/>
  <c r="J374"/>
  <c r="BK751"/>
  <c r="J464"/>
  <c r="J638"/>
  <c r="J386"/>
  <c r="BK468"/>
  <c r="BK736"/>
  <c r="BK818"/>
  <c r="J431"/>
  <c r="J184"/>
  <c r="BK529"/>
  <c r="J347"/>
  <c r="BK576"/>
  <c r="J291"/>
  <c r="BK485"/>
  <c r="J797"/>
  <c r="BK464"/>
  <c r="J492"/>
  <c r="BK184"/>
  <c r="BK569"/>
  <c r="BK302"/>
  <c r="J413"/>
  <c r="BK858"/>
  <c r="J439"/>
  <c r="J576"/>
  <c r="J195"/>
  <c r="J102"/>
  <c r="J430"/>
  <c r="J270"/>
  <c r="BK610"/>
  <c r="J381"/>
  <c r="J676"/>
  <c r="J450"/>
  <c r="J262"/>
  <c r="J561"/>
  <c r="BK595"/>
  <c r="J443"/>
  <c r="BK528"/>
  <c r="J757"/>
  <c r="J411"/>
  <c r="J454"/>
  <c r="J105"/>
  <c r="BK520"/>
  <c r="J98"/>
  <c r="BK425"/>
  <c r="BK536"/>
  <c r="BK676"/>
  <c r="BK409"/>
  <c r="J468"/>
  <c r="BK264"/>
  <c r="J544"/>
  <c r="BK262"/>
  <c r="BK542"/>
  <c r="J266"/>
  <c r="J536"/>
  <c r="BK568"/>
  <c r="BK707"/>
  <c r="J422"/>
  <c r="J679"/>
  <c r="BK325"/>
  <c r="J595"/>
  <c r="BK417"/>
  <c r="J600"/>
  <c r="J407"/>
  <c l="1" r="P487"/>
  <c r="R487"/>
  <c r="T126"/>
  <c r="BK376"/>
  <c r="J376"/>
  <c r="J60"/>
  <c r="T402"/>
  <c r="R467"/>
  <c r="T472"/>
  <c r="T498"/>
  <c r="P609"/>
  <c r="T609"/>
  <c r="R715"/>
  <c r="R126"/>
  <c r="T376"/>
  <c r="R392"/>
  <c r="R402"/>
  <c r="P467"/>
  <c r="R472"/>
  <c r="P476"/>
  <c r="T476"/>
  <c r="BK578"/>
  <c r="J578"/>
  <c r="J72"/>
  <c r="BK642"/>
  <c r="J642"/>
  <c r="J74"/>
  <c r="P715"/>
  <c r="T715"/>
  <c r="P97"/>
  <c r="T97"/>
  <c r="T284"/>
  <c r="P392"/>
  <c r="BK397"/>
  <c r="J397"/>
  <c r="J64"/>
  <c r="R397"/>
  <c r="BK448"/>
  <c r="J448"/>
  <c r="J66"/>
  <c r="BK467"/>
  <c r="J467"/>
  <c r="J67"/>
  <c r="P472"/>
  <c r="P498"/>
  <c r="R578"/>
  <c r="P642"/>
  <c r="BK759"/>
  <c r="J759"/>
  <c r="J76"/>
  <c r="P126"/>
  <c r="R284"/>
  <c r="BK392"/>
  <c r="J392"/>
  <c r="J63"/>
  <c r="P402"/>
  <c r="T448"/>
  <c r="BK476"/>
  <c r="J476"/>
  <c r="J69"/>
  <c r="R498"/>
  <c r="BK609"/>
  <c r="J609"/>
  <c r="J73"/>
  <c r="R609"/>
  <c r="BK715"/>
  <c r="J715"/>
  <c r="J75"/>
  <c r="P759"/>
  <c r="BK97"/>
  <c r="J97"/>
  <c r="J57"/>
  <c r="R97"/>
  <c r="P284"/>
  <c r="P376"/>
  <c r="BK402"/>
  <c r="J402"/>
  <c r="J65"/>
  <c r="P448"/>
  <c r="T467"/>
  <c r="BK498"/>
  <c r="J498"/>
  <c r="J71"/>
  <c r="P578"/>
  <c r="T642"/>
  <c r="R759"/>
  <c r="BK126"/>
  <c r="J126"/>
  <c r="J58"/>
  <c r="BK284"/>
  <c r="J284"/>
  <c r="J59"/>
  <c r="R376"/>
  <c r="T392"/>
  <c r="P397"/>
  <c r="T397"/>
  <c r="R448"/>
  <c r="BK472"/>
  <c r="J472"/>
  <c r="J68"/>
  <c r="R476"/>
  <c r="T578"/>
  <c r="R642"/>
  <c r="T759"/>
  <c r="BK388"/>
  <c r="J388"/>
  <c r="J61"/>
  <c r="BK487"/>
  <c r="J487"/>
  <c r="J70"/>
  <c r="BK860"/>
  <c r="J860"/>
  <c r="J77"/>
  <c r="J50"/>
  <c r="BE102"/>
  <c r="BE105"/>
  <c r="BE143"/>
  <c r="BE184"/>
  <c r="BE214"/>
  <c r="BE291"/>
  <c r="BE371"/>
  <c r="BE395"/>
  <c r="BE399"/>
  <c r="BE400"/>
  <c r="BE405"/>
  <c r="BE426"/>
  <c r="BE430"/>
  <c r="BE431"/>
  <c r="BE440"/>
  <c r="BE449"/>
  <c r="BE461"/>
  <c r="BE464"/>
  <c r="BE466"/>
  <c r="BE468"/>
  <c r="BE514"/>
  <c r="BE528"/>
  <c r="BE551"/>
  <c r="BE557"/>
  <c r="BE613"/>
  <c r="BE658"/>
  <c r="BE696"/>
  <c r="BE710"/>
  <c r="BE736"/>
  <c r="BE818"/>
  <c r="BE98"/>
  <c r="BE110"/>
  <c r="BE180"/>
  <c r="BE274"/>
  <c r="BE279"/>
  <c r="BE297"/>
  <c r="BE318"/>
  <c r="BE325"/>
  <c r="BE347"/>
  <c r="BE379"/>
  <c r="BE383"/>
  <c r="BE393"/>
  <c r="BE403"/>
  <c r="BE411"/>
  <c r="BE423"/>
  <c r="BE433"/>
  <c r="BE443"/>
  <c r="BE446"/>
  <c r="BE477"/>
  <c r="BE485"/>
  <c r="BE516"/>
  <c r="BE536"/>
  <c r="BE538"/>
  <c r="BE542"/>
  <c r="BE555"/>
  <c r="BE574"/>
  <c r="BE579"/>
  <c r="BE586"/>
  <c r="BE602"/>
  <c r="BE638"/>
  <c r="BE679"/>
  <c r="BE716"/>
  <c r="BE861"/>
  <c r="F92"/>
  <c r="BE115"/>
  <c r="BE145"/>
  <c r="BE153"/>
  <c r="BE262"/>
  <c r="BE266"/>
  <c r="BE283"/>
  <c r="BE309"/>
  <c r="BE333"/>
  <c r="BE374"/>
  <c r="BE386"/>
  <c r="BE394"/>
  <c r="BE409"/>
  <c r="BE428"/>
  <c r="BE436"/>
  <c r="BE437"/>
  <c r="BE442"/>
  <c r="BE469"/>
  <c r="BE474"/>
  <c r="BE488"/>
  <c r="BE499"/>
  <c r="BE505"/>
  <c r="BE520"/>
  <c r="BE570"/>
  <c r="BE576"/>
  <c r="BE582"/>
  <c r="BE598"/>
  <c r="BE676"/>
  <c r="BE726"/>
  <c r="BE753"/>
  <c r="BE797"/>
  <c r="BE810"/>
  <c r="J48"/>
  <c r="BE119"/>
  <c r="BE188"/>
  <c r="BE195"/>
  <c r="BE270"/>
  <c r="BE285"/>
  <c r="BE305"/>
  <c r="BE329"/>
  <c r="BE381"/>
  <c r="BE407"/>
  <c r="BE413"/>
  <c r="BE416"/>
  <c r="BE420"/>
  <c r="BE425"/>
  <c r="BE462"/>
  <c r="BE463"/>
  <c r="BE465"/>
  <c r="BE503"/>
  <c r="BE559"/>
  <c r="BE568"/>
  <c r="BE569"/>
  <c r="BE600"/>
  <c r="BE604"/>
  <c r="BE617"/>
  <c r="BE631"/>
  <c r="BE673"/>
  <c r="BE699"/>
  <c r="BE713"/>
  <c r="BE751"/>
  <c r="BE808"/>
  <c r="BE820"/>
  <c r="BE858"/>
  <c r="BE264"/>
  <c r="BE278"/>
  <c r="BE302"/>
  <c r="BE337"/>
  <c r="BE389"/>
  <c r="BE418"/>
  <c r="BE422"/>
  <c r="BE439"/>
  <c r="BE445"/>
  <c r="BE460"/>
  <c r="BE473"/>
  <c r="BE481"/>
  <c r="BE492"/>
  <c r="BE524"/>
  <c r="BE529"/>
  <c r="BE544"/>
  <c r="BE553"/>
  <c r="BE561"/>
  <c r="BE593"/>
  <c r="BE610"/>
  <c r="BE622"/>
  <c r="BE626"/>
  <c r="BE634"/>
  <c r="BE640"/>
  <c r="BE707"/>
  <c r="BE127"/>
  <c r="BE136"/>
  <c r="BE156"/>
  <c r="BE211"/>
  <c r="BE377"/>
  <c r="BE398"/>
  <c r="BE415"/>
  <c r="BE417"/>
  <c r="BE434"/>
  <c r="BE450"/>
  <c r="BE454"/>
  <c r="BE470"/>
  <c r="BE575"/>
  <c r="BE591"/>
  <c r="BE595"/>
  <c r="BE607"/>
  <c r="BE624"/>
  <c r="BE643"/>
  <c r="BE693"/>
  <c r="BE701"/>
  <c r="BE704"/>
  <c r="BE757"/>
  <c r="BE760"/>
  <c r="BE800"/>
  <c r="F33"/>
  <c i="1" r="BB55"/>
  <c r="BB54"/>
  <c r="W31"/>
  <c i="2" r="F34"/>
  <c i="1" r="BC55"/>
  <c r="BC54"/>
  <c r="AY54"/>
  <c i="2" r="J32"/>
  <c i="1" r="AW55"/>
  <c i="2" r="F35"/>
  <c i="1" r="BD55"/>
  <c r="BD54"/>
  <c r="W33"/>
  <c i="2" r="F32"/>
  <c i="1" r="BA55"/>
  <c r="BA54"/>
  <c r="AW54"/>
  <c r="AK30"/>
  <c i="2" l="1" r="T96"/>
  <c r="T391"/>
  <c r="P391"/>
  <c r="P96"/>
  <c r="P95"/>
  <c i="1" r="AU55"/>
  <c i="2" r="R391"/>
  <c r="R96"/>
  <c r="R95"/>
  <c r="BK391"/>
  <c r="J391"/>
  <c r="J62"/>
  <c r="BK96"/>
  <c r="J96"/>
  <c r="J56"/>
  <c r="F31"/>
  <c i="1" r="AZ55"/>
  <c r="AZ54"/>
  <c r="W29"/>
  <c i="2" r="J31"/>
  <c i="1" r="AV55"/>
  <c r="AT55"/>
  <c r="AU54"/>
  <c r="W30"/>
  <c r="AX54"/>
  <c r="W32"/>
  <c i="2" l="1" r="T95"/>
  <c r="BK95"/>
  <c r="J95"/>
  <c r="J55"/>
  <c i="1" r="AV54"/>
  <c r="AK29"/>
  <c i="2" l="1" r="J28"/>
  <c i="1" r="AG55"/>
  <c r="AG54"/>
  <c r="AK26"/>
  <c r="AK35"/>
  <c r="AT54"/>
  <c i="2" l="1" r="J37"/>
  <c i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<sst xmlns="http://schemas.openxmlformats.org/spreadsheetml/2006/main">
  <si>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</si>
  <si>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</si>
  <si>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</si>
  <si>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</si>
  <si>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</si>
  <si>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{d091ae86-359c-4c14-92e6-6826e1c0fd30}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</si>
  <si>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</si>
  <si>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</si>
  <si>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</si>
  <si>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</si>
  <si>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</si>
  <si>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</si>
  <si>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</si>
  <si>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</si>
  <si>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</si>
  <si>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</si>
  <si>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</si>
  <si>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Rokycanova - adaptace školního bytu</t>
  </si>
  <si>
    <t>KSO:</t>
  </si>
  <si>
    <t/>
  </si>
  <si>
    <t>CC-CZ:</t>
  </si>
  <si>
    <t>Místo:</t>
  </si>
  <si>
    <t>Sokolov, Rokycanova 258</t>
  </si>
  <si>
    <t>Datum:</t>
  </si>
  <si>
    <t>6. 5. 2025</t>
  </si>
  <si>
    <t>Zadavatel:</t>
  </si>
  <si>
    <t>IČ:</t>
  </si>
  <si>
    <t>Město Sokolov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</si>
  <si>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</si>
  <si>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</si>
  <si>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</si>
  <si>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</si>
  <si>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</si>
  <si>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</si>
  <si>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</si>
  <si>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Michal Kubelka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</si>
  <si>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</si>
  <si>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</si>
  <si>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</si>
  <si>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</si>
  <si>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</si>
  <si>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</si>
  <si>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</si>
  <si>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</si>
  <si>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</si>
  <si>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</si>
  <si>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</si>
  <si>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</si>
  <si>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</si>
  <si>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</si>
  <si>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</si>
  <si>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</si>
  <si>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</si>
  <si>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</si>
  <si>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</si>
  <si>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</si>
  <si>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</si>
  <si>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</si>
  <si>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</si>
  <si>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</si>
  <si>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</si>
  <si>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</si>
  <si>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</si>
  <si>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</si>
  <si>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</si>
  <si>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</si>
  <si>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</si>
  <si>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</si>
  <si>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</si>
  <si>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</si>
  <si>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</si>
  <si>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</si>
  <si>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</si>
  <si>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</si>
  <si>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</si>
  <si>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</si>
  <si>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</si>
  <si>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</si>
  <si>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</si>
  <si>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</si>
  <si>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</si>
  <si>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</si>
  <si>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</si>
  <si>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</si>
  <si>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</si>
  <si>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</si>
  <si>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</si>
  <si>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</si>
  <si>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</si>
  <si>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</si>
  <si>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</si>
  <si>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</si>
  <si>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</si>
  <si>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</si>
  <si>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</si>
  <si>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731 - Ústřední vytápění</t>
  </si>
  <si>
    <t xml:space="preserve">    741 - Elektroinstalace - silnoproud</t>
  </si>
  <si>
    <t xml:space="preserve">    742 - Elektroinstalace - slaboproud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</si>
  <si>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</si>
  <si>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</si>
  <si>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</si>
  <si>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</si>
  <si>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</si>
  <si>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</si>
  <si>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</si>
  <si>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</si>
  <si>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</si>
  <si>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</si>
  <si>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</si>
  <si>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</si>
  <si>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</si>
  <si>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</si>
  <si>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</si>
  <si>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</si>
  <si>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</si>
  <si>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</si>
  <si>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</si>
  <si>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</si>
  <si>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</si>
  <si>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</si>
  <si>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</si>
  <si>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</si>
  <si>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</si>
  <si>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</si>
  <si>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</si>
  <si>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</si>
  <si>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310239211</t>
  </si>
  <si>
    <t>Zazdívka otvorů ve zdivu nadzákladovém cihlami pálenými plochy přes 1 m2 do 4 m2 na maltu vápenocementovou</t>
  </si>
  <si>
    <t>m3</t>
  </si>
  <si>
    <t>CS ÚRS 2025 01</t>
  </si>
  <si>
    <t>4</t>
  </si>
  <si>
    <t>556922711</t>
  </si>
  <si>
    <t>Online PSC</t>
  </si>
  <si>
    <t>https://podminky.urs.cz/item/CS_URS_2025_01/310239211</t>
  </si>
  <si>
    <t>VV</t>
  </si>
  <si>
    <t>Původní vestavenáí skřínň v místnosti u potoka</t>
  </si>
  <si>
    <t>1,05*2,15*0,48</t>
  </si>
  <si>
    <t>342291121</t>
  </si>
  <si>
    <t>Ukotvení příček plochými kotvami, do konstrukce cihelné</t>
  </si>
  <si>
    <t>m</t>
  </si>
  <si>
    <t>2020151534</t>
  </si>
  <si>
    <t>https://podminky.urs.cz/item/CS_URS_2025_01/342291121</t>
  </si>
  <si>
    <t>2,15*4</t>
  </si>
  <si>
    <t>317944321</t>
  </si>
  <si>
    <t>Válcované nosníky dodatečně osazované do připravených otvorů bez zazdění hlav do č. 12</t>
  </si>
  <si>
    <t>t</t>
  </si>
  <si>
    <t>899075188</t>
  </si>
  <si>
    <t>https://podminky.urs.cz/item/CS_URS_2025_01/317944321</t>
  </si>
  <si>
    <t>Dveře mezi kuchyňkou a chodbou</t>
  </si>
  <si>
    <t>HEB 100</t>
  </si>
  <si>
    <t>1,4*20,4/1000</t>
  </si>
  <si>
    <t>317944323</t>
  </si>
  <si>
    <t>Válcované nosníky dodatečně osazované do připravených otvorů bez zazdění hlav č. 14 až 22</t>
  </si>
  <si>
    <t>928978110</t>
  </si>
  <si>
    <t>https://podminky.urs.cz/item/CS_URS_2025_01/317944323</t>
  </si>
  <si>
    <t>Dveře na bezbariérové WC</t>
  </si>
  <si>
    <t>IPN 200</t>
  </si>
  <si>
    <t>1,4*3*26,3/1000</t>
  </si>
  <si>
    <t>5</t>
  </si>
  <si>
    <t>317234410</t>
  </si>
  <si>
    <t>Vyzdívka mezi nosníky cihlami pálenými na maltu cementovou</t>
  </si>
  <si>
    <t>2003922612</t>
  </si>
  <si>
    <t>https://podminky.urs.cz/item/CS_URS_2025_01/317234410</t>
  </si>
  <si>
    <t>1,3*0,2*0,46</t>
  </si>
  <si>
    <t>6</t>
  </si>
  <si>
    <t>346244381</t>
  </si>
  <si>
    <t>Plentování ocelových válcovaných nosníků jednostranné cihlami na maltu, výška stojiny do 200 mm</t>
  </si>
  <si>
    <t>m2</t>
  </si>
  <si>
    <t>-1484085741</t>
  </si>
  <si>
    <t>https://podminky.urs.cz/item/CS_URS_2025_01/346244381</t>
  </si>
  <si>
    <t>1,4*0,1*2</t>
  </si>
  <si>
    <t>1,4*0,2*2</t>
  </si>
  <si>
    <t>Součet</t>
  </si>
  <si>
    <t>Úpravy povrchů, podlahy a osazování výplní</t>
  </si>
  <si>
    <t>7</t>
  </si>
  <si>
    <t>611325411</t>
  </si>
  <si>
    <t>Oprava vápenocementové omítky vnitřních ploch hladké, tl. do 20 mm stropů, v rozsahu opravované plochy do 10%</t>
  </si>
  <si>
    <t>-1865597826</t>
  </si>
  <si>
    <t>https://podminky.urs.cz/item/CS_URS_2025_01/611325411</t>
  </si>
  <si>
    <t>2,2*0,88</t>
  </si>
  <si>
    <t>2,73*2,2</t>
  </si>
  <si>
    <t>7,91*2,32*1,1</t>
  </si>
  <si>
    <t>3,44*7,21</t>
  </si>
  <si>
    <t>5,16*7,09</t>
  </si>
  <si>
    <t>2,45*4,4</t>
  </si>
  <si>
    <t>8</t>
  </si>
  <si>
    <t>611131121</t>
  </si>
  <si>
    <t>Podkladní a spojovací vrstva vnitřních omítaných ploch penetrace disperzní nanášená ručně stropů</t>
  </si>
  <si>
    <t>-1889587304</t>
  </si>
  <si>
    <t>https://podminky.urs.cz/item/CS_URS_2025_01/611131121</t>
  </si>
  <si>
    <t>Pod perlinku s lepidlem</t>
  </si>
  <si>
    <t>100,294</t>
  </si>
  <si>
    <t>Pod štuk</t>
  </si>
  <si>
    <t>9</t>
  </si>
  <si>
    <t>611142001</t>
  </si>
  <si>
    <t>Pletivo vnitřních ploch v ploše nebo pruzích, na plném podkladu sklovláknité vtlačené do tmelu včetně tmelu stropů</t>
  </si>
  <si>
    <t>127576583</t>
  </si>
  <si>
    <t>https://podminky.urs.cz/item/CS_URS_2025_01/611142001</t>
  </si>
  <si>
    <t>10</t>
  </si>
  <si>
    <t>611311131</t>
  </si>
  <si>
    <t>Vápenný štuk vnitřních ploch tloušťky do 3 mm vodorovných konstrukcí stropů rovných</t>
  </si>
  <si>
    <t>-1081032086</t>
  </si>
  <si>
    <t>https://podminky.urs.cz/item/CS_URS_2025_01/611311131</t>
  </si>
  <si>
    <t>11</t>
  </si>
  <si>
    <t>611311133</t>
  </si>
  <si>
    <t>Vápenný štuk vnitřních ploch tloušťky do 3 mm vodorovných konstrukcí kleneb nebo skořepin</t>
  </si>
  <si>
    <t>-453881352</t>
  </si>
  <si>
    <t>https://podminky.urs.cz/item/CS_URS_2025_01/611311133</t>
  </si>
  <si>
    <t>612325411</t>
  </si>
  <si>
    <t>Oprava vápenocementové omítky vnitřních ploch hladké, tl. do 20 mm stěn, v rozsahu opravované plochy do 10%</t>
  </si>
  <si>
    <t>-939869584</t>
  </si>
  <si>
    <t>https://podminky.urs.cz/item/CS_URS_2025_01/612325411</t>
  </si>
  <si>
    <t>(2,74+2,2+2,71+2,2+0,88+0,88+2,2+2,2+7,91+7,91+2,31+2,31+3,5+7,21+3,38+7,21+2,54+1,1+1,51+7,11+4,93+0,06+0,21+2,45+4,4+2,45+4,4)*4,1</t>
  </si>
  <si>
    <t>-1,39*2,66*4</t>
  </si>
  <si>
    <t>((1,65+3,78+3,78)*0,54)*4</t>
  </si>
  <si>
    <t>-1,1*2,18*2</t>
  </si>
  <si>
    <t>(2,18+2,18)*0,32</t>
  </si>
  <si>
    <t>1,1*0,39</t>
  </si>
  <si>
    <t>-0,9*2*4</t>
  </si>
  <si>
    <t>(1,1+2,1+2,1)*0,67</t>
  </si>
  <si>
    <t>(1,1+2,1+2,1)*0,7</t>
  </si>
  <si>
    <t>-0,9*2*2</t>
  </si>
  <si>
    <t>-1*2*4</t>
  </si>
  <si>
    <t>(2,21+3,77+3,77)*0,22</t>
  </si>
  <si>
    <t>-1,03*2,3*2</t>
  </si>
  <si>
    <t>(2,67+3,49+3,49)*0,44</t>
  </si>
  <si>
    <t>-0,48*1,05</t>
  </si>
  <si>
    <t>(0,48+1,05+1,05)*0,44</t>
  </si>
  <si>
    <t>(0,88+2+2)*0,46</t>
  </si>
  <si>
    <t>-0,69*1,38</t>
  </si>
  <si>
    <t>(0,69+1,38+1,38)*0,15</t>
  </si>
  <si>
    <t>(0,88+1,54+1,54)*0,31</t>
  </si>
  <si>
    <t>(0,87+2+2)*0,46</t>
  </si>
  <si>
    <t>13</t>
  </si>
  <si>
    <t>612325215</t>
  </si>
  <si>
    <t>Vápenocementová omítka jednotlivých malých ploch hladká na stěnách, plochy jednotlivě přes 1,0 do 4 m2</t>
  </si>
  <si>
    <t>kus</t>
  </si>
  <si>
    <t>215171172</t>
  </si>
  <si>
    <t>https://podminky.urs.cz/item/CS_URS_2025_01/612325215</t>
  </si>
  <si>
    <t>Zazdívka původní vestavené skříně v místnosti u potoka</t>
  </si>
  <si>
    <t>14</t>
  </si>
  <si>
    <t>619995001</t>
  </si>
  <si>
    <t>Začištění omítek (s dodáním hmot) kolem oken, dveří, podlah, obkladů apod.</t>
  </si>
  <si>
    <t>-1449923171</t>
  </si>
  <si>
    <t>https://podminky.urs.cz/item/CS_URS_2025_01/619995001</t>
  </si>
  <si>
    <t>Po vybourání otvoru a osazení zárubní mezi kuchyňkou a chodbou</t>
  </si>
  <si>
    <t>(0,9+2+2)*2</t>
  </si>
  <si>
    <t>15</t>
  </si>
  <si>
    <t>612325301</t>
  </si>
  <si>
    <t>Vápenocementová omítka ostění nebo nadpraží hladká</t>
  </si>
  <si>
    <t>-1808338844</t>
  </si>
  <si>
    <t>https://podminky.urs.cz/item/CS_URS_2025_01/612325301</t>
  </si>
  <si>
    <t>Dveřní otvor na bezbariérové WC</t>
  </si>
  <si>
    <t>(1+2,1+2,1)*0,46</t>
  </si>
  <si>
    <t>Dveřní otvor mezi velkou a malou místností u potoka</t>
  </si>
  <si>
    <t>(1,1+2,18+2,18)*0,5</t>
  </si>
  <si>
    <t>16</t>
  </si>
  <si>
    <t>612135001</t>
  </si>
  <si>
    <t>Vyrovnání nerovností podkladu vnitřních omítaných ploch maltou, tl. do 10 mm vápenocementovou stěn</t>
  </si>
  <si>
    <t>1745109936</t>
  </si>
  <si>
    <t>https://podminky.urs.cz/item/CS_URS_2025_01/612135001</t>
  </si>
  <si>
    <t>Pod keramické obklady</t>
  </si>
  <si>
    <t>Učitelské WC</t>
  </si>
  <si>
    <t>(0,88+0,88+2,66+2,66-0,9)*2</t>
  </si>
  <si>
    <t>(0,48+0,48+1,05+1,05)*0,44</t>
  </si>
  <si>
    <t>Mezisoučet</t>
  </si>
  <si>
    <t>Bezbariérové WC</t>
  </si>
  <si>
    <t>(2,74+2,2+2,71+0,46+2,66-1)*2</t>
  </si>
  <si>
    <t>-0,69*1,15</t>
  </si>
  <si>
    <t>(1,15+1,15)*0,46</t>
  </si>
  <si>
    <t>0,88*0,31</t>
  </si>
  <si>
    <t>0,68*0,15</t>
  </si>
  <si>
    <t>17</t>
  </si>
  <si>
    <t>612135091</t>
  </si>
  <si>
    <t>Vyrovnání nerovností podkladu vnitřních omítaných ploch Příplatek k ceně za každých dalších 5 mm tloušťky podkladní vrstvy přes 10 mm maltou vápenocementovou stěn</t>
  </si>
  <si>
    <t>-506074723</t>
  </si>
  <si>
    <t>https://podminky.urs.cz/item/CS_URS_2025_01/612135091</t>
  </si>
  <si>
    <t>33,381*2</t>
  </si>
  <si>
    <t>18</t>
  </si>
  <si>
    <t>612131121</t>
  </si>
  <si>
    <t>Podkladní a spojovací vrstva vnitřních omítaných ploch penetrace disperzní nanášená ručně stěn</t>
  </si>
  <si>
    <t>-573622063</t>
  </si>
  <si>
    <t>https://podminky.urs.cz/item/CS_URS_2025_01/612131121</t>
  </si>
  <si>
    <t>(1+2+2)*0,46</t>
  </si>
  <si>
    <t>"Odpočet obklady" -41,377</t>
  </si>
  <si>
    <t>19</t>
  </si>
  <si>
    <t>612142001</t>
  </si>
  <si>
    <t>Pletivo vnitřních ploch v ploše nebo pruzích, na plném podkladu sklovláknité vtlačené do tmelu včetně tmelu stěn</t>
  </si>
  <si>
    <t>772491906</t>
  </si>
  <si>
    <t>https://podminky.urs.cz/item/CS_URS_2025_01/612142001</t>
  </si>
  <si>
    <t>20</t>
  </si>
  <si>
    <t>612311131</t>
  </si>
  <si>
    <t>Vápenný štuk vnitřních ploch tloušťky do 3 mm svislých konstrukcí stěn</t>
  </si>
  <si>
    <t>202857658</t>
  </si>
  <si>
    <t>https://podminky.urs.cz/item/CS_URS_2025_01/612311131</t>
  </si>
  <si>
    <t>622311141</t>
  </si>
  <si>
    <t>Omítka vápenná vnějších ploch nanášená ručně dvouvrstvá, tloušťky jádrové omítky do 15 mm a tloušťky štuku do 3 mm štuková stěn</t>
  </si>
  <si>
    <t>64978180</t>
  </si>
  <si>
    <t>https://podminky.urs.cz/item/CS_URS_2025_01/622311141</t>
  </si>
  <si>
    <t>Oprava omítky po vybourání polopříčky mezi exterierem a vchodovými dveřmi</t>
  </si>
  <si>
    <t>2,92*0,3*2</t>
  </si>
  <si>
    <t>22</t>
  </si>
  <si>
    <t>632451103/R</t>
  </si>
  <si>
    <t>Potěr cementový samonivelační ze suchých směsí tloušťky přes 5 do 10 mm vč. podkladní penetrace</t>
  </si>
  <si>
    <t>1602707486</t>
  </si>
  <si>
    <t>WC učitelné a WC bezbariérové</t>
  </si>
  <si>
    <t>Odměřeno v .DWG</t>
  </si>
  <si>
    <t>2,34+6,38</t>
  </si>
  <si>
    <t>23</t>
  </si>
  <si>
    <t>642942111</t>
  </si>
  <si>
    <t>Osazování zárubní nebo rámů kovových dveřních lisovaných nebo z úhelníků bez dveřních křídel na cementovou maltu, plochy otvoru do 2,5 m2</t>
  </si>
  <si>
    <t>420264216</t>
  </si>
  <si>
    <t>https://podminky.urs.cz/item/CS_URS_2025_01/642942111</t>
  </si>
  <si>
    <t>24</t>
  </si>
  <si>
    <t>M</t>
  </si>
  <si>
    <t>55331483</t>
  </si>
  <si>
    <t>zárubeň jednokřídlá ocelová pro zdění tl stěny 75-100mm rozměru 900/1970, 2100mm</t>
  </si>
  <si>
    <t>-1079425593</t>
  </si>
  <si>
    <t>25</t>
  </si>
  <si>
    <t>642945111</t>
  </si>
  <si>
    <t>Osazování ocelových zárubní protipožárních nebo protiplynových dveří do vynechaného otvoru, s obetonováním, dveří jednokřídlových do 2,5 m2</t>
  </si>
  <si>
    <t>302407155</t>
  </si>
  <si>
    <t>https://podminky.urs.cz/item/CS_URS_2025_01/642945111</t>
  </si>
  <si>
    <t>26</t>
  </si>
  <si>
    <t>55331558</t>
  </si>
  <si>
    <t>zárubeň jednokřídlá ocelová pro zdění s protipožární úpravou tl stěny 75-100mm rozměru 900/1970, 2100mm</t>
  </si>
  <si>
    <t>1180317762</t>
  </si>
  <si>
    <t>Ostatní konstrukce a práce, bourání</t>
  </si>
  <si>
    <t>27</t>
  </si>
  <si>
    <t>962031132</t>
  </si>
  <si>
    <t>Bourání příček nebo přizdívek z cihel pálených plných nebo dutých, tl. do 100 mm</t>
  </si>
  <si>
    <t>-1737282097</t>
  </si>
  <si>
    <t>https://podminky.urs.cz/item/CS_URS_2025_01/962031132</t>
  </si>
  <si>
    <t>Obezdívka vany a sprchového koutu</t>
  </si>
  <si>
    <t>2*0,8</t>
  </si>
  <si>
    <t>1,6*0,3</t>
  </si>
  <si>
    <t>28</t>
  </si>
  <si>
    <t>962031133</t>
  </si>
  <si>
    <t>Bourání příček nebo přizdívek z cihel pálených plných nebo dutých, tl. přes 100 do 150 mm</t>
  </si>
  <si>
    <t>211129822</t>
  </si>
  <si>
    <t>https://podminky.urs.cz/item/CS_URS_2025_01/962031133</t>
  </si>
  <si>
    <t>Polopříčka mezi exterierem a vchodovými dveřmi do bytu</t>
  </si>
  <si>
    <t>2,18*2,92</t>
  </si>
  <si>
    <t>1*2</t>
  </si>
  <si>
    <t>29</t>
  </si>
  <si>
    <t>965046111</t>
  </si>
  <si>
    <t>Broušení stávajících betonových podlah úběr do 3 mm</t>
  </si>
  <si>
    <t>1365713211</t>
  </si>
  <si>
    <t>https://podminky.urs.cz/item/CS_URS_2025_01/965046111</t>
  </si>
  <si>
    <t>30</t>
  </si>
  <si>
    <t>965046119</t>
  </si>
  <si>
    <t>Broušení stávajících betonových podlah Příplatek k ceně za každý další 1 mm úběru</t>
  </si>
  <si>
    <t>1472939137</t>
  </si>
  <si>
    <t>https://podminky.urs.cz/item/CS_URS_2025_01/965046119</t>
  </si>
  <si>
    <t>8,72*2</t>
  </si>
  <si>
    <t>31</t>
  </si>
  <si>
    <t>967031732</t>
  </si>
  <si>
    <t>Přisekání (špicování) plošné nebo rovných ostění zdiva z cihel pálených plošné, na maltu vápennou nebo vápenocementovou, tl. na maltu vápennou nebo vápenocementovou, tl. do 100 mm</t>
  </si>
  <si>
    <t>-1415969858</t>
  </si>
  <si>
    <t>https://podminky.urs.cz/item/CS_URS_2025_01/967031732</t>
  </si>
  <si>
    <t>2,1*0,55*2</t>
  </si>
  <si>
    <t>32</t>
  </si>
  <si>
    <t>968072455</t>
  </si>
  <si>
    <t>Vybourání kovových rámů oken s křídly, dveřních zárubní, vrat, stěn, ostění nebo obkladů dveřních zárubní, plochy do 2 m2</t>
  </si>
  <si>
    <t>416219986</t>
  </si>
  <si>
    <t>https://podminky.urs.cz/item/CS_URS_2025_01/968072455</t>
  </si>
  <si>
    <t>Dveře v polopříčce mezi exterierem a vchodovými dveřmi do bytu</t>
  </si>
  <si>
    <t>0,9*2</t>
  </si>
  <si>
    <t>Dveře do koupelny</t>
  </si>
  <si>
    <t>0,8*2</t>
  </si>
  <si>
    <t>Dveře mezi velkou a malou místností na straně u potoka</t>
  </si>
  <si>
    <t>33</t>
  </si>
  <si>
    <t>971033541</t>
  </si>
  <si>
    <t>Vybourání otvorů ve zdivu základovém nebo nadzákladovém z cihel, tvárnic, příčkovek z cihel pálených na maltu vápennou nebo vápenocementovou plochy do 1 m2, tl. do 300 mm</t>
  </si>
  <si>
    <t>112052811</t>
  </si>
  <si>
    <t>https://podminky.urs.cz/item/CS_URS_2025_01/971033541</t>
  </si>
  <si>
    <t>Dveřní otvor mezi velkou a malou místností na straně u potoka</t>
  </si>
  <si>
    <t>0,14*2,18</t>
  </si>
  <si>
    <t>-0,8*1,97*0,12</t>
  </si>
  <si>
    <t>34</t>
  </si>
  <si>
    <t>971033621</t>
  </si>
  <si>
    <t>Vybourání otvorů ve zdivu základovém nebo nadzákladovém z cihel, tvárnic, příčkovek z cihel pálených na maltu vápennou nebo vápenocementovou plochy do 4 m2, tl. do 100 mm</t>
  </si>
  <si>
    <t>-1415418923</t>
  </si>
  <si>
    <t>https://podminky.urs.cz/item/CS_URS_2025_01/971033621</t>
  </si>
  <si>
    <t xml:space="preserve">Dveřní otvor mezi kuchyňkou a chodbou </t>
  </si>
  <si>
    <t>1*2,1</t>
  </si>
  <si>
    <t>35</t>
  </si>
  <si>
    <t>974031664</t>
  </si>
  <si>
    <t>Vysekání rýh ve zdivu cihelném na maltu vápennou nebo vápenocementovou pro vtahování nosníků do zdí, před vybouráním otvoru do hl. 150 mm, při v. nosníku do 150 mm</t>
  </si>
  <si>
    <t>-443509296</t>
  </si>
  <si>
    <t>https://podminky.urs.cz/item/CS_URS_2025_01/974031664</t>
  </si>
  <si>
    <t>1,4</t>
  </si>
  <si>
    <t>36</t>
  </si>
  <si>
    <t>974031666</t>
  </si>
  <si>
    <t>Vysekání rýh ve zdivu cihelném na maltu vápennou nebo vápenocementovou pro vtahování nosníků do zdí, před vybouráním otvoru do hl. 150 mm, při v. nosníku do 250 mm</t>
  </si>
  <si>
    <t>-320095486</t>
  </si>
  <si>
    <t>https://podminky.urs.cz/item/CS_URS_2025_01/974031666</t>
  </si>
  <si>
    <t>1,4*4</t>
  </si>
  <si>
    <t>37</t>
  </si>
  <si>
    <t>978011121</t>
  </si>
  <si>
    <t>Otlučení vápenných nebo vápenocementových omítek vnitřních ploch stropů, v rozsahu přes 5 do 10 %</t>
  </si>
  <si>
    <t>-1728587664</t>
  </si>
  <si>
    <t>https://podminky.urs.cz/item/CS_URS_2025_01/978011121</t>
  </si>
  <si>
    <t>Stropy</t>
  </si>
  <si>
    <t>38</t>
  </si>
  <si>
    <t>978013121</t>
  </si>
  <si>
    <t>Otlučení vápenných nebo vápenocementových omítek vnitřních ploch stěn s vyškrabáním spar, s očištěním zdiva, v rozsahu přes 5 do 10 %</t>
  </si>
  <si>
    <t>-892703696</t>
  </si>
  <si>
    <t>https://podminky.urs.cz/item/CS_URS_2025_01/978013121</t>
  </si>
  <si>
    <t>39</t>
  </si>
  <si>
    <t>949101112</t>
  </si>
  <si>
    <t>Lešení pomocné pracovní pro objekty pozemních staveb pro zatížení do 150 kg/m2, o výšce lešeňové podlahy přes 1,9 do 3,5 m</t>
  </si>
  <si>
    <t>43190221</t>
  </si>
  <si>
    <t>https://podminky.urs.cz/item/CS_URS_2025_01/949101112</t>
  </si>
  <si>
    <t>11,79+38,23+25,31+20,93+6,38+2,34+3+3</t>
  </si>
  <si>
    <t>40</t>
  </si>
  <si>
    <t>952901114</t>
  </si>
  <si>
    <t>Vyčištění budov nebo objektů před předáním do užívání budov bytové nebo občanské výstavby, světlé výšky podlaží přes 4 m</t>
  </si>
  <si>
    <t>-1115199842</t>
  </si>
  <si>
    <t>https://podminky.urs.cz/item/CS_URS_2025_01/952901114</t>
  </si>
  <si>
    <t>997</t>
  </si>
  <si>
    <t>Doprava suti a vybouraných hmot</t>
  </si>
  <si>
    <t>41</t>
  </si>
  <si>
    <t>997002611</t>
  </si>
  <si>
    <t>Nakládání suti a vybouraných hmot na dopravní prostředek pro vodorovné přemístění</t>
  </si>
  <si>
    <t>446753473</t>
  </si>
  <si>
    <t>https://podminky.urs.cz/item/CS_URS_2025_01/997002611</t>
  </si>
  <si>
    <t>42</t>
  </si>
  <si>
    <t>997013211</t>
  </si>
  <si>
    <t>Vnitrostaveništní doprava suti a vybouraných hmot vodorovně do 50 m s naložením ručně pro budovy a haly výšky do 6 m</t>
  </si>
  <si>
    <t>-1881181934</t>
  </si>
  <si>
    <t>https://podminky.urs.cz/item/CS_URS_2025_01/997013211</t>
  </si>
  <si>
    <t>43</t>
  </si>
  <si>
    <t>997013501</t>
  </si>
  <si>
    <t>Odvoz suti a vybouraných hmot na skládku nebo meziskládku se složením, na vzdálenost do 1 km</t>
  </si>
  <si>
    <t>-1682168355</t>
  </si>
  <si>
    <t>https://podminky.urs.cz/item/CS_URS_2025_01/997013501</t>
  </si>
  <si>
    <t>44</t>
  </si>
  <si>
    <t>997013509</t>
  </si>
  <si>
    <t>Odvoz suti a vybouraných hmot na skládku nebo meziskládku se složením, na vzdálenost Příplatek k ceně za každý další započatý 1 km přes 1 km</t>
  </si>
  <si>
    <t>792171835</t>
  </si>
  <si>
    <t>https://podminky.urs.cz/item/CS_URS_2025_01/997013509</t>
  </si>
  <si>
    <t>10,564*6</t>
  </si>
  <si>
    <t>45</t>
  </si>
  <si>
    <t>997013631</t>
  </si>
  <si>
    <t>Poplatek za uložení stavebního odpadu na skládce (skládkovné) směsného stavebního a demoličního zatříděného do Katalogu odpadů pod kódem 17 09 04</t>
  </si>
  <si>
    <t>-1072672744</t>
  </si>
  <si>
    <t>https://podminky.urs.cz/item/CS_URS_2025_01/997013631</t>
  </si>
  <si>
    <t>998</t>
  </si>
  <si>
    <t>Přesun hmot</t>
  </si>
  <si>
    <t>46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</si>
  <si>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</si>
  <si>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</si>
  <si>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-719417248</t>
  </si>
  <si>
    <t>https://podminky.urs.cz/item/CS_URS_2025_01/998018001</t>
  </si>
  <si>
    <t>PSV</t>
  </si>
  <si>
    <t>Práce a dodávky PSV</t>
  </si>
  <si>
    <t>721</t>
  </si>
  <si>
    <t>Zdravotechnika - vnitřní kanalizace</t>
  </si>
  <si>
    <t>47</t>
  </si>
  <si>
    <t>721-x1</t>
  </si>
  <si>
    <t>Demontáž stávajících rozvodů kanalizace, zaslepení nepotřebných větví a likvidace odpadu</t>
  </si>
  <si>
    <t>soubor</t>
  </si>
  <si>
    <t>-1163417186</t>
  </si>
  <si>
    <t>48</t>
  </si>
  <si>
    <t>721-x2</t>
  </si>
  <si>
    <t>D+M Nové rozvody kanalizace vč. zkoušek těsnosti a stavební přípomoci</t>
  </si>
  <si>
    <t>-289787711</t>
  </si>
  <si>
    <t>49</t>
  </si>
  <si>
    <t>998721311</t>
  </si>
  <si>
    <t>Přesun hmot pro vnitřní kanalizaci stanovený procentní sazbou (%) z ceny vodorovná dopravní vzdálenost do 50 m ruční (bez užití mechanizace) v objektech výšky do 6 m</t>
  </si>
  <si>
    <t>%</t>
  </si>
  <si>
    <t>-1865195089</t>
  </si>
  <si>
    <t>https://podminky.urs.cz/item/CS_URS_2025_01/998721311</t>
  </si>
  <si>
    <t>722</t>
  </si>
  <si>
    <t>Zdravotechnika - vnitřní vodovod</t>
  </si>
  <si>
    <t>50</t>
  </si>
  <si>
    <t>722-x1</t>
  </si>
  <si>
    <t>Demontáž stávajících rozvodů vodovodu, zaslepení nepotřebných větví a likvidace odpadu</t>
  </si>
  <si>
    <t>-332718854</t>
  </si>
  <si>
    <t>51</t>
  </si>
  <si>
    <t>722-x2</t>
  </si>
  <si>
    <t>D+M Nové rozvody vodovodu vč. zkoušek tlakový zkoušek, desinfekce, proplachů a stavební přípomoci</t>
  </si>
  <si>
    <t>1354188203</t>
  </si>
  <si>
    <t>52</t>
  </si>
  <si>
    <t>998722311</t>
  </si>
  <si>
    <t>Přesun hmot pro vnitřní vodovod stanovený procentní sazbou (%) z ceny vodorovná dopravní vzdálenost do 50 m ruční (bez užití mechanizace) v objektech výšky do 6 m</t>
  </si>
  <si>
    <t>-1728068011</t>
  </si>
  <si>
    <t>https://podminky.urs.cz/item/CS_URS_2025_01/998722311</t>
  </si>
  <si>
    <t>725</t>
  </si>
  <si>
    <t>Zdravotechnika - zařizovací předměty</t>
  </si>
  <si>
    <t>53</t>
  </si>
  <si>
    <t>725110814</t>
  </si>
  <si>
    <t>Demontáž klozetů kombi</t>
  </si>
  <si>
    <t>-1349500809</t>
  </si>
  <si>
    <t>https://podminky.urs.cz/item/CS_URS_2025_01/725110814</t>
  </si>
  <si>
    <t>54</t>
  </si>
  <si>
    <t>725210821</t>
  </si>
  <si>
    <t>Demontáž umyvadel bez výtokových armatur umyvadel</t>
  </si>
  <si>
    <t>-1938731513</t>
  </si>
  <si>
    <t>https://podminky.urs.cz/item/CS_URS_2025_01/725210821</t>
  </si>
  <si>
    <t>55</t>
  </si>
  <si>
    <t>725220851</t>
  </si>
  <si>
    <t>Demontáž van akrylátových</t>
  </si>
  <si>
    <t>-971451676</t>
  </si>
  <si>
    <t>https://podminky.urs.cz/item/CS_URS_2025_01/725220851</t>
  </si>
  <si>
    <t>56</t>
  </si>
  <si>
    <t>725240811</t>
  </si>
  <si>
    <t>Demontáž sprchových kabin a vaniček bez výtokových armatur kabin</t>
  </si>
  <si>
    <t>-1015288797</t>
  </si>
  <si>
    <t>https://podminky.urs.cz/item/CS_URS_2025_01/725240811</t>
  </si>
  <si>
    <t>57</t>
  </si>
  <si>
    <t>725820801</t>
  </si>
  <si>
    <t>Demontáž baterií nástěnných do G 3/4</t>
  </si>
  <si>
    <t>-905665178</t>
  </si>
  <si>
    <t>https://podminky.urs.cz/item/CS_URS_2025_01/725820801</t>
  </si>
  <si>
    <t>58</t>
  </si>
  <si>
    <t>725860811</t>
  </si>
  <si>
    <t>Demontáž zápachových uzávěrek pro zařizovací předměty jednoduchých</t>
  </si>
  <si>
    <t>-425029810</t>
  </si>
  <si>
    <t>https://podminky.urs.cz/item/CS_URS_2025_01/725860811</t>
  </si>
  <si>
    <t>59</t>
  </si>
  <si>
    <t>725-x1</t>
  </si>
  <si>
    <t>Demontáž ostatnho vybavení WC a koupelny vč. likvidace odpadu - např. držáky na mýdlo, galerka se zrcadlem, police, apod.</t>
  </si>
  <si>
    <t>1070472372</t>
  </si>
  <si>
    <t>60</t>
  </si>
  <si>
    <t>725112173/R</t>
  </si>
  <si>
    <t xml:space="preserve">Zařízení záchodů kombi klozety s hlubokým splachováním pro handicapované </t>
  </si>
  <si>
    <t>1110184686</t>
  </si>
  <si>
    <t>61</t>
  </si>
  <si>
    <t>725112182/R</t>
  </si>
  <si>
    <t xml:space="preserve">Zařízení záchodů kombi klozety s úspornou armaturou </t>
  </si>
  <si>
    <t>732156190</t>
  </si>
  <si>
    <t>62</t>
  </si>
  <si>
    <t>725211681</t>
  </si>
  <si>
    <t>Umyvadla keramická bílá bez výtokových armatur připevněná na stěnu šrouby zdravotní, šířka umyvadla 640 mm</t>
  </si>
  <si>
    <t>-1332426837</t>
  </si>
  <si>
    <t>https://podminky.urs.cz/item/CS_URS_2025_01/725211681</t>
  </si>
  <si>
    <t>63</t>
  </si>
  <si>
    <t>725821325</t>
  </si>
  <si>
    <t>Baterie dřezové stojánkové pákové s otáčivým ústím a délkou ramínka 220 mm</t>
  </si>
  <si>
    <t>107515277</t>
  </si>
  <si>
    <t>https://podminky.urs.cz/item/CS_URS_2025_01/725821325</t>
  </si>
  <si>
    <t>64</t>
  </si>
  <si>
    <t>KR4017/R</t>
  </si>
  <si>
    <t xml:space="preserve">Páka lékařská chrom </t>
  </si>
  <si>
    <t>-1404315268</t>
  </si>
  <si>
    <t>65</t>
  </si>
  <si>
    <t>725869101</t>
  </si>
  <si>
    <t>Zápachové uzávěrky zařizovacích předmětů montáž zápachových uzávěrek umyvadlových do DN 40</t>
  </si>
  <si>
    <t>-888532993</t>
  </si>
  <si>
    <t>https://podminky.urs.cz/item/CS_URS_2025_01/725869101</t>
  </si>
  <si>
    <t>66</t>
  </si>
  <si>
    <t>umyvadlová zápachová uzávěrka pro ZTP šetřící místo</t>
  </si>
  <si>
    <t>-609594917</t>
  </si>
  <si>
    <t>67</t>
  </si>
  <si>
    <t>725813111</t>
  </si>
  <si>
    <t>Ventily rohové bez připojovací trubičky nebo flexi hadičky G 1/2"</t>
  </si>
  <si>
    <t>560281972</t>
  </si>
  <si>
    <t>https://podminky.urs.cz/item/CS_URS_2025_01/725813111</t>
  </si>
  <si>
    <t>68</t>
  </si>
  <si>
    <t>725291652</t>
  </si>
  <si>
    <t>Montáž doplňků zařízení koupelen a záchodů dávkovače tekutého mýdla</t>
  </si>
  <si>
    <t>172414537</t>
  </si>
  <si>
    <t>https://podminky.urs.cz/item/CS_URS_2025_01/725291652</t>
  </si>
  <si>
    <t>69</t>
  </si>
  <si>
    <t>55431099</t>
  </si>
  <si>
    <t>dávkovač tekutého mýdla bílý 0,35L</t>
  </si>
  <si>
    <t>308463279</t>
  </si>
  <si>
    <t>70</t>
  </si>
  <si>
    <t>725291653</t>
  </si>
  <si>
    <t>Montáž doplňků zařízení koupelen a záchodů zásobníku toaletních papírů</t>
  </si>
  <si>
    <t>1460194318</t>
  </si>
  <si>
    <t>https://podminky.urs.cz/item/CS_URS_2025_01/725291653</t>
  </si>
  <si>
    <t>71</t>
  </si>
  <si>
    <t>55431090</t>
  </si>
  <si>
    <t>zásobník toaletních papírů nerez D 310mm</t>
  </si>
  <si>
    <t>-1871552272</t>
  </si>
  <si>
    <t>72</t>
  </si>
  <si>
    <t>725291654</t>
  </si>
  <si>
    <t>Montáž doplňků zařízení koupelen a záchodů zásobníku papírových ručníků</t>
  </si>
  <si>
    <t>-1079308196</t>
  </si>
  <si>
    <t>https://podminky.urs.cz/item/CS_URS_2025_01/725291654</t>
  </si>
  <si>
    <t>73</t>
  </si>
  <si>
    <t>55431084</t>
  </si>
  <si>
    <t>zásobník papírových ručníků skládaných nerezové provedení</t>
  </si>
  <si>
    <t>-488690116</t>
  </si>
  <si>
    <t>74</t>
  </si>
  <si>
    <t>725291664</t>
  </si>
  <si>
    <t>Montáž doplňků zařízení koupelen a záchodů štětky závěsné</t>
  </si>
  <si>
    <t>-1170254297</t>
  </si>
  <si>
    <t>https://podminky.urs.cz/item/CS_URS_2025_01/725291664</t>
  </si>
  <si>
    <t>75</t>
  </si>
  <si>
    <t>55779013</t>
  </si>
  <si>
    <t>štětka na WC závěsná nebo na podlahu kartáč nylon nerezové záchytné pouzdro mat</t>
  </si>
  <si>
    <t>-278298311</t>
  </si>
  <si>
    <t>76</t>
  </si>
  <si>
    <t>725291669</t>
  </si>
  <si>
    <t>Montáž doplňků zařízení koupelen a záchodů madla invalidního krakorcového</t>
  </si>
  <si>
    <t>-540941224</t>
  </si>
  <si>
    <t>https://podminky.urs.cz/item/CS_URS_2025_01/725291669</t>
  </si>
  <si>
    <t>77</t>
  </si>
  <si>
    <t>55147103</t>
  </si>
  <si>
    <t>madlo invalidní krakorcové nerez mat 900mm</t>
  </si>
  <si>
    <t>-1955936710</t>
  </si>
  <si>
    <t>78</t>
  </si>
  <si>
    <t>725291670</t>
  </si>
  <si>
    <t>Montáž doplňků zařízení koupelen a záchodů madla invalidního krakorcového sklopného</t>
  </si>
  <si>
    <t>130438863</t>
  </si>
  <si>
    <t>https://podminky.urs.cz/item/CS_URS_2025_01/725291670</t>
  </si>
  <si>
    <t>79</t>
  </si>
  <si>
    <t>55147117</t>
  </si>
  <si>
    <t>madlo invalidní krakorcové sklopné nerez mat 813mm</t>
  </si>
  <si>
    <t>1397746509</t>
  </si>
  <si>
    <t>80</t>
  </si>
  <si>
    <t>998725311</t>
  </si>
  <si>
    <t>Přesun hmot pro zařizovací předměty stanovený procentní sazbou (%) z ceny vodorovná dopravní vzdálenost do 50 m ruční (bez užití mechanizace) v objektech výšky do 6 m</t>
  </si>
  <si>
    <t>608326215</t>
  </si>
  <si>
    <t>https://podminky.urs.cz/item/CS_URS_2025_01/998725311</t>
  </si>
  <si>
    <t>731</t>
  </si>
  <si>
    <t>Ústřední vytápění</t>
  </si>
  <si>
    <t>81</t>
  </si>
  <si>
    <t>731-x1</t>
  </si>
  <si>
    <t>Vypuštění otopného systému</t>
  </si>
  <si>
    <t>1907471859</t>
  </si>
  <si>
    <t>82</t>
  </si>
  <si>
    <t>731-x2</t>
  </si>
  <si>
    <t>Demontáž radiátoru vč. uschování</t>
  </si>
  <si>
    <t>-1899824689</t>
  </si>
  <si>
    <t>"Chodba 90x60" 1</t>
  </si>
  <si>
    <t>"Třídy, kabinet, sklad 80x60-1ks, 110x60-2ks, 120x60-1ks" 4</t>
  </si>
  <si>
    <t>83</t>
  </si>
  <si>
    <t>731-x3</t>
  </si>
  <si>
    <t>Demontáž otopného tělesa vč. likvidace</t>
  </si>
  <si>
    <t>333445194</t>
  </si>
  <si>
    <t>Radiátor</t>
  </si>
  <si>
    <t>"WC 60x60" 1</t>
  </si>
  <si>
    <t>Otopný žebřík</t>
  </si>
  <si>
    <t xml:space="preserve">"Koupelna 75x100"1 </t>
  </si>
  <si>
    <t>84</t>
  </si>
  <si>
    <t>731-x4</t>
  </si>
  <si>
    <t>Úprava potrubí v místě rozšíření dveřního otvoru na invalidní WC (u vchodových dveří)</t>
  </si>
  <si>
    <t>385874675</t>
  </si>
  <si>
    <t>85</t>
  </si>
  <si>
    <t>731-x5</t>
  </si>
  <si>
    <t>Zpětná montáž radiátoru</t>
  </si>
  <si>
    <t>565810895</t>
  </si>
  <si>
    <t>86</t>
  </si>
  <si>
    <t>731-x6</t>
  </si>
  <si>
    <t>D+M Nový radiátor - typ jako ostatní radiátory, výkon min. 384W - WC učitelé</t>
  </si>
  <si>
    <t>-168843250</t>
  </si>
  <si>
    <t>87</t>
  </si>
  <si>
    <t>731-x7</t>
  </si>
  <si>
    <t>D+M Nový radiátor - typ jako ostatní radiátory, výkon min. 1046W - WC invalidé</t>
  </si>
  <si>
    <t>-1775875441</t>
  </si>
  <si>
    <t>88</t>
  </si>
  <si>
    <t>731-x8</t>
  </si>
  <si>
    <t>D+M Dopojení nových radiátorů vč. opatření hlavicemi, apod.</t>
  </si>
  <si>
    <t>1297159797</t>
  </si>
  <si>
    <t>89</t>
  </si>
  <si>
    <t>731-x9</t>
  </si>
  <si>
    <t>Napuštění otopného systému, odvzdušnění, topná zkouška</t>
  </si>
  <si>
    <t>1907974836</t>
  </si>
  <si>
    <t>90</t>
  </si>
  <si>
    <t>998735311/R</t>
  </si>
  <si>
    <t>Přesun hmot pro vytápění stanovený procentní sazbou (%) z ceny vodorovná dopravní vzdálenost do 50 m ruční (bez užití mechanizace) v objektech výšky do 6 m</t>
  </si>
  <si>
    <t>-1664372944</t>
  </si>
  <si>
    <t>741</t>
  </si>
  <si>
    <t>Elektroinstalace - silnoproud</t>
  </si>
  <si>
    <t>91</t>
  </si>
  <si>
    <t>741-x1</t>
  </si>
  <si>
    <t>Demontáž stávající elektroinstalace vč. likvidace odpadu</t>
  </si>
  <si>
    <t>-1423888705</t>
  </si>
  <si>
    <t>92</t>
  </si>
  <si>
    <t>741-x2</t>
  </si>
  <si>
    <t>D+M Kompletní nový silnoproud vč. revize - přesná specifikace dle investora - rozvaděč vč. náplně s přepěťovými ochranami, kabeláž, stropní svítidla, 16 dvojzásuvek (1x chodba, 1x sklad, 4x třída, 10x kabinet), stavební přípomoc, apod.</t>
  </si>
  <si>
    <t>922500338</t>
  </si>
  <si>
    <t>93</t>
  </si>
  <si>
    <t>998741311</t>
  </si>
  <si>
    <t>Přesun hmot pro silnoproud stanovený procentní sazbou (%) z ceny vodorovná dopravní vzdálenost do 50 m ruční (bez užití mechanizace) v objektech výšky do 6 m</t>
  </si>
  <si>
    <t>-1169070590</t>
  </si>
  <si>
    <t>https://podminky.urs.cz/item/CS_URS_2025_01/998741311</t>
  </si>
  <si>
    <t>742</t>
  </si>
  <si>
    <t>Elektroinstalace - slaboproud</t>
  </si>
  <si>
    <t>94</t>
  </si>
  <si>
    <t>742-x1</t>
  </si>
  <si>
    <t>D+M Kompletní nový slaboproud - přesná specifikace dle investora - např. kabeláž, videotelefon (1x venkovní, 2x vnitřní), 6x datová zásuvka (5x kabinet, 1x učebna), rozhlas, nouzový slaboproud pro WC invalidé, stavební přípomoc, apod.</t>
  </si>
  <si>
    <t>1785711525</t>
  </si>
  <si>
    <t>95</t>
  </si>
  <si>
    <t>998742311</t>
  </si>
  <si>
    <t>Přesun hmot pro slaboproud stanovený procentní sazbou (%) z ceny vodorovná dopravní vzdálenost do 50 m ruční (bez užití mechanizace) v objektech výšky do 6 m</t>
  </si>
  <si>
    <t>-462145511</t>
  </si>
  <si>
    <t>https://podminky.urs.cz/item/CS_URS_2025_01/998742311</t>
  </si>
  <si>
    <t>762</t>
  </si>
  <si>
    <t>Konstrukce tesařské</t>
  </si>
  <si>
    <t>96</t>
  </si>
  <si>
    <t>762526811</t>
  </si>
  <si>
    <t>Demontáž podlah z desek dřevotřískových, překližkových, sololitových tl. do 20 mm bez polštářů</t>
  </si>
  <si>
    <t>-208051357</t>
  </si>
  <si>
    <t>https://podminky.urs.cz/item/CS_URS_2025_01/762526811</t>
  </si>
  <si>
    <t>OSb desky v místnosti u potoka</t>
  </si>
  <si>
    <t>25,31</t>
  </si>
  <si>
    <t>97</t>
  </si>
  <si>
    <t>762511282</t>
  </si>
  <si>
    <t>Podlahové konstrukce podkladové z dřevoštěpkových desek OSB dvouvrstvých lepených na pero a drážku 2x12 mm</t>
  </si>
  <si>
    <t>-1186782068</t>
  </si>
  <si>
    <t>https://podminky.urs.cz/item/CS_URS_2025_01/762511282</t>
  </si>
  <si>
    <t>Chodba + místnosti u potoka - předpoklad rozsahu</t>
  </si>
  <si>
    <t>11,79+38,23+25,31+20,93</t>
  </si>
  <si>
    <t>98</t>
  </si>
  <si>
    <t>998762311</t>
  </si>
  <si>
    <t>Přesun hmot pro konstrukce tesařské stanovený procentní sazbou (%) z ceny vodorovná dopravní vzdálenost do 50 m ruční (bez užití mechanizace) v objektech výšky do 6 m</t>
  </si>
  <si>
    <t>-735428823</t>
  </si>
  <si>
    <t>https://podminky.urs.cz/item/CS_URS_2025_01/998762311</t>
  </si>
  <si>
    <t>763</t>
  </si>
  <si>
    <t>Konstrukce suché výstavby</t>
  </si>
  <si>
    <t>99</t>
  </si>
  <si>
    <t>763111811</t>
  </si>
  <si>
    <t>Demontáž příček ze sádrokartonových desek s nosnou konstrukcí z ocelových profilů jednoduchých, opláštění jednoduché</t>
  </si>
  <si>
    <t>-638568333</t>
  </si>
  <si>
    <t>https://podminky.urs.cz/item/CS_URS_2025_01/763111811</t>
  </si>
  <si>
    <t>Ve vestavěné skříni v místnosti u potoka</t>
  </si>
  <si>
    <t>1,05*2,15</t>
  </si>
  <si>
    <t>100</t>
  </si>
  <si>
    <t>763131821</t>
  </si>
  <si>
    <t>Demontáž podhledu nebo samostatného požárního předělu ze sádrokartonových desek s nosnou konstrukcí dvouvrstvou z ocelových profilů, opláštění jednoduché</t>
  </si>
  <si>
    <t>1381824276</t>
  </si>
  <si>
    <t>https://podminky.urs.cz/item/CS_URS_2025_01/763131821</t>
  </si>
  <si>
    <t>WC a koupelna</t>
  </si>
  <si>
    <t>766</t>
  </si>
  <si>
    <t>Konstrukce truhlářské</t>
  </si>
  <si>
    <t>101</t>
  </si>
  <si>
    <t>766411821</t>
  </si>
  <si>
    <t>Demontáž obložení stěn palubkami</t>
  </si>
  <si>
    <t>580633486</t>
  </si>
  <si>
    <t>https://podminky.urs.cz/item/CS_URS_2025_01/766411821</t>
  </si>
  <si>
    <t>Chodba</t>
  </si>
  <si>
    <t>2,62*0,91</t>
  </si>
  <si>
    <t>102</t>
  </si>
  <si>
    <t>766411822</t>
  </si>
  <si>
    <t>Demontáž obložení stěn podkladových roštů</t>
  </si>
  <si>
    <t>784929781</t>
  </si>
  <si>
    <t>https://podminky.urs.cz/item/CS_URS_2025_01/766411822</t>
  </si>
  <si>
    <t>103</t>
  </si>
  <si>
    <t>766691914</t>
  </si>
  <si>
    <t>Ostatní práce vyvěšení nebo zavěšení křídel dřevěných dveřních, plochy do 2 m2</t>
  </si>
  <si>
    <t>-555800813</t>
  </si>
  <si>
    <t>https://podminky.urs.cz/item/CS_URS_2025_01/766691914</t>
  </si>
  <si>
    <t>Dveře na WC</t>
  </si>
  <si>
    <t>Vchodové dveře</t>
  </si>
  <si>
    <t>Dveře mezi chodbou a místnostmi u potoka</t>
  </si>
  <si>
    <t>104</t>
  </si>
  <si>
    <t>766491851</t>
  </si>
  <si>
    <t>Demontáž ostatních truhlářských konstrukcí prahů dveří jednokřídlových</t>
  </si>
  <si>
    <t>1708815135</t>
  </si>
  <si>
    <t>https://podminky.urs.cz/item/CS_URS_2025_01/766491851</t>
  </si>
  <si>
    <t>105</t>
  </si>
  <si>
    <t>766661872</t>
  </si>
  <si>
    <t>Demontáž dveřních konstrukcí k opětovnému použití kování bezpečnostního zámkové vložky</t>
  </si>
  <si>
    <t>-1667675736</t>
  </si>
  <si>
    <t>https://podminky.urs.cz/item/CS_URS_2025_01/766661872</t>
  </si>
  <si>
    <t>Zámek z vchodových dveří pro zpětné použití</t>
  </si>
  <si>
    <t>106</t>
  </si>
  <si>
    <t>766691811</t>
  </si>
  <si>
    <t>Demontáž parapetních desek šířky do 300 mm</t>
  </si>
  <si>
    <t>-813294229</t>
  </si>
  <si>
    <t>https://podminky.urs.cz/item/CS_URS_2025_01/766691811</t>
  </si>
  <si>
    <t>2,67</t>
  </si>
  <si>
    <t>107</t>
  </si>
  <si>
    <t>766825821</t>
  </si>
  <si>
    <t>Demontáž nábytku vestavěného skříní dvoukřídlových</t>
  </si>
  <si>
    <t>804934396</t>
  </si>
  <si>
    <t>https://podminky.urs.cz/item/CS_URS_2025_01/766825821</t>
  </si>
  <si>
    <t>Místnost u potoka</t>
  </si>
  <si>
    <t>108</t>
  </si>
  <si>
    <t>766-x2</t>
  </si>
  <si>
    <t>Demontáž kuchyňské linky s vybavením vč. likvidace odpadu</t>
  </si>
  <si>
    <t>-314780924</t>
  </si>
  <si>
    <t>109</t>
  </si>
  <si>
    <t>766660001</t>
  </si>
  <si>
    <t>Montáž dveřních křídel dřevěných nebo plastových otevíravých do ocelové zárubně povrchově upravených jednokřídlových, šířky do 800 mm</t>
  </si>
  <si>
    <t>-1188732908</t>
  </si>
  <si>
    <t>https://podminky.urs.cz/item/CS_URS_2025_01/766660001</t>
  </si>
  <si>
    <t>Dveře na učitelské WC</t>
  </si>
  <si>
    <t>110</t>
  </si>
  <si>
    <t>61162086</t>
  </si>
  <si>
    <t>dveře jednokřídlé dřevotřískové povrch laminátový plné 800x1970-2100mm</t>
  </si>
  <si>
    <t>-1231414917</t>
  </si>
  <si>
    <t>P</t>
  </si>
  <si>
    <t>Poznámka k položce:_x000d_
Výběr dle investora</t>
  </si>
  <si>
    <t>111</t>
  </si>
  <si>
    <t>766660002</t>
  </si>
  <si>
    <t>Montáž dveřních křídel dřevěných nebo plastových otevíravých do ocelové zárubně povrchově upravených jednokřídlových, šířky přes 800 mm</t>
  </si>
  <si>
    <t>-1509815973</t>
  </si>
  <si>
    <t>https://podminky.urs.cz/item/CS_URS_2025_01/766660002</t>
  </si>
  <si>
    <t>112</t>
  </si>
  <si>
    <t>61162087</t>
  </si>
  <si>
    <t>dveře jednokřídlé dřevotřískové povrch laminátový plné 900x1970-2100mm</t>
  </si>
  <si>
    <t>980891184</t>
  </si>
  <si>
    <t>113</t>
  </si>
  <si>
    <t>766660022</t>
  </si>
  <si>
    <t>Montáž dveřních křídel dřevěných nebo plastových otevíravých do ocelové zárubně protipožárních jednokřídlových, šířky přes 800 mm</t>
  </si>
  <si>
    <t>899979880</t>
  </si>
  <si>
    <t>https://podminky.urs.cz/item/CS_URS_2025_01/766660022</t>
  </si>
  <si>
    <t>114</t>
  </si>
  <si>
    <t>61165314</t>
  </si>
  <si>
    <t>dveře jednokřídlé dřevotřískové protipožární EI (EW) 30 D3 povrch laminátový plné 900x1970-2100mm</t>
  </si>
  <si>
    <t>-1652382804</t>
  </si>
  <si>
    <t>115</t>
  </si>
  <si>
    <t>766660729</t>
  </si>
  <si>
    <t>Montáž dveřních doplňků dveřního kování interiérového štítku s klikou</t>
  </si>
  <si>
    <t>-1388037347</t>
  </si>
  <si>
    <t>https://podminky.urs.cz/item/CS_URS_2025_01/766660729</t>
  </si>
  <si>
    <t>116</t>
  </si>
  <si>
    <t>54914123</t>
  </si>
  <si>
    <t>dveřní kování interiérové rozetové klika/klika</t>
  </si>
  <si>
    <t>-440403263</t>
  </si>
  <si>
    <t>117</t>
  </si>
  <si>
    <t>766660730</t>
  </si>
  <si>
    <t>Montáž dveřních doplňků dveřního kování interiérového WC kliky se zámkem</t>
  </si>
  <si>
    <t>496048082</t>
  </si>
  <si>
    <t>https://podminky.urs.cz/item/CS_URS_2025_01/766660730</t>
  </si>
  <si>
    <t>118</t>
  </si>
  <si>
    <t>54914128</t>
  </si>
  <si>
    <t>dveřní kování interiérové rozetové spodní pro WC</t>
  </si>
  <si>
    <t>-1278173460</t>
  </si>
  <si>
    <t>119</t>
  </si>
  <si>
    <t>766660752</t>
  </si>
  <si>
    <t>Montáž dveřních doplňků dveřního kování interiérového zámkové vložky</t>
  </si>
  <si>
    <t>1474355517</t>
  </si>
  <si>
    <t>https://podminky.urs.cz/item/CS_URS_2025_01/766660752</t>
  </si>
  <si>
    <t>Vchodové dveře - zpětně použitý zámek</t>
  </si>
  <si>
    <t>Dveře mezi kuchyňkou a chodbou - nový zámek</t>
  </si>
  <si>
    <t>120</t>
  </si>
  <si>
    <t>54964210/R</t>
  </si>
  <si>
    <t>vložka cylindrická - ZJISTIT, ZDA ŠKOLA NEMÁ ZÁMEK SE STEJNÝM KLÍČEM JAKO U VCHODOVÝCH DVEŘÍ K DISPOZICI</t>
  </si>
  <si>
    <t>-1644362072</t>
  </si>
  <si>
    <t>121</t>
  </si>
  <si>
    <t>766-x1</t>
  </si>
  <si>
    <t>D+M Madlo dveřní nerez š. 800mm - dveře na invalidní WC</t>
  </si>
  <si>
    <t>199504382</t>
  </si>
  <si>
    <t>122</t>
  </si>
  <si>
    <t>766694116</t>
  </si>
  <si>
    <t>Montáž ostatních truhlářských konstrukcí parapetních desek dřevěných nebo plastových šířky do 300 mm</t>
  </si>
  <si>
    <t>-452759447</t>
  </si>
  <si>
    <t>https://podminky.urs.cz/item/CS_URS_2025_01/766694116</t>
  </si>
  <si>
    <t>123</t>
  </si>
  <si>
    <t>61140078</t>
  </si>
  <si>
    <t>parapet plastový vnitřní š 200mm</t>
  </si>
  <si>
    <t>1565640633</t>
  </si>
  <si>
    <t>124</t>
  </si>
  <si>
    <t>61144019</t>
  </si>
  <si>
    <t>koncovka k parapetu plastovému vnitřnímu 1 pár</t>
  </si>
  <si>
    <t>sada</t>
  </si>
  <si>
    <t>1049500540</t>
  </si>
  <si>
    <t>125</t>
  </si>
  <si>
    <t>998766311</t>
  </si>
  <si>
    <t>Přesun hmot pro konstrukce truhlářské stanovený procentní sazbou (%) z ceny vodorovná dopravní vzdálenost do 50 m ruční (bez užití mechanizace) v objektech výšky do 6 m</t>
  </si>
  <si>
    <t>1628345787</t>
  </si>
  <si>
    <t>https://podminky.urs.cz/item/CS_URS_2025_01/998766311</t>
  </si>
  <si>
    <t>771</t>
  </si>
  <si>
    <t>Podlahy z dlaždic</t>
  </si>
  <si>
    <t>126</t>
  </si>
  <si>
    <t>771473810</t>
  </si>
  <si>
    <t>Demontáž soklíků z dlaždic keramických lepených rovných</t>
  </si>
  <si>
    <t>679228083</t>
  </si>
  <si>
    <t>https://podminky.urs.cz/item/CS_URS_2025_01/771473810</t>
  </si>
  <si>
    <t>0,22+0,08+1,14+2,67+4,09+0,44*2-0,9-0,9+2,31-1+0,08*2+0,59+0,23+0,5+0,95-0,9+0,5+0,23+6,07-0,9+0,04+0,22+2,21</t>
  </si>
  <si>
    <t>127</t>
  </si>
  <si>
    <t>771573810</t>
  </si>
  <si>
    <t>Demontáž podlah z dlaždic keramických lepených</t>
  </si>
  <si>
    <t>986913110</t>
  </si>
  <si>
    <t>https://podminky.urs.cz/item/CS_URS_2025_01/771573810</t>
  </si>
  <si>
    <t>29,72</t>
  </si>
  <si>
    <t>128</t>
  </si>
  <si>
    <t>771121011</t>
  </si>
  <si>
    <t>Příprava podkladu před provedením dlažby nátěr penetrační na podlahu</t>
  </si>
  <si>
    <t>2034208306</t>
  </si>
  <si>
    <t>https://podminky.urs.cz/item/CS_URS_2025_01/771121011</t>
  </si>
  <si>
    <t>129</t>
  </si>
  <si>
    <t>771591241</t>
  </si>
  <si>
    <t>Izolace podlahy pod dlažbu těsnícími izolačními pásy vnitřní kout</t>
  </si>
  <si>
    <t>1363558712</t>
  </si>
  <si>
    <t>https://podminky.urs.cz/item/CS_URS_2025_01/771591241</t>
  </si>
  <si>
    <t>130</t>
  </si>
  <si>
    <t>771591242</t>
  </si>
  <si>
    <t>Izolace podlahy pod dlažbu těsnícími izolačními pásy vnější roh</t>
  </si>
  <si>
    <t>-1828371774</t>
  </si>
  <si>
    <t>https://podminky.urs.cz/item/CS_URS_2025_01/771591242</t>
  </si>
  <si>
    <t>131</t>
  </si>
  <si>
    <t>771591264</t>
  </si>
  <si>
    <t>Izolace podlahy pod dlažbu těsnícími izolačními pásy mezi podlahou a stěnu</t>
  </si>
  <si>
    <t>-1482295125</t>
  </si>
  <si>
    <t>https://podminky.urs.cz/item/CS_URS_2025_01/771591264</t>
  </si>
  <si>
    <t>0,88+2,66*2+2,74+2,2+1,84+0,46+2,66</t>
  </si>
  <si>
    <t>132</t>
  </si>
  <si>
    <t>771591112</t>
  </si>
  <si>
    <t>Izolace podlahy pod dlažbu nátěrem nebo stěrkou ve dvou vrstvách</t>
  </si>
  <si>
    <t>-1050904842</t>
  </si>
  <si>
    <t>https://podminky.urs.cz/item/CS_URS_2025_01/771591112</t>
  </si>
  <si>
    <t>133</t>
  </si>
  <si>
    <t>771574416</t>
  </si>
  <si>
    <t>Montáž podlah z dlaždic keramických lepených cementovým flexibilním lepidlem hladkých, tloušťky do 10 mm přes 9 do 12 ks/m2</t>
  </si>
  <si>
    <t>-1196685614</t>
  </si>
  <si>
    <t>https://podminky.urs.cz/item/CS_URS_2025_01/771574416</t>
  </si>
  <si>
    <t>134</t>
  </si>
  <si>
    <t>59761160/R</t>
  </si>
  <si>
    <t>dlažba keramická, protiskluznost R10 - výběr dle investora</t>
  </si>
  <si>
    <t>-2121779786</t>
  </si>
  <si>
    <t>8,72*1,1 'Přepočtené koeficientem množství</t>
  </si>
  <si>
    <t>135</t>
  </si>
  <si>
    <t>771591115</t>
  </si>
  <si>
    <t>Podlahy - dokončovací práce spárování silikonem</t>
  </si>
  <si>
    <t>-531538948</t>
  </si>
  <si>
    <t>https://podminky.urs.cz/item/CS_URS_2025_01/771591115</t>
  </si>
  <si>
    <t>136</t>
  </si>
  <si>
    <t>998771311</t>
  </si>
  <si>
    <t>Přesun hmot pro podlahy z dlaždic stanovený procentní sazbou (%) z ceny vodorovná dopravní vzdálenost do 50 m ruční (bez užití mechanizace) v objektech výšky do 6 m</t>
  </si>
  <si>
    <t>843285356</t>
  </si>
  <si>
    <t>https://podminky.urs.cz/item/CS_URS_2025_01/998771311</t>
  </si>
  <si>
    <t>776</t>
  </si>
  <si>
    <t>Podlahy povlakové</t>
  </si>
  <si>
    <t>137</t>
  </si>
  <si>
    <t>776410811</t>
  </si>
  <si>
    <t>Demontáž soklíků nebo lišt pryžových nebo plastových</t>
  </si>
  <si>
    <t>-739437413</t>
  </si>
  <si>
    <t>https://podminky.urs.cz/item/CS_URS_2025_01/776410811</t>
  </si>
  <si>
    <t>2,54+0,69+1,1+0,64+1,51-0,9+7,11+0,61+1+0,19+0,27+1,59+0,29+0,28+1,59+0,29+4,4+4,4+2,45+0,49+0,3+1,57+0,31+0,31-1,1+0,32*2+0,18*2-0,8</t>
  </si>
  <si>
    <t>138</t>
  </si>
  <si>
    <t>776201811</t>
  </si>
  <si>
    <t>Demontáž povlakových podlahovin lepených ručně bez podložky</t>
  </si>
  <si>
    <t>-1940135011</t>
  </si>
  <si>
    <t>https://podminky.urs.cz/item/CS_URS_2025_01/776201811</t>
  </si>
  <si>
    <t>38,23+11,75</t>
  </si>
  <si>
    <t>139</t>
  </si>
  <si>
    <t>776121411</t>
  </si>
  <si>
    <t>Příprava podkladu povlakových podlah a stěn penetrace dvousložková podlah na dřevo (špachtlováním)</t>
  </si>
  <si>
    <t>-304006690</t>
  </si>
  <si>
    <t>https://podminky.urs.cz/item/CS_URS_2025_01/776121411</t>
  </si>
  <si>
    <t>Chodba a místnosti u potoka</t>
  </si>
  <si>
    <t>20,93+11,79+38,23+25,31</t>
  </si>
  <si>
    <t>140</t>
  </si>
  <si>
    <t>776221111</t>
  </si>
  <si>
    <t>Montáž podlahovin z PVC lepením standardním lepidlem z pásů</t>
  </si>
  <si>
    <t>1039707645</t>
  </si>
  <si>
    <t>https://podminky.urs.cz/item/CS_URS_2025_01/776221111</t>
  </si>
  <si>
    <t>141</t>
  </si>
  <si>
    <t>28411110/R</t>
  </si>
  <si>
    <t>podlahovina PVC tl 2,5mm, nášlapná vrstva 0,7mm, třída zátěže 33, R10, třída otěru T, hořlavost Bfl S1, bez ftalátů - výběr dle ředitelky školy</t>
  </si>
  <si>
    <t>-2006293430</t>
  </si>
  <si>
    <t>96,26*1,1 'Přepočtené koeficientem množství</t>
  </si>
  <si>
    <t>142</t>
  </si>
  <si>
    <t>776411111</t>
  </si>
  <si>
    <t>Montáž soklíků lepením obvodových, výšky do 80 mm</t>
  </si>
  <si>
    <t>154820214</t>
  </si>
  <si>
    <t>https://podminky.urs.cz/item/CS_URS_2025_01/776411111</t>
  </si>
  <si>
    <t>2,54+0,69+1,1+0,64+1,51-0,9+7,11+0,61+1+0,19+0,27+1,59+0,29+0,28+1,59+0,29+4,4+4,4+2,45+0,49+0,3+1,57+0,31+0,31-1,1*2+0,5*2+3,5+7,21*2+0,36</t>
  </si>
  <si>
    <t>1,38+0,32+1,59+0,33+0,22+0,08+1,14+2,67+4,09-1-0,9+0,44*2+2,31-1+0,59+0,23*2+0,5*2+0,95-0,9+6,07-0,09+0,04+0,22+2,21</t>
  </si>
  <si>
    <t>143</t>
  </si>
  <si>
    <t>28411004</t>
  </si>
  <si>
    <t>lišta soklová PVC samolepící 30x30mm</t>
  </si>
  <si>
    <t>323669847</t>
  </si>
  <si>
    <t>72,77*1,05 'Přepočtené koeficientem množství</t>
  </si>
  <si>
    <t>144</t>
  </si>
  <si>
    <t>776421312</t>
  </si>
  <si>
    <t>Montáž lišt přechodových šroubovaných</t>
  </si>
  <si>
    <t>-1882503941</t>
  </si>
  <si>
    <t>https://podminky.urs.cz/item/CS_URS_2025_01/776421312</t>
  </si>
  <si>
    <t>Všechny dveřní otvory</t>
  </si>
  <si>
    <t>0,8*3+0,9*3</t>
  </si>
  <si>
    <t>145</t>
  </si>
  <si>
    <t>55343120/R</t>
  </si>
  <si>
    <t>profil přechodový Al vrtaný - výběr dle investora</t>
  </si>
  <si>
    <t>-131819861</t>
  </si>
  <si>
    <t>5,1*1,1 'Přepočtené koeficientem množství</t>
  </si>
  <si>
    <t>146</t>
  </si>
  <si>
    <t>998776311</t>
  </si>
  <si>
    <t>Přesun hmot pro podlahy povlakové stanovený procentní sazbou (%) z ceny vodorovná dopravní vzdálenost do 50 m ruční (bez užití mechanizace) v objektech výšky do 6 m</t>
  </si>
  <si>
    <t>1290973665</t>
  </si>
  <si>
    <t>https://podminky.urs.cz/item/CS_URS_2025_01/998776311</t>
  </si>
  <si>
    <t>781</t>
  </si>
  <si>
    <t>Dokončovací práce - obklady</t>
  </si>
  <si>
    <t>147</t>
  </si>
  <si>
    <t>781473810</t>
  </si>
  <si>
    <t>Demontáž obkladů z dlaždic keramických lepených</t>
  </si>
  <si>
    <t>3583088</t>
  </si>
  <si>
    <t>https://podminky.urs.cz/item/CS_URS_2025_01/781473810</t>
  </si>
  <si>
    <t>WC, koupelna a kuchyně</t>
  </si>
  <si>
    <t>(2,74+2,2+2,82+0,46+0,87+2,66+0,88+2,66+0,88+2,66-0,9-0,9)*1,9</t>
  </si>
  <si>
    <t>-0,68*1,05</t>
  </si>
  <si>
    <t>0,85*0,46*2</t>
  </si>
  <si>
    <t>0,9*0,3</t>
  </si>
  <si>
    <t>-0,48*1,04</t>
  </si>
  <si>
    <t>1,04*0,44*2</t>
  </si>
  <si>
    <t>0,48*0,44</t>
  </si>
  <si>
    <t>(1,36+2,32+2,4)*1</t>
  </si>
  <si>
    <t>148</t>
  </si>
  <si>
    <t>781121011</t>
  </si>
  <si>
    <t>Příprava podkladu před provedením obkladu nátěr penetrační na stěnu</t>
  </si>
  <si>
    <t>1602968266</t>
  </si>
  <si>
    <t>https://podminky.urs.cz/item/CS_URS_2025_01/781121011</t>
  </si>
  <si>
    <t>149</t>
  </si>
  <si>
    <t>781131112</t>
  </si>
  <si>
    <t>Izolace stěny pod obklad izolace nátěrem nebo stěrkou ve dvou vrstvách</t>
  </si>
  <si>
    <t>1137573877</t>
  </si>
  <si>
    <t>https://podminky.urs.cz/item/CS_URS_2025_01/781131112</t>
  </si>
  <si>
    <t>(0,88*2+2,66*2-0,88+2,74+2,2+1,84+2,63+0,46)*0,15</t>
  </si>
  <si>
    <t>150</t>
  </si>
  <si>
    <t>781131264</t>
  </si>
  <si>
    <t>Izolace stěny pod obklad izolace těsnícími izolačními pásy mezi podlahou a stěnu</t>
  </si>
  <si>
    <t>-1402378633</t>
  </si>
  <si>
    <t>https://podminky.urs.cz/item/CS_URS_2025_01/781131264</t>
  </si>
  <si>
    <t>0,15*10</t>
  </si>
  <si>
    <t>151</t>
  </si>
  <si>
    <t>781472219</t>
  </si>
  <si>
    <t>Montáž keramických obkladů stěn lepených cementovým flexibilním lepidlem hladkých přes 22 do 25 ks/m2</t>
  </si>
  <si>
    <t>1538067480</t>
  </si>
  <si>
    <t>https://podminky.urs.cz/item/CS_URS_2025_01/781472219</t>
  </si>
  <si>
    <t>152</t>
  </si>
  <si>
    <t>781571111</t>
  </si>
  <si>
    <t>Montáž keramických obkladů ostění lepených standardním lepidlem šířky ostění do 200 mm</t>
  </si>
  <si>
    <t>-102767176</t>
  </si>
  <si>
    <t>https://podminky.urs.cz/item/CS_URS_2025_01/781571111</t>
  </si>
  <si>
    <t>1,15*2</t>
  </si>
  <si>
    <t>153</t>
  </si>
  <si>
    <t>781571121</t>
  </si>
  <si>
    <t>Montáž keramických obkladů ostění lepených standardním lepidlem šířky ostění přes 200 do 400 mm</t>
  </si>
  <si>
    <t>410065776</t>
  </si>
  <si>
    <t>https://podminky.urs.cz/item/CS_URS_2025_01/781571121</t>
  </si>
  <si>
    <t>154</t>
  </si>
  <si>
    <t>59761704/R</t>
  </si>
  <si>
    <t>obklad keramický - výběr dle investora</t>
  </si>
  <si>
    <t>1381770984</t>
  </si>
  <si>
    <t>33,381*1,1 'Přepočtené koeficientem množství</t>
  </si>
  <si>
    <t>155</t>
  </si>
  <si>
    <t>781492211</t>
  </si>
  <si>
    <t>Obklad - dokončující práce montáž profilu lepeného flexibilním cementovým lepidlem rohového</t>
  </si>
  <si>
    <t>1279309525</t>
  </si>
  <si>
    <t>https://podminky.urs.cz/item/CS_URS_2025_01/781492211</t>
  </si>
  <si>
    <t>0,5*2+1,05*2+2+1,15*4+0,88</t>
  </si>
  <si>
    <t>156</t>
  </si>
  <si>
    <t>781492251</t>
  </si>
  <si>
    <t>Obklad - dokončující práce montáž profilu lepeného flexibilním cementovým lepidlem ukončovacího</t>
  </si>
  <si>
    <t>300310485</t>
  </si>
  <si>
    <t>https://podminky.urs.cz/item/CS_URS_2025_01/781492251</t>
  </si>
  <si>
    <t>2,66*2+0,88*2-0,9+2,74+2,2+1,84+0,46+2,66-0,69+0,46+0,46</t>
  </si>
  <si>
    <t>157</t>
  </si>
  <si>
    <t>19416005</t>
  </si>
  <si>
    <t>lišta rohová a ukončovací kovová - výběr dle investora</t>
  </si>
  <si>
    <t>-844436363</t>
  </si>
  <si>
    <t>10,58+16,31</t>
  </si>
  <si>
    <t>26,89*1,1 'Přepočtené koeficientem množství</t>
  </si>
  <si>
    <t>158</t>
  </si>
  <si>
    <t>781495115</t>
  </si>
  <si>
    <t>Obklad - dokončující práce ostatní práce spárování silikonem</t>
  </si>
  <si>
    <t>-1436928359</t>
  </si>
  <si>
    <t>https://podminky.urs.cz/item/CS_URS_2025_01/781495115</t>
  </si>
  <si>
    <t>2*9+0,48+2+1,05*2+1,15*4+0,88</t>
  </si>
  <si>
    <t>159</t>
  </si>
  <si>
    <t>998781311</t>
  </si>
  <si>
    <t>Přesun hmot pro obklady keramické stanovený procentní sazbou (%) z ceny vodorovná dopravní vzdálenost do 50 m ruční (bez užití mechanizace) v objektech výšky do 6 m</t>
  </si>
  <si>
    <t>1629699986</t>
  </si>
  <si>
    <t>https://podminky.urs.cz/item/CS_URS_2025_01/998781311</t>
  </si>
  <si>
    <t>783</t>
  </si>
  <si>
    <t>Dokončovací práce - nátěry</t>
  </si>
  <si>
    <t>160</t>
  </si>
  <si>
    <t>783306801</t>
  </si>
  <si>
    <t>Odstranění nátěrů ze zámečnických konstrukcí obroušením</t>
  </si>
  <si>
    <t>1684346060</t>
  </si>
  <si>
    <t>https://podminky.urs.cz/item/CS_URS_2025_01/783306801</t>
  </si>
  <si>
    <t>Ponechané zárubně</t>
  </si>
  <si>
    <t>(0,8+2+2)*0,3</t>
  </si>
  <si>
    <t>(0,9+2+2)*0,3</t>
  </si>
  <si>
    <t>(0,9+2+2)*0,3*2</t>
  </si>
  <si>
    <t>161</t>
  </si>
  <si>
    <t>783314203</t>
  </si>
  <si>
    <t>Základní antikorozní nátěr zámečnických konstrukcí jednonásobný syntetický samozákladující</t>
  </si>
  <si>
    <t>-1338367731</t>
  </si>
  <si>
    <t>https://podminky.urs.cz/item/CS_URS_2025_01/783314203</t>
  </si>
  <si>
    <t>Dvojnásobně</t>
  </si>
  <si>
    <t>(1,4*(0,1*6))*2</t>
  </si>
  <si>
    <t>((1,4*3)*(0,2*2+0,09*4))*2</t>
  </si>
  <si>
    <t>162</t>
  </si>
  <si>
    <t>783315103</t>
  </si>
  <si>
    <t>Mezinátěr zámečnických konstrukcí jednonásobný syntetický samozákladující</t>
  </si>
  <si>
    <t>-318154293</t>
  </si>
  <si>
    <t>https://podminky.urs.cz/item/CS_URS_2025_01/783315103</t>
  </si>
  <si>
    <t>Nové zárubně</t>
  </si>
  <si>
    <t>163</t>
  </si>
  <si>
    <t>783317101</t>
  </si>
  <si>
    <t>Krycí nátěr (email) zámečnických konstrukcí jednonásobný syntetický standardní</t>
  </si>
  <si>
    <t>429420863</t>
  </si>
  <si>
    <t>https://podminky.urs.cz/item/CS_URS_2025_01/783317101</t>
  </si>
  <si>
    <t>164</t>
  </si>
  <si>
    <t>783823137</t>
  </si>
  <si>
    <t>Penetrační nátěr omítek hladkých omítek hladkých, zrnitých tenkovrstvých nebo štukových stupně členitosti 1 a 2 vápenný</t>
  </si>
  <si>
    <t>-2012914904</t>
  </si>
  <si>
    <t>https://podminky.urs.cz/item/CS_URS_2025_01/783823137</t>
  </si>
  <si>
    <t>165</t>
  </si>
  <si>
    <t>783827427</t>
  </si>
  <si>
    <t>Krycí (ochranný) nátěr omítek dvojnásobný hladkých omítek hladkých, zrnitých tenkovrstvých nebo štukových stupně členitosti 1 a 2 vápenný</t>
  </si>
  <si>
    <t>314358060</t>
  </si>
  <si>
    <t>https://podminky.urs.cz/item/CS_URS_2025_01/783827427</t>
  </si>
  <si>
    <t>784</t>
  </si>
  <si>
    <t>Dokončovací práce - malby a tapety</t>
  </si>
  <si>
    <t>166</t>
  </si>
  <si>
    <t>784121003</t>
  </si>
  <si>
    <t>Oškrabání malby v místnostech výšky přes 3,80 do 5,00 m</t>
  </si>
  <si>
    <t>576644728</t>
  </si>
  <si>
    <t>https://podminky.urs.cz/item/CS_URS_2025_01/784121003</t>
  </si>
  <si>
    <t>2,2*0,88*0,9</t>
  </si>
  <si>
    <t>2,73*2,2*0,9</t>
  </si>
  <si>
    <t>7,91*2,32*1,1*0,9</t>
  </si>
  <si>
    <t>3,44*7,21*0,9</t>
  </si>
  <si>
    <t>5,16*7,09*0,9</t>
  </si>
  <si>
    <t>2,45*4,4*0,9</t>
  </si>
  <si>
    <t>Stěny</t>
  </si>
  <si>
    <t>(2,74+2,2+2,71+2,2+0,88+0,88+2,2+2,2)*2,2*0,9</t>
  </si>
  <si>
    <t>(7,91+7,91+2,31+2,31+3,5+7,21+3,38+7,21+2,54+1,1+1,51+7,11+4,93+0,06+0,21+2,45+4,4+2,45+4,4)*4,1*0,9</t>
  </si>
  <si>
    <t>-1,39*2,66*4*0,9</t>
  </si>
  <si>
    <t>((1,65+3,78+3,78)*0,54)*4*0,9</t>
  </si>
  <si>
    <t>-1,1*2,18*2*0,9</t>
  </si>
  <si>
    <t>(2,18+2,18)*0,32*0,9</t>
  </si>
  <si>
    <t>1,1*0,39*0,9</t>
  </si>
  <si>
    <t>-0,9*2*4*0,9</t>
  </si>
  <si>
    <t>(1,1+2,1+2,1)*0,67*0,9</t>
  </si>
  <si>
    <t>(1,1+2,1+2,1)*0,7*0,9</t>
  </si>
  <si>
    <t>-0,9*0,1*0,9</t>
  </si>
  <si>
    <t>-0,9*2*0,9</t>
  </si>
  <si>
    <t>-1*0,1*0,9</t>
  </si>
  <si>
    <t>-1*2*3*0,9</t>
  </si>
  <si>
    <t>(2,21+3,77+3,77)*0,22*0,9</t>
  </si>
  <si>
    <t>-1,03*2,3*2*0,9</t>
  </si>
  <si>
    <t>(2,67+3,49+3,49)*0,44*0,9</t>
  </si>
  <si>
    <t>0,48*0,44*0,9</t>
  </si>
  <si>
    <t>(0,88+0,1+0,1)*0,46*0,9</t>
  </si>
  <si>
    <t>-0,69*0,23*0,9</t>
  </si>
  <si>
    <t>(0,69+0,23+0,23)*0,15*0,9</t>
  </si>
  <si>
    <t>(0,88+0,49+0,49)*0,31*0,9</t>
  </si>
  <si>
    <t>(0,87+0,1+0,1)*0,46*0,9</t>
  </si>
  <si>
    <t>-(1,36+2,32+2,4)*1*0,9</t>
  </si>
  <si>
    <t>167</t>
  </si>
  <si>
    <t>784131017</t>
  </si>
  <si>
    <t>Odstranění tapet lepených výšky do 3,80 m bez makulatury stěn</t>
  </si>
  <si>
    <t>-133885084</t>
  </si>
  <si>
    <t>https://podminky.urs.cz/item/CS_URS_2025_01/784131017</t>
  </si>
  <si>
    <t>2,7*2,4</t>
  </si>
  <si>
    <t>168</t>
  </si>
  <si>
    <t>784171003</t>
  </si>
  <si>
    <t>Olepování vnitřních ploch (materiál ve specifikaci) včetně pozdějšího odlepení páskou nebo fólií v místnostech výšky přes 3,80 do 5,00 m</t>
  </si>
  <si>
    <t>735129138</t>
  </si>
  <si>
    <t>https://podminky.urs.cz/item/CS_URS_2025_01/784171003</t>
  </si>
  <si>
    <t>Okna</t>
  </si>
  <si>
    <t>(1,39+1,39+2,66+2,66)*4</t>
  </si>
  <si>
    <t>0,69+0,69+1,38+1,38</t>
  </si>
  <si>
    <t>0,48+0,48+1,05+1,05</t>
  </si>
  <si>
    <t>(1,03+1,03+2,3+2,3)*2</t>
  </si>
  <si>
    <t>169</t>
  </si>
  <si>
    <t>58124840</t>
  </si>
  <si>
    <t>páska malířská z PVC a UV odolná (7 dnů) do š 50mm</t>
  </si>
  <si>
    <t>-133542252</t>
  </si>
  <si>
    <t>52,92*1,2 'Přepočtené koeficientem množství</t>
  </si>
  <si>
    <t>170</t>
  </si>
  <si>
    <t>784171113</t>
  </si>
  <si>
    <t>Zakrytí nemalovaných ploch (materiál ve specifikaci) včetně pozdějšího odkrytí svislých ploch např. stěn, oken, dveří v místnostech výšky přes 3,80 do 5,00</t>
  </si>
  <si>
    <t>1257782802</t>
  </si>
  <si>
    <t>https://podminky.urs.cz/item/CS_URS_2025_01/784171113</t>
  </si>
  <si>
    <t>1,39*2,66*4</t>
  </si>
  <si>
    <t>0,69*1,38</t>
  </si>
  <si>
    <t>0,48*1,05</t>
  </si>
  <si>
    <t>1,03*2,3</t>
  </si>
  <si>
    <t>171</t>
  </si>
  <si>
    <t>58124844</t>
  </si>
  <si>
    <t>fólie pro malířské potřeby zakrývací tl 25µ 4x5m</t>
  </si>
  <si>
    <t>-424171065</t>
  </si>
  <si>
    <t>18,615*1,2 'Přepočtené koeficientem množství</t>
  </si>
  <si>
    <t>172</t>
  </si>
  <si>
    <t>784181123</t>
  </si>
  <si>
    <t>Penetrace podkladu jednonásobná hloubková akrylátová bezbarvá v místnostech výšky přes 3,80 do 5,00 m</t>
  </si>
  <si>
    <t>-364745369</t>
  </si>
  <si>
    <t>https://podminky.urs.cz/item/CS_URS_2025_01/784181123</t>
  </si>
  <si>
    <t>Stěna mezi kuchyňkou a chodbou ze strany kuchyňky</t>
  </si>
  <si>
    <t>2,21*4,26</t>
  </si>
  <si>
    <t>-1*2</t>
  </si>
  <si>
    <t>173</t>
  </si>
  <si>
    <t>784211103</t>
  </si>
  <si>
    <t>Malby z malířských směsí oděruvzdorných za mokra dvojnásobné, bílé za mokra oděruvzdorné výborně v místnostech výšky přes 3,80 do 5,00 m</t>
  </si>
  <si>
    <t>-1838434773</t>
  </si>
  <si>
    <t>https://podminky.urs.cz/item/CS_URS_2025_01/784211103</t>
  </si>
  <si>
    <t>VRN</t>
  </si>
  <si>
    <t>Vedlejší rozpočtové náklady</t>
  </si>
  <si>
    <t>174</t>
  </si>
  <si>
    <t>VRN-x1</t>
  </si>
  <si>
    <t>8688070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</si>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</sst>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Alignment="1" applyProtection="1">
      <alignment vertical="center" wrapText="1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0239211" TargetMode="External" /><Relationship Id="rId2" Type="http://schemas.openxmlformats.org/officeDocument/2006/relationships/hyperlink" Target="https://podminky.urs.cz/item/CS_URS_2025_01/342291121" TargetMode="External" /><Relationship Id="rId3" Type="http://schemas.openxmlformats.org/officeDocument/2006/relationships/hyperlink" Target="https://podminky.urs.cz/item/CS_URS_2025_01/317944321" TargetMode="External" /><Relationship Id="rId4" Type="http://schemas.openxmlformats.org/officeDocument/2006/relationships/hyperlink" Target="https://podminky.urs.cz/item/CS_URS_2025_01/317944323" TargetMode="External" /><Relationship Id="rId5" Type="http://schemas.openxmlformats.org/officeDocument/2006/relationships/hyperlink" Target="https://podminky.urs.cz/item/CS_URS_2025_01/317234410" TargetMode="External" /><Relationship Id="rId6" Type="http://schemas.openxmlformats.org/officeDocument/2006/relationships/hyperlink" Target="https://podminky.urs.cz/item/CS_URS_2025_01/346244381" TargetMode="External" /><Relationship Id="rId7" Type="http://schemas.openxmlformats.org/officeDocument/2006/relationships/hyperlink" Target="https://podminky.urs.cz/item/CS_URS_2025_01/611325411" TargetMode="External" /><Relationship Id="rId8" Type="http://schemas.openxmlformats.org/officeDocument/2006/relationships/hyperlink" Target="https://podminky.urs.cz/item/CS_URS_2025_01/611131121" TargetMode="External" /><Relationship Id="rId9" Type="http://schemas.openxmlformats.org/officeDocument/2006/relationships/hyperlink" Target="https://podminky.urs.cz/item/CS_URS_2025_01/611142001" TargetMode="External" /><Relationship Id="rId10" Type="http://schemas.openxmlformats.org/officeDocument/2006/relationships/hyperlink" Target="https://podminky.urs.cz/item/CS_URS_2025_01/611311131" TargetMode="External" /><Relationship Id="rId11" Type="http://schemas.openxmlformats.org/officeDocument/2006/relationships/hyperlink" Target="https://podminky.urs.cz/item/CS_URS_2025_01/611311133" TargetMode="External" /><Relationship Id="rId12" Type="http://schemas.openxmlformats.org/officeDocument/2006/relationships/hyperlink" Target="https://podminky.urs.cz/item/CS_URS_2025_01/612325411" TargetMode="External" /><Relationship Id="rId13" Type="http://schemas.openxmlformats.org/officeDocument/2006/relationships/hyperlink" Target="https://podminky.urs.cz/item/CS_URS_2025_01/612325215" TargetMode="External" /><Relationship Id="rId14" Type="http://schemas.openxmlformats.org/officeDocument/2006/relationships/hyperlink" Target="https://podminky.urs.cz/item/CS_URS_2025_01/619995001" TargetMode="External" /><Relationship Id="rId15" Type="http://schemas.openxmlformats.org/officeDocument/2006/relationships/hyperlink" Target="https://podminky.urs.cz/item/CS_URS_2025_01/612325301" TargetMode="External" /><Relationship Id="rId16" Type="http://schemas.openxmlformats.org/officeDocument/2006/relationships/hyperlink" Target="https://podminky.urs.cz/item/CS_URS_2025_01/612135001" TargetMode="External" /><Relationship Id="rId17" Type="http://schemas.openxmlformats.org/officeDocument/2006/relationships/hyperlink" Target="https://podminky.urs.cz/item/CS_URS_2025_01/612135091" TargetMode="External" /><Relationship Id="rId18" Type="http://schemas.openxmlformats.org/officeDocument/2006/relationships/hyperlink" Target="https://podminky.urs.cz/item/CS_URS_2025_01/612131121" TargetMode="External" /><Relationship Id="rId19" Type="http://schemas.openxmlformats.org/officeDocument/2006/relationships/hyperlink" Target="https://podminky.urs.cz/item/CS_URS_2025_01/612142001" TargetMode="External" /><Relationship Id="rId20" Type="http://schemas.openxmlformats.org/officeDocument/2006/relationships/hyperlink" Target="https://podminky.urs.cz/item/CS_URS_2025_01/612311131" TargetMode="External" /><Relationship Id="rId21" Type="http://schemas.openxmlformats.org/officeDocument/2006/relationships/hyperlink" Target="https://podminky.urs.cz/item/CS_URS_2025_01/622311141" TargetMode="External" /><Relationship Id="rId22" Type="http://schemas.openxmlformats.org/officeDocument/2006/relationships/hyperlink" Target="https://podminky.urs.cz/item/CS_URS_2025_01/642942111" TargetMode="External" /><Relationship Id="rId23" Type="http://schemas.openxmlformats.org/officeDocument/2006/relationships/hyperlink" Target="https://podminky.urs.cz/item/CS_URS_2025_01/642945111" TargetMode="External" /><Relationship Id="rId24" Type="http://schemas.openxmlformats.org/officeDocument/2006/relationships/hyperlink" Target="https://podminky.urs.cz/item/CS_URS_2025_01/962031132" TargetMode="External" /><Relationship Id="rId25" Type="http://schemas.openxmlformats.org/officeDocument/2006/relationships/hyperlink" Target="https://podminky.urs.cz/item/CS_URS_2025_01/962031133" TargetMode="External" /><Relationship Id="rId26" Type="http://schemas.openxmlformats.org/officeDocument/2006/relationships/hyperlink" Target="https://podminky.urs.cz/item/CS_URS_2025_01/965046111" TargetMode="External" /><Relationship Id="rId27" Type="http://schemas.openxmlformats.org/officeDocument/2006/relationships/hyperlink" Target="https://podminky.urs.cz/item/CS_URS_2025_01/965046119" TargetMode="External" /><Relationship Id="rId28" Type="http://schemas.openxmlformats.org/officeDocument/2006/relationships/hyperlink" Target="https://podminky.urs.cz/item/CS_URS_2025_01/967031732" TargetMode="External" /><Relationship Id="rId29" Type="http://schemas.openxmlformats.org/officeDocument/2006/relationships/hyperlink" Target="https://podminky.urs.cz/item/CS_URS_2025_01/968072455" TargetMode="External" /><Relationship Id="rId30" Type="http://schemas.openxmlformats.org/officeDocument/2006/relationships/hyperlink" Target="https://podminky.urs.cz/item/CS_URS_2025_01/971033541" TargetMode="External" /><Relationship Id="rId31" Type="http://schemas.openxmlformats.org/officeDocument/2006/relationships/hyperlink" Target="https://podminky.urs.cz/item/CS_URS_2025_01/971033621" TargetMode="External" /><Relationship Id="rId32" Type="http://schemas.openxmlformats.org/officeDocument/2006/relationships/hyperlink" Target="https://podminky.urs.cz/item/CS_URS_2025_01/974031664" TargetMode="External" /><Relationship Id="rId33" Type="http://schemas.openxmlformats.org/officeDocument/2006/relationships/hyperlink" Target="https://podminky.urs.cz/item/CS_URS_2025_01/974031666" TargetMode="External" /><Relationship Id="rId34" Type="http://schemas.openxmlformats.org/officeDocument/2006/relationships/hyperlink" Target="https://podminky.urs.cz/item/CS_URS_2025_01/978011121" TargetMode="External" /><Relationship Id="rId35" Type="http://schemas.openxmlformats.org/officeDocument/2006/relationships/hyperlink" Target="https://podminky.urs.cz/item/CS_URS_2025_01/978013121" TargetMode="External" /><Relationship Id="rId36" Type="http://schemas.openxmlformats.org/officeDocument/2006/relationships/hyperlink" Target="https://podminky.urs.cz/item/CS_URS_2025_01/949101112" TargetMode="External" /><Relationship Id="rId37" Type="http://schemas.openxmlformats.org/officeDocument/2006/relationships/hyperlink" Target="https://podminky.urs.cz/item/CS_URS_2025_01/952901114" TargetMode="External" /><Relationship Id="rId38" Type="http://schemas.openxmlformats.org/officeDocument/2006/relationships/hyperlink" Target="https://podminky.urs.cz/item/CS_URS_2025_01/997002611" TargetMode="External" /><Relationship Id="rId39" Type="http://schemas.openxmlformats.org/officeDocument/2006/relationships/hyperlink" Target="https://podminky.urs.cz/item/CS_URS_2025_01/997013211" TargetMode="External" /><Relationship Id="rId40" Type="http://schemas.openxmlformats.org/officeDocument/2006/relationships/hyperlink" Target="https://podminky.urs.cz/item/CS_URS_2025_01/997013501" TargetMode="External" /><Relationship Id="rId41" Type="http://schemas.openxmlformats.org/officeDocument/2006/relationships/hyperlink" Target="https://podminky.urs.cz/item/CS_URS_2025_01/997013509" TargetMode="External" /><Relationship Id="rId42" Type="http://schemas.openxmlformats.org/officeDocument/2006/relationships/hyperlink" Target="https://podminky.urs.cz/item/CS_URS_2025_01/997013631" TargetMode="External" /><Relationship Id="rId43" Type="http://schemas.openxmlformats.org/officeDocument/2006/relationships/hyperlink" Target="https://podminky.urs.cz/item/CS_URS_2025_01/998018001" TargetMode="External" /><Relationship Id="rId44" Type="http://schemas.openxmlformats.org/officeDocument/2006/relationships/hyperlink" Target="https://podminky.urs.cz/item/CS_URS_2025_01/998721311" TargetMode="External" /><Relationship Id="rId45" Type="http://schemas.openxmlformats.org/officeDocument/2006/relationships/hyperlink" Target="https://podminky.urs.cz/item/CS_URS_2025_01/998722311" TargetMode="External" /><Relationship Id="rId46" Type="http://schemas.openxmlformats.org/officeDocument/2006/relationships/hyperlink" Target="https://podminky.urs.cz/item/CS_URS_2025_01/725110814" TargetMode="External" /><Relationship Id="rId47" Type="http://schemas.openxmlformats.org/officeDocument/2006/relationships/hyperlink" Target="https://podminky.urs.cz/item/CS_URS_2025_01/725210821" TargetMode="External" /><Relationship Id="rId48" Type="http://schemas.openxmlformats.org/officeDocument/2006/relationships/hyperlink" Target="https://podminky.urs.cz/item/CS_URS_2025_01/725220851" TargetMode="External" /><Relationship Id="rId49" Type="http://schemas.openxmlformats.org/officeDocument/2006/relationships/hyperlink" Target="https://podminky.urs.cz/item/CS_URS_2025_01/725240811" TargetMode="External" /><Relationship Id="rId50" Type="http://schemas.openxmlformats.org/officeDocument/2006/relationships/hyperlink" Target="https://podminky.urs.cz/item/CS_URS_2025_01/725820801" TargetMode="External" /><Relationship Id="rId51" Type="http://schemas.openxmlformats.org/officeDocument/2006/relationships/hyperlink" Target="https://podminky.urs.cz/item/CS_URS_2025_01/725860811" TargetMode="External" /><Relationship Id="rId52" Type="http://schemas.openxmlformats.org/officeDocument/2006/relationships/hyperlink" Target="https://podminky.urs.cz/item/CS_URS_2025_01/725211681" TargetMode="External" /><Relationship Id="rId53" Type="http://schemas.openxmlformats.org/officeDocument/2006/relationships/hyperlink" Target="https://podminky.urs.cz/item/CS_URS_2025_01/725821325" TargetMode="External" /><Relationship Id="rId54" Type="http://schemas.openxmlformats.org/officeDocument/2006/relationships/hyperlink" Target="https://podminky.urs.cz/item/CS_URS_2025_01/725869101" TargetMode="External" /><Relationship Id="rId55" Type="http://schemas.openxmlformats.org/officeDocument/2006/relationships/hyperlink" Target="https://podminky.urs.cz/item/CS_URS_2025_01/725813111" TargetMode="External" /><Relationship Id="rId56" Type="http://schemas.openxmlformats.org/officeDocument/2006/relationships/hyperlink" Target="https://podminky.urs.cz/item/CS_URS_2025_01/725291652" TargetMode="External" /><Relationship Id="rId57" Type="http://schemas.openxmlformats.org/officeDocument/2006/relationships/hyperlink" Target="https://podminky.urs.cz/item/CS_URS_2025_01/725291653" TargetMode="External" /><Relationship Id="rId58" Type="http://schemas.openxmlformats.org/officeDocument/2006/relationships/hyperlink" Target="https://podminky.urs.cz/item/CS_URS_2025_01/725291654" TargetMode="External" /><Relationship Id="rId59" Type="http://schemas.openxmlformats.org/officeDocument/2006/relationships/hyperlink" Target="https://podminky.urs.cz/item/CS_URS_2025_01/725291664" TargetMode="External" /><Relationship Id="rId60" Type="http://schemas.openxmlformats.org/officeDocument/2006/relationships/hyperlink" Target="https://podminky.urs.cz/item/CS_URS_2025_01/725291669" TargetMode="External" /><Relationship Id="rId61" Type="http://schemas.openxmlformats.org/officeDocument/2006/relationships/hyperlink" Target="https://podminky.urs.cz/item/CS_URS_2025_01/725291670" TargetMode="External" /><Relationship Id="rId62" Type="http://schemas.openxmlformats.org/officeDocument/2006/relationships/hyperlink" Target="https://podminky.urs.cz/item/CS_URS_2025_01/998725311" TargetMode="External" /><Relationship Id="rId63" Type="http://schemas.openxmlformats.org/officeDocument/2006/relationships/hyperlink" Target="https://podminky.urs.cz/item/CS_URS_2025_01/998741311" TargetMode="External" /><Relationship Id="rId64" Type="http://schemas.openxmlformats.org/officeDocument/2006/relationships/hyperlink" Target="https://podminky.urs.cz/item/CS_URS_2025_01/998742311" TargetMode="External" /><Relationship Id="rId65" Type="http://schemas.openxmlformats.org/officeDocument/2006/relationships/hyperlink" Target="https://podminky.urs.cz/item/CS_URS_2025_01/762526811" TargetMode="External" /><Relationship Id="rId66" Type="http://schemas.openxmlformats.org/officeDocument/2006/relationships/hyperlink" Target="https://podminky.urs.cz/item/CS_URS_2025_01/762511282" TargetMode="External" /><Relationship Id="rId67" Type="http://schemas.openxmlformats.org/officeDocument/2006/relationships/hyperlink" Target="https://podminky.urs.cz/item/CS_URS_2025_01/998762311" TargetMode="External" /><Relationship Id="rId68" Type="http://schemas.openxmlformats.org/officeDocument/2006/relationships/hyperlink" Target="https://podminky.urs.cz/item/CS_URS_2025_01/763111811" TargetMode="External" /><Relationship Id="rId69" Type="http://schemas.openxmlformats.org/officeDocument/2006/relationships/hyperlink" Target="https://podminky.urs.cz/item/CS_URS_2025_01/763131821" TargetMode="External" /><Relationship Id="rId70" Type="http://schemas.openxmlformats.org/officeDocument/2006/relationships/hyperlink" Target="https://podminky.urs.cz/item/CS_URS_2025_01/766411821" TargetMode="External" /><Relationship Id="rId71" Type="http://schemas.openxmlformats.org/officeDocument/2006/relationships/hyperlink" Target="https://podminky.urs.cz/item/CS_URS_2025_01/766411822" TargetMode="External" /><Relationship Id="rId72" Type="http://schemas.openxmlformats.org/officeDocument/2006/relationships/hyperlink" Target="https://podminky.urs.cz/item/CS_URS_2025_01/766691914" TargetMode="External" /><Relationship Id="rId73" Type="http://schemas.openxmlformats.org/officeDocument/2006/relationships/hyperlink" Target="https://podminky.urs.cz/item/CS_URS_2025_01/766491851" TargetMode="External" /><Relationship Id="rId74" Type="http://schemas.openxmlformats.org/officeDocument/2006/relationships/hyperlink" Target="https://podminky.urs.cz/item/CS_URS_2025_01/766661872" TargetMode="External" /><Relationship Id="rId75" Type="http://schemas.openxmlformats.org/officeDocument/2006/relationships/hyperlink" Target="https://podminky.urs.cz/item/CS_URS_2025_01/766691811" TargetMode="External" /><Relationship Id="rId76" Type="http://schemas.openxmlformats.org/officeDocument/2006/relationships/hyperlink" Target="https://podminky.urs.cz/item/CS_URS_2025_01/766825821" TargetMode="External" /><Relationship Id="rId77" Type="http://schemas.openxmlformats.org/officeDocument/2006/relationships/hyperlink" Target="https://podminky.urs.cz/item/CS_URS_2025_01/766660001" TargetMode="External" /><Relationship Id="rId78" Type="http://schemas.openxmlformats.org/officeDocument/2006/relationships/hyperlink" Target="https://podminky.urs.cz/item/CS_URS_2025_01/766660002" TargetMode="External" /><Relationship Id="rId79" Type="http://schemas.openxmlformats.org/officeDocument/2006/relationships/hyperlink" Target="https://podminky.urs.cz/item/CS_URS_2025_01/766660022" TargetMode="External" /><Relationship Id="rId80" Type="http://schemas.openxmlformats.org/officeDocument/2006/relationships/hyperlink" Target="https://podminky.urs.cz/item/CS_URS_2025_01/766660729" TargetMode="External" /><Relationship Id="rId81" Type="http://schemas.openxmlformats.org/officeDocument/2006/relationships/hyperlink" Target="https://podminky.urs.cz/item/CS_URS_2025_01/766660730" TargetMode="External" /><Relationship Id="rId82" Type="http://schemas.openxmlformats.org/officeDocument/2006/relationships/hyperlink" Target="https://podminky.urs.cz/item/CS_URS_2025_01/766660752" TargetMode="External" /><Relationship Id="rId83" Type="http://schemas.openxmlformats.org/officeDocument/2006/relationships/hyperlink" Target="https://podminky.urs.cz/item/CS_URS_2025_01/766694116" TargetMode="External" /><Relationship Id="rId84" Type="http://schemas.openxmlformats.org/officeDocument/2006/relationships/hyperlink" Target="https://podminky.urs.cz/item/CS_URS_2025_01/998766311" TargetMode="External" /><Relationship Id="rId85" Type="http://schemas.openxmlformats.org/officeDocument/2006/relationships/hyperlink" Target="https://podminky.urs.cz/item/CS_URS_2025_01/771473810" TargetMode="External" /><Relationship Id="rId86" Type="http://schemas.openxmlformats.org/officeDocument/2006/relationships/hyperlink" Target="https://podminky.urs.cz/item/CS_URS_2025_01/771573810" TargetMode="External" /><Relationship Id="rId87" Type="http://schemas.openxmlformats.org/officeDocument/2006/relationships/hyperlink" Target="https://podminky.urs.cz/item/CS_URS_2025_01/771121011" TargetMode="External" /><Relationship Id="rId88" Type="http://schemas.openxmlformats.org/officeDocument/2006/relationships/hyperlink" Target="https://podminky.urs.cz/item/CS_URS_2025_01/771591241" TargetMode="External" /><Relationship Id="rId89" Type="http://schemas.openxmlformats.org/officeDocument/2006/relationships/hyperlink" Target="https://podminky.urs.cz/item/CS_URS_2025_01/771591242" TargetMode="External" /><Relationship Id="rId90" Type="http://schemas.openxmlformats.org/officeDocument/2006/relationships/hyperlink" Target="https://podminky.urs.cz/item/CS_URS_2025_01/771591264" TargetMode="External" /><Relationship Id="rId91" Type="http://schemas.openxmlformats.org/officeDocument/2006/relationships/hyperlink" Target="https://podminky.urs.cz/item/CS_URS_2025_01/771591112" TargetMode="External" /><Relationship Id="rId92" Type="http://schemas.openxmlformats.org/officeDocument/2006/relationships/hyperlink" Target="https://podminky.urs.cz/item/CS_URS_2025_01/771574416" TargetMode="External" /><Relationship Id="rId93" Type="http://schemas.openxmlformats.org/officeDocument/2006/relationships/hyperlink" Target="https://podminky.urs.cz/item/CS_URS_2025_01/771591115" TargetMode="External" /><Relationship Id="rId94" Type="http://schemas.openxmlformats.org/officeDocument/2006/relationships/hyperlink" Target="https://podminky.urs.cz/item/CS_URS_2025_01/998771311" TargetMode="External" /><Relationship Id="rId95" Type="http://schemas.openxmlformats.org/officeDocument/2006/relationships/hyperlink" Target="https://podminky.urs.cz/item/CS_URS_2025_01/776410811" TargetMode="External" /><Relationship Id="rId96" Type="http://schemas.openxmlformats.org/officeDocument/2006/relationships/hyperlink" Target="https://podminky.urs.cz/item/CS_URS_2025_01/776201811" TargetMode="External" /><Relationship Id="rId97" Type="http://schemas.openxmlformats.org/officeDocument/2006/relationships/hyperlink" Target="https://podminky.urs.cz/item/CS_URS_2025_01/776121411" TargetMode="External" /><Relationship Id="rId98" Type="http://schemas.openxmlformats.org/officeDocument/2006/relationships/hyperlink" Target="https://podminky.urs.cz/item/CS_URS_2025_01/776221111" TargetMode="External" /><Relationship Id="rId99" Type="http://schemas.openxmlformats.org/officeDocument/2006/relationships/hyperlink" Target="https://podminky.urs.cz/item/CS_URS_2025_01/776411111" TargetMode="External" /><Relationship Id="rId100" Type="http://schemas.openxmlformats.org/officeDocument/2006/relationships/hyperlink" Target="https://podminky.urs.cz/item/CS_URS_2025_01/776421312" TargetMode="External" /><Relationship Id="rId101" Type="http://schemas.openxmlformats.org/officeDocument/2006/relationships/hyperlink" Target="https://podminky.urs.cz/item/CS_URS_2025_01/998776311" TargetMode="External" /><Relationship Id="rId102" Type="http://schemas.openxmlformats.org/officeDocument/2006/relationships/hyperlink" Target="https://podminky.urs.cz/item/CS_URS_2025_01/781473810" TargetMode="External" /><Relationship Id="rId103" Type="http://schemas.openxmlformats.org/officeDocument/2006/relationships/hyperlink" Target="https://podminky.urs.cz/item/CS_URS_2025_01/781121011" TargetMode="External" /><Relationship Id="rId104" Type="http://schemas.openxmlformats.org/officeDocument/2006/relationships/hyperlink" Target="https://podminky.urs.cz/item/CS_URS_2025_01/781131112" TargetMode="External" /><Relationship Id="rId105" Type="http://schemas.openxmlformats.org/officeDocument/2006/relationships/hyperlink" Target="https://podminky.urs.cz/item/CS_URS_2025_01/781131264" TargetMode="External" /><Relationship Id="rId106" Type="http://schemas.openxmlformats.org/officeDocument/2006/relationships/hyperlink" Target="https://podminky.urs.cz/item/CS_URS_2025_01/781472219" TargetMode="External" /><Relationship Id="rId107" Type="http://schemas.openxmlformats.org/officeDocument/2006/relationships/hyperlink" Target="https://podminky.urs.cz/item/CS_URS_2025_01/781571111" TargetMode="External" /><Relationship Id="rId108" Type="http://schemas.openxmlformats.org/officeDocument/2006/relationships/hyperlink" Target="https://podminky.urs.cz/item/CS_URS_2025_01/781571121" TargetMode="External" /><Relationship Id="rId109" Type="http://schemas.openxmlformats.org/officeDocument/2006/relationships/hyperlink" Target="https://podminky.urs.cz/item/CS_URS_2025_01/781492211" TargetMode="External" /><Relationship Id="rId110" Type="http://schemas.openxmlformats.org/officeDocument/2006/relationships/hyperlink" Target="https://podminky.urs.cz/item/CS_URS_2025_01/781492251" TargetMode="External" /><Relationship Id="rId111" Type="http://schemas.openxmlformats.org/officeDocument/2006/relationships/hyperlink" Target="https://podminky.urs.cz/item/CS_URS_2025_01/781495115" TargetMode="External" /><Relationship Id="rId112" Type="http://schemas.openxmlformats.org/officeDocument/2006/relationships/hyperlink" Target="https://podminky.urs.cz/item/CS_URS_2025_01/998781311" TargetMode="External" /><Relationship Id="rId113" Type="http://schemas.openxmlformats.org/officeDocument/2006/relationships/hyperlink" Target="https://podminky.urs.cz/item/CS_URS_2025_01/783306801" TargetMode="External" /><Relationship Id="rId114" Type="http://schemas.openxmlformats.org/officeDocument/2006/relationships/hyperlink" Target="https://podminky.urs.cz/item/CS_URS_2025_01/783314203" TargetMode="External" /><Relationship Id="rId115" Type="http://schemas.openxmlformats.org/officeDocument/2006/relationships/hyperlink" Target="https://podminky.urs.cz/item/CS_URS_2025_01/783315103" TargetMode="External" /><Relationship Id="rId116" Type="http://schemas.openxmlformats.org/officeDocument/2006/relationships/hyperlink" Target="https://podminky.urs.cz/item/CS_URS_2025_01/783317101" TargetMode="External" /><Relationship Id="rId117" Type="http://schemas.openxmlformats.org/officeDocument/2006/relationships/hyperlink" Target="https://podminky.urs.cz/item/CS_URS_2025_01/783823137" TargetMode="External" /><Relationship Id="rId118" Type="http://schemas.openxmlformats.org/officeDocument/2006/relationships/hyperlink" Target="https://podminky.urs.cz/item/CS_URS_2025_01/783827427" TargetMode="External" /><Relationship Id="rId119" Type="http://schemas.openxmlformats.org/officeDocument/2006/relationships/hyperlink" Target="https://podminky.urs.cz/item/CS_URS_2025_01/784121003" TargetMode="External" /><Relationship Id="rId120" Type="http://schemas.openxmlformats.org/officeDocument/2006/relationships/hyperlink" Target="https://podminky.urs.cz/item/CS_URS_2025_01/784131017" TargetMode="External" /><Relationship Id="rId121" Type="http://schemas.openxmlformats.org/officeDocument/2006/relationships/hyperlink" Target="https://podminky.urs.cz/item/CS_URS_2025_01/784171003" TargetMode="External" /><Relationship Id="rId122" Type="http://schemas.openxmlformats.org/officeDocument/2006/relationships/hyperlink" Target="https://podminky.urs.cz/item/CS_URS_2025_01/784171113" TargetMode="External" /><Relationship Id="rId123" Type="http://schemas.openxmlformats.org/officeDocument/2006/relationships/hyperlink" Target="https://podminky.urs.cz/item/CS_URS_2025_01/784181123" TargetMode="External" /><Relationship Id="rId124" Type="http://schemas.openxmlformats.org/officeDocument/2006/relationships/hyperlink" Target="https://podminky.urs.cz/item/CS_URS_2025_01/784211103" TargetMode="External" /><Relationship Id="rId12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39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40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41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42</v>
      </c>
      <c r="E29" s="50"/>
      <c r="F29" s="35" t="s">
        <v>43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44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45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46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47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49</v>
      </c>
      <c r="U35" s="57"/>
      <c r="V35" s="57"/>
      <c r="W35" s="57"/>
      <c r="X35" s="59" t="s">
        <v>50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00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ZŠ Rokycanova - adaptace školního bytu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Sokolov, Rokycanova 258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6. 5. 2025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Sokolov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52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Michal Kubelka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53</v>
      </c>
      <c r="D52" s="90"/>
      <c r="E52" s="90"/>
      <c r="F52" s="90"/>
      <c r="G52" s="90"/>
      <c r="H52" s="91"/>
      <c r="I52" s="92" t="s">
        <v>54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55</v>
      </c>
      <c r="AH52" s="90"/>
      <c r="AI52" s="90"/>
      <c r="AJ52" s="90"/>
      <c r="AK52" s="90"/>
      <c r="AL52" s="90"/>
      <c r="AM52" s="90"/>
      <c r="AN52" s="92" t="s">
        <v>56</v>
      </c>
      <c r="AO52" s="90"/>
      <c r="AP52" s="90"/>
      <c r="AQ52" s="94" t="s">
        <v>57</v>
      </c>
      <c r="AR52" s="47"/>
      <c r="AS52" s="95" t="s">
        <v>58</v>
      </c>
      <c r="AT52" s="96" t="s">
        <v>59</v>
      </c>
      <c r="AU52" s="96" t="s">
        <v>60</v>
      </c>
      <c r="AV52" s="96" t="s">
        <v>61</v>
      </c>
      <c r="AW52" s="96" t="s">
        <v>62</v>
      </c>
      <c r="AX52" s="96" t="s">
        <v>63</v>
      </c>
      <c r="AY52" s="96" t="s">
        <v>64</v>
      </c>
      <c r="AZ52" s="96" t="s">
        <v>65</v>
      </c>
      <c r="BA52" s="96" t="s">
        <v>66</v>
      </c>
      <c r="BB52" s="96" t="s">
        <v>67</v>
      </c>
      <c r="BC52" s="96" t="s">
        <v>68</v>
      </c>
      <c r="BD52" s="97" t="s">
        <v>69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71</v>
      </c>
      <c r="BT54" s="112" t="s">
        <v>72</v>
      </c>
      <c r="BV54" s="112" t="s">
        <v>73</v>
      </c>
      <c r="BW54" s="112" t="s">
        <v>5</v>
      </c>
      <c r="BX54" s="112" t="s">
        <v>74</v>
      </c>
      <c r="CL54" s="112" t="s">
        <v>19</v>
      </c>
    </row>
    <row r="55" s="7" customFormat="1" ht="24.75" customHeight="1">
      <c r="A55" s="113" t="s">
        <v>75</v>
      </c>
      <c r="B55" s="114"/>
      <c r="C55" s="115"/>
      <c r="D55" s="116" t="s">
        <v>14</v>
      </c>
      <c r="E55" s="116"/>
      <c r="F55" s="116"/>
      <c r="G55" s="116"/>
      <c r="H55" s="116"/>
      <c r="I55" s="117"/>
      <c r="J55" s="116" t="s">
        <v>17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'00 - ZŠ Rokycanova - adap...'!J28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'00 - ZŠ Rokycanova - adap...'!P95</f>
        <v>0</v>
      </c>
      <c r="AV55" s="122">
        <f>'00 - ZŠ Rokycanova - adap...'!J31</f>
        <v>0</v>
      </c>
      <c r="AW55" s="122">
        <f>'00 - ZŠ Rokycanova - adap...'!J32</f>
        <v>0</v>
      </c>
      <c r="AX55" s="122">
        <f>'00 - ZŠ Rokycanova - adap...'!J33</f>
        <v>0</v>
      </c>
      <c r="AY55" s="122">
        <f>'00 - ZŠ Rokycanova - adap...'!J34</f>
        <v>0</v>
      </c>
      <c r="AZ55" s="122">
        <f>'00 - ZŠ Rokycanova - adap...'!F31</f>
        <v>0</v>
      </c>
      <c r="BA55" s="122">
        <f>'00 - ZŠ Rokycanova - adap...'!F32</f>
        <v>0</v>
      </c>
      <c r="BB55" s="122">
        <f>'00 - ZŠ Rokycanova - adap...'!F33</f>
        <v>0</v>
      </c>
      <c r="BC55" s="122">
        <f>'00 - ZŠ Rokycanova - adap...'!F34</f>
        <v>0</v>
      </c>
      <c r="BD55" s="124">
        <f>'00 - ZŠ Rokycanova - adap...'!F35</f>
        <v>0</v>
      </c>
      <c r="BE55" s="7"/>
      <c r="BT55" s="125" t="s">
        <v>77</v>
      </c>
      <c r="BU55" s="125" t="s">
        <v>78</v>
      </c>
      <c r="BV55" s="125" t="s">
        <v>73</v>
      </c>
      <c r="BW55" s="125" t="s">
        <v>5</v>
      </c>
      <c r="BX55" s="125" t="s">
        <v>74</v>
      </c>
      <c r="CL55" s="125" t="s">
        <v>19</v>
      </c>
    </row>
    <row r="56" s="2" customFormat="1" ht="30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7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="2" customFormat="1" ht="6.96" customHeight="1">
      <c r="A57" s="4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</sheetData>
  <sheetProtection sheet="1" formatColumns="0" formatRows="0" objects="1" scenarios="1" spinCount="100000" saltValue="9G2qL8jSzMhqAt37YIqrR4/M8pO9S7k7PSQ1wQGaRQXOlNSfW/odg9BNZrDYcsSobFwFCVyu+Sp7eyYfVc33Eg==" hashValue="0LYjUrlWV4bXIqQqAemAQ64oO6xijwDR4vQeZ3XRaX+XohsGO0QWBRznlzNvZiCp8bc4Mzdxx1rQCaEahHR3LA==" algorithmName="SHA-512" password="80EB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0 - ZŠ Rokycanova - adap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3"/>
      <c r="AT3" s="20" t="s">
        <v>79</v>
      </c>
    </row>
    <row r="4" s="1" customFormat="1" ht="24.96" customHeight="1">
      <c r="B4" s="23"/>
      <c r="D4" s="128" t="s">
        <v>80</v>
      </c>
      <c r="L4" s="23"/>
      <c r="M4" s="129" t="s">
        <v>10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41"/>
      <c r="B6" s="47"/>
      <c r="C6" s="41"/>
      <c r="D6" s="130" t="s">
        <v>16</v>
      </c>
      <c r="E6" s="41"/>
      <c r="F6" s="41"/>
      <c r="G6" s="41"/>
      <c r="H6" s="41"/>
      <c r="I6" s="41"/>
      <c r="J6" s="41"/>
      <c r="K6" s="41"/>
      <c r="L6" s="13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="2" customFormat="1" ht="16.5" customHeight="1">
      <c r="A7" s="41"/>
      <c r="B7" s="47"/>
      <c r="C7" s="41"/>
      <c r="D7" s="41"/>
      <c r="E7" s="132" t="s">
        <v>17</v>
      </c>
      <c r="F7" s="41"/>
      <c r="G7" s="41"/>
      <c r="H7" s="41"/>
      <c r="I7" s="41"/>
      <c r="J7" s="41"/>
      <c r="K7" s="41"/>
      <c r="L7" s="13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="2" customFormat="1">
      <c r="A8" s="41"/>
      <c r="B8" s="47"/>
      <c r="C8" s="41"/>
      <c r="D8" s="41"/>
      <c r="E8" s="41"/>
      <c r="F8" s="41"/>
      <c r="G8" s="41"/>
      <c r="H8" s="41"/>
      <c r="I8" s="41"/>
      <c r="J8" s="41"/>
      <c r="K8" s="41"/>
      <c r="L8" s="13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2" customHeight="1">
      <c r="A9" s="41"/>
      <c r="B9" s="47"/>
      <c r="C9" s="41"/>
      <c r="D9" s="130" t="s">
        <v>18</v>
      </c>
      <c r="E9" s="41"/>
      <c r="F9" s="133" t="s">
        <v>19</v>
      </c>
      <c r="G9" s="41"/>
      <c r="H9" s="41"/>
      <c r="I9" s="130" t="s">
        <v>20</v>
      </c>
      <c r="J9" s="133" t="s">
        <v>19</v>
      </c>
      <c r="K9" s="41"/>
      <c r="L9" s="13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30" t="s">
        <v>21</v>
      </c>
      <c r="E10" s="41"/>
      <c r="F10" s="133" t="s">
        <v>22</v>
      </c>
      <c r="G10" s="41"/>
      <c r="H10" s="41"/>
      <c r="I10" s="130" t="s">
        <v>23</v>
      </c>
      <c r="J10" s="134" t="str">
        <f>'Rekapitulace stavby'!AN8</f>
        <v>6. 5. 2025</v>
      </c>
      <c r="K10" s="41"/>
      <c r="L10" s="13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0.8" customHeight="1">
      <c r="A11" s="41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13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0" t="s">
        <v>25</v>
      </c>
      <c r="E12" s="41"/>
      <c r="F12" s="41"/>
      <c r="G12" s="41"/>
      <c r="H12" s="41"/>
      <c r="I12" s="130" t="s">
        <v>26</v>
      </c>
      <c r="J12" s="133" t="s">
        <v>19</v>
      </c>
      <c r="K12" s="41"/>
      <c r="L12" s="13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8" customHeight="1">
      <c r="A13" s="41"/>
      <c r="B13" s="47"/>
      <c r="C13" s="41"/>
      <c r="D13" s="41"/>
      <c r="E13" s="133" t="s">
        <v>27</v>
      </c>
      <c r="F13" s="41"/>
      <c r="G13" s="41"/>
      <c r="H13" s="41"/>
      <c r="I13" s="130" t="s">
        <v>28</v>
      </c>
      <c r="J13" s="133" t="s">
        <v>19</v>
      </c>
      <c r="K13" s="41"/>
      <c r="L13" s="13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6.96" customHeigh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3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30" t="s">
        <v>29</v>
      </c>
      <c r="E15" s="41"/>
      <c r="F15" s="41"/>
      <c r="G15" s="41"/>
      <c r="H15" s="41"/>
      <c r="I15" s="130" t="s">
        <v>26</v>
      </c>
      <c r="J15" s="36" t="str">
        <f>'Rekapitulace stavby'!AN13</f>
        <v>Vyplň údaj</v>
      </c>
      <c r="K15" s="41"/>
      <c r="L15" s="13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8" customHeight="1">
      <c r="A16" s="41"/>
      <c r="B16" s="47"/>
      <c r="C16" s="41"/>
      <c r="D16" s="41"/>
      <c r="E16" s="36" t="str">
        <f>'Rekapitulace stavby'!E14</f>
        <v>Vyplň údaj</v>
      </c>
      <c r="F16" s="133"/>
      <c r="G16" s="133"/>
      <c r="H16" s="133"/>
      <c r="I16" s="130" t="s">
        <v>28</v>
      </c>
      <c r="J16" s="36" t="str">
        <f>'Rekapitulace stavby'!AN14</f>
        <v>Vyplň údaj</v>
      </c>
      <c r="K16" s="41"/>
      <c r="L16" s="13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6.96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3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30" t="s">
        <v>31</v>
      </c>
      <c r="E18" s="41"/>
      <c r="F18" s="41"/>
      <c r="G18" s="41"/>
      <c r="H18" s="41"/>
      <c r="I18" s="130" t="s">
        <v>26</v>
      </c>
      <c r="J18" s="133" t="str">
        <f>IF('Rekapitulace stavby'!AN16="","",'Rekapitulace stavby'!AN16)</f>
        <v/>
      </c>
      <c r="K18" s="41"/>
      <c r="L18" s="13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3" t="str">
        <f>IF('Rekapitulace stavby'!E17="","",'Rekapitulace stavby'!E17)</f>
        <v xml:space="preserve"> </v>
      </c>
      <c r="F19" s="41"/>
      <c r="G19" s="41"/>
      <c r="H19" s="41"/>
      <c r="I19" s="130" t="s">
        <v>28</v>
      </c>
      <c r="J19" s="133" t="str">
        <f>IF('Rekapitulace stavby'!AN17="","",'Rekapitulace stavby'!AN17)</f>
        <v/>
      </c>
      <c r="K19" s="41"/>
      <c r="L19" s="13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3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30" t="s">
        <v>34</v>
      </c>
      <c r="E21" s="41"/>
      <c r="F21" s="41"/>
      <c r="G21" s="41"/>
      <c r="H21" s="41"/>
      <c r="I21" s="130" t="s">
        <v>26</v>
      </c>
      <c r="J21" s="133" t="s">
        <v>19</v>
      </c>
      <c r="K21" s="41"/>
      <c r="L21" s="13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133" t="s">
        <v>35</v>
      </c>
      <c r="F22" s="41"/>
      <c r="G22" s="41"/>
      <c r="H22" s="41"/>
      <c r="I22" s="130" t="s">
        <v>28</v>
      </c>
      <c r="J22" s="133" t="s">
        <v>19</v>
      </c>
      <c r="K22" s="41"/>
      <c r="L22" s="13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3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30" t="s">
        <v>36</v>
      </c>
      <c r="E24" s="41"/>
      <c r="F24" s="41"/>
      <c r="G24" s="41"/>
      <c r="H24" s="41"/>
      <c r="I24" s="41"/>
      <c r="J24" s="41"/>
      <c r="K24" s="41"/>
      <c r="L24" s="13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8" customFormat="1" ht="47.25" customHeight="1">
      <c r="A25" s="135"/>
      <c r="B25" s="136"/>
      <c r="C25" s="135"/>
      <c r="D25" s="135"/>
      <c r="E25" s="137" t="s">
        <v>37</v>
      </c>
      <c r="F25" s="137"/>
      <c r="G25" s="137"/>
      <c r="H25" s="137"/>
      <c r="I25" s="135"/>
      <c r="J25" s="135"/>
      <c r="K25" s="135"/>
      <c r="L25" s="138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3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139"/>
      <c r="E27" s="139"/>
      <c r="F27" s="139"/>
      <c r="G27" s="139"/>
      <c r="H27" s="139"/>
      <c r="I27" s="139"/>
      <c r="J27" s="139"/>
      <c r="K27" s="139"/>
      <c r="L27" s="13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25.44" customHeight="1">
      <c r="A28" s="41"/>
      <c r="B28" s="47"/>
      <c r="C28" s="41"/>
      <c r="D28" s="140" t="s">
        <v>38</v>
      </c>
      <c r="E28" s="41"/>
      <c r="F28" s="41"/>
      <c r="G28" s="41"/>
      <c r="H28" s="41"/>
      <c r="I28" s="41"/>
      <c r="J28" s="141">
        <f>ROUND(J95, 2)</f>
        <v>0</v>
      </c>
      <c r="K28" s="41"/>
      <c r="L28" s="13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39"/>
      <c r="E29" s="139"/>
      <c r="F29" s="139"/>
      <c r="G29" s="139"/>
      <c r="H29" s="139"/>
      <c r="I29" s="139"/>
      <c r="J29" s="139"/>
      <c r="K29" s="139"/>
      <c r="L29" s="13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4.4" customHeight="1">
      <c r="A30" s="41"/>
      <c r="B30" s="47"/>
      <c r="C30" s="41"/>
      <c r="D30" s="41"/>
      <c r="E30" s="41"/>
      <c r="F30" s="142" t="s">
        <v>40</v>
      </c>
      <c r="G30" s="41"/>
      <c r="H30" s="41"/>
      <c r="I30" s="142" t="s">
        <v>39</v>
      </c>
      <c r="J30" s="142" t="s">
        <v>41</v>
      </c>
      <c r="K30" s="41"/>
      <c r="L30" s="13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14.4" customHeight="1">
      <c r="A31" s="41"/>
      <c r="B31" s="47"/>
      <c r="C31" s="41"/>
      <c r="D31" s="143" t="s">
        <v>42</v>
      </c>
      <c r="E31" s="130" t="s">
        <v>43</v>
      </c>
      <c r="F31" s="144">
        <f>ROUND((SUM(BE95:BE861)),  2)</f>
        <v>0</v>
      </c>
      <c r="G31" s="41"/>
      <c r="H31" s="41"/>
      <c r="I31" s="145">
        <v>0.20999999999999999</v>
      </c>
      <c r="J31" s="144">
        <f>ROUND(((SUM(BE95:BE861))*I31),  2)</f>
        <v>0</v>
      </c>
      <c r="K31" s="41"/>
      <c r="L31" s="13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130" t="s">
        <v>44</v>
      </c>
      <c r="F32" s="144">
        <f>ROUND((SUM(BF95:BF861)),  2)</f>
        <v>0</v>
      </c>
      <c r="G32" s="41"/>
      <c r="H32" s="41"/>
      <c r="I32" s="145">
        <v>0.12</v>
      </c>
      <c r="J32" s="144">
        <f>ROUND(((SUM(BF95:BF861))*I32),  2)</f>
        <v>0</v>
      </c>
      <c r="K32" s="41"/>
      <c r="L32" s="13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hidden="1" s="2" customFormat="1" ht="14.4" customHeight="1">
      <c r="A33" s="41"/>
      <c r="B33" s="47"/>
      <c r="C33" s="41"/>
      <c r="D33" s="41"/>
      <c r="E33" s="130" t="s">
        <v>45</v>
      </c>
      <c r="F33" s="144">
        <f>ROUND((SUM(BG95:BG861)),  2)</f>
        <v>0</v>
      </c>
      <c r="G33" s="41"/>
      <c r="H33" s="41"/>
      <c r="I33" s="145">
        <v>0.20999999999999999</v>
      </c>
      <c r="J33" s="144">
        <f>0</f>
        <v>0</v>
      </c>
      <c r="K33" s="41"/>
      <c r="L33" s="13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hidden="1" s="2" customFormat="1" ht="14.4" customHeight="1">
      <c r="A34" s="41"/>
      <c r="B34" s="47"/>
      <c r="C34" s="41"/>
      <c r="D34" s="41"/>
      <c r="E34" s="130" t="s">
        <v>46</v>
      </c>
      <c r="F34" s="144">
        <f>ROUND((SUM(BH95:BH861)),  2)</f>
        <v>0</v>
      </c>
      <c r="G34" s="41"/>
      <c r="H34" s="41"/>
      <c r="I34" s="145">
        <v>0.12</v>
      </c>
      <c r="J34" s="144">
        <f>0</f>
        <v>0</v>
      </c>
      <c r="K34" s="41"/>
      <c r="L34" s="13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0" t="s">
        <v>47</v>
      </c>
      <c r="F35" s="144">
        <f>ROUND((SUM(BI95:BI861)),  2)</f>
        <v>0</v>
      </c>
      <c r="G35" s="41"/>
      <c r="H35" s="41"/>
      <c r="I35" s="145">
        <v>0</v>
      </c>
      <c r="J35" s="144">
        <f>0</f>
        <v>0</v>
      </c>
      <c r="K35" s="41"/>
      <c r="L35" s="13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6.96" customHeight="1">
      <c r="A36" s="41"/>
      <c r="B36" s="47"/>
      <c r="C36" s="41"/>
      <c r="D36" s="41"/>
      <c r="E36" s="41"/>
      <c r="F36" s="41"/>
      <c r="G36" s="41"/>
      <c r="H36" s="41"/>
      <c r="I36" s="41"/>
      <c r="J36" s="41"/>
      <c r="K36" s="41"/>
      <c r="L36" s="13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25.44" customHeight="1">
      <c r="A37" s="41"/>
      <c r="B37" s="47"/>
      <c r="C37" s="146"/>
      <c r="D37" s="147" t="s">
        <v>48</v>
      </c>
      <c r="E37" s="148"/>
      <c r="F37" s="148"/>
      <c r="G37" s="149" t="s">
        <v>49</v>
      </c>
      <c r="H37" s="150" t="s">
        <v>50</v>
      </c>
      <c r="I37" s="148"/>
      <c r="J37" s="151">
        <f>SUM(J28:J35)</f>
        <v>0</v>
      </c>
      <c r="K37" s="152"/>
      <c r="L37" s="13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3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42" s="2" customFormat="1" ht="6.96" customHeight="1">
      <c r="A42" s="41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3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4.96" customHeight="1">
      <c r="A43" s="41"/>
      <c r="B43" s="42"/>
      <c r="C43" s="26" t="s">
        <v>81</v>
      </c>
      <c r="D43" s="43"/>
      <c r="E43" s="43"/>
      <c r="F43" s="43"/>
      <c r="G43" s="43"/>
      <c r="H43" s="43"/>
      <c r="I43" s="43"/>
      <c r="J43" s="43"/>
      <c r="K43" s="43"/>
      <c r="L43" s="13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6.96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13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12" customHeight="1">
      <c r="A45" s="41"/>
      <c r="B45" s="42"/>
      <c r="C45" s="35" t="s">
        <v>16</v>
      </c>
      <c r="D45" s="43"/>
      <c r="E45" s="43"/>
      <c r="F45" s="43"/>
      <c r="G45" s="43"/>
      <c r="H45" s="43"/>
      <c r="I45" s="43"/>
      <c r="J45" s="43"/>
      <c r="K45" s="43"/>
      <c r="L45" s="13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16.5" customHeight="1">
      <c r="A46" s="41"/>
      <c r="B46" s="42"/>
      <c r="C46" s="43"/>
      <c r="D46" s="43"/>
      <c r="E46" s="72" t="str">
        <f>E7</f>
        <v>ZŠ Rokycanova - adaptace školního bytu</v>
      </c>
      <c r="F46" s="43"/>
      <c r="G46" s="43"/>
      <c r="H46" s="43"/>
      <c r="I46" s="43"/>
      <c r="J46" s="43"/>
      <c r="K46" s="43"/>
      <c r="L46" s="13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6.96" customHeight="1">
      <c r="A47" s="4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13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2" customHeight="1">
      <c r="A48" s="41"/>
      <c r="B48" s="42"/>
      <c r="C48" s="35" t="s">
        <v>21</v>
      </c>
      <c r="D48" s="43"/>
      <c r="E48" s="43"/>
      <c r="F48" s="30" t="str">
        <f>F10</f>
        <v>Sokolov, Rokycanova 258</v>
      </c>
      <c r="G48" s="43"/>
      <c r="H48" s="43"/>
      <c r="I48" s="35" t="s">
        <v>23</v>
      </c>
      <c r="J48" s="75" t="str">
        <f>IF(J10="","",J10)</f>
        <v>6. 5. 2025</v>
      </c>
      <c r="K48" s="43"/>
      <c r="L48" s="13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6.96" customHeight="1">
      <c r="A49" s="4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13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5.15" customHeight="1">
      <c r="A50" s="41"/>
      <c r="B50" s="42"/>
      <c r="C50" s="35" t="s">
        <v>25</v>
      </c>
      <c r="D50" s="43"/>
      <c r="E50" s="43"/>
      <c r="F50" s="30" t="str">
        <f>E13</f>
        <v>Město Sokolov</v>
      </c>
      <c r="G50" s="43"/>
      <c r="H50" s="43"/>
      <c r="I50" s="35" t="s">
        <v>31</v>
      </c>
      <c r="J50" s="39" t="str">
        <f>E19</f>
        <v xml:space="preserve"> </v>
      </c>
      <c r="K50" s="43"/>
      <c r="L50" s="13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5.15" customHeight="1">
      <c r="A51" s="41"/>
      <c r="B51" s="42"/>
      <c r="C51" s="35" t="s">
        <v>29</v>
      </c>
      <c r="D51" s="43"/>
      <c r="E51" s="43"/>
      <c r="F51" s="30" t="str">
        <f>IF(E16="","",E16)</f>
        <v>Vyplň údaj</v>
      </c>
      <c r="G51" s="43"/>
      <c r="H51" s="43"/>
      <c r="I51" s="35" t="s">
        <v>34</v>
      </c>
      <c r="J51" s="39" t="str">
        <f>E22</f>
        <v>Michal Kubelka</v>
      </c>
      <c r="K51" s="43"/>
      <c r="L51" s="13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0.32" customHeight="1">
      <c r="A52" s="41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13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29.28" customHeight="1">
      <c r="A53" s="41"/>
      <c r="B53" s="42"/>
      <c r="C53" s="157" t="s">
        <v>82</v>
      </c>
      <c r="D53" s="158"/>
      <c r="E53" s="158"/>
      <c r="F53" s="158"/>
      <c r="G53" s="158"/>
      <c r="H53" s="158"/>
      <c r="I53" s="158"/>
      <c r="J53" s="159" t="s">
        <v>83</v>
      </c>
      <c r="K53" s="158"/>
      <c r="L53" s="13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0.32" customHeight="1">
      <c r="A54" s="4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3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2.8" customHeight="1">
      <c r="A55" s="41"/>
      <c r="B55" s="42"/>
      <c r="C55" s="160" t="s">
        <v>70</v>
      </c>
      <c r="D55" s="43"/>
      <c r="E55" s="43"/>
      <c r="F55" s="43"/>
      <c r="G55" s="43"/>
      <c r="H55" s="43"/>
      <c r="I55" s="43"/>
      <c r="J55" s="105">
        <f>J95</f>
        <v>0</v>
      </c>
      <c r="K55" s="43"/>
      <c r="L55" s="13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U55" s="20" t="s">
        <v>84</v>
      </c>
    </row>
    <row r="56" s="9" customFormat="1" ht="24.96" customHeight="1">
      <c r="A56" s="9"/>
      <c r="B56" s="161"/>
      <c r="C56" s="162"/>
      <c r="D56" s="163" t="s">
        <v>85</v>
      </c>
      <c r="E56" s="164"/>
      <c r="F56" s="164"/>
      <c r="G56" s="164"/>
      <c r="H56" s="164"/>
      <c r="I56" s="164"/>
      <c r="J56" s="165">
        <f>J96</f>
        <v>0</v>
      </c>
      <c r="K56" s="162"/>
      <c r="L56" s="16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7"/>
      <c r="C57" s="168"/>
      <c r="D57" s="169" t="s">
        <v>86</v>
      </c>
      <c r="E57" s="170"/>
      <c r="F57" s="170"/>
      <c r="G57" s="170"/>
      <c r="H57" s="170"/>
      <c r="I57" s="170"/>
      <c r="J57" s="171">
        <f>J97</f>
        <v>0</v>
      </c>
      <c r="K57" s="168"/>
      <c r="L57" s="17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7"/>
      <c r="C58" s="168"/>
      <c r="D58" s="169" t="s">
        <v>87</v>
      </c>
      <c r="E58" s="170"/>
      <c r="F58" s="170"/>
      <c r="G58" s="170"/>
      <c r="H58" s="170"/>
      <c r="I58" s="170"/>
      <c r="J58" s="171">
        <f>J126</f>
        <v>0</v>
      </c>
      <c r="K58" s="168"/>
      <c r="L58" s="17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7"/>
      <c r="C59" s="168"/>
      <c r="D59" s="169" t="s">
        <v>88</v>
      </c>
      <c r="E59" s="170"/>
      <c r="F59" s="170"/>
      <c r="G59" s="170"/>
      <c r="H59" s="170"/>
      <c r="I59" s="170"/>
      <c r="J59" s="171">
        <f>J284</f>
        <v>0</v>
      </c>
      <c r="K59" s="168"/>
      <c r="L59" s="17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7"/>
      <c r="C60" s="168"/>
      <c r="D60" s="169" t="s">
        <v>89</v>
      </c>
      <c r="E60" s="170"/>
      <c r="F60" s="170"/>
      <c r="G60" s="170"/>
      <c r="H60" s="170"/>
      <c r="I60" s="170"/>
      <c r="J60" s="171">
        <f>J376</f>
        <v>0</v>
      </c>
      <c r="K60" s="168"/>
      <c r="L60" s="17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7"/>
      <c r="C61" s="168"/>
      <c r="D61" s="169" t="s">
        <v>90</v>
      </c>
      <c r="E61" s="170"/>
      <c r="F61" s="170"/>
      <c r="G61" s="170"/>
      <c r="H61" s="170"/>
      <c r="I61" s="170"/>
      <c r="J61" s="171">
        <f>J388</f>
        <v>0</v>
      </c>
      <c r="K61" s="168"/>
      <c r="L61" s="17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1"/>
      <c r="C62" s="162"/>
      <c r="D62" s="163" t="s">
        <v>91</v>
      </c>
      <c r="E62" s="164"/>
      <c r="F62" s="164"/>
      <c r="G62" s="164"/>
      <c r="H62" s="164"/>
      <c r="I62" s="164"/>
      <c r="J62" s="165">
        <f>J391</f>
        <v>0</v>
      </c>
      <c r="K62" s="162"/>
      <c r="L62" s="16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7"/>
      <c r="C63" s="168"/>
      <c r="D63" s="169" t="s">
        <v>92</v>
      </c>
      <c r="E63" s="170"/>
      <c r="F63" s="170"/>
      <c r="G63" s="170"/>
      <c r="H63" s="170"/>
      <c r="I63" s="170"/>
      <c r="J63" s="171">
        <f>J392</f>
        <v>0</v>
      </c>
      <c r="K63" s="168"/>
      <c r="L63" s="17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7"/>
      <c r="C64" s="168"/>
      <c r="D64" s="169" t="s">
        <v>93</v>
      </c>
      <c r="E64" s="170"/>
      <c r="F64" s="170"/>
      <c r="G64" s="170"/>
      <c r="H64" s="170"/>
      <c r="I64" s="170"/>
      <c r="J64" s="171">
        <f>J397</f>
        <v>0</v>
      </c>
      <c r="K64" s="168"/>
      <c r="L64" s="17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7"/>
      <c r="C65" s="168"/>
      <c r="D65" s="169" t="s">
        <v>94</v>
      </c>
      <c r="E65" s="170"/>
      <c r="F65" s="170"/>
      <c r="G65" s="170"/>
      <c r="H65" s="170"/>
      <c r="I65" s="170"/>
      <c r="J65" s="171">
        <f>J402</f>
        <v>0</v>
      </c>
      <c r="K65" s="168"/>
      <c r="L65" s="17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7"/>
      <c r="C66" s="168"/>
      <c r="D66" s="169" t="s">
        <v>95</v>
      </c>
      <c r="E66" s="170"/>
      <c r="F66" s="170"/>
      <c r="G66" s="170"/>
      <c r="H66" s="170"/>
      <c r="I66" s="170"/>
      <c r="J66" s="171">
        <f>J448</f>
        <v>0</v>
      </c>
      <c r="K66" s="168"/>
      <c r="L66" s="17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7"/>
      <c r="C67" s="168"/>
      <c r="D67" s="169" t="s">
        <v>96</v>
      </c>
      <c r="E67" s="170"/>
      <c r="F67" s="170"/>
      <c r="G67" s="170"/>
      <c r="H67" s="170"/>
      <c r="I67" s="170"/>
      <c r="J67" s="171">
        <f>J467</f>
        <v>0</v>
      </c>
      <c r="K67" s="168"/>
      <c r="L67" s="17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7"/>
      <c r="C68" s="168"/>
      <c r="D68" s="169" t="s">
        <v>97</v>
      </c>
      <c r="E68" s="170"/>
      <c r="F68" s="170"/>
      <c r="G68" s="170"/>
      <c r="H68" s="170"/>
      <c r="I68" s="170"/>
      <c r="J68" s="171">
        <f>J472</f>
        <v>0</v>
      </c>
      <c r="K68" s="168"/>
      <c r="L68" s="17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7"/>
      <c r="C69" s="168"/>
      <c r="D69" s="169" t="s">
        <v>98</v>
      </c>
      <c r="E69" s="170"/>
      <c r="F69" s="170"/>
      <c r="G69" s="170"/>
      <c r="H69" s="170"/>
      <c r="I69" s="170"/>
      <c r="J69" s="171">
        <f>J476</f>
        <v>0</v>
      </c>
      <c r="K69" s="168"/>
      <c r="L69" s="172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7"/>
      <c r="C70" s="168"/>
      <c r="D70" s="169" t="s">
        <v>99</v>
      </c>
      <c r="E70" s="170"/>
      <c r="F70" s="170"/>
      <c r="G70" s="170"/>
      <c r="H70" s="170"/>
      <c r="I70" s="170"/>
      <c r="J70" s="171">
        <f>J487</f>
        <v>0</v>
      </c>
      <c r="K70" s="168"/>
      <c r="L70" s="172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7"/>
      <c r="C71" s="168"/>
      <c r="D71" s="169" t="s">
        <v>100</v>
      </c>
      <c r="E71" s="170"/>
      <c r="F71" s="170"/>
      <c r="G71" s="170"/>
      <c r="H71" s="170"/>
      <c r="I71" s="170"/>
      <c r="J71" s="171">
        <f>J498</f>
        <v>0</v>
      </c>
      <c r="K71" s="168"/>
      <c r="L71" s="172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7"/>
      <c r="C72" s="168"/>
      <c r="D72" s="169" t="s">
        <v>101</v>
      </c>
      <c r="E72" s="170"/>
      <c r="F72" s="170"/>
      <c r="G72" s="170"/>
      <c r="H72" s="170"/>
      <c r="I72" s="170"/>
      <c r="J72" s="171">
        <f>J578</f>
        <v>0</v>
      </c>
      <c r="K72" s="168"/>
      <c r="L72" s="172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7"/>
      <c r="C73" s="168"/>
      <c r="D73" s="169" t="s">
        <v>102</v>
      </c>
      <c r="E73" s="170"/>
      <c r="F73" s="170"/>
      <c r="G73" s="170"/>
      <c r="H73" s="170"/>
      <c r="I73" s="170"/>
      <c r="J73" s="171">
        <f>J609</f>
        <v>0</v>
      </c>
      <c r="K73" s="168"/>
      <c r="L73" s="172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7"/>
      <c r="C74" s="168"/>
      <c r="D74" s="169" t="s">
        <v>103</v>
      </c>
      <c r="E74" s="170"/>
      <c r="F74" s="170"/>
      <c r="G74" s="170"/>
      <c r="H74" s="170"/>
      <c r="I74" s="170"/>
      <c r="J74" s="171">
        <f>J642</f>
        <v>0</v>
      </c>
      <c r="K74" s="168"/>
      <c r="L74" s="172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7"/>
      <c r="C75" s="168"/>
      <c r="D75" s="169" t="s">
        <v>104</v>
      </c>
      <c r="E75" s="170"/>
      <c r="F75" s="170"/>
      <c r="G75" s="170"/>
      <c r="H75" s="170"/>
      <c r="I75" s="170"/>
      <c r="J75" s="171">
        <f>J715</f>
        <v>0</v>
      </c>
      <c r="K75" s="168"/>
      <c r="L75" s="172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7"/>
      <c r="C76" s="168"/>
      <c r="D76" s="169" t="s">
        <v>105</v>
      </c>
      <c r="E76" s="170"/>
      <c r="F76" s="170"/>
      <c r="G76" s="170"/>
      <c r="H76" s="170"/>
      <c r="I76" s="170"/>
      <c r="J76" s="171">
        <f>J759</f>
        <v>0</v>
      </c>
      <c r="K76" s="168"/>
      <c r="L76" s="172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61"/>
      <c r="C77" s="162"/>
      <c r="D77" s="163" t="s">
        <v>106</v>
      </c>
      <c r="E77" s="164"/>
      <c r="F77" s="164"/>
      <c r="G77" s="164"/>
      <c r="H77" s="164"/>
      <c r="I77" s="164"/>
      <c r="J77" s="165">
        <f>J860</f>
        <v>0</v>
      </c>
      <c r="K77" s="162"/>
      <c r="L77" s="16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2" customFormat="1" ht="21.84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13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3" s="2" customFormat="1" ht="6.96" customHeight="1">
      <c r="A83" s="41"/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13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24.96" customHeight="1">
      <c r="A84" s="41"/>
      <c r="B84" s="42"/>
      <c r="C84" s="26" t="s">
        <v>107</v>
      </c>
      <c r="D84" s="43"/>
      <c r="E84" s="43"/>
      <c r="F84" s="43"/>
      <c r="G84" s="43"/>
      <c r="H84" s="43"/>
      <c r="I84" s="43"/>
      <c r="J84" s="43"/>
      <c r="K84" s="43"/>
      <c r="L84" s="13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16</v>
      </c>
      <c r="D86" s="43"/>
      <c r="E86" s="43"/>
      <c r="F86" s="43"/>
      <c r="G86" s="43"/>
      <c r="H86" s="43"/>
      <c r="I86" s="43"/>
      <c r="J86" s="43"/>
      <c r="K86" s="43"/>
      <c r="L86" s="13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E7</f>
        <v>ZŠ Rokycanova - adaptace školního bytu</v>
      </c>
      <c r="F87" s="43"/>
      <c r="G87" s="43"/>
      <c r="H87" s="43"/>
      <c r="I87" s="43"/>
      <c r="J87" s="43"/>
      <c r="K87" s="43"/>
      <c r="L87" s="13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F10</f>
        <v>Sokolov, Rokycanova 258</v>
      </c>
      <c r="G89" s="43"/>
      <c r="H89" s="43"/>
      <c r="I89" s="35" t="s">
        <v>23</v>
      </c>
      <c r="J89" s="75" t="str">
        <f>IF(J10="","",J10)</f>
        <v>6. 5. 2025</v>
      </c>
      <c r="K89" s="43"/>
      <c r="L89" s="13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E13</f>
        <v>Město Sokolov</v>
      </c>
      <c r="G91" s="43"/>
      <c r="H91" s="43"/>
      <c r="I91" s="35" t="s">
        <v>31</v>
      </c>
      <c r="J91" s="39" t="str">
        <f>E19</f>
        <v xml:space="preserve"> </v>
      </c>
      <c r="K91" s="43"/>
      <c r="L91" s="13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29</v>
      </c>
      <c r="D92" s="43"/>
      <c r="E92" s="43"/>
      <c r="F92" s="30" t="str">
        <f>IF(E16="","",E16)</f>
        <v>Vyplň údaj</v>
      </c>
      <c r="G92" s="43"/>
      <c r="H92" s="43"/>
      <c r="I92" s="35" t="s">
        <v>34</v>
      </c>
      <c r="J92" s="39" t="str">
        <f>E22</f>
        <v>Michal Kubelka</v>
      </c>
      <c r="K92" s="43"/>
      <c r="L92" s="13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3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73"/>
      <c r="B94" s="174"/>
      <c r="C94" s="175" t="s">
        <v>108</v>
      </c>
      <c r="D94" s="176" t="s">
        <v>57</v>
      </c>
      <c r="E94" s="176" t="s">
        <v>53</v>
      </c>
      <c r="F94" s="176" t="s">
        <v>54</v>
      </c>
      <c r="G94" s="176" t="s">
        <v>109</v>
      </c>
      <c r="H94" s="176" t="s">
        <v>110</v>
      </c>
      <c r="I94" s="176" t="s">
        <v>111</v>
      </c>
      <c r="J94" s="176" t="s">
        <v>83</v>
      </c>
      <c r="K94" s="177" t="s">
        <v>112</v>
      </c>
      <c r="L94" s="178"/>
      <c r="M94" s="95" t="s">
        <v>19</v>
      </c>
      <c r="N94" s="96" t="s">
        <v>42</v>
      </c>
      <c r="O94" s="96" t="s">
        <v>113</v>
      </c>
      <c r="P94" s="96" t="s">
        <v>114</v>
      </c>
      <c r="Q94" s="96" t="s">
        <v>115</v>
      </c>
      <c r="R94" s="96" t="s">
        <v>116</v>
      </c>
      <c r="S94" s="96" t="s">
        <v>117</v>
      </c>
      <c r="T94" s="97" t="s">
        <v>118</v>
      </c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</row>
    <row r="95" s="2" customFormat="1" ht="22.8" customHeight="1">
      <c r="A95" s="41"/>
      <c r="B95" s="42"/>
      <c r="C95" s="102" t="s">
        <v>119</v>
      </c>
      <c r="D95" s="43"/>
      <c r="E95" s="43"/>
      <c r="F95" s="43"/>
      <c r="G95" s="43"/>
      <c r="H95" s="43"/>
      <c r="I95" s="43"/>
      <c r="J95" s="179">
        <f>BK95</f>
        <v>0</v>
      </c>
      <c r="K95" s="43"/>
      <c r="L95" s="47"/>
      <c r="M95" s="98"/>
      <c r="N95" s="180"/>
      <c r="O95" s="99"/>
      <c r="P95" s="181">
        <f>P96+P391+P860</f>
        <v>0</v>
      </c>
      <c r="Q95" s="99"/>
      <c r="R95" s="181">
        <f>R96+R391+R860</f>
        <v>15.136866280000003</v>
      </c>
      <c r="S95" s="99"/>
      <c r="T95" s="182">
        <f>T96+T391+T860</f>
        <v>10.563742549999999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71</v>
      </c>
      <c r="AU95" s="20" t="s">
        <v>84</v>
      </c>
      <c r="BK95" s="183">
        <f>BK96+BK391+BK860</f>
        <v>0</v>
      </c>
    </row>
    <row r="96" s="12" customFormat="1" ht="25.92" customHeight="1">
      <c r="A96" s="12"/>
      <c r="B96" s="184"/>
      <c r="C96" s="185"/>
      <c r="D96" s="186" t="s">
        <v>71</v>
      </c>
      <c r="E96" s="187" t="s">
        <v>120</v>
      </c>
      <c r="F96" s="187" t="s">
        <v>121</v>
      </c>
      <c r="G96" s="185"/>
      <c r="H96" s="185"/>
      <c r="I96" s="188"/>
      <c r="J96" s="189">
        <f>BK96</f>
        <v>0</v>
      </c>
      <c r="K96" s="185"/>
      <c r="L96" s="190"/>
      <c r="M96" s="191"/>
      <c r="N96" s="192"/>
      <c r="O96" s="192"/>
      <c r="P96" s="193">
        <f>P97+P126+P284+P376+P388</f>
        <v>0</v>
      </c>
      <c r="Q96" s="192"/>
      <c r="R96" s="193">
        <f>R97+R126+R284+R376+R388</f>
        <v>11.373438970000002</v>
      </c>
      <c r="S96" s="192"/>
      <c r="T96" s="194">
        <f>T97+T126+T284+T376+T388</f>
        <v>6.6736219999999999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5" t="s">
        <v>77</v>
      </c>
      <c r="AT96" s="196" t="s">
        <v>71</v>
      </c>
      <c r="AU96" s="196" t="s">
        <v>72</v>
      </c>
      <c r="AY96" s="195" t="s">
        <v>122</v>
      </c>
      <c r="BK96" s="197">
        <f>BK97+BK126+BK284+BK376+BK388</f>
        <v>0</v>
      </c>
    </row>
    <row r="97" s="12" customFormat="1" ht="22.8" customHeight="1">
      <c r="A97" s="12"/>
      <c r="B97" s="184"/>
      <c r="C97" s="185"/>
      <c r="D97" s="186" t="s">
        <v>71</v>
      </c>
      <c r="E97" s="198" t="s">
        <v>123</v>
      </c>
      <c r="F97" s="198" t="s">
        <v>124</v>
      </c>
      <c r="G97" s="185"/>
      <c r="H97" s="185"/>
      <c r="I97" s="188"/>
      <c r="J97" s="199">
        <f>BK97</f>
        <v>0</v>
      </c>
      <c r="K97" s="185"/>
      <c r="L97" s="190"/>
      <c r="M97" s="191"/>
      <c r="N97" s="192"/>
      <c r="O97" s="192"/>
      <c r="P97" s="193">
        <f>SUM(P98:P125)</f>
        <v>0</v>
      </c>
      <c r="Q97" s="192"/>
      <c r="R97" s="193">
        <f>SUM(R98:R125)</f>
        <v>2.5707576000000003</v>
      </c>
      <c r="S97" s="192"/>
      <c r="T97" s="194">
        <f>SUM(T98:T125)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5" t="s">
        <v>77</v>
      </c>
      <c r="AT97" s="196" t="s">
        <v>71</v>
      </c>
      <c r="AU97" s="196" t="s">
        <v>77</v>
      </c>
      <c r="AY97" s="195" t="s">
        <v>122</v>
      </c>
      <c r="BK97" s="197">
        <f>SUM(BK98:BK125)</f>
        <v>0</v>
      </c>
    </row>
    <row r="98" s="2" customFormat="1" ht="24.15" customHeight="1">
      <c r="A98" s="41"/>
      <c r="B98" s="42"/>
      <c r="C98" s="200" t="s">
        <v>77</v>
      </c>
      <c r="D98" s="200" t="s">
        <v>125</v>
      </c>
      <c r="E98" s="201" t="s">
        <v>126</v>
      </c>
      <c r="F98" s="202" t="s">
        <v>127</v>
      </c>
      <c r="G98" s="203" t="s">
        <v>128</v>
      </c>
      <c r="H98" s="204">
        <v>1.0840000000000001</v>
      </c>
      <c r="I98" s="205"/>
      <c r="J98" s="206">
        <f>ROUND(I98*H98,2)</f>
        <v>0</v>
      </c>
      <c r="K98" s="202" t="s">
        <v>129</v>
      </c>
      <c r="L98" s="47"/>
      <c r="M98" s="207" t="s">
        <v>19</v>
      </c>
      <c r="N98" s="208" t="s">
        <v>43</v>
      </c>
      <c r="O98" s="87"/>
      <c r="P98" s="209">
        <f>O98*H98</f>
        <v>0</v>
      </c>
      <c r="Q98" s="209">
        <v>1.8775</v>
      </c>
      <c r="R98" s="209">
        <f>Q98*H98</f>
        <v>2.0352100000000002</v>
      </c>
      <c r="S98" s="209">
        <v>0</v>
      </c>
      <c r="T98" s="210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1" t="s">
        <v>130</v>
      </c>
      <c r="AT98" s="211" t="s">
        <v>125</v>
      </c>
      <c r="AU98" s="211" t="s">
        <v>79</v>
      </c>
      <c r="AY98" s="20" t="s">
        <v>122</v>
      </c>
      <c r="BE98" s="212">
        <f>IF(N98="základní",J98,0)</f>
        <v>0</v>
      </c>
      <c r="BF98" s="212">
        <f>IF(N98="snížená",J98,0)</f>
        <v>0</v>
      </c>
      <c r="BG98" s="212">
        <f>IF(N98="zákl. přenesená",J98,0)</f>
        <v>0</v>
      </c>
      <c r="BH98" s="212">
        <f>IF(N98="sníž. přenesená",J98,0)</f>
        <v>0</v>
      </c>
      <c r="BI98" s="212">
        <f>IF(N98="nulová",J98,0)</f>
        <v>0</v>
      </c>
      <c r="BJ98" s="20" t="s">
        <v>77</v>
      </c>
      <c r="BK98" s="212">
        <f>ROUND(I98*H98,2)</f>
        <v>0</v>
      </c>
      <c r="BL98" s="20" t="s">
        <v>130</v>
      </c>
      <c r="BM98" s="211" t="s">
        <v>131</v>
      </c>
    </row>
    <row r="99" s="2" customFormat="1">
      <c r="A99" s="41"/>
      <c r="B99" s="42"/>
      <c r="C99" s="43"/>
      <c r="D99" s="213" t="s">
        <v>132</v>
      </c>
      <c r="E99" s="43"/>
      <c r="F99" s="214" t="s">
        <v>133</v>
      </c>
      <c r="G99" s="43"/>
      <c r="H99" s="43"/>
      <c r="I99" s="215"/>
      <c r="J99" s="43"/>
      <c r="K99" s="43"/>
      <c r="L99" s="47"/>
      <c r="M99" s="216"/>
      <c r="N99" s="217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132</v>
      </c>
      <c r="AU99" s="20" t="s">
        <v>79</v>
      </c>
    </row>
    <row r="100" s="13" customFormat="1">
      <c r="A100" s="13"/>
      <c r="B100" s="218"/>
      <c r="C100" s="219"/>
      <c r="D100" s="220" t="s">
        <v>134</v>
      </c>
      <c r="E100" s="221" t="s">
        <v>19</v>
      </c>
      <c r="F100" s="222" t="s">
        <v>135</v>
      </c>
      <c r="G100" s="219"/>
      <c r="H100" s="221" t="s">
        <v>19</v>
      </c>
      <c r="I100" s="223"/>
      <c r="J100" s="219"/>
      <c r="K100" s="219"/>
      <c r="L100" s="224"/>
      <c r="M100" s="225"/>
      <c r="N100" s="226"/>
      <c r="O100" s="226"/>
      <c r="P100" s="226"/>
      <c r="Q100" s="226"/>
      <c r="R100" s="226"/>
      <c r="S100" s="226"/>
      <c r="T100" s="227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8" t="s">
        <v>134</v>
      </c>
      <c r="AU100" s="228" t="s">
        <v>79</v>
      </c>
      <c r="AV100" s="13" t="s">
        <v>77</v>
      </c>
      <c r="AW100" s="13" t="s">
        <v>33</v>
      </c>
      <c r="AX100" s="13" t="s">
        <v>72</v>
      </c>
      <c r="AY100" s="228" t="s">
        <v>122</v>
      </c>
    </row>
    <row r="101" s="14" customFormat="1">
      <c r="A101" s="14"/>
      <c r="B101" s="229"/>
      <c r="C101" s="230"/>
      <c r="D101" s="220" t="s">
        <v>134</v>
      </c>
      <c r="E101" s="231" t="s">
        <v>19</v>
      </c>
      <c r="F101" s="232" t="s">
        <v>136</v>
      </c>
      <c r="G101" s="230"/>
      <c r="H101" s="233">
        <v>1.0840000000000001</v>
      </c>
      <c r="I101" s="234"/>
      <c r="J101" s="230"/>
      <c r="K101" s="230"/>
      <c r="L101" s="235"/>
      <c r="M101" s="236"/>
      <c r="N101" s="237"/>
      <c r="O101" s="237"/>
      <c r="P101" s="237"/>
      <c r="Q101" s="237"/>
      <c r="R101" s="237"/>
      <c r="S101" s="237"/>
      <c r="T101" s="238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39" t="s">
        <v>134</v>
      </c>
      <c r="AU101" s="239" t="s">
        <v>79</v>
      </c>
      <c r="AV101" s="14" t="s">
        <v>79</v>
      </c>
      <c r="AW101" s="14" t="s">
        <v>33</v>
      </c>
      <c r="AX101" s="14" t="s">
        <v>77</v>
      </c>
      <c r="AY101" s="239" t="s">
        <v>122</v>
      </c>
    </row>
    <row r="102" s="2" customFormat="1" ht="16.5" customHeight="1">
      <c r="A102" s="41"/>
      <c r="B102" s="42"/>
      <c r="C102" s="200" t="s">
        <v>79</v>
      </c>
      <c r="D102" s="200" t="s">
        <v>125</v>
      </c>
      <c r="E102" s="201" t="s">
        <v>137</v>
      </c>
      <c r="F102" s="202" t="s">
        <v>138</v>
      </c>
      <c r="G102" s="203" t="s">
        <v>139</v>
      </c>
      <c r="H102" s="204">
        <v>8.5999999999999996</v>
      </c>
      <c r="I102" s="205"/>
      <c r="J102" s="206">
        <f>ROUND(I102*H102,2)</f>
        <v>0</v>
      </c>
      <c r="K102" s="202" t="s">
        <v>129</v>
      </c>
      <c r="L102" s="47"/>
      <c r="M102" s="207" t="s">
        <v>19</v>
      </c>
      <c r="N102" s="208" t="s">
        <v>43</v>
      </c>
      <c r="O102" s="87"/>
      <c r="P102" s="209">
        <f>O102*H102</f>
        <v>0</v>
      </c>
      <c r="Q102" s="209">
        <v>0.00013999999999999999</v>
      </c>
      <c r="R102" s="209">
        <f>Q102*H102</f>
        <v>0.0012039999999999998</v>
      </c>
      <c r="S102" s="209">
        <v>0</v>
      </c>
      <c r="T102" s="210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1" t="s">
        <v>130</v>
      </c>
      <c r="AT102" s="211" t="s">
        <v>125</v>
      </c>
      <c r="AU102" s="211" t="s">
        <v>79</v>
      </c>
      <c r="AY102" s="20" t="s">
        <v>122</v>
      </c>
      <c r="BE102" s="212">
        <f>IF(N102="základní",J102,0)</f>
        <v>0</v>
      </c>
      <c r="BF102" s="212">
        <f>IF(N102="snížená",J102,0)</f>
        <v>0</v>
      </c>
      <c r="BG102" s="212">
        <f>IF(N102="zákl. přenesená",J102,0)</f>
        <v>0</v>
      </c>
      <c r="BH102" s="212">
        <f>IF(N102="sníž. přenesená",J102,0)</f>
        <v>0</v>
      </c>
      <c r="BI102" s="212">
        <f>IF(N102="nulová",J102,0)</f>
        <v>0</v>
      </c>
      <c r="BJ102" s="20" t="s">
        <v>77</v>
      </c>
      <c r="BK102" s="212">
        <f>ROUND(I102*H102,2)</f>
        <v>0</v>
      </c>
      <c r="BL102" s="20" t="s">
        <v>130</v>
      </c>
      <c r="BM102" s="211" t="s">
        <v>140</v>
      </c>
    </row>
    <row r="103" s="2" customFormat="1">
      <c r="A103" s="41"/>
      <c r="B103" s="42"/>
      <c r="C103" s="43"/>
      <c r="D103" s="213" t="s">
        <v>132</v>
      </c>
      <c r="E103" s="43"/>
      <c r="F103" s="214" t="s">
        <v>141</v>
      </c>
      <c r="G103" s="43"/>
      <c r="H103" s="43"/>
      <c r="I103" s="215"/>
      <c r="J103" s="43"/>
      <c r="K103" s="43"/>
      <c r="L103" s="47"/>
      <c r="M103" s="216"/>
      <c r="N103" s="217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132</v>
      </c>
      <c r="AU103" s="20" t="s">
        <v>79</v>
      </c>
    </row>
    <row r="104" s="14" customFormat="1">
      <c r="A104" s="14"/>
      <c r="B104" s="229"/>
      <c r="C104" s="230"/>
      <c r="D104" s="220" t="s">
        <v>134</v>
      </c>
      <c r="E104" s="231" t="s">
        <v>19</v>
      </c>
      <c r="F104" s="232" t="s">
        <v>142</v>
      </c>
      <c r="G104" s="230"/>
      <c r="H104" s="233">
        <v>8.5999999999999996</v>
      </c>
      <c r="I104" s="234"/>
      <c r="J104" s="230"/>
      <c r="K104" s="230"/>
      <c r="L104" s="235"/>
      <c r="M104" s="236"/>
      <c r="N104" s="237"/>
      <c r="O104" s="237"/>
      <c r="P104" s="237"/>
      <c r="Q104" s="237"/>
      <c r="R104" s="237"/>
      <c r="S104" s="237"/>
      <c r="T104" s="238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39" t="s">
        <v>134</v>
      </c>
      <c r="AU104" s="239" t="s">
        <v>79</v>
      </c>
      <c r="AV104" s="14" t="s">
        <v>79</v>
      </c>
      <c r="AW104" s="14" t="s">
        <v>33</v>
      </c>
      <c r="AX104" s="14" t="s">
        <v>77</v>
      </c>
      <c r="AY104" s="239" t="s">
        <v>122</v>
      </c>
    </row>
    <row r="105" s="2" customFormat="1" ht="16.5" customHeight="1">
      <c r="A105" s="41"/>
      <c r="B105" s="42"/>
      <c r="C105" s="200" t="s">
        <v>123</v>
      </c>
      <c r="D105" s="200" t="s">
        <v>125</v>
      </c>
      <c r="E105" s="201" t="s">
        <v>143</v>
      </c>
      <c r="F105" s="202" t="s">
        <v>144</v>
      </c>
      <c r="G105" s="203" t="s">
        <v>145</v>
      </c>
      <c r="H105" s="204">
        <v>0.029000000000000001</v>
      </c>
      <c r="I105" s="205"/>
      <c r="J105" s="206">
        <f>ROUND(I105*H105,2)</f>
        <v>0</v>
      </c>
      <c r="K105" s="202" t="s">
        <v>129</v>
      </c>
      <c r="L105" s="47"/>
      <c r="M105" s="207" t="s">
        <v>19</v>
      </c>
      <c r="N105" s="208" t="s">
        <v>43</v>
      </c>
      <c r="O105" s="87"/>
      <c r="P105" s="209">
        <f>O105*H105</f>
        <v>0</v>
      </c>
      <c r="Q105" s="209">
        <v>1.0900000000000001</v>
      </c>
      <c r="R105" s="209">
        <f>Q105*H105</f>
        <v>0.031610000000000006</v>
      </c>
      <c r="S105" s="209">
        <v>0</v>
      </c>
      <c r="T105" s="210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1" t="s">
        <v>130</v>
      </c>
      <c r="AT105" s="211" t="s">
        <v>125</v>
      </c>
      <c r="AU105" s="211" t="s">
        <v>79</v>
      </c>
      <c r="AY105" s="20" t="s">
        <v>122</v>
      </c>
      <c r="BE105" s="212">
        <f>IF(N105="základní",J105,0)</f>
        <v>0</v>
      </c>
      <c r="BF105" s="212">
        <f>IF(N105="snížená",J105,0)</f>
        <v>0</v>
      </c>
      <c r="BG105" s="212">
        <f>IF(N105="zákl. přenesená",J105,0)</f>
        <v>0</v>
      </c>
      <c r="BH105" s="212">
        <f>IF(N105="sníž. přenesená",J105,0)</f>
        <v>0</v>
      </c>
      <c r="BI105" s="212">
        <f>IF(N105="nulová",J105,0)</f>
        <v>0</v>
      </c>
      <c r="BJ105" s="20" t="s">
        <v>77</v>
      </c>
      <c r="BK105" s="212">
        <f>ROUND(I105*H105,2)</f>
        <v>0</v>
      </c>
      <c r="BL105" s="20" t="s">
        <v>130</v>
      </c>
      <c r="BM105" s="211" t="s">
        <v>146</v>
      </c>
    </row>
    <row r="106" s="2" customFormat="1">
      <c r="A106" s="41"/>
      <c r="B106" s="42"/>
      <c r="C106" s="43"/>
      <c r="D106" s="213" t="s">
        <v>132</v>
      </c>
      <c r="E106" s="43"/>
      <c r="F106" s="214" t="s">
        <v>147</v>
      </c>
      <c r="G106" s="43"/>
      <c r="H106" s="43"/>
      <c r="I106" s="215"/>
      <c r="J106" s="43"/>
      <c r="K106" s="43"/>
      <c r="L106" s="47"/>
      <c r="M106" s="216"/>
      <c r="N106" s="217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132</v>
      </c>
      <c r="AU106" s="20" t="s">
        <v>79</v>
      </c>
    </row>
    <row r="107" s="13" customFormat="1">
      <c r="A107" s="13"/>
      <c r="B107" s="218"/>
      <c r="C107" s="219"/>
      <c r="D107" s="220" t="s">
        <v>134</v>
      </c>
      <c r="E107" s="221" t="s">
        <v>19</v>
      </c>
      <c r="F107" s="222" t="s">
        <v>148</v>
      </c>
      <c r="G107" s="219"/>
      <c r="H107" s="221" t="s">
        <v>19</v>
      </c>
      <c r="I107" s="223"/>
      <c r="J107" s="219"/>
      <c r="K107" s="219"/>
      <c r="L107" s="224"/>
      <c r="M107" s="225"/>
      <c r="N107" s="226"/>
      <c r="O107" s="226"/>
      <c r="P107" s="226"/>
      <c r="Q107" s="226"/>
      <c r="R107" s="226"/>
      <c r="S107" s="226"/>
      <c r="T107" s="22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8" t="s">
        <v>134</v>
      </c>
      <c r="AU107" s="228" t="s">
        <v>79</v>
      </c>
      <c r="AV107" s="13" t="s">
        <v>77</v>
      </c>
      <c r="AW107" s="13" t="s">
        <v>33</v>
      </c>
      <c r="AX107" s="13" t="s">
        <v>72</v>
      </c>
      <c r="AY107" s="228" t="s">
        <v>122</v>
      </c>
    </row>
    <row r="108" s="13" customFormat="1">
      <c r="A108" s="13"/>
      <c r="B108" s="218"/>
      <c r="C108" s="219"/>
      <c r="D108" s="220" t="s">
        <v>134</v>
      </c>
      <c r="E108" s="221" t="s">
        <v>19</v>
      </c>
      <c r="F108" s="222" t="s">
        <v>149</v>
      </c>
      <c r="G108" s="219"/>
      <c r="H108" s="221" t="s">
        <v>19</v>
      </c>
      <c r="I108" s="223"/>
      <c r="J108" s="219"/>
      <c r="K108" s="219"/>
      <c r="L108" s="224"/>
      <c r="M108" s="225"/>
      <c r="N108" s="226"/>
      <c r="O108" s="226"/>
      <c r="P108" s="226"/>
      <c r="Q108" s="226"/>
      <c r="R108" s="226"/>
      <c r="S108" s="226"/>
      <c r="T108" s="227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8" t="s">
        <v>134</v>
      </c>
      <c r="AU108" s="228" t="s">
        <v>79</v>
      </c>
      <c r="AV108" s="13" t="s">
        <v>77</v>
      </c>
      <c r="AW108" s="13" t="s">
        <v>33</v>
      </c>
      <c r="AX108" s="13" t="s">
        <v>72</v>
      </c>
      <c r="AY108" s="228" t="s">
        <v>122</v>
      </c>
    </row>
    <row r="109" s="14" customFormat="1">
      <c r="A109" s="14"/>
      <c r="B109" s="229"/>
      <c r="C109" s="230"/>
      <c r="D109" s="220" t="s">
        <v>134</v>
      </c>
      <c r="E109" s="231" t="s">
        <v>19</v>
      </c>
      <c r="F109" s="232" t="s">
        <v>150</v>
      </c>
      <c r="G109" s="230"/>
      <c r="H109" s="233">
        <v>0.029000000000000001</v>
      </c>
      <c r="I109" s="234"/>
      <c r="J109" s="230"/>
      <c r="K109" s="230"/>
      <c r="L109" s="235"/>
      <c r="M109" s="236"/>
      <c r="N109" s="237"/>
      <c r="O109" s="237"/>
      <c r="P109" s="237"/>
      <c r="Q109" s="237"/>
      <c r="R109" s="237"/>
      <c r="S109" s="237"/>
      <c r="T109" s="23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39" t="s">
        <v>134</v>
      </c>
      <c r="AU109" s="239" t="s">
        <v>79</v>
      </c>
      <c r="AV109" s="14" t="s">
        <v>79</v>
      </c>
      <c r="AW109" s="14" t="s">
        <v>33</v>
      </c>
      <c r="AX109" s="14" t="s">
        <v>77</v>
      </c>
      <c r="AY109" s="239" t="s">
        <v>122</v>
      </c>
    </row>
    <row r="110" s="2" customFormat="1" ht="16.5" customHeight="1">
      <c r="A110" s="41"/>
      <c r="B110" s="42"/>
      <c r="C110" s="200" t="s">
        <v>130</v>
      </c>
      <c r="D110" s="200" t="s">
        <v>125</v>
      </c>
      <c r="E110" s="201" t="s">
        <v>151</v>
      </c>
      <c r="F110" s="202" t="s">
        <v>152</v>
      </c>
      <c r="G110" s="203" t="s">
        <v>145</v>
      </c>
      <c r="H110" s="204">
        <v>0.11</v>
      </c>
      <c r="I110" s="205"/>
      <c r="J110" s="206">
        <f>ROUND(I110*H110,2)</f>
        <v>0</v>
      </c>
      <c r="K110" s="202" t="s">
        <v>129</v>
      </c>
      <c r="L110" s="47"/>
      <c r="M110" s="207" t="s">
        <v>19</v>
      </c>
      <c r="N110" s="208" t="s">
        <v>43</v>
      </c>
      <c r="O110" s="87"/>
      <c r="P110" s="209">
        <f>O110*H110</f>
        <v>0</v>
      </c>
      <c r="Q110" s="209">
        <v>1.0900000000000001</v>
      </c>
      <c r="R110" s="209">
        <f>Q110*H110</f>
        <v>0.11990000000000001</v>
      </c>
      <c r="S110" s="209">
        <v>0</v>
      </c>
      <c r="T110" s="210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1" t="s">
        <v>130</v>
      </c>
      <c r="AT110" s="211" t="s">
        <v>125</v>
      </c>
      <c r="AU110" s="211" t="s">
        <v>79</v>
      </c>
      <c r="AY110" s="20" t="s">
        <v>122</v>
      </c>
      <c r="BE110" s="212">
        <f>IF(N110="základní",J110,0)</f>
        <v>0</v>
      </c>
      <c r="BF110" s="212">
        <f>IF(N110="snížená",J110,0)</f>
        <v>0</v>
      </c>
      <c r="BG110" s="212">
        <f>IF(N110="zákl. přenesená",J110,0)</f>
        <v>0</v>
      </c>
      <c r="BH110" s="212">
        <f>IF(N110="sníž. přenesená",J110,0)</f>
        <v>0</v>
      </c>
      <c r="BI110" s="212">
        <f>IF(N110="nulová",J110,0)</f>
        <v>0</v>
      </c>
      <c r="BJ110" s="20" t="s">
        <v>77</v>
      </c>
      <c r="BK110" s="212">
        <f>ROUND(I110*H110,2)</f>
        <v>0</v>
      </c>
      <c r="BL110" s="20" t="s">
        <v>130</v>
      </c>
      <c r="BM110" s="211" t="s">
        <v>153</v>
      </c>
    </row>
    <row r="111" s="2" customFormat="1">
      <c r="A111" s="41"/>
      <c r="B111" s="42"/>
      <c r="C111" s="43"/>
      <c r="D111" s="213" t="s">
        <v>132</v>
      </c>
      <c r="E111" s="43"/>
      <c r="F111" s="214" t="s">
        <v>154</v>
      </c>
      <c r="G111" s="43"/>
      <c r="H111" s="43"/>
      <c r="I111" s="215"/>
      <c r="J111" s="43"/>
      <c r="K111" s="43"/>
      <c r="L111" s="47"/>
      <c r="M111" s="216"/>
      <c r="N111" s="217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132</v>
      </c>
      <c r="AU111" s="20" t="s">
        <v>79</v>
      </c>
    </row>
    <row r="112" s="13" customFormat="1">
      <c r="A112" s="13"/>
      <c r="B112" s="218"/>
      <c r="C112" s="219"/>
      <c r="D112" s="220" t="s">
        <v>134</v>
      </c>
      <c r="E112" s="221" t="s">
        <v>19</v>
      </c>
      <c r="F112" s="222" t="s">
        <v>155</v>
      </c>
      <c r="G112" s="219"/>
      <c r="H112" s="221" t="s">
        <v>19</v>
      </c>
      <c r="I112" s="223"/>
      <c r="J112" s="219"/>
      <c r="K112" s="219"/>
      <c r="L112" s="224"/>
      <c r="M112" s="225"/>
      <c r="N112" s="226"/>
      <c r="O112" s="226"/>
      <c r="P112" s="226"/>
      <c r="Q112" s="226"/>
      <c r="R112" s="226"/>
      <c r="S112" s="226"/>
      <c r="T112" s="22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8" t="s">
        <v>134</v>
      </c>
      <c r="AU112" s="228" t="s">
        <v>79</v>
      </c>
      <c r="AV112" s="13" t="s">
        <v>77</v>
      </c>
      <c r="AW112" s="13" t="s">
        <v>33</v>
      </c>
      <c r="AX112" s="13" t="s">
        <v>72</v>
      </c>
      <c r="AY112" s="228" t="s">
        <v>122</v>
      </c>
    </row>
    <row r="113" s="13" customFormat="1">
      <c r="A113" s="13"/>
      <c r="B113" s="218"/>
      <c r="C113" s="219"/>
      <c r="D113" s="220" t="s">
        <v>134</v>
      </c>
      <c r="E113" s="221" t="s">
        <v>19</v>
      </c>
      <c r="F113" s="222" t="s">
        <v>156</v>
      </c>
      <c r="G113" s="219"/>
      <c r="H113" s="221" t="s">
        <v>19</v>
      </c>
      <c r="I113" s="223"/>
      <c r="J113" s="219"/>
      <c r="K113" s="219"/>
      <c r="L113" s="224"/>
      <c r="M113" s="225"/>
      <c r="N113" s="226"/>
      <c r="O113" s="226"/>
      <c r="P113" s="226"/>
      <c r="Q113" s="226"/>
      <c r="R113" s="226"/>
      <c r="S113" s="226"/>
      <c r="T113" s="227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28" t="s">
        <v>134</v>
      </c>
      <c r="AU113" s="228" t="s">
        <v>79</v>
      </c>
      <c r="AV113" s="13" t="s">
        <v>77</v>
      </c>
      <c r="AW113" s="13" t="s">
        <v>33</v>
      </c>
      <c r="AX113" s="13" t="s">
        <v>72</v>
      </c>
      <c r="AY113" s="228" t="s">
        <v>122</v>
      </c>
    </row>
    <row r="114" s="14" customFormat="1">
      <c r="A114" s="14"/>
      <c r="B114" s="229"/>
      <c r="C114" s="230"/>
      <c r="D114" s="220" t="s">
        <v>134</v>
      </c>
      <c r="E114" s="231" t="s">
        <v>19</v>
      </c>
      <c r="F114" s="232" t="s">
        <v>157</v>
      </c>
      <c r="G114" s="230"/>
      <c r="H114" s="233">
        <v>0.11</v>
      </c>
      <c r="I114" s="234"/>
      <c r="J114" s="230"/>
      <c r="K114" s="230"/>
      <c r="L114" s="235"/>
      <c r="M114" s="236"/>
      <c r="N114" s="237"/>
      <c r="O114" s="237"/>
      <c r="P114" s="237"/>
      <c r="Q114" s="237"/>
      <c r="R114" s="237"/>
      <c r="S114" s="237"/>
      <c r="T114" s="238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39" t="s">
        <v>134</v>
      </c>
      <c r="AU114" s="239" t="s">
        <v>79</v>
      </c>
      <c r="AV114" s="14" t="s">
        <v>79</v>
      </c>
      <c r="AW114" s="14" t="s">
        <v>33</v>
      </c>
      <c r="AX114" s="14" t="s">
        <v>77</v>
      </c>
      <c r="AY114" s="239" t="s">
        <v>122</v>
      </c>
    </row>
    <row r="115" s="2" customFormat="1" ht="16.5" customHeight="1">
      <c r="A115" s="41"/>
      <c r="B115" s="42"/>
      <c r="C115" s="200" t="s">
        <v>158</v>
      </c>
      <c r="D115" s="200" t="s">
        <v>125</v>
      </c>
      <c r="E115" s="201" t="s">
        <v>159</v>
      </c>
      <c r="F115" s="202" t="s">
        <v>160</v>
      </c>
      <c r="G115" s="203" t="s">
        <v>128</v>
      </c>
      <c r="H115" s="204">
        <v>0.12</v>
      </c>
      <c r="I115" s="205"/>
      <c r="J115" s="206">
        <f>ROUND(I115*H115,2)</f>
        <v>0</v>
      </c>
      <c r="K115" s="202" t="s">
        <v>129</v>
      </c>
      <c r="L115" s="47"/>
      <c r="M115" s="207" t="s">
        <v>19</v>
      </c>
      <c r="N115" s="208" t="s">
        <v>43</v>
      </c>
      <c r="O115" s="87"/>
      <c r="P115" s="209">
        <f>O115*H115</f>
        <v>0</v>
      </c>
      <c r="Q115" s="209">
        <v>1.94302</v>
      </c>
      <c r="R115" s="209">
        <f>Q115*H115</f>
        <v>0.23316239999999999</v>
      </c>
      <c r="S115" s="209">
        <v>0</v>
      </c>
      <c r="T115" s="210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1" t="s">
        <v>130</v>
      </c>
      <c r="AT115" s="211" t="s">
        <v>125</v>
      </c>
      <c r="AU115" s="211" t="s">
        <v>79</v>
      </c>
      <c r="AY115" s="20" t="s">
        <v>122</v>
      </c>
      <c r="BE115" s="212">
        <f>IF(N115="základní",J115,0)</f>
        <v>0</v>
      </c>
      <c r="BF115" s="212">
        <f>IF(N115="snížená",J115,0)</f>
        <v>0</v>
      </c>
      <c r="BG115" s="212">
        <f>IF(N115="zákl. přenesená",J115,0)</f>
        <v>0</v>
      </c>
      <c r="BH115" s="212">
        <f>IF(N115="sníž. přenesená",J115,0)</f>
        <v>0</v>
      </c>
      <c r="BI115" s="212">
        <f>IF(N115="nulová",J115,0)</f>
        <v>0</v>
      </c>
      <c r="BJ115" s="20" t="s">
        <v>77</v>
      </c>
      <c r="BK115" s="212">
        <f>ROUND(I115*H115,2)</f>
        <v>0</v>
      </c>
      <c r="BL115" s="20" t="s">
        <v>130</v>
      </c>
      <c r="BM115" s="211" t="s">
        <v>161</v>
      </c>
    </row>
    <row r="116" s="2" customFormat="1">
      <c r="A116" s="41"/>
      <c r="B116" s="42"/>
      <c r="C116" s="43"/>
      <c r="D116" s="213" t="s">
        <v>132</v>
      </c>
      <c r="E116" s="43"/>
      <c r="F116" s="214" t="s">
        <v>162</v>
      </c>
      <c r="G116" s="43"/>
      <c r="H116" s="43"/>
      <c r="I116" s="215"/>
      <c r="J116" s="43"/>
      <c r="K116" s="43"/>
      <c r="L116" s="47"/>
      <c r="M116" s="216"/>
      <c r="N116" s="217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132</v>
      </c>
      <c r="AU116" s="20" t="s">
        <v>79</v>
      </c>
    </row>
    <row r="117" s="13" customFormat="1">
      <c r="A117" s="13"/>
      <c r="B117" s="218"/>
      <c r="C117" s="219"/>
      <c r="D117" s="220" t="s">
        <v>134</v>
      </c>
      <c r="E117" s="221" t="s">
        <v>19</v>
      </c>
      <c r="F117" s="222" t="s">
        <v>155</v>
      </c>
      <c r="G117" s="219"/>
      <c r="H117" s="221" t="s">
        <v>19</v>
      </c>
      <c r="I117" s="223"/>
      <c r="J117" s="219"/>
      <c r="K117" s="219"/>
      <c r="L117" s="224"/>
      <c r="M117" s="225"/>
      <c r="N117" s="226"/>
      <c r="O117" s="226"/>
      <c r="P117" s="226"/>
      <c r="Q117" s="226"/>
      <c r="R117" s="226"/>
      <c r="S117" s="226"/>
      <c r="T117" s="22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8" t="s">
        <v>134</v>
      </c>
      <c r="AU117" s="228" t="s">
        <v>79</v>
      </c>
      <c r="AV117" s="13" t="s">
        <v>77</v>
      </c>
      <c r="AW117" s="13" t="s">
        <v>33</v>
      </c>
      <c r="AX117" s="13" t="s">
        <v>72</v>
      </c>
      <c r="AY117" s="228" t="s">
        <v>122</v>
      </c>
    </row>
    <row r="118" s="14" customFormat="1">
      <c r="A118" s="14"/>
      <c r="B118" s="229"/>
      <c r="C118" s="230"/>
      <c r="D118" s="220" t="s">
        <v>134</v>
      </c>
      <c r="E118" s="231" t="s">
        <v>19</v>
      </c>
      <c r="F118" s="232" t="s">
        <v>163</v>
      </c>
      <c r="G118" s="230"/>
      <c r="H118" s="233">
        <v>0.12</v>
      </c>
      <c r="I118" s="234"/>
      <c r="J118" s="230"/>
      <c r="K118" s="230"/>
      <c r="L118" s="235"/>
      <c r="M118" s="236"/>
      <c r="N118" s="237"/>
      <c r="O118" s="237"/>
      <c r="P118" s="237"/>
      <c r="Q118" s="237"/>
      <c r="R118" s="237"/>
      <c r="S118" s="237"/>
      <c r="T118" s="23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39" t="s">
        <v>134</v>
      </c>
      <c r="AU118" s="239" t="s">
        <v>79</v>
      </c>
      <c r="AV118" s="14" t="s">
        <v>79</v>
      </c>
      <c r="AW118" s="14" t="s">
        <v>33</v>
      </c>
      <c r="AX118" s="14" t="s">
        <v>77</v>
      </c>
      <c r="AY118" s="239" t="s">
        <v>122</v>
      </c>
    </row>
    <row r="119" s="2" customFormat="1" ht="21.75" customHeight="1">
      <c r="A119" s="41"/>
      <c r="B119" s="42"/>
      <c r="C119" s="200" t="s">
        <v>164</v>
      </c>
      <c r="D119" s="200" t="s">
        <v>125</v>
      </c>
      <c r="E119" s="201" t="s">
        <v>165</v>
      </c>
      <c r="F119" s="202" t="s">
        <v>166</v>
      </c>
      <c r="G119" s="203" t="s">
        <v>167</v>
      </c>
      <c r="H119" s="204">
        <v>0.83999999999999997</v>
      </c>
      <c r="I119" s="205"/>
      <c r="J119" s="206">
        <f>ROUND(I119*H119,2)</f>
        <v>0</v>
      </c>
      <c r="K119" s="202" t="s">
        <v>129</v>
      </c>
      <c r="L119" s="47"/>
      <c r="M119" s="207" t="s">
        <v>19</v>
      </c>
      <c r="N119" s="208" t="s">
        <v>43</v>
      </c>
      <c r="O119" s="87"/>
      <c r="P119" s="209">
        <f>O119*H119</f>
        <v>0</v>
      </c>
      <c r="Q119" s="209">
        <v>0.17818000000000001</v>
      </c>
      <c r="R119" s="209">
        <f>Q119*H119</f>
        <v>0.1496712</v>
      </c>
      <c r="S119" s="209">
        <v>0</v>
      </c>
      <c r="T119" s="210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1" t="s">
        <v>130</v>
      </c>
      <c r="AT119" s="211" t="s">
        <v>125</v>
      </c>
      <c r="AU119" s="211" t="s">
        <v>79</v>
      </c>
      <c r="AY119" s="20" t="s">
        <v>122</v>
      </c>
      <c r="BE119" s="212">
        <f>IF(N119="základní",J119,0)</f>
        <v>0</v>
      </c>
      <c r="BF119" s="212">
        <f>IF(N119="snížená",J119,0)</f>
        <v>0</v>
      </c>
      <c r="BG119" s="212">
        <f>IF(N119="zákl. přenesená",J119,0)</f>
        <v>0</v>
      </c>
      <c r="BH119" s="212">
        <f>IF(N119="sníž. přenesená",J119,0)</f>
        <v>0</v>
      </c>
      <c r="BI119" s="212">
        <f>IF(N119="nulová",J119,0)</f>
        <v>0</v>
      </c>
      <c r="BJ119" s="20" t="s">
        <v>77</v>
      </c>
      <c r="BK119" s="212">
        <f>ROUND(I119*H119,2)</f>
        <v>0</v>
      </c>
      <c r="BL119" s="20" t="s">
        <v>130</v>
      </c>
      <c r="BM119" s="211" t="s">
        <v>168</v>
      </c>
    </row>
    <row r="120" s="2" customFormat="1">
      <c r="A120" s="41"/>
      <c r="B120" s="42"/>
      <c r="C120" s="43"/>
      <c r="D120" s="213" t="s">
        <v>132</v>
      </c>
      <c r="E120" s="43"/>
      <c r="F120" s="214" t="s">
        <v>169</v>
      </c>
      <c r="G120" s="43"/>
      <c r="H120" s="43"/>
      <c r="I120" s="215"/>
      <c r="J120" s="43"/>
      <c r="K120" s="43"/>
      <c r="L120" s="47"/>
      <c r="M120" s="216"/>
      <c r="N120" s="217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132</v>
      </c>
      <c r="AU120" s="20" t="s">
        <v>79</v>
      </c>
    </row>
    <row r="121" s="13" customFormat="1">
      <c r="A121" s="13"/>
      <c r="B121" s="218"/>
      <c r="C121" s="219"/>
      <c r="D121" s="220" t="s">
        <v>134</v>
      </c>
      <c r="E121" s="221" t="s">
        <v>19</v>
      </c>
      <c r="F121" s="222" t="s">
        <v>148</v>
      </c>
      <c r="G121" s="219"/>
      <c r="H121" s="221" t="s">
        <v>19</v>
      </c>
      <c r="I121" s="223"/>
      <c r="J121" s="219"/>
      <c r="K121" s="219"/>
      <c r="L121" s="224"/>
      <c r="M121" s="225"/>
      <c r="N121" s="226"/>
      <c r="O121" s="226"/>
      <c r="P121" s="226"/>
      <c r="Q121" s="226"/>
      <c r="R121" s="226"/>
      <c r="S121" s="226"/>
      <c r="T121" s="22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8" t="s">
        <v>134</v>
      </c>
      <c r="AU121" s="228" t="s">
        <v>79</v>
      </c>
      <c r="AV121" s="13" t="s">
        <v>77</v>
      </c>
      <c r="AW121" s="13" t="s">
        <v>33</v>
      </c>
      <c r="AX121" s="13" t="s">
        <v>72</v>
      </c>
      <c r="AY121" s="228" t="s">
        <v>122</v>
      </c>
    </row>
    <row r="122" s="14" customFormat="1">
      <c r="A122" s="14"/>
      <c r="B122" s="229"/>
      <c r="C122" s="230"/>
      <c r="D122" s="220" t="s">
        <v>134</v>
      </c>
      <c r="E122" s="231" t="s">
        <v>19</v>
      </c>
      <c r="F122" s="232" t="s">
        <v>170</v>
      </c>
      <c r="G122" s="230"/>
      <c r="H122" s="233">
        <v>0.28000000000000003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39" t="s">
        <v>134</v>
      </c>
      <c r="AU122" s="239" t="s">
        <v>79</v>
      </c>
      <c r="AV122" s="14" t="s">
        <v>79</v>
      </c>
      <c r="AW122" s="14" t="s">
        <v>33</v>
      </c>
      <c r="AX122" s="14" t="s">
        <v>72</v>
      </c>
      <c r="AY122" s="239" t="s">
        <v>122</v>
      </c>
    </row>
    <row r="123" s="13" customFormat="1">
      <c r="A123" s="13"/>
      <c r="B123" s="218"/>
      <c r="C123" s="219"/>
      <c r="D123" s="220" t="s">
        <v>134</v>
      </c>
      <c r="E123" s="221" t="s">
        <v>19</v>
      </c>
      <c r="F123" s="222" t="s">
        <v>155</v>
      </c>
      <c r="G123" s="219"/>
      <c r="H123" s="221" t="s">
        <v>19</v>
      </c>
      <c r="I123" s="223"/>
      <c r="J123" s="219"/>
      <c r="K123" s="219"/>
      <c r="L123" s="224"/>
      <c r="M123" s="225"/>
      <c r="N123" s="226"/>
      <c r="O123" s="226"/>
      <c r="P123" s="226"/>
      <c r="Q123" s="226"/>
      <c r="R123" s="226"/>
      <c r="S123" s="226"/>
      <c r="T123" s="22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28" t="s">
        <v>134</v>
      </c>
      <c r="AU123" s="228" t="s">
        <v>79</v>
      </c>
      <c r="AV123" s="13" t="s">
        <v>77</v>
      </c>
      <c r="AW123" s="13" t="s">
        <v>33</v>
      </c>
      <c r="AX123" s="13" t="s">
        <v>72</v>
      </c>
      <c r="AY123" s="228" t="s">
        <v>122</v>
      </c>
    </row>
    <row r="124" s="14" customFormat="1">
      <c r="A124" s="14"/>
      <c r="B124" s="229"/>
      <c r="C124" s="230"/>
      <c r="D124" s="220" t="s">
        <v>134</v>
      </c>
      <c r="E124" s="231" t="s">
        <v>19</v>
      </c>
      <c r="F124" s="232" t="s">
        <v>171</v>
      </c>
      <c r="G124" s="230"/>
      <c r="H124" s="233">
        <v>0.56000000000000005</v>
      </c>
      <c r="I124" s="234"/>
      <c r="J124" s="230"/>
      <c r="K124" s="230"/>
      <c r="L124" s="235"/>
      <c r="M124" s="236"/>
      <c r="N124" s="237"/>
      <c r="O124" s="237"/>
      <c r="P124" s="237"/>
      <c r="Q124" s="237"/>
      <c r="R124" s="237"/>
      <c r="S124" s="237"/>
      <c r="T124" s="238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39" t="s">
        <v>134</v>
      </c>
      <c r="AU124" s="239" t="s">
        <v>79</v>
      </c>
      <c r="AV124" s="14" t="s">
        <v>79</v>
      </c>
      <c r="AW124" s="14" t="s">
        <v>33</v>
      </c>
      <c r="AX124" s="14" t="s">
        <v>72</v>
      </c>
      <c r="AY124" s="239" t="s">
        <v>122</v>
      </c>
    </row>
    <row r="125" s="15" customFormat="1">
      <c r="A125" s="15"/>
      <c r="B125" s="240"/>
      <c r="C125" s="241"/>
      <c r="D125" s="220" t="s">
        <v>134</v>
      </c>
      <c r="E125" s="242" t="s">
        <v>19</v>
      </c>
      <c r="F125" s="243" t="s">
        <v>172</v>
      </c>
      <c r="G125" s="241"/>
      <c r="H125" s="244">
        <v>0.84000000000000008</v>
      </c>
      <c r="I125" s="245"/>
      <c r="J125" s="241"/>
      <c r="K125" s="241"/>
      <c r="L125" s="246"/>
      <c r="M125" s="247"/>
      <c r="N125" s="248"/>
      <c r="O125" s="248"/>
      <c r="P125" s="248"/>
      <c r="Q125" s="248"/>
      <c r="R125" s="248"/>
      <c r="S125" s="248"/>
      <c r="T125" s="249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50" t="s">
        <v>134</v>
      </c>
      <c r="AU125" s="250" t="s">
        <v>79</v>
      </c>
      <c r="AV125" s="15" t="s">
        <v>130</v>
      </c>
      <c r="AW125" s="15" t="s">
        <v>33</v>
      </c>
      <c r="AX125" s="15" t="s">
        <v>77</v>
      </c>
      <c r="AY125" s="250" t="s">
        <v>122</v>
      </c>
    </row>
    <row r="126" s="12" customFormat="1" ht="22.8" customHeight="1">
      <c r="A126" s="12"/>
      <c r="B126" s="184"/>
      <c r="C126" s="185"/>
      <c r="D126" s="186" t="s">
        <v>71</v>
      </c>
      <c r="E126" s="198" t="s">
        <v>164</v>
      </c>
      <c r="F126" s="198" t="s">
        <v>173</v>
      </c>
      <c r="G126" s="185"/>
      <c r="H126" s="185"/>
      <c r="I126" s="188"/>
      <c r="J126" s="199">
        <f>BK126</f>
        <v>0</v>
      </c>
      <c r="K126" s="185"/>
      <c r="L126" s="190"/>
      <c r="M126" s="191"/>
      <c r="N126" s="192"/>
      <c r="O126" s="192"/>
      <c r="P126" s="193">
        <f>SUM(P127:P283)</f>
        <v>0</v>
      </c>
      <c r="Q126" s="192"/>
      <c r="R126" s="193">
        <f>SUM(R127:R283)</f>
        <v>8.7982421700000017</v>
      </c>
      <c r="S126" s="192"/>
      <c r="T126" s="194">
        <f>SUM(T127:T283)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5" t="s">
        <v>77</v>
      </c>
      <c r="AT126" s="196" t="s">
        <v>71</v>
      </c>
      <c r="AU126" s="196" t="s">
        <v>77</v>
      </c>
      <c r="AY126" s="195" t="s">
        <v>122</v>
      </c>
      <c r="BK126" s="197">
        <f>SUM(BK127:BK283)</f>
        <v>0</v>
      </c>
    </row>
    <row r="127" s="2" customFormat="1" ht="24.15" customHeight="1">
      <c r="A127" s="41"/>
      <c r="B127" s="42"/>
      <c r="C127" s="200" t="s">
        <v>174</v>
      </c>
      <c r="D127" s="200" t="s">
        <v>125</v>
      </c>
      <c r="E127" s="201" t="s">
        <v>175</v>
      </c>
      <c r="F127" s="202" t="s">
        <v>176</v>
      </c>
      <c r="G127" s="203" t="s">
        <v>167</v>
      </c>
      <c r="H127" s="204">
        <v>100.294</v>
      </c>
      <c r="I127" s="205"/>
      <c r="J127" s="206">
        <f>ROUND(I127*H127,2)</f>
        <v>0</v>
      </c>
      <c r="K127" s="202" t="s">
        <v>129</v>
      </c>
      <c r="L127" s="47"/>
      <c r="M127" s="207" t="s">
        <v>19</v>
      </c>
      <c r="N127" s="208" t="s">
        <v>43</v>
      </c>
      <c r="O127" s="87"/>
      <c r="P127" s="209">
        <f>O127*H127</f>
        <v>0</v>
      </c>
      <c r="Q127" s="209">
        <v>0.0053099999999999996</v>
      </c>
      <c r="R127" s="209">
        <f>Q127*H127</f>
        <v>0.53256113999999999</v>
      </c>
      <c r="S127" s="209">
        <v>0</v>
      </c>
      <c r="T127" s="210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1" t="s">
        <v>130</v>
      </c>
      <c r="AT127" s="211" t="s">
        <v>125</v>
      </c>
      <c r="AU127" s="211" t="s">
        <v>79</v>
      </c>
      <c r="AY127" s="20" t="s">
        <v>122</v>
      </c>
      <c r="BE127" s="212">
        <f>IF(N127="základní",J127,0)</f>
        <v>0</v>
      </c>
      <c r="BF127" s="212">
        <f>IF(N127="snížená",J127,0)</f>
        <v>0</v>
      </c>
      <c r="BG127" s="212">
        <f>IF(N127="zákl. přenesená",J127,0)</f>
        <v>0</v>
      </c>
      <c r="BH127" s="212">
        <f>IF(N127="sníž. přenesená",J127,0)</f>
        <v>0</v>
      </c>
      <c r="BI127" s="212">
        <f>IF(N127="nulová",J127,0)</f>
        <v>0</v>
      </c>
      <c r="BJ127" s="20" t="s">
        <v>77</v>
      </c>
      <c r="BK127" s="212">
        <f>ROUND(I127*H127,2)</f>
        <v>0</v>
      </c>
      <c r="BL127" s="20" t="s">
        <v>130</v>
      </c>
      <c r="BM127" s="211" t="s">
        <v>177</v>
      </c>
    </row>
    <row r="128" s="2" customFormat="1">
      <c r="A128" s="41"/>
      <c r="B128" s="42"/>
      <c r="C128" s="43"/>
      <c r="D128" s="213" t="s">
        <v>132</v>
      </c>
      <c r="E128" s="43"/>
      <c r="F128" s="214" t="s">
        <v>178</v>
      </c>
      <c r="G128" s="43"/>
      <c r="H128" s="43"/>
      <c r="I128" s="215"/>
      <c r="J128" s="43"/>
      <c r="K128" s="43"/>
      <c r="L128" s="47"/>
      <c r="M128" s="216"/>
      <c r="N128" s="217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132</v>
      </c>
      <c r="AU128" s="20" t="s">
        <v>79</v>
      </c>
    </row>
    <row r="129" s="14" customFormat="1">
      <c r="A129" s="14"/>
      <c r="B129" s="229"/>
      <c r="C129" s="230"/>
      <c r="D129" s="220" t="s">
        <v>134</v>
      </c>
      <c r="E129" s="231" t="s">
        <v>19</v>
      </c>
      <c r="F129" s="232" t="s">
        <v>179</v>
      </c>
      <c r="G129" s="230"/>
      <c r="H129" s="233">
        <v>1.9359999999999999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39" t="s">
        <v>134</v>
      </c>
      <c r="AU129" s="239" t="s">
        <v>79</v>
      </c>
      <c r="AV129" s="14" t="s">
        <v>79</v>
      </c>
      <c r="AW129" s="14" t="s">
        <v>33</v>
      </c>
      <c r="AX129" s="14" t="s">
        <v>72</v>
      </c>
      <c r="AY129" s="239" t="s">
        <v>122</v>
      </c>
    </row>
    <row r="130" s="14" customFormat="1">
      <c r="A130" s="14"/>
      <c r="B130" s="229"/>
      <c r="C130" s="230"/>
      <c r="D130" s="220" t="s">
        <v>134</v>
      </c>
      <c r="E130" s="231" t="s">
        <v>19</v>
      </c>
      <c r="F130" s="232" t="s">
        <v>180</v>
      </c>
      <c r="G130" s="230"/>
      <c r="H130" s="233">
        <v>6.0060000000000002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39" t="s">
        <v>134</v>
      </c>
      <c r="AU130" s="239" t="s">
        <v>79</v>
      </c>
      <c r="AV130" s="14" t="s">
        <v>79</v>
      </c>
      <c r="AW130" s="14" t="s">
        <v>33</v>
      </c>
      <c r="AX130" s="14" t="s">
        <v>72</v>
      </c>
      <c r="AY130" s="239" t="s">
        <v>122</v>
      </c>
    </row>
    <row r="131" s="14" customFormat="1">
      <c r="A131" s="14"/>
      <c r="B131" s="229"/>
      <c r="C131" s="230"/>
      <c r="D131" s="220" t="s">
        <v>134</v>
      </c>
      <c r="E131" s="231" t="s">
        <v>19</v>
      </c>
      <c r="F131" s="232" t="s">
        <v>181</v>
      </c>
      <c r="G131" s="230"/>
      <c r="H131" s="233">
        <v>20.186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39" t="s">
        <v>134</v>
      </c>
      <c r="AU131" s="239" t="s">
        <v>79</v>
      </c>
      <c r="AV131" s="14" t="s">
        <v>79</v>
      </c>
      <c r="AW131" s="14" t="s">
        <v>33</v>
      </c>
      <c r="AX131" s="14" t="s">
        <v>72</v>
      </c>
      <c r="AY131" s="239" t="s">
        <v>122</v>
      </c>
    </row>
    <row r="132" s="14" customFormat="1">
      <c r="A132" s="14"/>
      <c r="B132" s="229"/>
      <c r="C132" s="230"/>
      <c r="D132" s="220" t="s">
        <v>134</v>
      </c>
      <c r="E132" s="231" t="s">
        <v>19</v>
      </c>
      <c r="F132" s="232" t="s">
        <v>182</v>
      </c>
      <c r="G132" s="230"/>
      <c r="H132" s="233">
        <v>24.802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39" t="s">
        <v>134</v>
      </c>
      <c r="AU132" s="239" t="s">
        <v>79</v>
      </c>
      <c r="AV132" s="14" t="s">
        <v>79</v>
      </c>
      <c r="AW132" s="14" t="s">
        <v>33</v>
      </c>
      <c r="AX132" s="14" t="s">
        <v>72</v>
      </c>
      <c r="AY132" s="239" t="s">
        <v>122</v>
      </c>
    </row>
    <row r="133" s="14" customFormat="1">
      <c r="A133" s="14"/>
      <c r="B133" s="229"/>
      <c r="C133" s="230"/>
      <c r="D133" s="220" t="s">
        <v>134</v>
      </c>
      <c r="E133" s="231" t="s">
        <v>19</v>
      </c>
      <c r="F133" s="232" t="s">
        <v>183</v>
      </c>
      <c r="G133" s="230"/>
      <c r="H133" s="233">
        <v>36.584000000000003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39" t="s">
        <v>134</v>
      </c>
      <c r="AU133" s="239" t="s">
        <v>79</v>
      </c>
      <c r="AV133" s="14" t="s">
        <v>79</v>
      </c>
      <c r="AW133" s="14" t="s">
        <v>33</v>
      </c>
      <c r="AX133" s="14" t="s">
        <v>72</v>
      </c>
      <c r="AY133" s="239" t="s">
        <v>122</v>
      </c>
    </row>
    <row r="134" s="14" customFormat="1">
      <c r="A134" s="14"/>
      <c r="B134" s="229"/>
      <c r="C134" s="230"/>
      <c r="D134" s="220" t="s">
        <v>134</v>
      </c>
      <c r="E134" s="231" t="s">
        <v>19</v>
      </c>
      <c r="F134" s="232" t="s">
        <v>184</v>
      </c>
      <c r="G134" s="230"/>
      <c r="H134" s="233">
        <v>10.779999999999999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39" t="s">
        <v>134</v>
      </c>
      <c r="AU134" s="239" t="s">
        <v>79</v>
      </c>
      <c r="AV134" s="14" t="s">
        <v>79</v>
      </c>
      <c r="AW134" s="14" t="s">
        <v>33</v>
      </c>
      <c r="AX134" s="14" t="s">
        <v>72</v>
      </c>
      <c r="AY134" s="239" t="s">
        <v>122</v>
      </c>
    </row>
    <row r="135" s="15" customFormat="1">
      <c r="A135" s="15"/>
      <c r="B135" s="240"/>
      <c r="C135" s="241"/>
      <c r="D135" s="220" t="s">
        <v>134</v>
      </c>
      <c r="E135" s="242" t="s">
        <v>19</v>
      </c>
      <c r="F135" s="243" t="s">
        <v>172</v>
      </c>
      <c r="G135" s="241"/>
      <c r="H135" s="244">
        <v>100.29400000000001</v>
      </c>
      <c r="I135" s="245"/>
      <c r="J135" s="241"/>
      <c r="K135" s="241"/>
      <c r="L135" s="246"/>
      <c r="M135" s="247"/>
      <c r="N135" s="248"/>
      <c r="O135" s="248"/>
      <c r="P135" s="248"/>
      <c r="Q135" s="248"/>
      <c r="R135" s="248"/>
      <c r="S135" s="248"/>
      <c r="T135" s="249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0" t="s">
        <v>134</v>
      </c>
      <c r="AU135" s="250" t="s">
        <v>79</v>
      </c>
      <c r="AV135" s="15" t="s">
        <v>130</v>
      </c>
      <c r="AW135" s="15" t="s">
        <v>33</v>
      </c>
      <c r="AX135" s="15" t="s">
        <v>77</v>
      </c>
      <c r="AY135" s="250" t="s">
        <v>122</v>
      </c>
    </row>
    <row r="136" s="2" customFormat="1" ht="16.5" customHeight="1">
      <c r="A136" s="41"/>
      <c r="B136" s="42"/>
      <c r="C136" s="200" t="s">
        <v>185</v>
      </c>
      <c r="D136" s="200" t="s">
        <v>125</v>
      </c>
      <c r="E136" s="201" t="s">
        <v>186</v>
      </c>
      <c r="F136" s="202" t="s">
        <v>187</v>
      </c>
      <c r="G136" s="203" t="s">
        <v>167</v>
      </c>
      <c r="H136" s="204">
        <v>200.58799999999999</v>
      </c>
      <c r="I136" s="205"/>
      <c r="J136" s="206">
        <f>ROUND(I136*H136,2)</f>
        <v>0</v>
      </c>
      <c r="K136" s="202" t="s">
        <v>129</v>
      </c>
      <c r="L136" s="47"/>
      <c r="M136" s="207" t="s">
        <v>19</v>
      </c>
      <c r="N136" s="208" t="s">
        <v>43</v>
      </c>
      <c r="O136" s="87"/>
      <c r="P136" s="209">
        <f>O136*H136</f>
        <v>0</v>
      </c>
      <c r="Q136" s="209">
        <v>0.00025999999999999998</v>
      </c>
      <c r="R136" s="209">
        <f>Q136*H136</f>
        <v>0.052152879999999992</v>
      </c>
      <c r="S136" s="209">
        <v>0</v>
      </c>
      <c r="T136" s="210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1" t="s">
        <v>130</v>
      </c>
      <c r="AT136" s="211" t="s">
        <v>125</v>
      </c>
      <c r="AU136" s="211" t="s">
        <v>79</v>
      </c>
      <c r="AY136" s="20" t="s">
        <v>122</v>
      </c>
      <c r="BE136" s="212">
        <f>IF(N136="základní",J136,0)</f>
        <v>0</v>
      </c>
      <c r="BF136" s="212">
        <f>IF(N136="snížená",J136,0)</f>
        <v>0</v>
      </c>
      <c r="BG136" s="212">
        <f>IF(N136="zákl. přenesená",J136,0)</f>
        <v>0</v>
      </c>
      <c r="BH136" s="212">
        <f>IF(N136="sníž. přenesená",J136,0)</f>
        <v>0</v>
      </c>
      <c r="BI136" s="212">
        <f>IF(N136="nulová",J136,0)</f>
        <v>0</v>
      </c>
      <c r="BJ136" s="20" t="s">
        <v>77</v>
      </c>
      <c r="BK136" s="212">
        <f>ROUND(I136*H136,2)</f>
        <v>0</v>
      </c>
      <c r="BL136" s="20" t="s">
        <v>130</v>
      </c>
      <c r="BM136" s="211" t="s">
        <v>188</v>
      </c>
    </row>
    <row r="137" s="2" customFormat="1">
      <c r="A137" s="41"/>
      <c r="B137" s="42"/>
      <c r="C137" s="43"/>
      <c r="D137" s="213" t="s">
        <v>132</v>
      </c>
      <c r="E137" s="43"/>
      <c r="F137" s="214" t="s">
        <v>189</v>
      </c>
      <c r="G137" s="43"/>
      <c r="H137" s="43"/>
      <c r="I137" s="215"/>
      <c r="J137" s="43"/>
      <c r="K137" s="43"/>
      <c r="L137" s="47"/>
      <c r="M137" s="216"/>
      <c r="N137" s="217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132</v>
      </c>
      <c r="AU137" s="20" t="s">
        <v>79</v>
      </c>
    </row>
    <row r="138" s="13" customFormat="1">
      <c r="A138" s="13"/>
      <c r="B138" s="218"/>
      <c r="C138" s="219"/>
      <c r="D138" s="220" t="s">
        <v>134</v>
      </c>
      <c r="E138" s="221" t="s">
        <v>19</v>
      </c>
      <c r="F138" s="222" t="s">
        <v>190</v>
      </c>
      <c r="G138" s="219"/>
      <c r="H138" s="221" t="s">
        <v>19</v>
      </c>
      <c r="I138" s="223"/>
      <c r="J138" s="219"/>
      <c r="K138" s="219"/>
      <c r="L138" s="224"/>
      <c r="M138" s="225"/>
      <c r="N138" s="226"/>
      <c r="O138" s="226"/>
      <c r="P138" s="226"/>
      <c r="Q138" s="226"/>
      <c r="R138" s="226"/>
      <c r="S138" s="226"/>
      <c r="T138" s="22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28" t="s">
        <v>134</v>
      </c>
      <c r="AU138" s="228" t="s">
        <v>79</v>
      </c>
      <c r="AV138" s="13" t="s">
        <v>77</v>
      </c>
      <c r="AW138" s="13" t="s">
        <v>33</v>
      </c>
      <c r="AX138" s="13" t="s">
        <v>72</v>
      </c>
      <c r="AY138" s="228" t="s">
        <v>122</v>
      </c>
    </row>
    <row r="139" s="14" customFormat="1">
      <c r="A139" s="14"/>
      <c r="B139" s="229"/>
      <c r="C139" s="230"/>
      <c r="D139" s="220" t="s">
        <v>134</v>
      </c>
      <c r="E139" s="231" t="s">
        <v>19</v>
      </c>
      <c r="F139" s="232" t="s">
        <v>191</v>
      </c>
      <c r="G139" s="230"/>
      <c r="H139" s="233">
        <v>100.294</v>
      </c>
      <c r="I139" s="234"/>
      <c r="J139" s="230"/>
      <c r="K139" s="230"/>
      <c r="L139" s="235"/>
      <c r="M139" s="236"/>
      <c r="N139" s="237"/>
      <c r="O139" s="237"/>
      <c r="P139" s="237"/>
      <c r="Q139" s="237"/>
      <c r="R139" s="237"/>
      <c r="S139" s="237"/>
      <c r="T139" s="23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39" t="s">
        <v>134</v>
      </c>
      <c r="AU139" s="239" t="s">
        <v>79</v>
      </c>
      <c r="AV139" s="14" t="s">
        <v>79</v>
      </c>
      <c r="AW139" s="14" t="s">
        <v>33</v>
      </c>
      <c r="AX139" s="14" t="s">
        <v>72</v>
      </c>
      <c r="AY139" s="239" t="s">
        <v>122</v>
      </c>
    </row>
    <row r="140" s="13" customFormat="1">
      <c r="A140" s="13"/>
      <c r="B140" s="218"/>
      <c r="C140" s="219"/>
      <c r="D140" s="220" t="s">
        <v>134</v>
      </c>
      <c r="E140" s="221" t="s">
        <v>19</v>
      </c>
      <c r="F140" s="222" t="s">
        <v>192</v>
      </c>
      <c r="G140" s="219"/>
      <c r="H140" s="221" t="s">
        <v>19</v>
      </c>
      <c r="I140" s="223"/>
      <c r="J140" s="219"/>
      <c r="K140" s="219"/>
      <c r="L140" s="224"/>
      <c r="M140" s="225"/>
      <c r="N140" s="226"/>
      <c r="O140" s="226"/>
      <c r="P140" s="226"/>
      <c r="Q140" s="226"/>
      <c r="R140" s="226"/>
      <c r="S140" s="226"/>
      <c r="T140" s="22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28" t="s">
        <v>134</v>
      </c>
      <c r="AU140" s="228" t="s">
        <v>79</v>
      </c>
      <c r="AV140" s="13" t="s">
        <v>77</v>
      </c>
      <c r="AW140" s="13" t="s">
        <v>33</v>
      </c>
      <c r="AX140" s="13" t="s">
        <v>72</v>
      </c>
      <c r="AY140" s="228" t="s">
        <v>122</v>
      </c>
    </row>
    <row r="141" s="14" customFormat="1">
      <c r="A141" s="14"/>
      <c r="B141" s="229"/>
      <c r="C141" s="230"/>
      <c r="D141" s="220" t="s">
        <v>134</v>
      </c>
      <c r="E141" s="231" t="s">
        <v>19</v>
      </c>
      <c r="F141" s="232" t="s">
        <v>191</v>
      </c>
      <c r="G141" s="230"/>
      <c r="H141" s="233">
        <v>100.294</v>
      </c>
      <c r="I141" s="234"/>
      <c r="J141" s="230"/>
      <c r="K141" s="230"/>
      <c r="L141" s="235"/>
      <c r="M141" s="236"/>
      <c r="N141" s="237"/>
      <c r="O141" s="237"/>
      <c r="P141" s="237"/>
      <c r="Q141" s="237"/>
      <c r="R141" s="237"/>
      <c r="S141" s="237"/>
      <c r="T141" s="23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39" t="s">
        <v>134</v>
      </c>
      <c r="AU141" s="239" t="s">
        <v>79</v>
      </c>
      <c r="AV141" s="14" t="s">
        <v>79</v>
      </c>
      <c r="AW141" s="14" t="s">
        <v>33</v>
      </c>
      <c r="AX141" s="14" t="s">
        <v>72</v>
      </c>
      <c r="AY141" s="239" t="s">
        <v>122</v>
      </c>
    </row>
    <row r="142" s="15" customFormat="1">
      <c r="A142" s="15"/>
      <c r="B142" s="240"/>
      <c r="C142" s="241"/>
      <c r="D142" s="220" t="s">
        <v>134</v>
      </c>
      <c r="E142" s="242" t="s">
        <v>19</v>
      </c>
      <c r="F142" s="243" t="s">
        <v>172</v>
      </c>
      <c r="G142" s="241"/>
      <c r="H142" s="244">
        <v>200.58799999999999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0" t="s">
        <v>134</v>
      </c>
      <c r="AU142" s="250" t="s">
        <v>79</v>
      </c>
      <c r="AV142" s="15" t="s">
        <v>130</v>
      </c>
      <c r="AW142" s="15" t="s">
        <v>33</v>
      </c>
      <c r="AX142" s="15" t="s">
        <v>77</v>
      </c>
      <c r="AY142" s="250" t="s">
        <v>122</v>
      </c>
    </row>
    <row r="143" s="2" customFormat="1" ht="24.15" customHeight="1">
      <c r="A143" s="41"/>
      <c r="B143" s="42"/>
      <c r="C143" s="200" t="s">
        <v>193</v>
      </c>
      <c r="D143" s="200" t="s">
        <v>125</v>
      </c>
      <c r="E143" s="201" t="s">
        <v>194</v>
      </c>
      <c r="F143" s="202" t="s">
        <v>195</v>
      </c>
      <c r="G143" s="203" t="s">
        <v>167</v>
      </c>
      <c r="H143" s="204">
        <v>100.294</v>
      </c>
      <c r="I143" s="205"/>
      <c r="J143" s="206">
        <f>ROUND(I143*H143,2)</f>
        <v>0</v>
      </c>
      <c r="K143" s="202" t="s">
        <v>129</v>
      </c>
      <c r="L143" s="47"/>
      <c r="M143" s="207" t="s">
        <v>19</v>
      </c>
      <c r="N143" s="208" t="s">
        <v>43</v>
      </c>
      <c r="O143" s="87"/>
      <c r="P143" s="209">
        <f>O143*H143</f>
        <v>0</v>
      </c>
      <c r="Q143" s="209">
        <v>0.0043800000000000002</v>
      </c>
      <c r="R143" s="209">
        <f>Q143*H143</f>
        <v>0.43928771999999999</v>
      </c>
      <c r="S143" s="209">
        <v>0</v>
      </c>
      <c r="T143" s="210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1" t="s">
        <v>130</v>
      </c>
      <c r="AT143" s="211" t="s">
        <v>125</v>
      </c>
      <c r="AU143" s="211" t="s">
        <v>79</v>
      </c>
      <c r="AY143" s="20" t="s">
        <v>122</v>
      </c>
      <c r="BE143" s="212">
        <f>IF(N143="základní",J143,0)</f>
        <v>0</v>
      </c>
      <c r="BF143" s="212">
        <f>IF(N143="snížená",J143,0)</f>
        <v>0</v>
      </c>
      <c r="BG143" s="212">
        <f>IF(N143="zákl. přenesená",J143,0)</f>
        <v>0</v>
      </c>
      <c r="BH143" s="212">
        <f>IF(N143="sníž. přenesená",J143,0)</f>
        <v>0</v>
      </c>
      <c r="BI143" s="212">
        <f>IF(N143="nulová",J143,0)</f>
        <v>0</v>
      </c>
      <c r="BJ143" s="20" t="s">
        <v>77</v>
      </c>
      <c r="BK143" s="212">
        <f>ROUND(I143*H143,2)</f>
        <v>0</v>
      </c>
      <c r="BL143" s="20" t="s">
        <v>130</v>
      </c>
      <c r="BM143" s="211" t="s">
        <v>196</v>
      </c>
    </row>
    <row r="144" s="2" customFormat="1">
      <c r="A144" s="41"/>
      <c r="B144" s="42"/>
      <c r="C144" s="43"/>
      <c r="D144" s="213" t="s">
        <v>132</v>
      </c>
      <c r="E144" s="43"/>
      <c r="F144" s="214" t="s">
        <v>197</v>
      </c>
      <c r="G144" s="43"/>
      <c r="H144" s="43"/>
      <c r="I144" s="215"/>
      <c r="J144" s="43"/>
      <c r="K144" s="43"/>
      <c r="L144" s="47"/>
      <c r="M144" s="216"/>
      <c r="N144" s="217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132</v>
      </c>
      <c r="AU144" s="20" t="s">
        <v>79</v>
      </c>
    </row>
    <row r="145" s="2" customFormat="1" ht="16.5" customHeight="1">
      <c r="A145" s="41"/>
      <c r="B145" s="42"/>
      <c r="C145" s="200" t="s">
        <v>198</v>
      </c>
      <c r="D145" s="200" t="s">
        <v>125</v>
      </c>
      <c r="E145" s="201" t="s">
        <v>199</v>
      </c>
      <c r="F145" s="202" t="s">
        <v>200</v>
      </c>
      <c r="G145" s="203" t="s">
        <v>167</v>
      </c>
      <c r="H145" s="204">
        <v>80.108000000000004</v>
      </c>
      <c r="I145" s="205"/>
      <c r="J145" s="206">
        <f>ROUND(I145*H145,2)</f>
        <v>0</v>
      </c>
      <c r="K145" s="202" t="s">
        <v>129</v>
      </c>
      <c r="L145" s="47"/>
      <c r="M145" s="207" t="s">
        <v>19</v>
      </c>
      <c r="N145" s="208" t="s">
        <v>43</v>
      </c>
      <c r="O145" s="87"/>
      <c r="P145" s="209">
        <f>O145*H145</f>
        <v>0</v>
      </c>
      <c r="Q145" s="209">
        <v>0.0040000000000000001</v>
      </c>
      <c r="R145" s="209">
        <f>Q145*H145</f>
        <v>0.32043200000000005</v>
      </c>
      <c r="S145" s="209">
        <v>0</v>
      </c>
      <c r="T145" s="210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1" t="s">
        <v>130</v>
      </c>
      <c r="AT145" s="211" t="s">
        <v>125</v>
      </c>
      <c r="AU145" s="211" t="s">
        <v>79</v>
      </c>
      <c r="AY145" s="20" t="s">
        <v>122</v>
      </c>
      <c r="BE145" s="212">
        <f>IF(N145="základní",J145,0)</f>
        <v>0</v>
      </c>
      <c r="BF145" s="212">
        <f>IF(N145="snížená",J145,0)</f>
        <v>0</v>
      </c>
      <c r="BG145" s="212">
        <f>IF(N145="zákl. přenesená",J145,0)</f>
        <v>0</v>
      </c>
      <c r="BH145" s="212">
        <f>IF(N145="sníž. přenesená",J145,0)</f>
        <v>0</v>
      </c>
      <c r="BI145" s="212">
        <f>IF(N145="nulová",J145,0)</f>
        <v>0</v>
      </c>
      <c r="BJ145" s="20" t="s">
        <v>77</v>
      </c>
      <c r="BK145" s="212">
        <f>ROUND(I145*H145,2)</f>
        <v>0</v>
      </c>
      <c r="BL145" s="20" t="s">
        <v>130</v>
      </c>
      <c r="BM145" s="211" t="s">
        <v>201</v>
      </c>
    </row>
    <row r="146" s="2" customFormat="1">
      <c r="A146" s="41"/>
      <c r="B146" s="42"/>
      <c r="C146" s="43"/>
      <c r="D146" s="213" t="s">
        <v>132</v>
      </c>
      <c r="E146" s="43"/>
      <c r="F146" s="214" t="s">
        <v>202</v>
      </c>
      <c r="G146" s="43"/>
      <c r="H146" s="43"/>
      <c r="I146" s="215"/>
      <c r="J146" s="43"/>
      <c r="K146" s="43"/>
      <c r="L146" s="47"/>
      <c r="M146" s="216"/>
      <c r="N146" s="217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132</v>
      </c>
      <c r="AU146" s="20" t="s">
        <v>79</v>
      </c>
    </row>
    <row r="147" s="14" customFormat="1">
      <c r="A147" s="14"/>
      <c r="B147" s="229"/>
      <c r="C147" s="230"/>
      <c r="D147" s="220" t="s">
        <v>134</v>
      </c>
      <c r="E147" s="231" t="s">
        <v>19</v>
      </c>
      <c r="F147" s="232" t="s">
        <v>179</v>
      </c>
      <c r="G147" s="230"/>
      <c r="H147" s="233">
        <v>1.9359999999999999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39" t="s">
        <v>134</v>
      </c>
      <c r="AU147" s="239" t="s">
        <v>79</v>
      </c>
      <c r="AV147" s="14" t="s">
        <v>79</v>
      </c>
      <c r="AW147" s="14" t="s">
        <v>33</v>
      </c>
      <c r="AX147" s="14" t="s">
        <v>72</v>
      </c>
      <c r="AY147" s="239" t="s">
        <v>122</v>
      </c>
    </row>
    <row r="148" s="14" customFormat="1">
      <c r="A148" s="14"/>
      <c r="B148" s="229"/>
      <c r="C148" s="230"/>
      <c r="D148" s="220" t="s">
        <v>134</v>
      </c>
      <c r="E148" s="231" t="s">
        <v>19</v>
      </c>
      <c r="F148" s="232" t="s">
        <v>180</v>
      </c>
      <c r="G148" s="230"/>
      <c r="H148" s="233">
        <v>6.0060000000000002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39" t="s">
        <v>134</v>
      </c>
      <c r="AU148" s="239" t="s">
        <v>79</v>
      </c>
      <c r="AV148" s="14" t="s">
        <v>79</v>
      </c>
      <c r="AW148" s="14" t="s">
        <v>33</v>
      </c>
      <c r="AX148" s="14" t="s">
        <v>72</v>
      </c>
      <c r="AY148" s="239" t="s">
        <v>122</v>
      </c>
    </row>
    <row r="149" s="14" customFormat="1">
      <c r="A149" s="14"/>
      <c r="B149" s="229"/>
      <c r="C149" s="230"/>
      <c r="D149" s="220" t="s">
        <v>134</v>
      </c>
      <c r="E149" s="231" t="s">
        <v>19</v>
      </c>
      <c r="F149" s="232" t="s">
        <v>182</v>
      </c>
      <c r="G149" s="230"/>
      <c r="H149" s="233">
        <v>24.802</v>
      </c>
      <c r="I149" s="234"/>
      <c r="J149" s="230"/>
      <c r="K149" s="230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134</v>
      </c>
      <c r="AU149" s="239" t="s">
        <v>79</v>
      </c>
      <c r="AV149" s="14" t="s">
        <v>79</v>
      </c>
      <c r="AW149" s="14" t="s">
        <v>33</v>
      </c>
      <c r="AX149" s="14" t="s">
        <v>72</v>
      </c>
      <c r="AY149" s="239" t="s">
        <v>122</v>
      </c>
    </row>
    <row r="150" s="14" customFormat="1">
      <c r="A150" s="14"/>
      <c r="B150" s="229"/>
      <c r="C150" s="230"/>
      <c r="D150" s="220" t="s">
        <v>134</v>
      </c>
      <c r="E150" s="231" t="s">
        <v>19</v>
      </c>
      <c r="F150" s="232" t="s">
        <v>183</v>
      </c>
      <c r="G150" s="230"/>
      <c r="H150" s="233">
        <v>36.584000000000003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39" t="s">
        <v>134</v>
      </c>
      <c r="AU150" s="239" t="s">
        <v>79</v>
      </c>
      <c r="AV150" s="14" t="s">
        <v>79</v>
      </c>
      <c r="AW150" s="14" t="s">
        <v>33</v>
      </c>
      <c r="AX150" s="14" t="s">
        <v>72</v>
      </c>
      <c r="AY150" s="239" t="s">
        <v>122</v>
      </c>
    </row>
    <row r="151" s="14" customFormat="1">
      <c r="A151" s="14"/>
      <c r="B151" s="229"/>
      <c r="C151" s="230"/>
      <c r="D151" s="220" t="s">
        <v>134</v>
      </c>
      <c r="E151" s="231" t="s">
        <v>19</v>
      </c>
      <c r="F151" s="232" t="s">
        <v>184</v>
      </c>
      <c r="G151" s="230"/>
      <c r="H151" s="233">
        <v>10.779999999999999</v>
      </c>
      <c r="I151" s="234"/>
      <c r="J151" s="230"/>
      <c r="K151" s="230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134</v>
      </c>
      <c r="AU151" s="239" t="s">
        <v>79</v>
      </c>
      <c r="AV151" s="14" t="s">
        <v>79</v>
      </c>
      <c r="AW151" s="14" t="s">
        <v>33</v>
      </c>
      <c r="AX151" s="14" t="s">
        <v>72</v>
      </c>
      <c r="AY151" s="239" t="s">
        <v>122</v>
      </c>
    </row>
    <row r="152" s="15" customFormat="1">
      <c r="A152" s="15"/>
      <c r="B152" s="240"/>
      <c r="C152" s="241"/>
      <c r="D152" s="220" t="s">
        <v>134</v>
      </c>
      <c r="E152" s="242" t="s">
        <v>19</v>
      </c>
      <c r="F152" s="243" t="s">
        <v>172</v>
      </c>
      <c r="G152" s="241"/>
      <c r="H152" s="244">
        <v>80.108000000000004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0" t="s">
        <v>134</v>
      </c>
      <c r="AU152" s="250" t="s">
        <v>79</v>
      </c>
      <c r="AV152" s="15" t="s">
        <v>130</v>
      </c>
      <c r="AW152" s="15" t="s">
        <v>33</v>
      </c>
      <c r="AX152" s="15" t="s">
        <v>77</v>
      </c>
      <c r="AY152" s="250" t="s">
        <v>122</v>
      </c>
    </row>
    <row r="153" s="2" customFormat="1" ht="16.5" customHeight="1">
      <c r="A153" s="41"/>
      <c r="B153" s="42"/>
      <c r="C153" s="200" t="s">
        <v>203</v>
      </c>
      <c r="D153" s="200" t="s">
        <v>125</v>
      </c>
      <c r="E153" s="201" t="s">
        <v>204</v>
      </c>
      <c r="F153" s="202" t="s">
        <v>205</v>
      </c>
      <c r="G153" s="203" t="s">
        <v>167</v>
      </c>
      <c r="H153" s="204">
        <v>20.186</v>
      </c>
      <c r="I153" s="205"/>
      <c r="J153" s="206">
        <f>ROUND(I153*H153,2)</f>
        <v>0</v>
      </c>
      <c r="K153" s="202" t="s">
        <v>129</v>
      </c>
      <c r="L153" s="47"/>
      <c r="M153" s="207" t="s">
        <v>19</v>
      </c>
      <c r="N153" s="208" t="s">
        <v>43</v>
      </c>
      <c r="O153" s="87"/>
      <c r="P153" s="209">
        <f>O153*H153</f>
        <v>0</v>
      </c>
      <c r="Q153" s="209">
        <v>0.0040000000000000001</v>
      </c>
      <c r="R153" s="209">
        <f>Q153*H153</f>
        <v>0.080743999999999996</v>
      </c>
      <c r="S153" s="209">
        <v>0</v>
      </c>
      <c r="T153" s="210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1" t="s">
        <v>130</v>
      </c>
      <c r="AT153" s="211" t="s">
        <v>125</v>
      </c>
      <c r="AU153" s="211" t="s">
        <v>79</v>
      </c>
      <c r="AY153" s="20" t="s">
        <v>122</v>
      </c>
      <c r="BE153" s="212">
        <f>IF(N153="základní",J153,0)</f>
        <v>0</v>
      </c>
      <c r="BF153" s="212">
        <f>IF(N153="snížená",J153,0)</f>
        <v>0</v>
      </c>
      <c r="BG153" s="212">
        <f>IF(N153="zákl. přenesená",J153,0)</f>
        <v>0</v>
      </c>
      <c r="BH153" s="212">
        <f>IF(N153="sníž. přenesená",J153,0)</f>
        <v>0</v>
      </c>
      <c r="BI153" s="212">
        <f>IF(N153="nulová",J153,0)</f>
        <v>0</v>
      </c>
      <c r="BJ153" s="20" t="s">
        <v>77</v>
      </c>
      <c r="BK153" s="212">
        <f>ROUND(I153*H153,2)</f>
        <v>0</v>
      </c>
      <c r="BL153" s="20" t="s">
        <v>130</v>
      </c>
      <c r="BM153" s="211" t="s">
        <v>206</v>
      </c>
    </row>
    <row r="154" s="2" customFormat="1">
      <c r="A154" s="41"/>
      <c r="B154" s="42"/>
      <c r="C154" s="43"/>
      <c r="D154" s="213" t="s">
        <v>132</v>
      </c>
      <c r="E154" s="43"/>
      <c r="F154" s="214" t="s">
        <v>207</v>
      </c>
      <c r="G154" s="43"/>
      <c r="H154" s="43"/>
      <c r="I154" s="215"/>
      <c r="J154" s="43"/>
      <c r="K154" s="43"/>
      <c r="L154" s="47"/>
      <c r="M154" s="216"/>
      <c r="N154" s="217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132</v>
      </c>
      <c r="AU154" s="20" t="s">
        <v>79</v>
      </c>
    </row>
    <row r="155" s="14" customFormat="1">
      <c r="A155" s="14"/>
      <c r="B155" s="229"/>
      <c r="C155" s="230"/>
      <c r="D155" s="220" t="s">
        <v>134</v>
      </c>
      <c r="E155" s="231" t="s">
        <v>19</v>
      </c>
      <c r="F155" s="232" t="s">
        <v>181</v>
      </c>
      <c r="G155" s="230"/>
      <c r="H155" s="233">
        <v>20.186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39" t="s">
        <v>134</v>
      </c>
      <c r="AU155" s="239" t="s">
        <v>79</v>
      </c>
      <c r="AV155" s="14" t="s">
        <v>79</v>
      </c>
      <c r="AW155" s="14" t="s">
        <v>33</v>
      </c>
      <c r="AX155" s="14" t="s">
        <v>77</v>
      </c>
      <c r="AY155" s="239" t="s">
        <v>122</v>
      </c>
    </row>
    <row r="156" s="2" customFormat="1" ht="24.15" customHeight="1">
      <c r="A156" s="41"/>
      <c r="B156" s="42"/>
      <c r="C156" s="200" t="s">
        <v>8</v>
      </c>
      <c r="D156" s="200" t="s">
        <v>125</v>
      </c>
      <c r="E156" s="201" t="s">
        <v>208</v>
      </c>
      <c r="F156" s="202" t="s">
        <v>209</v>
      </c>
      <c r="G156" s="203" t="s">
        <v>167</v>
      </c>
      <c r="H156" s="204">
        <v>362.68700000000001</v>
      </c>
      <c r="I156" s="205"/>
      <c r="J156" s="206">
        <f>ROUND(I156*H156,2)</f>
        <v>0</v>
      </c>
      <c r="K156" s="202" t="s">
        <v>129</v>
      </c>
      <c r="L156" s="47"/>
      <c r="M156" s="207" t="s">
        <v>19</v>
      </c>
      <c r="N156" s="208" t="s">
        <v>43</v>
      </c>
      <c r="O156" s="87"/>
      <c r="P156" s="209">
        <f>O156*H156</f>
        <v>0</v>
      </c>
      <c r="Q156" s="209">
        <v>0.0053099999999999996</v>
      </c>
      <c r="R156" s="209">
        <f>Q156*H156</f>
        <v>1.9258679699999999</v>
      </c>
      <c r="S156" s="209">
        <v>0</v>
      </c>
      <c r="T156" s="210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1" t="s">
        <v>130</v>
      </c>
      <c r="AT156" s="211" t="s">
        <v>125</v>
      </c>
      <c r="AU156" s="211" t="s">
        <v>79</v>
      </c>
      <c r="AY156" s="20" t="s">
        <v>122</v>
      </c>
      <c r="BE156" s="212">
        <f>IF(N156="základní",J156,0)</f>
        <v>0</v>
      </c>
      <c r="BF156" s="212">
        <f>IF(N156="snížená",J156,0)</f>
        <v>0</v>
      </c>
      <c r="BG156" s="212">
        <f>IF(N156="zákl. přenesená",J156,0)</f>
        <v>0</v>
      </c>
      <c r="BH156" s="212">
        <f>IF(N156="sníž. přenesená",J156,0)</f>
        <v>0</v>
      </c>
      <c r="BI156" s="212">
        <f>IF(N156="nulová",J156,0)</f>
        <v>0</v>
      </c>
      <c r="BJ156" s="20" t="s">
        <v>77</v>
      </c>
      <c r="BK156" s="212">
        <f>ROUND(I156*H156,2)</f>
        <v>0</v>
      </c>
      <c r="BL156" s="20" t="s">
        <v>130</v>
      </c>
      <c r="BM156" s="211" t="s">
        <v>210</v>
      </c>
    </row>
    <row r="157" s="2" customFormat="1">
      <c r="A157" s="41"/>
      <c r="B157" s="42"/>
      <c r="C157" s="43"/>
      <c r="D157" s="213" t="s">
        <v>132</v>
      </c>
      <c r="E157" s="43"/>
      <c r="F157" s="214" t="s">
        <v>211</v>
      </c>
      <c r="G157" s="43"/>
      <c r="H157" s="43"/>
      <c r="I157" s="215"/>
      <c r="J157" s="43"/>
      <c r="K157" s="43"/>
      <c r="L157" s="47"/>
      <c r="M157" s="216"/>
      <c r="N157" s="217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132</v>
      </c>
      <c r="AU157" s="20" t="s">
        <v>79</v>
      </c>
    </row>
    <row r="158" s="14" customFormat="1">
      <c r="A158" s="14"/>
      <c r="B158" s="229"/>
      <c r="C158" s="230"/>
      <c r="D158" s="220" t="s">
        <v>134</v>
      </c>
      <c r="E158" s="231" t="s">
        <v>19</v>
      </c>
      <c r="F158" s="232" t="s">
        <v>212</v>
      </c>
      <c r="G158" s="230"/>
      <c r="H158" s="233">
        <v>364.53100000000001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39" t="s">
        <v>134</v>
      </c>
      <c r="AU158" s="239" t="s">
        <v>79</v>
      </c>
      <c r="AV158" s="14" t="s">
        <v>79</v>
      </c>
      <c r="AW158" s="14" t="s">
        <v>33</v>
      </c>
      <c r="AX158" s="14" t="s">
        <v>72</v>
      </c>
      <c r="AY158" s="239" t="s">
        <v>122</v>
      </c>
    </row>
    <row r="159" s="14" customFormat="1">
      <c r="A159" s="14"/>
      <c r="B159" s="229"/>
      <c r="C159" s="230"/>
      <c r="D159" s="220" t="s">
        <v>134</v>
      </c>
      <c r="E159" s="231" t="s">
        <v>19</v>
      </c>
      <c r="F159" s="232" t="s">
        <v>213</v>
      </c>
      <c r="G159" s="230"/>
      <c r="H159" s="233">
        <v>-14.789999999999999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39" t="s">
        <v>134</v>
      </c>
      <c r="AU159" s="239" t="s">
        <v>79</v>
      </c>
      <c r="AV159" s="14" t="s">
        <v>79</v>
      </c>
      <c r="AW159" s="14" t="s">
        <v>33</v>
      </c>
      <c r="AX159" s="14" t="s">
        <v>72</v>
      </c>
      <c r="AY159" s="239" t="s">
        <v>122</v>
      </c>
    </row>
    <row r="160" s="14" customFormat="1">
      <c r="A160" s="14"/>
      <c r="B160" s="229"/>
      <c r="C160" s="230"/>
      <c r="D160" s="220" t="s">
        <v>134</v>
      </c>
      <c r="E160" s="231" t="s">
        <v>19</v>
      </c>
      <c r="F160" s="232" t="s">
        <v>214</v>
      </c>
      <c r="G160" s="230"/>
      <c r="H160" s="233">
        <v>19.893999999999998</v>
      </c>
      <c r="I160" s="234"/>
      <c r="J160" s="230"/>
      <c r="K160" s="230"/>
      <c r="L160" s="235"/>
      <c r="M160" s="236"/>
      <c r="N160" s="237"/>
      <c r="O160" s="237"/>
      <c r="P160" s="237"/>
      <c r="Q160" s="237"/>
      <c r="R160" s="237"/>
      <c r="S160" s="237"/>
      <c r="T160" s="23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39" t="s">
        <v>134</v>
      </c>
      <c r="AU160" s="239" t="s">
        <v>79</v>
      </c>
      <c r="AV160" s="14" t="s">
        <v>79</v>
      </c>
      <c r="AW160" s="14" t="s">
        <v>33</v>
      </c>
      <c r="AX160" s="14" t="s">
        <v>72</v>
      </c>
      <c r="AY160" s="239" t="s">
        <v>122</v>
      </c>
    </row>
    <row r="161" s="14" customFormat="1">
      <c r="A161" s="14"/>
      <c r="B161" s="229"/>
      <c r="C161" s="230"/>
      <c r="D161" s="220" t="s">
        <v>134</v>
      </c>
      <c r="E161" s="231" t="s">
        <v>19</v>
      </c>
      <c r="F161" s="232" t="s">
        <v>215</v>
      </c>
      <c r="G161" s="230"/>
      <c r="H161" s="233">
        <v>-4.7960000000000003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9" t="s">
        <v>134</v>
      </c>
      <c r="AU161" s="239" t="s">
        <v>79</v>
      </c>
      <c r="AV161" s="14" t="s">
        <v>79</v>
      </c>
      <c r="AW161" s="14" t="s">
        <v>33</v>
      </c>
      <c r="AX161" s="14" t="s">
        <v>72</v>
      </c>
      <c r="AY161" s="239" t="s">
        <v>122</v>
      </c>
    </row>
    <row r="162" s="14" customFormat="1">
      <c r="A162" s="14"/>
      <c r="B162" s="229"/>
      <c r="C162" s="230"/>
      <c r="D162" s="220" t="s">
        <v>134</v>
      </c>
      <c r="E162" s="231" t="s">
        <v>19</v>
      </c>
      <c r="F162" s="232" t="s">
        <v>216</v>
      </c>
      <c r="G162" s="230"/>
      <c r="H162" s="233">
        <v>1.395</v>
      </c>
      <c r="I162" s="234"/>
      <c r="J162" s="230"/>
      <c r="K162" s="230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134</v>
      </c>
      <c r="AU162" s="239" t="s">
        <v>79</v>
      </c>
      <c r="AV162" s="14" t="s">
        <v>79</v>
      </c>
      <c r="AW162" s="14" t="s">
        <v>33</v>
      </c>
      <c r="AX162" s="14" t="s">
        <v>72</v>
      </c>
      <c r="AY162" s="239" t="s">
        <v>122</v>
      </c>
    </row>
    <row r="163" s="14" customFormat="1">
      <c r="A163" s="14"/>
      <c r="B163" s="229"/>
      <c r="C163" s="230"/>
      <c r="D163" s="220" t="s">
        <v>134</v>
      </c>
      <c r="E163" s="231" t="s">
        <v>19</v>
      </c>
      <c r="F163" s="232" t="s">
        <v>217</v>
      </c>
      <c r="G163" s="230"/>
      <c r="H163" s="233">
        <v>0.42899999999999999</v>
      </c>
      <c r="I163" s="234"/>
      <c r="J163" s="230"/>
      <c r="K163" s="230"/>
      <c r="L163" s="235"/>
      <c r="M163" s="236"/>
      <c r="N163" s="237"/>
      <c r="O163" s="237"/>
      <c r="P163" s="237"/>
      <c r="Q163" s="237"/>
      <c r="R163" s="237"/>
      <c r="S163" s="237"/>
      <c r="T163" s="23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39" t="s">
        <v>134</v>
      </c>
      <c r="AU163" s="239" t="s">
        <v>79</v>
      </c>
      <c r="AV163" s="14" t="s">
        <v>79</v>
      </c>
      <c r="AW163" s="14" t="s">
        <v>33</v>
      </c>
      <c r="AX163" s="14" t="s">
        <v>72</v>
      </c>
      <c r="AY163" s="239" t="s">
        <v>122</v>
      </c>
    </row>
    <row r="164" s="14" customFormat="1">
      <c r="A164" s="14"/>
      <c r="B164" s="229"/>
      <c r="C164" s="230"/>
      <c r="D164" s="220" t="s">
        <v>134</v>
      </c>
      <c r="E164" s="231" t="s">
        <v>19</v>
      </c>
      <c r="F164" s="232" t="s">
        <v>218</v>
      </c>
      <c r="G164" s="230"/>
      <c r="H164" s="233">
        <v>-7.2000000000000002</v>
      </c>
      <c r="I164" s="234"/>
      <c r="J164" s="230"/>
      <c r="K164" s="230"/>
      <c r="L164" s="235"/>
      <c r="M164" s="236"/>
      <c r="N164" s="237"/>
      <c r="O164" s="237"/>
      <c r="P164" s="237"/>
      <c r="Q164" s="237"/>
      <c r="R164" s="237"/>
      <c r="S164" s="237"/>
      <c r="T164" s="23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39" t="s">
        <v>134</v>
      </c>
      <c r="AU164" s="239" t="s">
        <v>79</v>
      </c>
      <c r="AV164" s="14" t="s">
        <v>79</v>
      </c>
      <c r="AW164" s="14" t="s">
        <v>33</v>
      </c>
      <c r="AX164" s="14" t="s">
        <v>72</v>
      </c>
      <c r="AY164" s="239" t="s">
        <v>122</v>
      </c>
    </row>
    <row r="165" s="14" customFormat="1">
      <c r="A165" s="14"/>
      <c r="B165" s="229"/>
      <c r="C165" s="230"/>
      <c r="D165" s="220" t="s">
        <v>134</v>
      </c>
      <c r="E165" s="231" t="s">
        <v>19</v>
      </c>
      <c r="F165" s="232" t="s">
        <v>219</v>
      </c>
      <c r="G165" s="230"/>
      <c r="H165" s="233">
        <v>3.5510000000000002</v>
      </c>
      <c r="I165" s="234"/>
      <c r="J165" s="230"/>
      <c r="K165" s="230"/>
      <c r="L165" s="235"/>
      <c r="M165" s="236"/>
      <c r="N165" s="237"/>
      <c r="O165" s="237"/>
      <c r="P165" s="237"/>
      <c r="Q165" s="237"/>
      <c r="R165" s="237"/>
      <c r="S165" s="237"/>
      <c r="T165" s="23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39" t="s">
        <v>134</v>
      </c>
      <c r="AU165" s="239" t="s">
        <v>79</v>
      </c>
      <c r="AV165" s="14" t="s">
        <v>79</v>
      </c>
      <c r="AW165" s="14" t="s">
        <v>33</v>
      </c>
      <c r="AX165" s="14" t="s">
        <v>72</v>
      </c>
      <c r="AY165" s="239" t="s">
        <v>122</v>
      </c>
    </row>
    <row r="166" s="14" customFormat="1">
      <c r="A166" s="14"/>
      <c r="B166" s="229"/>
      <c r="C166" s="230"/>
      <c r="D166" s="220" t="s">
        <v>134</v>
      </c>
      <c r="E166" s="231" t="s">
        <v>19</v>
      </c>
      <c r="F166" s="232" t="s">
        <v>220</v>
      </c>
      <c r="G166" s="230"/>
      <c r="H166" s="233">
        <v>3.71</v>
      </c>
      <c r="I166" s="234"/>
      <c r="J166" s="230"/>
      <c r="K166" s="230"/>
      <c r="L166" s="235"/>
      <c r="M166" s="236"/>
      <c r="N166" s="237"/>
      <c r="O166" s="237"/>
      <c r="P166" s="237"/>
      <c r="Q166" s="237"/>
      <c r="R166" s="237"/>
      <c r="S166" s="237"/>
      <c r="T166" s="23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39" t="s">
        <v>134</v>
      </c>
      <c r="AU166" s="239" t="s">
        <v>79</v>
      </c>
      <c r="AV166" s="14" t="s">
        <v>79</v>
      </c>
      <c r="AW166" s="14" t="s">
        <v>33</v>
      </c>
      <c r="AX166" s="14" t="s">
        <v>72</v>
      </c>
      <c r="AY166" s="239" t="s">
        <v>122</v>
      </c>
    </row>
    <row r="167" s="14" customFormat="1">
      <c r="A167" s="14"/>
      <c r="B167" s="229"/>
      <c r="C167" s="230"/>
      <c r="D167" s="220" t="s">
        <v>134</v>
      </c>
      <c r="E167" s="231" t="s">
        <v>19</v>
      </c>
      <c r="F167" s="232" t="s">
        <v>221</v>
      </c>
      <c r="G167" s="230"/>
      <c r="H167" s="233">
        <v>-3.6000000000000001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39" t="s">
        <v>134</v>
      </c>
      <c r="AU167" s="239" t="s">
        <v>79</v>
      </c>
      <c r="AV167" s="14" t="s">
        <v>79</v>
      </c>
      <c r="AW167" s="14" t="s">
        <v>33</v>
      </c>
      <c r="AX167" s="14" t="s">
        <v>72</v>
      </c>
      <c r="AY167" s="239" t="s">
        <v>122</v>
      </c>
    </row>
    <row r="168" s="14" customFormat="1">
      <c r="A168" s="14"/>
      <c r="B168" s="229"/>
      <c r="C168" s="230"/>
      <c r="D168" s="220" t="s">
        <v>134</v>
      </c>
      <c r="E168" s="231" t="s">
        <v>19</v>
      </c>
      <c r="F168" s="232" t="s">
        <v>222</v>
      </c>
      <c r="G168" s="230"/>
      <c r="H168" s="233">
        <v>-8</v>
      </c>
      <c r="I168" s="234"/>
      <c r="J168" s="230"/>
      <c r="K168" s="230"/>
      <c r="L168" s="235"/>
      <c r="M168" s="236"/>
      <c r="N168" s="237"/>
      <c r="O168" s="237"/>
      <c r="P168" s="237"/>
      <c r="Q168" s="237"/>
      <c r="R168" s="237"/>
      <c r="S168" s="237"/>
      <c r="T168" s="23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39" t="s">
        <v>134</v>
      </c>
      <c r="AU168" s="239" t="s">
        <v>79</v>
      </c>
      <c r="AV168" s="14" t="s">
        <v>79</v>
      </c>
      <c r="AW168" s="14" t="s">
        <v>33</v>
      </c>
      <c r="AX168" s="14" t="s">
        <v>72</v>
      </c>
      <c r="AY168" s="239" t="s">
        <v>122</v>
      </c>
    </row>
    <row r="169" s="14" customFormat="1">
      <c r="A169" s="14"/>
      <c r="B169" s="229"/>
      <c r="C169" s="230"/>
      <c r="D169" s="220" t="s">
        <v>134</v>
      </c>
      <c r="E169" s="231" t="s">
        <v>19</v>
      </c>
      <c r="F169" s="232" t="s">
        <v>223</v>
      </c>
      <c r="G169" s="230"/>
      <c r="H169" s="233">
        <v>2.145</v>
      </c>
      <c r="I169" s="234"/>
      <c r="J169" s="230"/>
      <c r="K169" s="230"/>
      <c r="L169" s="235"/>
      <c r="M169" s="236"/>
      <c r="N169" s="237"/>
      <c r="O169" s="237"/>
      <c r="P169" s="237"/>
      <c r="Q169" s="237"/>
      <c r="R169" s="237"/>
      <c r="S169" s="237"/>
      <c r="T169" s="23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39" t="s">
        <v>134</v>
      </c>
      <c r="AU169" s="239" t="s">
        <v>79</v>
      </c>
      <c r="AV169" s="14" t="s">
        <v>79</v>
      </c>
      <c r="AW169" s="14" t="s">
        <v>33</v>
      </c>
      <c r="AX169" s="14" t="s">
        <v>72</v>
      </c>
      <c r="AY169" s="239" t="s">
        <v>122</v>
      </c>
    </row>
    <row r="170" s="14" customFormat="1">
      <c r="A170" s="14"/>
      <c r="B170" s="229"/>
      <c r="C170" s="230"/>
      <c r="D170" s="220" t="s">
        <v>134</v>
      </c>
      <c r="E170" s="231" t="s">
        <v>19</v>
      </c>
      <c r="F170" s="232" t="s">
        <v>224</v>
      </c>
      <c r="G170" s="230"/>
      <c r="H170" s="233">
        <v>-4.7380000000000004</v>
      </c>
      <c r="I170" s="234"/>
      <c r="J170" s="230"/>
      <c r="K170" s="230"/>
      <c r="L170" s="235"/>
      <c r="M170" s="236"/>
      <c r="N170" s="237"/>
      <c r="O170" s="237"/>
      <c r="P170" s="237"/>
      <c r="Q170" s="237"/>
      <c r="R170" s="237"/>
      <c r="S170" s="237"/>
      <c r="T170" s="23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39" t="s">
        <v>134</v>
      </c>
      <c r="AU170" s="239" t="s">
        <v>79</v>
      </c>
      <c r="AV170" s="14" t="s">
        <v>79</v>
      </c>
      <c r="AW170" s="14" t="s">
        <v>33</v>
      </c>
      <c r="AX170" s="14" t="s">
        <v>72</v>
      </c>
      <c r="AY170" s="239" t="s">
        <v>122</v>
      </c>
    </row>
    <row r="171" s="14" customFormat="1">
      <c r="A171" s="14"/>
      <c r="B171" s="229"/>
      <c r="C171" s="230"/>
      <c r="D171" s="220" t="s">
        <v>134</v>
      </c>
      <c r="E171" s="231" t="s">
        <v>19</v>
      </c>
      <c r="F171" s="232" t="s">
        <v>225</v>
      </c>
      <c r="G171" s="230"/>
      <c r="H171" s="233">
        <v>4.2460000000000004</v>
      </c>
      <c r="I171" s="234"/>
      <c r="J171" s="230"/>
      <c r="K171" s="230"/>
      <c r="L171" s="235"/>
      <c r="M171" s="236"/>
      <c r="N171" s="237"/>
      <c r="O171" s="237"/>
      <c r="P171" s="237"/>
      <c r="Q171" s="237"/>
      <c r="R171" s="237"/>
      <c r="S171" s="237"/>
      <c r="T171" s="23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39" t="s">
        <v>134</v>
      </c>
      <c r="AU171" s="239" t="s">
        <v>79</v>
      </c>
      <c r="AV171" s="14" t="s">
        <v>79</v>
      </c>
      <c r="AW171" s="14" t="s">
        <v>33</v>
      </c>
      <c r="AX171" s="14" t="s">
        <v>72</v>
      </c>
      <c r="AY171" s="239" t="s">
        <v>122</v>
      </c>
    </row>
    <row r="172" s="14" customFormat="1">
      <c r="A172" s="14"/>
      <c r="B172" s="229"/>
      <c r="C172" s="230"/>
      <c r="D172" s="220" t="s">
        <v>134</v>
      </c>
      <c r="E172" s="231" t="s">
        <v>19</v>
      </c>
      <c r="F172" s="232" t="s">
        <v>226</v>
      </c>
      <c r="G172" s="230"/>
      <c r="H172" s="233">
        <v>-0.504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39" t="s">
        <v>134</v>
      </c>
      <c r="AU172" s="239" t="s">
        <v>79</v>
      </c>
      <c r="AV172" s="14" t="s">
        <v>79</v>
      </c>
      <c r="AW172" s="14" t="s">
        <v>33</v>
      </c>
      <c r="AX172" s="14" t="s">
        <v>72</v>
      </c>
      <c r="AY172" s="239" t="s">
        <v>122</v>
      </c>
    </row>
    <row r="173" s="14" customFormat="1">
      <c r="A173" s="14"/>
      <c r="B173" s="229"/>
      <c r="C173" s="230"/>
      <c r="D173" s="220" t="s">
        <v>134</v>
      </c>
      <c r="E173" s="231" t="s">
        <v>19</v>
      </c>
      <c r="F173" s="232" t="s">
        <v>227</v>
      </c>
      <c r="G173" s="230"/>
      <c r="H173" s="233">
        <v>1.135</v>
      </c>
      <c r="I173" s="234"/>
      <c r="J173" s="230"/>
      <c r="K173" s="230"/>
      <c r="L173" s="235"/>
      <c r="M173" s="236"/>
      <c r="N173" s="237"/>
      <c r="O173" s="237"/>
      <c r="P173" s="237"/>
      <c r="Q173" s="237"/>
      <c r="R173" s="237"/>
      <c r="S173" s="237"/>
      <c r="T173" s="23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39" t="s">
        <v>134</v>
      </c>
      <c r="AU173" s="239" t="s">
        <v>79</v>
      </c>
      <c r="AV173" s="14" t="s">
        <v>79</v>
      </c>
      <c r="AW173" s="14" t="s">
        <v>33</v>
      </c>
      <c r="AX173" s="14" t="s">
        <v>72</v>
      </c>
      <c r="AY173" s="239" t="s">
        <v>122</v>
      </c>
    </row>
    <row r="174" s="14" customFormat="1">
      <c r="A174" s="14"/>
      <c r="B174" s="229"/>
      <c r="C174" s="230"/>
      <c r="D174" s="220" t="s">
        <v>134</v>
      </c>
      <c r="E174" s="231" t="s">
        <v>19</v>
      </c>
      <c r="F174" s="232" t="s">
        <v>228</v>
      </c>
      <c r="G174" s="230"/>
      <c r="H174" s="233">
        <v>2.2450000000000001</v>
      </c>
      <c r="I174" s="234"/>
      <c r="J174" s="230"/>
      <c r="K174" s="230"/>
      <c r="L174" s="235"/>
      <c r="M174" s="236"/>
      <c r="N174" s="237"/>
      <c r="O174" s="237"/>
      <c r="P174" s="237"/>
      <c r="Q174" s="237"/>
      <c r="R174" s="237"/>
      <c r="S174" s="237"/>
      <c r="T174" s="23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39" t="s">
        <v>134</v>
      </c>
      <c r="AU174" s="239" t="s">
        <v>79</v>
      </c>
      <c r="AV174" s="14" t="s">
        <v>79</v>
      </c>
      <c r="AW174" s="14" t="s">
        <v>33</v>
      </c>
      <c r="AX174" s="14" t="s">
        <v>72</v>
      </c>
      <c r="AY174" s="239" t="s">
        <v>122</v>
      </c>
    </row>
    <row r="175" s="14" customFormat="1">
      <c r="A175" s="14"/>
      <c r="B175" s="229"/>
      <c r="C175" s="230"/>
      <c r="D175" s="220" t="s">
        <v>134</v>
      </c>
      <c r="E175" s="231" t="s">
        <v>19</v>
      </c>
      <c r="F175" s="232" t="s">
        <v>229</v>
      </c>
      <c r="G175" s="230"/>
      <c r="H175" s="233">
        <v>-0.95199999999999996</v>
      </c>
      <c r="I175" s="234"/>
      <c r="J175" s="230"/>
      <c r="K175" s="230"/>
      <c r="L175" s="235"/>
      <c r="M175" s="236"/>
      <c r="N175" s="237"/>
      <c r="O175" s="237"/>
      <c r="P175" s="237"/>
      <c r="Q175" s="237"/>
      <c r="R175" s="237"/>
      <c r="S175" s="237"/>
      <c r="T175" s="23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39" t="s">
        <v>134</v>
      </c>
      <c r="AU175" s="239" t="s">
        <v>79</v>
      </c>
      <c r="AV175" s="14" t="s">
        <v>79</v>
      </c>
      <c r="AW175" s="14" t="s">
        <v>33</v>
      </c>
      <c r="AX175" s="14" t="s">
        <v>72</v>
      </c>
      <c r="AY175" s="239" t="s">
        <v>122</v>
      </c>
    </row>
    <row r="176" s="14" customFormat="1">
      <c r="A176" s="14"/>
      <c r="B176" s="229"/>
      <c r="C176" s="230"/>
      <c r="D176" s="220" t="s">
        <v>134</v>
      </c>
      <c r="E176" s="231" t="s">
        <v>19</v>
      </c>
      <c r="F176" s="232" t="s">
        <v>230</v>
      </c>
      <c r="G176" s="230"/>
      <c r="H176" s="233">
        <v>0.51800000000000002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134</v>
      </c>
      <c r="AU176" s="239" t="s">
        <v>79</v>
      </c>
      <c r="AV176" s="14" t="s">
        <v>79</v>
      </c>
      <c r="AW176" s="14" t="s">
        <v>33</v>
      </c>
      <c r="AX176" s="14" t="s">
        <v>72</v>
      </c>
      <c r="AY176" s="239" t="s">
        <v>122</v>
      </c>
    </row>
    <row r="177" s="14" customFormat="1">
      <c r="A177" s="14"/>
      <c r="B177" s="229"/>
      <c r="C177" s="230"/>
      <c r="D177" s="220" t="s">
        <v>134</v>
      </c>
      <c r="E177" s="231" t="s">
        <v>19</v>
      </c>
      <c r="F177" s="232" t="s">
        <v>231</v>
      </c>
      <c r="G177" s="230"/>
      <c r="H177" s="233">
        <v>1.228</v>
      </c>
      <c r="I177" s="234"/>
      <c r="J177" s="230"/>
      <c r="K177" s="230"/>
      <c r="L177" s="235"/>
      <c r="M177" s="236"/>
      <c r="N177" s="237"/>
      <c r="O177" s="237"/>
      <c r="P177" s="237"/>
      <c r="Q177" s="237"/>
      <c r="R177" s="237"/>
      <c r="S177" s="237"/>
      <c r="T177" s="23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39" t="s">
        <v>134</v>
      </c>
      <c r="AU177" s="239" t="s">
        <v>79</v>
      </c>
      <c r="AV177" s="14" t="s">
        <v>79</v>
      </c>
      <c r="AW177" s="14" t="s">
        <v>33</v>
      </c>
      <c r="AX177" s="14" t="s">
        <v>72</v>
      </c>
      <c r="AY177" s="239" t="s">
        <v>122</v>
      </c>
    </row>
    <row r="178" s="14" customFormat="1">
      <c r="A178" s="14"/>
      <c r="B178" s="229"/>
      <c r="C178" s="230"/>
      <c r="D178" s="220" t="s">
        <v>134</v>
      </c>
      <c r="E178" s="231" t="s">
        <v>19</v>
      </c>
      <c r="F178" s="232" t="s">
        <v>232</v>
      </c>
      <c r="G178" s="230"/>
      <c r="H178" s="233">
        <v>2.2400000000000002</v>
      </c>
      <c r="I178" s="234"/>
      <c r="J178" s="230"/>
      <c r="K178" s="230"/>
      <c r="L178" s="235"/>
      <c r="M178" s="236"/>
      <c r="N178" s="237"/>
      <c r="O178" s="237"/>
      <c r="P178" s="237"/>
      <c r="Q178" s="237"/>
      <c r="R178" s="237"/>
      <c r="S178" s="237"/>
      <c r="T178" s="23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39" t="s">
        <v>134</v>
      </c>
      <c r="AU178" s="239" t="s">
        <v>79</v>
      </c>
      <c r="AV178" s="14" t="s">
        <v>79</v>
      </c>
      <c r="AW178" s="14" t="s">
        <v>33</v>
      </c>
      <c r="AX178" s="14" t="s">
        <v>72</v>
      </c>
      <c r="AY178" s="239" t="s">
        <v>122</v>
      </c>
    </row>
    <row r="179" s="15" customFormat="1">
      <c r="A179" s="15"/>
      <c r="B179" s="240"/>
      <c r="C179" s="241"/>
      <c r="D179" s="220" t="s">
        <v>134</v>
      </c>
      <c r="E179" s="242" t="s">
        <v>19</v>
      </c>
      <c r="F179" s="243" t="s">
        <v>172</v>
      </c>
      <c r="G179" s="241"/>
      <c r="H179" s="244">
        <v>362.68699999999984</v>
      </c>
      <c r="I179" s="245"/>
      <c r="J179" s="241"/>
      <c r="K179" s="241"/>
      <c r="L179" s="246"/>
      <c r="M179" s="247"/>
      <c r="N179" s="248"/>
      <c r="O179" s="248"/>
      <c r="P179" s="248"/>
      <c r="Q179" s="248"/>
      <c r="R179" s="248"/>
      <c r="S179" s="248"/>
      <c r="T179" s="249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0" t="s">
        <v>134</v>
      </c>
      <c r="AU179" s="250" t="s">
        <v>79</v>
      </c>
      <c r="AV179" s="15" t="s">
        <v>130</v>
      </c>
      <c r="AW179" s="15" t="s">
        <v>33</v>
      </c>
      <c r="AX179" s="15" t="s">
        <v>77</v>
      </c>
      <c r="AY179" s="250" t="s">
        <v>122</v>
      </c>
    </row>
    <row r="180" s="2" customFormat="1" ht="21.75" customHeight="1">
      <c r="A180" s="41"/>
      <c r="B180" s="42"/>
      <c r="C180" s="200" t="s">
        <v>233</v>
      </c>
      <c r="D180" s="200" t="s">
        <v>125</v>
      </c>
      <c r="E180" s="201" t="s">
        <v>234</v>
      </c>
      <c r="F180" s="202" t="s">
        <v>235</v>
      </c>
      <c r="G180" s="203" t="s">
        <v>236</v>
      </c>
      <c r="H180" s="204">
        <v>2</v>
      </c>
      <c r="I180" s="205"/>
      <c r="J180" s="206">
        <f>ROUND(I180*H180,2)</f>
        <v>0</v>
      </c>
      <c r="K180" s="202" t="s">
        <v>129</v>
      </c>
      <c r="L180" s="47"/>
      <c r="M180" s="207" t="s">
        <v>19</v>
      </c>
      <c r="N180" s="208" t="s">
        <v>43</v>
      </c>
      <c r="O180" s="87"/>
      <c r="P180" s="209">
        <f>O180*H180</f>
        <v>0</v>
      </c>
      <c r="Q180" s="209">
        <v>0.15529999999999999</v>
      </c>
      <c r="R180" s="209">
        <f>Q180*H180</f>
        <v>0.31059999999999999</v>
      </c>
      <c r="S180" s="209">
        <v>0</v>
      </c>
      <c r="T180" s="210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1" t="s">
        <v>130</v>
      </c>
      <c r="AT180" s="211" t="s">
        <v>125</v>
      </c>
      <c r="AU180" s="211" t="s">
        <v>79</v>
      </c>
      <c r="AY180" s="20" t="s">
        <v>122</v>
      </c>
      <c r="BE180" s="212">
        <f>IF(N180="základní",J180,0)</f>
        <v>0</v>
      </c>
      <c r="BF180" s="212">
        <f>IF(N180="snížená",J180,0)</f>
        <v>0</v>
      </c>
      <c r="BG180" s="212">
        <f>IF(N180="zákl. přenesená",J180,0)</f>
        <v>0</v>
      </c>
      <c r="BH180" s="212">
        <f>IF(N180="sníž. přenesená",J180,0)</f>
        <v>0</v>
      </c>
      <c r="BI180" s="212">
        <f>IF(N180="nulová",J180,0)</f>
        <v>0</v>
      </c>
      <c r="BJ180" s="20" t="s">
        <v>77</v>
      </c>
      <c r="BK180" s="212">
        <f>ROUND(I180*H180,2)</f>
        <v>0</v>
      </c>
      <c r="BL180" s="20" t="s">
        <v>130</v>
      </c>
      <c r="BM180" s="211" t="s">
        <v>237</v>
      </c>
    </row>
    <row r="181" s="2" customFormat="1">
      <c r="A181" s="41"/>
      <c r="B181" s="42"/>
      <c r="C181" s="43"/>
      <c r="D181" s="213" t="s">
        <v>132</v>
      </c>
      <c r="E181" s="43"/>
      <c r="F181" s="214" t="s">
        <v>238</v>
      </c>
      <c r="G181" s="43"/>
      <c r="H181" s="43"/>
      <c r="I181" s="215"/>
      <c r="J181" s="43"/>
      <c r="K181" s="43"/>
      <c r="L181" s="47"/>
      <c r="M181" s="216"/>
      <c r="N181" s="217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132</v>
      </c>
      <c r="AU181" s="20" t="s">
        <v>79</v>
      </c>
    </row>
    <row r="182" s="13" customFormat="1">
      <c r="A182" s="13"/>
      <c r="B182" s="218"/>
      <c r="C182" s="219"/>
      <c r="D182" s="220" t="s">
        <v>134</v>
      </c>
      <c r="E182" s="221" t="s">
        <v>19</v>
      </c>
      <c r="F182" s="222" t="s">
        <v>239</v>
      </c>
      <c r="G182" s="219"/>
      <c r="H182" s="221" t="s">
        <v>19</v>
      </c>
      <c r="I182" s="223"/>
      <c r="J182" s="219"/>
      <c r="K182" s="219"/>
      <c r="L182" s="224"/>
      <c r="M182" s="225"/>
      <c r="N182" s="226"/>
      <c r="O182" s="226"/>
      <c r="P182" s="226"/>
      <c r="Q182" s="226"/>
      <c r="R182" s="226"/>
      <c r="S182" s="226"/>
      <c r="T182" s="22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28" t="s">
        <v>134</v>
      </c>
      <c r="AU182" s="228" t="s">
        <v>79</v>
      </c>
      <c r="AV182" s="13" t="s">
        <v>77</v>
      </c>
      <c r="AW182" s="13" t="s">
        <v>33</v>
      </c>
      <c r="AX182" s="13" t="s">
        <v>72</v>
      </c>
      <c r="AY182" s="228" t="s">
        <v>122</v>
      </c>
    </row>
    <row r="183" s="14" customFormat="1">
      <c r="A183" s="14"/>
      <c r="B183" s="229"/>
      <c r="C183" s="230"/>
      <c r="D183" s="220" t="s">
        <v>134</v>
      </c>
      <c r="E183" s="231" t="s">
        <v>19</v>
      </c>
      <c r="F183" s="232" t="s">
        <v>79</v>
      </c>
      <c r="G183" s="230"/>
      <c r="H183" s="233">
        <v>2</v>
      </c>
      <c r="I183" s="234"/>
      <c r="J183" s="230"/>
      <c r="K183" s="230"/>
      <c r="L183" s="235"/>
      <c r="M183" s="236"/>
      <c r="N183" s="237"/>
      <c r="O183" s="237"/>
      <c r="P183" s="237"/>
      <c r="Q183" s="237"/>
      <c r="R183" s="237"/>
      <c r="S183" s="237"/>
      <c r="T183" s="23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39" t="s">
        <v>134</v>
      </c>
      <c r="AU183" s="239" t="s">
        <v>79</v>
      </c>
      <c r="AV183" s="14" t="s">
        <v>79</v>
      </c>
      <c r="AW183" s="14" t="s">
        <v>33</v>
      </c>
      <c r="AX183" s="14" t="s">
        <v>77</v>
      </c>
      <c r="AY183" s="239" t="s">
        <v>122</v>
      </c>
    </row>
    <row r="184" s="2" customFormat="1" ht="16.5" customHeight="1">
      <c r="A184" s="41"/>
      <c r="B184" s="42"/>
      <c r="C184" s="200" t="s">
        <v>240</v>
      </c>
      <c r="D184" s="200" t="s">
        <v>125</v>
      </c>
      <c r="E184" s="201" t="s">
        <v>241</v>
      </c>
      <c r="F184" s="202" t="s">
        <v>242</v>
      </c>
      <c r="G184" s="203" t="s">
        <v>139</v>
      </c>
      <c r="H184" s="204">
        <v>9.8000000000000007</v>
      </c>
      <c r="I184" s="205"/>
      <c r="J184" s="206">
        <f>ROUND(I184*H184,2)</f>
        <v>0</v>
      </c>
      <c r="K184" s="202" t="s">
        <v>129</v>
      </c>
      <c r="L184" s="47"/>
      <c r="M184" s="207" t="s">
        <v>19</v>
      </c>
      <c r="N184" s="208" t="s">
        <v>43</v>
      </c>
      <c r="O184" s="87"/>
      <c r="P184" s="209">
        <f>O184*H184</f>
        <v>0</v>
      </c>
      <c r="Q184" s="209">
        <v>0.0015</v>
      </c>
      <c r="R184" s="209">
        <f>Q184*H184</f>
        <v>0.014700000000000001</v>
      </c>
      <c r="S184" s="209">
        <v>0</v>
      </c>
      <c r="T184" s="210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1" t="s">
        <v>130</v>
      </c>
      <c r="AT184" s="211" t="s">
        <v>125</v>
      </c>
      <c r="AU184" s="211" t="s">
        <v>79</v>
      </c>
      <c r="AY184" s="20" t="s">
        <v>122</v>
      </c>
      <c r="BE184" s="212">
        <f>IF(N184="základní",J184,0)</f>
        <v>0</v>
      </c>
      <c r="BF184" s="212">
        <f>IF(N184="snížená",J184,0)</f>
        <v>0</v>
      </c>
      <c r="BG184" s="212">
        <f>IF(N184="zákl. přenesená",J184,0)</f>
        <v>0</v>
      </c>
      <c r="BH184" s="212">
        <f>IF(N184="sníž. přenesená",J184,0)</f>
        <v>0</v>
      </c>
      <c r="BI184" s="212">
        <f>IF(N184="nulová",J184,0)</f>
        <v>0</v>
      </c>
      <c r="BJ184" s="20" t="s">
        <v>77</v>
      </c>
      <c r="BK184" s="212">
        <f>ROUND(I184*H184,2)</f>
        <v>0</v>
      </c>
      <c r="BL184" s="20" t="s">
        <v>130</v>
      </c>
      <c r="BM184" s="211" t="s">
        <v>243</v>
      </c>
    </row>
    <row r="185" s="2" customFormat="1">
      <c r="A185" s="41"/>
      <c r="B185" s="42"/>
      <c r="C185" s="43"/>
      <c r="D185" s="213" t="s">
        <v>132</v>
      </c>
      <c r="E185" s="43"/>
      <c r="F185" s="214" t="s">
        <v>244</v>
      </c>
      <c r="G185" s="43"/>
      <c r="H185" s="43"/>
      <c r="I185" s="215"/>
      <c r="J185" s="43"/>
      <c r="K185" s="43"/>
      <c r="L185" s="47"/>
      <c r="M185" s="216"/>
      <c r="N185" s="217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132</v>
      </c>
      <c r="AU185" s="20" t="s">
        <v>79</v>
      </c>
    </row>
    <row r="186" s="13" customFormat="1">
      <c r="A186" s="13"/>
      <c r="B186" s="218"/>
      <c r="C186" s="219"/>
      <c r="D186" s="220" t="s">
        <v>134</v>
      </c>
      <c r="E186" s="221" t="s">
        <v>19</v>
      </c>
      <c r="F186" s="222" t="s">
        <v>245</v>
      </c>
      <c r="G186" s="219"/>
      <c r="H186" s="221" t="s">
        <v>19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8" t="s">
        <v>134</v>
      </c>
      <c r="AU186" s="228" t="s">
        <v>79</v>
      </c>
      <c r="AV186" s="13" t="s">
        <v>77</v>
      </c>
      <c r="AW186" s="13" t="s">
        <v>33</v>
      </c>
      <c r="AX186" s="13" t="s">
        <v>72</v>
      </c>
      <c r="AY186" s="228" t="s">
        <v>122</v>
      </c>
    </row>
    <row r="187" s="14" customFormat="1">
      <c r="A187" s="14"/>
      <c r="B187" s="229"/>
      <c r="C187" s="230"/>
      <c r="D187" s="220" t="s">
        <v>134</v>
      </c>
      <c r="E187" s="231" t="s">
        <v>19</v>
      </c>
      <c r="F187" s="232" t="s">
        <v>246</v>
      </c>
      <c r="G187" s="230"/>
      <c r="H187" s="233">
        <v>9.8000000000000007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9" t="s">
        <v>134</v>
      </c>
      <c r="AU187" s="239" t="s">
        <v>79</v>
      </c>
      <c r="AV187" s="14" t="s">
        <v>79</v>
      </c>
      <c r="AW187" s="14" t="s">
        <v>33</v>
      </c>
      <c r="AX187" s="14" t="s">
        <v>77</v>
      </c>
      <c r="AY187" s="239" t="s">
        <v>122</v>
      </c>
    </row>
    <row r="188" s="2" customFormat="1" ht="16.5" customHeight="1">
      <c r="A188" s="41"/>
      <c r="B188" s="42"/>
      <c r="C188" s="200" t="s">
        <v>247</v>
      </c>
      <c r="D188" s="200" t="s">
        <v>125</v>
      </c>
      <c r="E188" s="201" t="s">
        <v>248</v>
      </c>
      <c r="F188" s="202" t="s">
        <v>249</v>
      </c>
      <c r="G188" s="203" t="s">
        <v>167</v>
      </c>
      <c r="H188" s="204">
        <v>5.1219999999999999</v>
      </c>
      <c r="I188" s="205"/>
      <c r="J188" s="206">
        <f>ROUND(I188*H188,2)</f>
        <v>0</v>
      </c>
      <c r="K188" s="202" t="s">
        <v>129</v>
      </c>
      <c r="L188" s="47"/>
      <c r="M188" s="207" t="s">
        <v>19</v>
      </c>
      <c r="N188" s="208" t="s">
        <v>43</v>
      </c>
      <c r="O188" s="87"/>
      <c r="P188" s="209">
        <f>O188*H188</f>
        <v>0</v>
      </c>
      <c r="Q188" s="209">
        <v>0.032050000000000002</v>
      </c>
      <c r="R188" s="209">
        <f>Q188*H188</f>
        <v>0.1641601</v>
      </c>
      <c r="S188" s="209">
        <v>0</v>
      </c>
      <c r="T188" s="210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11" t="s">
        <v>130</v>
      </c>
      <c r="AT188" s="211" t="s">
        <v>125</v>
      </c>
      <c r="AU188" s="211" t="s">
        <v>79</v>
      </c>
      <c r="AY188" s="20" t="s">
        <v>122</v>
      </c>
      <c r="BE188" s="212">
        <f>IF(N188="základní",J188,0)</f>
        <v>0</v>
      </c>
      <c r="BF188" s="212">
        <f>IF(N188="snížená",J188,0)</f>
        <v>0</v>
      </c>
      <c r="BG188" s="212">
        <f>IF(N188="zákl. přenesená",J188,0)</f>
        <v>0</v>
      </c>
      <c r="BH188" s="212">
        <f>IF(N188="sníž. přenesená",J188,0)</f>
        <v>0</v>
      </c>
      <c r="BI188" s="212">
        <f>IF(N188="nulová",J188,0)</f>
        <v>0</v>
      </c>
      <c r="BJ188" s="20" t="s">
        <v>77</v>
      </c>
      <c r="BK188" s="212">
        <f>ROUND(I188*H188,2)</f>
        <v>0</v>
      </c>
      <c r="BL188" s="20" t="s">
        <v>130</v>
      </c>
      <c r="BM188" s="211" t="s">
        <v>250</v>
      </c>
    </row>
    <row r="189" s="2" customFormat="1">
      <c r="A189" s="41"/>
      <c r="B189" s="42"/>
      <c r="C189" s="43"/>
      <c r="D189" s="213" t="s">
        <v>132</v>
      </c>
      <c r="E189" s="43"/>
      <c r="F189" s="214" t="s">
        <v>251</v>
      </c>
      <c r="G189" s="43"/>
      <c r="H189" s="43"/>
      <c r="I189" s="215"/>
      <c r="J189" s="43"/>
      <c r="K189" s="43"/>
      <c r="L189" s="47"/>
      <c r="M189" s="216"/>
      <c r="N189" s="217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132</v>
      </c>
      <c r="AU189" s="20" t="s">
        <v>79</v>
      </c>
    </row>
    <row r="190" s="13" customFormat="1">
      <c r="A190" s="13"/>
      <c r="B190" s="218"/>
      <c r="C190" s="219"/>
      <c r="D190" s="220" t="s">
        <v>134</v>
      </c>
      <c r="E190" s="221" t="s">
        <v>19</v>
      </c>
      <c r="F190" s="222" t="s">
        <v>252</v>
      </c>
      <c r="G190" s="219"/>
      <c r="H190" s="221" t="s">
        <v>19</v>
      </c>
      <c r="I190" s="223"/>
      <c r="J190" s="219"/>
      <c r="K190" s="219"/>
      <c r="L190" s="224"/>
      <c r="M190" s="225"/>
      <c r="N190" s="226"/>
      <c r="O190" s="226"/>
      <c r="P190" s="226"/>
      <c r="Q190" s="226"/>
      <c r="R190" s="226"/>
      <c r="S190" s="226"/>
      <c r="T190" s="22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8" t="s">
        <v>134</v>
      </c>
      <c r="AU190" s="228" t="s">
        <v>79</v>
      </c>
      <c r="AV190" s="13" t="s">
        <v>77</v>
      </c>
      <c r="AW190" s="13" t="s">
        <v>33</v>
      </c>
      <c r="AX190" s="13" t="s">
        <v>72</v>
      </c>
      <c r="AY190" s="228" t="s">
        <v>122</v>
      </c>
    </row>
    <row r="191" s="14" customFormat="1">
      <c r="A191" s="14"/>
      <c r="B191" s="229"/>
      <c r="C191" s="230"/>
      <c r="D191" s="220" t="s">
        <v>134</v>
      </c>
      <c r="E191" s="231" t="s">
        <v>19</v>
      </c>
      <c r="F191" s="232" t="s">
        <v>253</v>
      </c>
      <c r="G191" s="230"/>
      <c r="H191" s="233">
        <v>2.3919999999999999</v>
      </c>
      <c r="I191" s="234"/>
      <c r="J191" s="230"/>
      <c r="K191" s="230"/>
      <c r="L191" s="235"/>
      <c r="M191" s="236"/>
      <c r="N191" s="237"/>
      <c r="O191" s="237"/>
      <c r="P191" s="237"/>
      <c r="Q191" s="237"/>
      <c r="R191" s="237"/>
      <c r="S191" s="237"/>
      <c r="T191" s="23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39" t="s">
        <v>134</v>
      </c>
      <c r="AU191" s="239" t="s">
        <v>79</v>
      </c>
      <c r="AV191" s="14" t="s">
        <v>79</v>
      </c>
      <c r="AW191" s="14" t="s">
        <v>33</v>
      </c>
      <c r="AX191" s="14" t="s">
        <v>72</v>
      </c>
      <c r="AY191" s="239" t="s">
        <v>122</v>
      </c>
    </row>
    <row r="192" s="13" customFormat="1">
      <c r="A192" s="13"/>
      <c r="B192" s="218"/>
      <c r="C192" s="219"/>
      <c r="D192" s="220" t="s">
        <v>134</v>
      </c>
      <c r="E192" s="221" t="s">
        <v>19</v>
      </c>
      <c r="F192" s="222" t="s">
        <v>254</v>
      </c>
      <c r="G192" s="219"/>
      <c r="H192" s="221" t="s">
        <v>19</v>
      </c>
      <c r="I192" s="223"/>
      <c r="J192" s="219"/>
      <c r="K192" s="219"/>
      <c r="L192" s="224"/>
      <c r="M192" s="225"/>
      <c r="N192" s="226"/>
      <c r="O192" s="226"/>
      <c r="P192" s="226"/>
      <c r="Q192" s="226"/>
      <c r="R192" s="226"/>
      <c r="S192" s="226"/>
      <c r="T192" s="22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28" t="s">
        <v>134</v>
      </c>
      <c r="AU192" s="228" t="s">
        <v>79</v>
      </c>
      <c r="AV192" s="13" t="s">
        <v>77</v>
      </c>
      <c r="AW192" s="13" t="s">
        <v>33</v>
      </c>
      <c r="AX192" s="13" t="s">
        <v>72</v>
      </c>
      <c r="AY192" s="228" t="s">
        <v>122</v>
      </c>
    </row>
    <row r="193" s="14" customFormat="1">
      <c r="A193" s="14"/>
      <c r="B193" s="229"/>
      <c r="C193" s="230"/>
      <c r="D193" s="220" t="s">
        <v>134</v>
      </c>
      <c r="E193" s="231" t="s">
        <v>19</v>
      </c>
      <c r="F193" s="232" t="s">
        <v>255</v>
      </c>
      <c r="G193" s="230"/>
      <c r="H193" s="233">
        <v>2.73</v>
      </c>
      <c r="I193" s="234"/>
      <c r="J193" s="230"/>
      <c r="K193" s="230"/>
      <c r="L193" s="235"/>
      <c r="M193" s="236"/>
      <c r="N193" s="237"/>
      <c r="O193" s="237"/>
      <c r="P193" s="237"/>
      <c r="Q193" s="237"/>
      <c r="R193" s="237"/>
      <c r="S193" s="237"/>
      <c r="T193" s="23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39" t="s">
        <v>134</v>
      </c>
      <c r="AU193" s="239" t="s">
        <v>79</v>
      </c>
      <c r="AV193" s="14" t="s">
        <v>79</v>
      </c>
      <c r="AW193" s="14" t="s">
        <v>33</v>
      </c>
      <c r="AX193" s="14" t="s">
        <v>72</v>
      </c>
      <c r="AY193" s="239" t="s">
        <v>122</v>
      </c>
    </row>
    <row r="194" s="15" customFormat="1">
      <c r="A194" s="15"/>
      <c r="B194" s="240"/>
      <c r="C194" s="241"/>
      <c r="D194" s="220" t="s">
        <v>134</v>
      </c>
      <c r="E194" s="242" t="s">
        <v>19</v>
      </c>
      <c r="F194" s="243" t="s">
        <v>172</v>
      </c>
      <c r="G194" s="241"/>
      <c r="H194" s="244">
        <v>5.1219999999999999</v>
      </c>
      <c r="I194" s="245"/>
      <c r="J194" s="241"/>
      <c r="K194" s="241"/>
      <c r="L194" s="246"/>
      <c r="M194" s="247"/>
      <c r="N194" s="248"/>
      <c r="O194" s="248"/>
      <c r="P194" s="248"/>
      <c r="Q194" s="248"/>
      <c r="R194" s="248"/>
      <c r="S194" s="248"/>
      <c r="T194" s="249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0" t="s">
        <v>134</v>
      </c>
      <c r="AU194" s="250" t="s">
        <v>79</v>
      </c>
      <c r="AV194" s="15" t="s">
        <v>130</v>
      </c>
      <c r="AW194" s="15" t="s">
        <v>33</v>
      </c>
      <c r="AX194" s="15" t="s">
        <v>77</v>
      </c>
      <c r="AY194" s="250" t="s">
        <v>122</v>
      </c>
    </row>
    <row r="195" s="2" customFormat="1" ht="21.75" customHeight="1">
      <c r="A195" s="41"/>
      <c r="B195" s="42"/>
      <c r="C195" s="200" t="s">
        <v>256</v>
      </c>
      <c r="D195" s="200" t="s">
        <v>125</v>
      </c>
      <c r="E195" s="201" t="s">
        <v>257</v>
      </c>
      <c r="F195" s="202" t="s">
        <v>258</v>
      </c>
      <c r="G195" s="203" t="s">
        <v>167</v>
      </c>
      <c r="H195" s="204">
        <v>33.381</v>
      </c>
      <c r="I195" s="205"/>
      <c r="J195" s="206">
        <f>ROUND(I195*H195,2)</f>
        <v>0</v>
      </c>
      <c r="K195" s="202" t="s">
        <v>129</v>
      </c>
      <c r="L195" s="47"/>
      <c r="M195" s="207" t="s">
        <v>19</v>
      </c>
      <c r="N195" s="208" t="s">
        <v>43</v>
      </c>
      <c r="O195" s="87"/>
      <c r="P195" s="209">
        <f>O195*H195</f>
        <v>0</v>
      </c>
      <c r="Q195" s="209">
        <v>0.020480000000000002</v>
      </c>
      <c r="R195" s="209">
        <f>Q195*H195</f>
        <v>0.68364288000000006</v>
      </c>
      <c r="S195" s="209">
        <v>0</v>
      </c>
      <c r="T195" s="210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1" t="s">
        <v>130</v>
      </c>
      <c r="AT195" s="211" t="s">
        <v>125</v>
      </c>
      <c r="AU195" s="211" t="s">
        <v>79</v>
      </c>
      <c r="AY195" s="20" t="s">
        <v>122</v>
      </c>
      <c r="BE195" s="212">
        <f>IF(N195="základní",J195,0)</f>
        <v>0</v>
      </c>
      <c r="BF195" s="212">
        <f>IF(N195="snížená",J195,0)</f>
        <v>0</v>
      </c>
      <c r="BG195" s="212">
        <f>IF(N195="zákl. přenesená",J195,0)</f>
        <v>0</v>
      </c>
      <c r="BH195" s="212">
        <f>IF(N195="sníž. přenesená",J195,0)</f>
        <v>0</v>
      </c>
      <c r="BI195" s="212">
        <f>IF(N195="nulová",J195,0)</f>
        <v>0</v>
      </c>
      <c r="BJ195" s="20" t="s">
        <v>77</v>
      </c>
      <c r="BK195" s="212">
        <f>ROUND(I195*H195,2)</f>
        <v>0</v>
      </c>
      <c r="BL195" s="20" t="s">
        <v>130</v>
      </c>
      <c r="BM195" s="211" t="s">
        <v>259</v>
      </c>
    </row>
    <row r="196" s="2" customFormat="1">
      <c r="A196" s="41"/>
      <c r="B196" s="42"/>
      <c r="C196" s="43"/>
      <c r="D196" s="213" t="s">
        <v>132</v>
      </c>
      <c r="E196" s="43"/>
      <c r="F196" s="214" t="s">
        <v>260</v>
      </c>
      <c r="G196" s="43"/>
      <c r="H196" s="43"/>
      <c r="I196" s="215"/>
      <c r="J196" s="43"/>
      <c r="K196" s="43"/>
      <c r="L196" s="47"/>
      <c r="M196" s="216"/>
      <c r="N196" s="217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132</v>
      </c>
      <c r="AU196" s="20" t="s">
        <v>79</v>
      </c>
    </row>
    <row r="197" s="13" customFormat="1">
      <c r="A197" s="13"/>
      <c r="B197" s="218"/>
      <c r="C197" s="219"/>
      <c r="D197" s="220" t="s">
        <v>134</v>
      </c>
      <c r="E197" s="221" t="s">
        <v>19</v>
      </c>
      <c r="F197" s="222" t="s">
        <v>261</v>
      </c>
      <c r="G197" s="219"/>
      <c r="H197" s="221" t="s">
        <v>19</v>
      </c>
      <c r="I197" s="223"/>
      <c r="J197" s="219"/>
      <c r="K197" s="219"/>
      <c r="L197" s="224"/>
      <c r="M197" s="225"/>
      <c r="N197" s="226"/>
      <c r="O197" s="226"/>
      <c r="P197" s="226"/>
      <c r="Q197" s="226"/>
      <c r="R197" s="226"/>
      <c r="S197" s="226"/>
      <c r="T197" s="22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8" t="s">
        <v>134</v>
      </c>
      <c r="AU197" s="228" t="s">
        <v>79</v>
      </c>
      <c r="AV197" s="13" t="s">
        <v>77</v>
      </c>
      <c r="AW197" s="13" t="s">
        <v>33</v>
      </c>
      <c r="AX197" s="13" t="s">
        <v>72</v>
      </c>
      <c r="AY197" s="228" t="s">
        <v>122</v>
      </c>
    </row>
    <row r="198" s="13" customFormat="1">
      <c r="A198" s="13"/>
      <c r="B198" s="218"/>
      <c r="C198" s="219"/>
      <c r="D198" s="220" t="s">
        <v>134</v>
      </c>
      <c r="E198" s="221" t="s">
        <v>19</v>
      </c>
      <c r="F198" s="222" t="s">
        <v>262</v>
      </c>
      <c r="G198" s="219"/>
      <c r="H198" s="221" t="s">
        <v>19</v>
      </c>
      <c r="I198" s="223"/>
      <c r="J198" s="219"/>
      <c r="K198" s="219"/>
      <c r="L198" s="224"/>
      <c r="M198" s="225"/>
      <c r="N198" s="226"/>
      <c r="O198" s="226"/>
      <c r="P198" s="226"/>
      <c r="Q198" s="226"/>
      <c r="R198" s="226"/>
      <c r="S198" s="226"/>
      <c r="T198" s="22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8" t="s">
        <v>134</v>
      </c>
      <c r="AU198" s="228" t="s">
        <v>79</v>
      </c>
      <c r="AV198" s="13" t="s">
        <v>77</v>
      </c>
      <c r="AW198" s="13" t="s">
        <v>33</v>
      </c>
      <c r="AX198" s="13" t="s">
        <v>72</v>
      </c>
      <c r="AY198" s="228" t="s">
        <v>122</v>
      </c>
    </row>
    <row r="199" s="14" customFormat="1">
      <c r="A199" s="14"/>
      <c r="B199" s="229"/>
      <c r="C199" s="230"/>
      <c r="D199" s="220" t="s">
        <v>134</v>
      </c>
      <c r="E199" s="231" t="s">
        <v>19</v>
      </c>
      <c r="F199" s="232" t="s">
        <v>263</v>
      </c>
      <c r="G199" s="230"/>
      <c r="H199" s="233">
        <v>12.359999999999999</v>
      </c>
      <c r="I199" s="234"/>
      <c r="J199" s="230"/>
      <c r="K199" s="230"/>
      <c r="L199" s="235"/>
      <c r="M199" s="236"/>
      <c r="N199" s="237"/>
      <c r="O199" s="237"/>
      <c r="P199" s="237"/>
      <c r="Q199" s="237"/>
      <c r="R199" s="237"/>
      <c r="S199" s="237"/>
      <c r="T199" s="23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9" t="s">
        <v>134</v>
      </c>
      <c r="AU199" s="239" t="s">
        <v>79</v>
      </c>
      <c r="AV199" s="14" t="s">
        <v>79</v>
      </c>
      <c r="AW199" s="14" t="s">
        <v>33</v>
      </c>
      <c r="AX199" s="14" t="s">
        <v>72</v>
      </c>
      <c r="AY199" s="239" t="s">
        <v>122</v>
      </c>
    </row>
    <row r="200" s="14" customFormat="1">
      <c r="A200" s="14"/>
      <c r="B200" s="229"/>
      <c r="C200" s="230"/>
      <c r="D200" s="220" t="s">
        <v>134</v>
      </c>
      <c r="E200" s="231" t="s">
        <v>19</v>
      </c>
      <c r="F200" s="232" t="s">
        <v>226</v>
      </c>
      <c r="G200" s="230"/>
      <c r="H200" s="233">
        <v>-0.504</v>
      </c>
      <c r="I200" s="234"/>
      <c r="J200" s="230"/>
      <c r="K200" s="230"/>
      <c r="L200" s="235"/>
      <c r="M200" s="236"/>
      <c r="N200" s="237"/>
      <c r="O200" s="237"/>
      <c r="P200" s="237"/>
      <c r="Q200" s="237"/>
      <c r="R200" s="237"/>
      <c r="S200" s="237"/>
      <c r="T200" s="23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39" t="s">
        <v>134</v>
      </c>
      <c r="AU200" s="239" t="s">
        <v>79</v>
      </c>
      <c r="AV200" s="14" t="s">
        <v>79</v>
      </c>
      <c r="AW200" s="14" t="s">
        <v>33</v>
      </c>
      <c r="AX200" s="14" t="s">
        <v>72</v>
      </c>
      <c r="AY200" s="239" t="s">
        <v>122</v>
      </c>
    </row>
    <row r="201" s="14" customFormat="1">
      <c r="A201" s="14"/>
      <c r="B201" s="229"/>
      <c r="C201" s="230"/>
      <c r="D201" s="220" t="s">
        <v>134</v>
      </c>
      <c r="E201" s="231" t="s">
        <v>19</v>
      </c>
      <c r="F201" s="232" t="s">
        <v>264</v>
      </c>
      <c r="G201" s="230"/>
      <c r="H201" s="233">
        <v>1.3460000000000001</v>
      </c>
      <c r="I201" s="234"/>
      <c r="J201" s="230"/>
      <c r="K201" s="230"/>
      <c r="L201" s="235"/>
      <c r="M201" s="236"/>
      <c r="N201" s="237"/>
      <c r="O201" s="237"/>
      <c r="P201" s="237"/>
      <c r="Q201" s="237"/>
      <c r="R201" s="237"/>
      <c r="S201" s="237"/>
      <c r="T201" s="23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39" t="s">
        <v>134</v>
      </c>
      <c r="AU201" s="239" t="s">
        <v>79</v>
      </c>
      <c r="AV201" s="14" t="s">
        <v>79</v>
      </c>
      <c r="AW201" s="14" t="s">
        <v>33</v>
      </c>
      <c r="AX201" s="14" t="s">
        <v>72</v>
      </c>
      <c r="AY201" s="239" t="s">
        <v>122</v>
      </c>
    </row>
    <row r="202" s="16" customFormat="1">
      <c r="A202" s="16"/>
      <c r="B202" s="251"/>
      <c r="C202" s="252"/>
      <c r="D202" s="220" t="s">
        <v>134</v>
      </c>
      <c r="E202" s="253" t="s">
        <v>19</v>
      </c>
      <c r="F202" s="254" t="s">
        <v>265</v>
      </c>
      <c r="G202" s="252"/>
      <c r="H202" s="255">
        <v>13.202</v>
      </c>
      <c r="I202" s="256"/>
      <c r="J202" s="252"/>
      <c r="K202" s="252"/>
      <c r="L202" s="257"/>
      <c r="M202" s="258"/>
      <c r="N202" s="259"/>
      <c r="O202" s="259"/>
      <c r="P202" s="259"/>
      <c r="Q202" s="259"/>
      <c r="R202" s="259"/>
      <c r="S202" s="259"/>
      <c r="T202" s="260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T202" s="261" t="s">
        <v>134</v>
      </c>
      <c r="AU202" s="261" t="s">
        <v>79</v>
      </c>
      <c r="AV202" s="16" t="s">
        <v>123</v>
      </c>
      <c r="AW202" s="16" t="s">
        <v>33</v>
      </c>
      <c r="AX202" s="16" t="s">
        <v>72</v>
      </c>
      <c r="AY202" s="261" t="s">
        <v>122</v>
      </c>
    </row>
    <row r="203" s="13" customFormat="1">
      <c r="A203" s="13"/>
      <c r="B203" s="218"/>
      <c r="C203" s="219"/>
      <c r="D203" s="220" t="s">
        <v>134</v>
      </c>
      <c r="E203" s="221" t="s">
        <v>19</v>
      </c>
      <c r="F203" s="222" t="s">
        <v>266</v>
      </c>
      <c r="G203" s="219"/>
      <c r="H203" s="221" t="s">
        <v>19</v>
      </c>
      <c r="I203" s="223"/>
      <c r="J203" s="219"/>
      <c r="K203" s="219"/>
      <c r="L203" s="224"/>
      <c r="M203" s="225"/>
      <c r="N203" s="226"/>
      <c r="O203" s="226"/>
      <c r="P203" s="226"/>
      <c r="Q203" s="226"/>
      <c r="R203" s="226"/>
      <c r="S203" s="226"/>
      <c r="T203" s="22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28" t="s">
        <v>134</v>
      </c>
      <c r="AU203" s="228" t="s">
        <v>79</v>
      </c>
      <c r="AV203" s="13" t="s">
        <v>77</v>
      </c>
      <c r="AW203" s="13" t="s">
        <v>33</v>
      </c>
      <c r="AX203" s="13" t="s">
        <v>72</v>
      </c>
      <c r="AY203" s="228" t="s">
        <v>122</v>
      </c>
    </row>
    <row r="204" s="14" customFormat="1">
      <c r="A204" s="14"/>
      <c r="B204" s="229"/>
      <c r="C204" s="230"/>
      <c r="D204" s="220" t="s">
        <v>134</v>
      </c>
      <c r="E204" s="231" t="s">
        <v>19</v>
      </c>
      <c r="F204" s="232" t="s">
        <v>267</v>
      </c>
      <c r="G204" s="230"/>
      <c r="H204" s="233">
        <v>19.539999999999999</v>
      </c>
      <c r="I204" s="234"/>
      <c r="J204" s="230"/>
      <c r="K204" s="230"/>
      <c r="L204" s="235"/>
      <c r="M204" s="236"/>
      <c r="N204" s="237"/>
      <c r="O204" s="237"/>
      <c r="P204" s="237"/>
      <c r="Q204" s="237"/>
      <c r="R204" s="237"/>
      <c r="S204" s="237"/>
      <c r="T204" s="23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39" t="s">
        <v>134</v>
      </c>
      <c r="AU204" s="239" t="s">
        <v>79</v>
      </c>
      <c r="AV204" s="14" t="s">
        <v>79</v>
      </c>
      <c r="AW204" s="14" t="s">
        <v>33</v>
      </c>
      <c r="AX204" s="14" t="s">
        <v>72</v>
      </c>
      <c r="AY204" s="239" t="s">
        <v>122</v>
      </c>
    </row>
    <row r="205" s="14" customFormat="1">
      <c r="A205" s="14"/>
      <c r="B205" s="229"/>
      <c r="C205" s="230"/>
      <c r="D205" s="220" t="s">
        <v>134</v>
      </c>
      <c r="E205" s="231" t="s">
        <v>19</v>
      </c>
      <c r="F205" s="232" t="s">
        <v>268</v>
      </c>
      <c r="G205" s="230"/>
      <c r="H205" s="233">
        <v>-0.79400000000000004</v>
      </c>
      <c r="I205" s="234"/>
      <c r="J205" s="230"/>
      <c r="K205" s="230"/>
      <c r="L205" s="235"/>
      <c r="M205" s="236"/>
      <c r="N205" s="237"/>
      <c r="O205" s="237"/>
      <c r="P205" s="237"/>
      <c r="Q205" s="237"/>
      <c r="R205" s="237"/>
      <c r="S205" s="237"/>
      <c r="T205" s="23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39" t="s">
        <v>134</v>
      </c>
      <c r="AU205" s="239" t="s">
        <v>79</v>
      </c>
      <c r="AV205" s="14" t="s">
        <v>79</v>
      </c>
      <c r="AW205" s="14" t="s">
        <v>33</v>
      </c>
      <c r="AX205" s="14" t="s">
        <v>72</v>
      </c>
      <c r="AY205" s="239" t="s">
        <v>122</v>
      </c>
    </row>
    <row r="206" s="14" customFormat="1">
      <c r="A206" s="14"/>
      <c r="B206" s="229"/>
      <c r="C206" s="230"/>
      <c r="D206" s="220" t="s">
        <v>134</v>
      </c>
      <c r="E206" s="231" t="s">
        <v>19</v>
      </c>
      <c r="F206" s="232" t="s">
        <v>269</v>
      </c>
      <c r="G206" s="230"/>
      <c r="H206" s="233">
        <v>1.0580000000000001</v>
      </c>
      <c r="I206" s="234"/>
      <c r="J206" s="230"/>
      <c r="K206" s="230"/>
      <c r="L206" s="235"/>
      <c r="M206" s="236"/>
      <c r="N206" s="237"/>
      <c r="O206" s="237"/>
      <c r="P206" s="237"/>
      <c r="Q206" s="237"/>
      <c r="R206" s="237"/>
      <c r="S206" s="237"/>
      <c r="T206" s="238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39" t="s">
        <v>134</v>
      </c>
      <c r="AU206" s="239" t="s">
        <v>79</v>
      </c>
      <c r="AV206" s="14" t="s">
        <v>79</v>
      </c>
      <c r="AW206" s="14" t="s">
        <v>33</v>
      </c>
      <c r="AX206" s="14" t="s">
        <v>72</v>
      </c>
      <c r="AY206" s="239" t="s">
        <v>122</v>
      </c>
    </row>
    <row r="207" s="14" customFormat="1">
      <c r="A207" s="14"/>
      <c r="B207" s="229"/>
      <c r="C207" s="230"/>
      <c r="D207" s="220" t="s">
        <v>134</v>
      </c>
      <c r="E207" s="231" t="s">
        <v>19</v>
      </c>
      <c r="F207" s="232" t="s">
        <v>270</v>
      </c>
      <c r="G207" s="230"/>
      <c r="H207" s="233">
        <v>0.27300000000000002</v>
      </c>
      <c r="I207" s="234"/>
      <c r="J207" s="230"/>
      <c r="K207" s="230"/>
      <c r="L207" s="235"/>
      <c r="M207" s="236"/>
      <c r="N207" s="237"/>
      <c r="O207" s="237"/>
      <c r="P207" s="237"/>
      <c r="Q207" s="237"/>
      <c r="R207" s="237"/>
      <c r="S207" s="237"/>
      <c r="T207" s="23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39" t="s">
        <v>134</v>
      </c>
      <c r="AU207" s="239" t="s">
        <v>79</v>
      </c>
      <c r="AV207" s="14" t="s">
        <v>79</v>
      </c>
      <c r="AW207" s="14" t="s">
        <v>33</v>
      </c>
      <c r="AX207" s="14" t="s">
        <v>72</v>
      </c>
      <c r="AY207" s="239" t="s">
        <v>122</v>
      </c>
    </row>
    <row r="208" s="14" customFormat="1">
      <c r="A208" s="14"/>
      <c r="B208" s="229"/>
      <c r="C208" s="230"/>
      <c r="D208" s="220" t="s">
        <v>134</v>
      </c>
      <c r="E208" s="231" t="s">
        <v>19</v>
      </c>
      <c r="F208" s="232" t="s">
        <v>271</v>
      </c>
      <c r="G208" s="230"/>
      <c r="H208" s="233">
        <v>0.10199999999999999</v>
      </c>
      <c r="I208" s="234"/>
      <c r="J208" s="230"/>
      <c r="K208" s="230"/>
      <c r="L208" s="235"/>
      <c r="M208" s="236"/>
      <c r="N208" s="237"/>
      <c r="O208" s="237"/>
      <c r="P208" s="237"/>
      <c r="Q208" s="237"/>
      <c r="R208" s="237"/>
      <c r="S208" s="237"/>
      <c r="T208" s="23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39" t="s">
        <v>134</v>
      </c>
      <c r="AU208" s="239" t="s">
        <v>79</v>
      </c>
      <c r="AV208" s="14" t="s">
        <v>79</v>
      </c>
      <c r="AW208" s="14" t="s">
        <v>33</v>
      </c>
      <c r="AX208" s="14" t="s">
        <v>72</v>
      </c>
      <c r="AY208" s="239" t="s">
        <v>122</v>
      </c>
    </row>
    <row r="209" s="16" customFormat="1">
      <c r="A209" s="16"/>
      <c r="B209" s="251"/>
      <c r="C209" s="252"/>
      <c r="D209" s="220" t="s">
        <v>134</v>
      </c>
      <c r="E209" s="253" t="s">
        <v>19</v>
      </c>
      <c r="F209" s="254" t="s">
        <v>265</v>
      </c>
      <c r="G209" s="252"/>
      <c r="H209" s="255">
        <v>20.178999999999998</v>
      </c>
      <c r="I209" s="256"/>
      <c r="J209" s="252"/>
      <c r="K209" s="252"/>
      <c r="L209" s="257"/>
      <c r="M209" s="258"/>
      <c r="N209" s="259"/>
      <c r="O209" s="259"/>
      <c r="P209" s="259"/>
      <c r="Q209" s="259"/>
      <c r="R209" s="259"/>
      <c r="S209" s="259"/>
      <c r="T209" s="260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T209" s="261" t="s">
        <v>134</v>
      </c>
      <c r="AU209" s="261" t="s">
        <v>79</v>
      </c>
      <c r="AV209" s="16" t="s">
        <v>123</v>
      </c>
      <c r="AW209" s="16" t="s">
        <v>33</v>
      </c>
      <c r="AX209" s="16" t="s">
        <v>72</v>
      </c>
      <c r="AY209" s="261" t="s">
        <v>122</v>
      </c>
    </row>
    <row r="210" s="15" customFormat="1">
      <c r="A210" s="15"/>
      <c r="B210" s="240"/>
      <c r="C210" s="241"/>
      <c r="D210" s="220" t="s">
        <v>134</v>
      </c>
      <c r="E210" s="242" t="s">
        <v>19</v>
      </c>
      <c r="F210" s="243" t="s">
        <v>172</v>
      </c>
      <c r="G210" s="241"/>
      <c r="H210" s="244">
        <v>33.381</v>
      </c>
      <c r="I210" s="245"/>
      <c r="J210" s="241"/>
      <c r="K210" s="241"/>
      <c r="L210" s="246"/>
      <c r="M210" s="247"/>
      <c r="N210" s="248"/>
      <c r="O210" s="248"/>
      <c r="P210" s="248"/>
      <c r="Q210" s="248"/>
      <c r="R210" s="248"/>
      <c r="S210" s="248"/>
      <c r="T210" s="249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0" t="s">
        <v>134</v>
      </c>
      <c r="AU210" s="250" t="s">
        <v>79</v>
      </c>
      <c r="AV210" s="15" t="s">
        <v>130</v>
      </c>
      <c r="AW210" s="15" t="s">
        <v>33</v>
      </c>
      <c r="AX210" s="15" t="s">
        <v>77</v>
      </c>
      <c r="AY210" s="250" t="s">
        <v>122</v>
      </c>
    </row>
    <row r="211" s="2" customFormat="1" ht="24.15" customHeight="1">
      <c r="A211" s="41"/>
      <c r="B211" s="42"/>
      <c r="C211" s="200" t="s">
        <v>272</v>
      </c>
      <c r="D211" s="200" t="s">
        <v>125</v>
      </c>
      <c r="E211" s="201" t="s">
        <v>273</v>
      </c>
      <c r="F211" s="202" t="s">
        <v>274</v>
      </c>
      <c r="G211" s="203" t="s">
        <v>167</v>
      </c>
      <c r="H211" s="204">
        <v>66.762</v>
      </c>
      <c r="I211" s="205"/>
      <c r="J211" s="206">
        <f>ROUND(I211*H211,2)</f>
        <v>0</v>
      </c>
      <c r="K211" s="202" t="s">
        <v>129</v>
      </c>
      <c r="L211" s="47"/>
      <c r="M211" s="207" t="s">
        <v>19</v>
      </c>
      <c r="N211" s="208" t="s">
        <v>43</v>
      </c>
      <c r="O211" s="87"/>
      <c r="P211" s="209">
        <f>O211*H211</f>
        <v>0</v>
      </c>
      <c r="Q211" s="209">
        <v>0.0079000000000000008</v>
      </c>
      <c r="R211" s="209">
        <f>Q211*H211</f>
        <v>0.52741980000000011</v>
      </c>
      <c r="S211" s="209">
        <v>0</v>
      </c>
      <c r="T211" s="210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1" t="s">
        <v>130</v>
      </c>
      <c r="AT211" s="211" t="s">
        <v>125</v>
      </c>
      <c r="AU211" s="211" t="s">
        <v>79</v>
      </c>
      <c r="AY211" s="20" t="s">
        <v>122</v>
      </c>
      <c r="BE211" s="212">
        <f>IF(N211="základní",J211,0)</f>
        <v>0</v>
      </c>
      <c r="BF211" s="212">
        <f>IF(N211="snížená",J211,0)</f>
        <v>0</v>
      </c>
      <c r="BG211" s="212">
        <f>IF(N211="zákl. přenesená",J211,0)</f>
        <v>0</v>
      </c>
      <c r="BH211" s="212">
        <f>IF(N211="sníž. přenesená",J211,0)</f>
        <v>0</v>
      </c>
      <c r="BI211" s="212">
        <f>IF(N211="nulová",J211,0)</f>
        <v>0</v>
      </c>
      <c r="BJ211" s="20" t="s">
        <v>77</v>
      </c>
      <c r="BK211" s="212">
        <f>ROUND(I211*H211,2)</f>
        <v>0</v>
      </c>
      <c r="BL211" s="20" t="s">
        <v>130</v>
      </c>
      <c r="BM211" s="211" t="s">
        <v>275</v>
      </c>
    </row>
    <row r="212" s="2" customFormat="1">
      <c r="A212" s="41"/>
      <c r="B212" s="42"/>
      <c r="C212" s="43"/>
      <c r="D212" s="213" t="s">
        <v>132</v>
      </c>
      <c r="E212" s="43"/>
      <c r="F212" s="214" t="s">
        <v>276</v>
      </c>
      <c r="G212" s="43"/>
      <c r="H212" s="43"/>
      <c r="I212" s="215"/>
      <c r="J212" s="43"/>
      <c r="K212" s="43"/>
      <c r="L212" s="47"/>
      <c r="M212" s="216"/>
      <c r="N212" s="217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132</v>
      </c>
      <c r="AU212" s="20" t="s">
        <v>79</v>
      </c>
    </row>
    <row r="213" s="14" customFormat="1">
      <c r="A213" s="14"/>
      <c r="B213" s="229"/>
      <c r="C213" s="230"/>
      <c r="D213" s="220" t="s">
        <v>134</v>
      </c>
      <c r="E213" s="231" t="s">
        <v>19</v>
      </c>
      <c r="F213" s="232" t="s">
        <v>277</v>
      </c>
      <c r="G213" s="230"/>
      <c r="H213" s="233">
        <v>66.762</v>
      </c>
      <c r="I213" s="234"/>
      <c r="J213" s="230"/>
      <c r="K213" s="230"/>
      <c r="L213" s="235"/>
      <c r="M213" s="236"/>
      <c r="N213" s="237"/>
      <c r="O213" s="237"/>
      <c r="P213" s="237"/>
      <c r="Q213" s="237"/>
      <c r="R213" s="237"/>
      <c r="S213" s="237"/>
      <c r="T213" s="23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39" t="s">
        <v>134</v>
      </c>
      <c r="AU213" s="239" t="s">
        <v>79</v>
      </c>
      <c r="AV213" s="14" t="s">
        <v>79</v>
      </c>
      <c r="AW213" s="14" t="s">
        <v>33</v>
      </c>
      <c r="AX213" s="14" t="s">
        <v>77</v>
      </c>
      <c r="AY213" s="239" t="s">
        <v>122</v>
      </c>
    </row>
    <row r="214" s="2" customFormat="1" ht="16.5" customHeight="1">
      <c r="A214" s="41"/>
      <c r="B214" s="42"/>
      <c r="C214" s="200" t="s">
        <v>278</v>
      </c>
      <c r="D214" s="200" t="s">
        <v>125</v>
      </c>
      <c r="E214" s="201" t="s">
        <v>279</v>
      </c>
      <c r="F214" s="202" t="s">
        <v>280</v>
      </c>
      <c r="G214" s="203" t="s">
        <v>167</v>
      </c>
      <c r="H214" s="204">
        <v>685.92899999999997</v>
      </c>
      <c r="I214" s="205"/>
      <c r="J214" s="206">
        <f>ROUND(I214*H214,2)</f>
        <v>0</v>
      </c>
      <c r="K214" s="202" t="s">
        <v>129</v>
      </c>
      <c r="L214" s="47"/>
      <c r="M214" s="207" t="s">
        <v>19</v>
      </c>
      <c r="N214" s="208" t="s">
        <v>43</v>
      </c>
      <c r="O214" s="87"/>
      <c r="P214" s="209">
        <f>O214*H214</f>
        <v>0</v>
      </c>
      <c r="Q214" s="209">
        <v>0.00025999999999999998</v>
      </c>
      <c r="R214" s="209">
        <f>Q214*H214</f>
        <v>0.17834153999999997</v>
      </c>
      <c r="S214" s="209">
        <v>0</v>
      </c>
      <c r="T214" s="210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1" t="s">
        <v>130</v>
      </c>
      <c r="AT214" s="211" t="s">
        <v>125</v>
      </c>
      <c r="AU214" s="211" t="s">
        <v>79</v>
      </c>
      <c r="AY214" s="20" t="s">
        <v>122</v>
      </c>
      <c r="BE214" s="212">
        <f>IF(N214="základní",J214,0)</f>
        <v>0</v>
      </c>
      <c r="BF214" s="212">
        <f>IF(N214="snížená",J214,0)</f>
        <v>0</v>
      </c>
      <c r="BG214" s="212">
        <f>IF(N214="zákl. přenesená",J214,0)</f>
        <v>0</v>
      </c>
      <c r="BH214" s="212">
        <f>IF(N214="sníž. přenesená",J214,0)</f>
        <v>0</v>
      </c>
      <c r="BI214" s="212">
        <f>IF(N214="nulová",J214,0)</f>
        <v>0</v>
      </c>
      <c r="BJ214" s="20" t="s">
        <v>77</v>
      </c>
      <c r="BK214" s="212">
        <f>ROUND(I214*H214,2)</f>
        <v>0</v>
      </c>
      <c r="BL214" s="20" t="s">
        <v>130</v>
      </c>
      <c r="BM214" s="211" t="s">
        <v>281</v>
      </c>
    </row>
    <row r="215" s="2" customFormat="1">
      <c r="A215" s="41"/>
      <c r="B215" s="42"/>
      <c r="C215" s="43"/>
      <c r="D215" s="213" t="s">
        <v>132</v>
      </c>
      <c r="E215" s="43"/>
      <c r="F215" s="214" t="s">
        <v>282</v>
      </c>
      <c r="G215" s="43"/>
      <c r="H215" s="43"/>
      <c r="I215" s="215"/>
      <c r="J215" s="43"/>
      <c r="K215" s="43"/>
      <c r="L215" s="47"/>
      <c r="M215" s="216"/>
      <c r="N215" s="217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132</v>
      </c>
      <c r="AU215" s="20" t="s">
        <v>79</v>
      </c>
    </row>
    <row r="216" s="13" customFormat="1">
      <c r="A216" s="13"/>
      <c r="B216" s="218"/>
      <c r="C216" s="219"/>
      <c r="D216" s="220" t="s">
        <v>134</v>
      </c>
      <c r="E216" s="221" t="s">
        <v>19</v>
      </c>
      <c r="F216" s="222" t="s">
        <v>190</v>
      </c>
      <c r="G216" s="219"/>
      <c r="H216" s="221" t="s">
        <v>19</v>
      </c>
      <c r="I216" s="223"/>
      <c r="J216" s="219"/>
      <c r="K216" s="219"/>
      <c r="L216" s="224"/>
      <c r="M216" s="225"/>
      <c r="N216" s="226"/>
      <c r="O216" s="226"/>
      <c r="P216" s="226"/>
      <c r="Q216" s="226"/>
      <c r="R216" s="226"/>
      <c r="S216" s="226"/>
      <c r="T216" s="22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8" t="s">
        <v>134</v>
      </c>
      <c r="AU216" s="228" t="s">
        <v>79</v>
      </c>
      <c r="AV216" s="13" t="s">
        <v>77</v>
      </c>
      <c r="AW216" s="13" t="s">
        <v>33</v>
      </c>
      <c r="AX216" s="13" t="s">
        <v>72</v>
      </c>
      <c r="AY216" s="228" t="s">
        <v>122</v>
      </c>
    </row>
    <row r="217" s="14" customFormat="1">
      <c r="A217" s="14"/>
      <c r="B217" s="229"/>
      <c r="C217" s="230"/>
      <c r="D217" s="220" t="s">
        <v>134</v>
      </c>
      <c r="E217" s="231" t="s">
        <v>19</v>
      </c>
      <c r="F217" s="232" t="s">
        <v>212</v>
      </c>
      <c r="G217" s="230"/>
      <c r="H217" s="233">
        <v>364.53100000000001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39" t="s">
        <v>134</v>
      </c>
      <c r="AU217" s="239" t="s">
        <v>79</v>
      </c>
      <c r="AV217" s="14" t="s">
        <v>79</v>
      </c>
      <c r="AW217" s="14" t="s">
        <v>33</v>
      </c>
      <c r="AX217" s="14" t="s">
        <v>72</v>
      </c>
      <c r="AY217" s="239" t="s">
        <v>122</v>
      </c>
    </row>
    <row r="218" s="14" customFormat="1">
      <c r="A218" s="14"/>
      <c r="B218" s="229"/>
      <c r="C218" s="230"/>
      <c r="D218" s="220" t="s">
        <v>134</v>
      </c>
      <c r="E218" s="231" t="s">
        <v>19</v>
      </c>
      <c r="F218" s="232" t="s">
        <v>213</v>
      </c>
      <c r="G218" s="230"/>
      <c r="H218" s="233">
        <v>-14.789999999999999</v>
      </c>
      <c r="I218" s="234"/>
      <c r="J218" s="230"/>
      <c r="K218" s="230"/>
      <c r="L218" s="235"/>
      <c r="M218" s="236"/>
      <c r="N218" s="237"/>
      <c r="O218" s="237"/>
      <c r="P218" s="237"/>
      <c r="Q218" s="237"/>
      <c r="R218" s="237"/>
      <c r="S218" s="237"/>
      <c r="T218" s="23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39" t="s">
        <v>134</v>
      </c>
      <c r="AU218" s="239" t="s">
        <v>79</v>
      </c>
      <c r="AV218" s="14" t="s">
        <v>79</v>
      </c>
      <c r="AW218" s="14" t="s">
        <v>33</v>
      </c>
      <c r="AX218" s="14" t="s">
        <v>72</v>
      </c>
      <c r="AY218" s="239" t="s">
        <v>122</v>
      </c>
    </row>
    <row r="219" s="14" customFormat="1">
      <c r="A219" s="14"/>
      <c r="B219" s="229"/>
      <c r="C219" s="230"/>
      <c r="D219" s="220" t="s">
        <v>134</v>
      </c>
      <c r="E219" s="231" t="s">
        <v>19</v>
      </c>
      <c r="F219" s="232" t="s">
        <v>214</v>
      </c>
      <c r="G219" s="230"/>
      <c r="H219" s="233">
        <v>19.893999999999998</v>
      </c>
      <c r="I219" s="234"/>
      <c r="J219" s="230"/>
      <c r="K219" s="230"/>
      <c r="L219" s="235"/>
      <c r="M219" s="236"/>
      <c r="N219" s="237"/>
      <c r="O219" s="237"/>
      <c r="P219" s="237"/>
      <c r="Q219" s="237"/>
      <c r="R219" s="237"/>
      <c r="S219" s="237"/>
      <c r="T219" s="23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39" t="s">
        <v>134</v>
      </c>
      <c r="AU219" s="239" t="s">
        <v>79</v>
      </c>
      <c r="AV219" s="14" t="s">
        <v>79</v>
      </c>
      <c r="AW219" s="14" t="s">
        <v>33</v>
      </c>
      <c r="AX219" s="14" t="s">
        <v>72</v>
      </c>
      <c r="AY219" s="239" t="s">
        <v>122</v>
      </c>
    </row>
    <row r="220" s="14" customFormat="1">
      <c r="A220" s="14"/>
      <c r="B220" s="229"/>
      <c r="C220" s="230"/>
      <c r="D220" s="220" t="s">
        <v>134</v>
      </c>
      <c r="E220" s="231" t="s">
        <v>19</v>
      </c>
      <c r="F220" s="232" t="s">
        <v>215</v>
      </c>
      <c r="G220" s="230"/>
      <c r="H220" s="233">
        <v>-4.7960000000000003</v>
      </c>
      <c r="I220" s="234"/>
      <c r="J220" s="230"/>
      <c r="K220" s="230"/>
      <c r="L220" s="235"/>
      <c r="M220" s="236"/>
      <c r="N220" s="237"/>
      <c r="O220" s="237"/>
      <c r="P220" s="237"/>
      <c r="Q220" s="237"/>
      <c r="R220" s="237"/>
      <c r="S220" s="237"/>
      <c r="T220" s="23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39" t="s">
        <v>134</v>
      </c>
      <c r="AU220" s="239" t="s">
        <v>79</v>
      </c>
      <c r="AV220" s="14" t="s">
        <v>79</v>
      </c>
      <c r="AW220" s="14" t="s">
        <v>33</v>
      </c>
      <c r="AX220" s="14" t="s">
        <v>72</v>
      </c>
      <c r="AY220" s="239" t="s">
        <v>122</v>
      </c>
    </row>
    <row r="221" s="14" customFormat="1">
      <c r="A221" s="14"/>
      <c r="B221" s="229"/>
      <c r="C221" s="230"/>
      <c r="D221" s="220" t="s">
        <v>134</v>
      </c>
      <c r="E221" s="231" t="s">
        <v>19</v>
      </c>
      <c r="F221" s="232" t="s">
        <v>255</v>
      </c>
      <c r="G221" s="230"/>
      <c r="H221" s="233">
        <v>2.73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9" t="s">
        <v>134</v>
      </c>
      <c r="AU221" s="239" t="s">
        <v>79</v>
      </c>
      <c r="AV221" s="14" t="s">
        <v>79</v>
      </c>
      <c r="AW221" s="14" t="s">
        <v>33</v>
      </c>
      <c r="AX221" s="14" t="s">
        <v>72</v>
      </c>
      <c r="AY221" s="239" t="s">
        <v>122</v>
      </c>
    </row>
    <row r="222" s="14" customFormat="1">
      <c r="A222" s="14"/>
      <c r="B222" s="229"/>
      <c r="C222" s="230"/>
      <c r="D222" s="220" t="s">
        <v>134</v>
      </c>
      <c r="E222" s="231" t="s">
        <v>19</v>
      </c>
      <c r="F222" s="232" t="s">
        <v>218</v>
      </c>
      <c r="G222" s="230"/>
      <c r="H222" s="233">
        <v>-7.2000000000000002</v>
      </c>
      <c r="I222" s="234"/>
      <c r="J222" s="230"/>
      <c r="K222" s="230"/>
      <c r="L222" s="235"/>
      <c r="M222" s="236"/>
      <c r="N222" s="237"/>
      <c r="O222" s="237"/>
      <c r="P222" s="237"/>
      <c r="Q222" s="237"/>
      <c r="R222" s="237"/>
      <c r="S222" s="237"/>
      <c r="T222" s="23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39" t="s">
        <v>134</v>
      </c>
      <c r="AU222" s="239" t="s">
        <v>79</v>
      </c>
      <c r="AV222" s="14" t="s">
        <v>79</v>
      </c>
      <c r="AW222" s="14" t="s">
        <v>33</v>
      </c>
      <c r="AX222" s="14" t="s">
        <v>72</v>
      </c>
      <c r="AY222" s="239" t="s">
        <v>122</v>
      </c>
    </row>
    <row r="223" s="14" customFormat="1">
      <c r="A223" s="14"/>
      <c r="B223" s="229"/>
      <c r="C223" s="230"/>
      <c r="D223" s="220" t="s">
        <v>134</v>
      </c>
      <c r="E223" s="231" t="s">
        <v>19</v>
      </c>
      <c r="F223" s="232" t="s">
        <v>219</v>
      </c>
      <c r="G223" s="230"/>
      <c r="H223" s="233">
        <v>3.5510000000000002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9" t="s">
        <v>134</v>
      </c>
      <c r="AU223" s="239" t="s">
        <v>79</v>
      </c>
      <c r="AV223" s="14" t="s">
        <v>79</v>
      </c>
      <c r="AW223" s="14" t="s">
        <v>33</v>
      </c>
      <c r="AX223" s="14" t="s">
        <v>72</v>
      </c>
      <c r="AY223" s="239" t="s">
        <v>122</v>
      </c>
    </row>
    <row r="224" s="14" customFormat="1">
      <c r="A224" s="14"/>
      <c r="B224" s="229"/>
      <c r="C224" s="230"/>
      <c r="D224" s="220" t="s">
        <v>134</v>
      </c>
      <c r="E224" s="231" t="s">
        <v>19</v>
      </c>
      <c r="F224" s="232" t="s">
        <v>220</v>
      </c>
      <c r="G224" s="230"/>
      <c r="H224" s="233">
        <v>3.71</v>
      </c>
      <c r="I224" s="234"/>
      <c r="J224" s="230"/>
      <c r="K224" s="230"/>
      <c r="L224" s="235"/>
      <c r="M224" s="236"/>
      <c r="N224" s="237"/>
      <c r="O224" s="237"/>
      <c r="P224" s="237"/>
      <c r="Q224" s="237"/>
      <c r="R224" s="237"/>
      <c r="S224" s="237"/>
      <c r="T224" s="23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39" t="s">
        <v>134</v>
      </c>
      <c r="AU224" s="239" t="s">
        <v>79</v>
      </c>
      <c r="AV224" s="14" t="s">
        <v>79</v>
      </c>
      <c r="AW224" s="14" t="s">
        <v>33</v>
      </c>
      <c r="AX224" s="14" t="s">
        <v>72</v>
      </c>
      <c r="AY224" s="239" t="s">
        <v>122</v>
      </c>
    </row>
    <row r="225" s="14" customFormat="1">
      <c r="A225" s="14"/>
      <c r="B225" s="229"/>
      <c r="C225" s="230"/>
      <c r="D225" s="220" t="s">
        <v>134</v>
      </c>
      <c r="E225" s="231" t="s">
        <v>19</v>
      </c>
      <c r="F225" s="232" t="s">
        <v>221</v>
      </c>
      <c r="G225" s="230"/>
      <c r="H225" s="233">
        <v>-3.6000000000000001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134</v>
      </c>
      <c r="AU225" s="239" t="s">
        <v>79</v>
      </c>
      <c r="AV225" s="14" t="s">
        <v>79</v>
      </c>
      <c r="AW225" s="14" t="s">
        <v>33</v>
      </c>
      <c r="AX225" s="14" t="s">
        <v>72</v>
      </c>
      <c r="AY225" s="239" t="s">
        <v>122</v>
      </c>
    </row>
    <row r="226" s="14" customFormat="1">
      <c r="A226" s="14"/>
      <c r="B226" s="229"/>
      <c r="C226" s="230"/>
      <c r="D226" s="220" t="s">
        <v>134</v>
      </c>
      <c r="E226" s="231" t="s">
        <v>19</v>
      </c>
      <c r="F226" s="232" t="s">
        <v>222</v>
      </c>
      <c r="G226" s="230"/>
      <c r="H226" s="233">
        <v>-8</v>
      </c>
      <c r="I226" s="234"/>
      <c r="J226" s="230"/>
      <c r="K226" s="230"/>
      <c r="L226" s="235"/>
      <c r="M226" s="236"/>
      <c r="N226" s="237"/>
      <c r="O226" s="237"/>
      <c r="P226" s="237"/>
      <c r="Q226" s="237"/>
      <c r="R226" s="237"/>
      <c r="S226" s="237"/>
      <c r="T226" s="23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39" t="s">
        <v>134</v>
      </c>
      <c r="AU226" s="239" t="s">
        <v>79</v>
      </c>
      <c r="AV226" s="14" t="s">
        <v>79</v>
      </c>
      <c r="AW226" s="14" t="s">
        <v>33</v>
      </c>
      <c r="AX226" s="14" t="s">
        <v>72</v>
      </c>
      <c r="AY226" s="239" t="s">
        <v>122</v>
      </c>
    </row>
    <row r="227" s="14" customFormat="1">
      <c r="A227" s="14"/>
      <c r="B227" s="229"/>
      <c r="C227" s="230"/>
      <c r="D227" s="220" t="s">
        <v>134</v>
      </c>
      <c r="E227" s="231" t="s">
        <v>19</v>
      </c>
      <c r="F227" s="232" t="s">
        <v>223</v>
      </c>
      <c r="G227" s="230"/>
      <c r="H227" s="233">
        <v>2.145</v>
      </c>
      <c r="I227" s="234"/>
      <c r="J227" s="230"/>
      <c r="K227" s="230"/>
      <c r="L227" s="235"/>
      <c r="M227" s="236"/>
      <c r="N227" s="237"/>
      <c r="O227" s="237"/>
      <c r="P227" s="237"/>
      <c r="Q227" s="237"/>
      <c r="R227" s="237"/>
      <c r="S227" s="237"/>
      <c r="T227" s="238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39" t="s">
        <v>134</v>
      </c>
      <c r="AU227" s="239" t="s">
        <v>79</v>
      </c>
      <c r="AV227" s="14" t="s">
        <v>79</v>
      </c>
      <c r="AW227" s="14" t="s">
        <v>33</v>
      </c>
      <c r="AX227" s="14" t="s">
        <v>72</v>
      </c>
      <c r="AY227" s="239" t="s">
        <v>122</v>
      </c>
    </row>
    <row r="228" s="14" customFormat="1">
      <c r="A228" s="14"/>
      <c r="B228" s="229"/>
      <c r="C228" s="230"/>
      <c r="D228" s="220" t="s">
        <v>134</v>
      </c>
      <c r="E228" s="231" t="s">
        <v>19</v>
      </c>
      <c r="F228" s="232" t="s">
        <v>224</v>
      </c>
      <c r="G228" s="230"/>
      <c r="H228" s="233">
        <v>-4.7380000000000004</v>
      </c>
      <c r="I228" s="234"/>
      <c r="J228" s="230"/>
      <c r="K228" s="230"/>
      <c r="L228" s="235"/>
      <c r="M228" s="236"/>
      <c r="N228" s="237"/>
      <c r="O228" s="237"/>
      <c r="P228" s="237"/>
      <c r="Q228" s="237"/>
      <c r="R228" s="237"/>
      <c r="S228" s="237"/>
      <c r="T228" s="23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39" t="s">
        <v>134</v>
      </c>
      <c r="AU228" s="239" t="s">
        <v>79</v>
      </c>
      <c r="AV228" s="14" t="s">
        <v>79</v>
      </c>
      <c r="AW228" s="14" t="s">
        <v>33</v>
      </c>
      <c r="AX228" s="14" t="s">
        <v>72</v>
      </c>
      <c r="AY228" s="239" t="s">
        <v>122</v>
      </c>
    </row>
    <row r="229" s="14" customFormat="1">
      <c r="A229" s="14"/>
      <c r="B229" s="229"/>
      <c r="C229" s="230"/>
      <c r="D229" s="220" t="s">
        <v>134</v>
      </c>
      <c r="E229" s="231" t="s">
        <v>19</v>
      </c>
      <c r="F229" s="232" t="s">
        <v>225</v>
      </c>
      <c r="G229" s="230"/>
      <c r="H229" s="233">
        <v>4.2460000000000004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39" t="s">
        <v>134</v>
      </c>
      <c r="AU229" s="239" t="s">
        <v>79</v>
      </c>
      <c r="AV229" s="14" t="s">
        <v>79</v>
      </c>
      <c r="AW229" s="14" t="s">
        <v>33</v>
      </c>
      <c r="AX229" s="14" t="s">
        <v>72</v>
      </c>
      <c r="AY229" s="239" t="s">
        <v>122</v>
      </c>
    </row>
    <row r="230" s="14" customFormat="1">
      <c r="A230" s="14"/>
      <c r="B230" s="229"/>
      <c r="C230" s="230"/>
      <c r="D230" s="220" t="s">
        <v>134</v>
      </c>
      <c r="E230" s="231" t="s">
        <v>19</v>
      </c>
      <c r="F230" s="232" t="s">
        <v>226</v>
      </c>
      <c r="G230" s="230"/>
      <c r="H230" s="233">
        <v>-0.504</v>
      </c>
      <c r="I230" s="234"/>
      <c r="J230" s="230"/>
      <c r="K230" s="230"/>
      <c r="L230" s="235"/>
      <c r="M230" s="236"/>
      <c r="N230" s="237"/>
      <c r="O230" s="237"/>
      <c r="P230" s="237"/>
      <c r="Q230" s="237"/>
      <c r="R230" s="237"/>
      <c r="S230" s="237"/>
      <c r="T230" s="23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39" t="s">
        <v>134</v>
      </c>
      <c r="AU230" s="239" t="s">
        <v>79</v>
      </c>
      <c r="AV230" s="14" t="s">
        <v>79</v>
      </c>
      <c r="AW230" s="14" t="s">
        <v>33</v>
      </c>
      <c r="AX230" s="14" t="s">
        <v>72</v>
      </c>
      <c r="AY230" s="239" t="s">
        <v>122</v>
      </c>
    </row>
    <row r="231" s="14" customFormat="1">
      <c r="A231" s="14"/>
      <c r="B231" s="229"/>
      <c r="C231" s="230"/>
      <c r="D231" s="220" t="s">
        <v>134</v>
      </c>
      <c r="E231" s="231" t="s">
        <v>19</v>
      </c>
      <c r="F231" s="232" t="s">
        <v>227</v>
      </c>
      <c r="G231" s="230"/>
      <c r="H231" s="233">
        <v>1.135</v>
      </c>
      <c r="I231" s="234"/>
      <c r="J231" s="230"/>
      <c r="K231" s="230"/>
      <c r="L231" s="235"/>
      <c r="M231" s="236"/>
      <c r="N231" s="237"/>
      <c r="O231" s="237"/>
      <c r="P231" s="237"/>
      <c r="Q231" s="237"/>
      <c r="R231" s="237"/>
      <c r="S231" s="237"/>
      <c r="T231" s="23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39" t="s">
        <v>134</v>
      </c>
      <c r="AU231" s="239" t="s">
        <v>79</v>
      </c>
      <c r="AV231" s="14" t="s">
        <v>79</v>
      </c>
      <c r="AW231" s="14" t="s">
        <v>33</v>
      </c>
      <c r="AX231" s="14" t="s">
        <v>72</v>
      </c>
      <c r="AY231" s="239" t="s">
        <v>122</v>
      </c>
    </row>
    <row r="232" s="14" customFormat="1">
      <c r="A232" s="14"/>
      <c r="B232" s="229"/>
      <c r="C232" s="230"/>
      <c r="D232" s="220" t="s">
        <v>134</v>
      </c>
      <c r="E232" s="231" t="s">
        <v>19</v>
      </c>
      <c r="F232" s="232" t="s">
        <v>228</v>
      </c>
      <c r="G232" s="230"/>
      <c r="H232" s="233">
        <v>2.2450000000000001</v>
      </c>
      <c r="I232" s="234"/>
      <c r="J232" s="230"/>
      <c r="K232" s="230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134</v>
      </c>
      <c r="AU232" s="239" t="s">
        <v>79</v>
      </c>
      <c r="AV232" s="14" t="s">
        <v>79</v>
      </c>
      <c r="AW232" s="14" t="s">
        <v>33</v>
      </c>
      <c r="AX232" s="14" t="s">
        <v>72</v>
      </c>
      <c r="AY232" s="239" t="s">
        <v>122</v>
      </c>
    </row>
    <row r="233" s="14" customFormat="1">
      <c r="A233" s="14"/>
      <c r="B233" s="229"/>
      <c r="C233" s="230"/>
      <c r="D233" s="220" t="s">
        <v>134</v>
      </c>
      <c r="E233" s="231" t="s">
        <v>19</v>
      </c>
      <c r="F233" s="232" t="s">
        <v>229</v>
      </c>
      <c r="G233" s="230"/>
      <c r="H233" s="233">
        <v>-0.95199999999999996</v>
      </c>
      <c r="I233" s="234"/>
      <c r="J233" s="230"/>
      <c r="K233" s="230"/>
      <c r="L233" s="235"/>
      <c r="M233" s="236"/>
      <c r="N233" s="237"/>
      <c r="O233" s="237"/>
      <c r="P233" s="237"/>
      <c r="Q233" s="237"/>
      <c r="R233" s="237"/>
      <c r="S233" s="237"/>
      <c r="T233" s="238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39" t="s">
        <v>134</v>
      </c>
      <c r="AU233" s="239" t="s">
        <v>79</v>
      </c>
      <c r="AV233" s="14" t="s">
        <v>79</v>
      </c>
      <c r="AW233" s="14" t="s">
        <v>33</v>
      </c>
      <c r="AX233" s="14" t="s">
        <v>72</v>
      </c>
      <c r="AY233" s="239" t="s">
        <v>122</v>
      </c>
    </row>
    <row r="234" s="14" customFormat="1">
      <c r="A234" s="14"/>
      <c r="B234" s="229"/>
      <c r="C234" s="230"/>
      <c r="D234" s="220" t="s">
        <v>134</v>
      </c>
      <c r="E234" s="231" t="s">
        <v>19</v>
      </c>
      <c r="F234" s="232" t="s">
        <v>230</v>
      </c>
      <c r="G234" s="230"/>
      <c r="H234" s="233">
        <v>0.51800000000000002</v>
      </c>
      <c r="I234" s="234"/>
      <c r="J234" s="230"/>
      <c r="K234" s="230"/>
      <c r="L234" s="235"/>
      <c r="M234" s="236"/>
      <c r="N234" s="237"/>
      <c r="O234" s="237"/>
      <c r="P234" s="237"/>
      <c r="Q234" s="237"/>
      <c r="R234" s="237"/>
      <c r="S234" s="237"/>
      <c r="T234" s="23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9" t="s">
        <v>134</v>
      </c>
      <c r="AU234" s="239" t="s">
        <v>79</v>
      </c>
      <c r="AV234" s="14" t="s">
        <v>79</v>
      </c>
      <c r="AW234" s="14" t="s">
        <v>33</v>
      </c>
      <c r="AX234" s="14" t="s">
        <v>72</v>
      </c>
      <c r="AY234" s="239" t="s">
        <v>122</v>
      </c>
    </row>
    <row r="235" s="14" customFormat="1">
      <c r="A235" s="14"/>
      <c r="B235" s="229"/>
      <c r="C235" s="230"/>
      <c r="D235" s="220" t="s">
        <v>134</v>
      </c>
      <c r="E235" s="231" t="s">
        <v>19</v>
      </c>
      <c r="F235" s="232" t="s">
        <v>231</v>
      </c>
      <c r="G235" s="230"/>
      <c r="H235" s="233">
        <v>1.228</v>
      </c>
      <c r="I235" s="234"/>
      <c r="J235" s="230"/>
      <c r="K235" s="230"/>
      <c r="L235" s="235"/>
      <c r="M235" s="236"/>
      <c r="N235" s="237"/>
      <c r="O235" s="237"/>
      <c r="P235" s="237"/>
      <c r="Q235" s="237"/>
      <c r="R235" s="237"/>
      <c r="S235" s="237"/>
      <c r="T235" s="23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39" t="s">
        <v>134</v>
      </c>
      <c r="AU235" s="239" t="s">
        <v>79</v>
      </c>
      <c r="AV235" s="14" t="s">
        <v>79</v>
      </c>
      <c r="AW235" s="14" t="s">
        <v>33</v>
      </c>
      <c r="AX235" s="14" t="s">
        <v>72</v>
      </c>
      <c r="AY235" s="239" t="s">
        <v>122</v>
      </c>
    </row>
    <row r="236" s="14" customFormat="1">
      <c r="A236" s="14"/>
      <c r="B236" s="229"/>
      <c r="C236" s="230"/>
      <c r="D236" s="220" t="s">
        <v>134</v>
      </c>
      <c r="E236" s="231" t="s">
        <v>19</v>
      </c>
      <c r="F236" s="232" t="s">
        <v>283</v>
      </c>
      <c r="G236" s="230"/>
      <c r="H236" s="233">
        <v>2.2999999999999998</v>
      </c>
      <c r="I236" s="234"/>
      <c r="J236" s="230"/>
      <c r="K236" s="230"/>
      <c r="L236" s="235"/>
      <c r="M236" s="236"/>
      <c r="N236" s="237"/>
      <c r="O236" s="237"/>
      <c r="P236" s="237"/>
      <c r="Q236" s="237"/>
      <c r="R236" s="237"/>
      <c r="S236" s="237"/>
      <c r="T236" s="23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39" t="s">
        <v>134</v>
      </c>
      <c r="AU236" s="239" t="s">
        <v>79</v>
      </c>
      <c r="AV236" s="14" t="s">
        <v>79</v>
      </c>
      <c r="AW236" s="14" t="s">
        <v>33</v>
      </c>
      <c r="AX236" s="14" t="s">
        <v>72</v>
      </c>
      <c r="AY236" s="239" t="s">
        <v>122</v>
      </c>
    </row>
    <row r="237" s="16" customFormat="1">
      <c r="A237" s="16"/>
      <c r="B237" s="251"/>
      <c r="C237" s="252"/>
      <c r="D237" s="220" t="s">
        <v>134</v>
      </c>
      <c r="E237" s="253" t="s">
        <v>19</v>
      </c>
      <c r="F237" s="254" t="s">
        <v>265</v>
      </c>
      <c r="G237" s="252"/>
      <c r="H237" s="255">
        <v>363.65299999999991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T237" s="261" t="s">
        <v>134</v>
      </c>
      <c r="AU237" s="261" t="s">
        <v>79</v>
      </c>
      <c r="AV237" s="16" t="s">
        <v>123</v>
      </c>
      <c r="AW237" s="16" t="s">
        <v>33</v>
      </c>
      <c r="AX237" s="16" t="s">
        <v>72</v>
      </c>
      <c r="AY237" s="261" t="s">
        <v>122</v>
      </c>
    </row>
    <row r="238" s="13" customFormat="1">
      <c r="A238" s="13"/>
      <c r="B238" s="218"/>
      <c r="C238" s="219"/>
      <c r="D238" s="220" t="s">
        <v>134</v>
      </c>
      <c r="E238" s="221" t="s">
        <v>19</v>
      </c>
      <c r="F238" s="222" t="s">
        <v>192</v>
      </c>
      <c r="G238" s="219"/>
      <c r="H238" s="221" t="s">
        <v>19</v>
      </c>
      <c r="I238" s="223"/>
      <c r="J238" s="219"/>
      <c r="K238" s="219"/>
      <c r="L238" s="224"/>
      <c r="M238" s="225"/>
      <c r="N238" s="226"/>
      <c r="O238" s="226"/>
      <c r="P238" s="226"/>
      <c r="Q238" s="226"/>
      <c r="R238" s="226"/>
      <c r="S238" s="226"/>
      <c r="T238" s="22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8" t="s">
        <v>134</v>
      </c>
      <c r="AU238" s="228" t="s">
        <v>79</v>
      </c>
      <c r="AV238" s="13" t="s">
        <v>77</v>
      </c>
      <c r="AW238" s="13" t="s">
        <v>33</v>
      </c>
      <c r="AX238" s="13" t="s">
        <v>72</v>
      </c>
      <c r="AY238" s="228" t="s">
        <v>122</v>
      </c>
    </row>
    <row r="239" s="14" customFormat="1">
      <c r="A239" s="14"/>
      <c r="B239" s="229"/>
      <c r="C239" s="230"/>
      <c r="D239" s="220" t="s">
        <v>134</v>
      </c>
      <c r="E239" s="231" t="s">
        <v>19</v>
      </c>
      <c r="F239" s="232" t="s">
        <v>212</v>
      </c>
      <c r="G239" s="230"/>
      <c r="H239" s="233">
        <v>364.53100000000001</v>
      </c>
      <c r="I239" s="234"/>
      <c r="J239" s="230"/>
      <c r="K239" s="230"/>
      <c r="L239" s="235"/>
      <c r="M239" s="236"/>
      <c r="N239" s="237"/>
      <c r="O239" s="237"/>
      <c r="P239" s="237"/>
      <c r="Q239" s="237"/>
      <c r="R239" s="237"/>
      <c r="S239" s="237"/>
      <c r="T239" s="23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39" t="s">
        <v>134</v>
      </c>
      <c r="AU239" s="239" t="s">
        <v>79</v>
      </c>
      <c r="AV239" s="14" t="s">
        <v>79</v>
      </c>
      <c r="AW239" s="14" t="s">
        <v>33</v>
      </c>
      <c r="AX239" s="14" t="s">
        <v>72</v>
      </c>
      <c r="AY239" s="239" t="s">
        <v>122</v>
      </c>
    </row>
    <row r="240" s="14" customFormat="1">
      <c r="A240" s="14"/>
      <c r="B240" s="229"/>
      <c r="C240" s="230"/>
      <c r="D240" s="220" t="s">
        <v>134</v>
      </c>
      <c r="E240" s="231" t="s">
        <v>19</v>
      </c>
      <c r="F240" s="232" t="s">
        <v>213</v>
      </c>
      <c r="G240" s="230"/>
      <c r="H240" s="233">
        <v>-14.789999999999999</v>
      </c>
      <c r="I240" s="234"/>
      <c r="J240" s="230"/>
      <c r="K240" s="230"/>
      <c r="L240" s="235"/>
      <c r="M240" s="236"/>
      <c r="N240" s="237"/>
      <c r="O240" s="237"/>
      <c r="P240" s="237"/>
      <c r="Q240" s="237"/>
      <c r="R240" s="237"/>
      <c r="S240" s="237"/>
      <c r="T240" s="23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39" t="s">
        <v>134</v>
      </c>
      <c r="AU240" s="239" t="s">
        <v>79</v>
      </c>
      <c r="AV240" s="14" t="s">
        <v>79</v>
      </c>
      <c r="AW240" s="14" t="s">
        <v>33</v>
      </c>
      <c r="AX240" s="14" t="s">
        <v>72</v>
      </c>
      <c r="AY240" s="239" t="s">
        <v>122</v>
      </c>
    </row>
    <row r="241" s="14" customFormat="1">
      <c r="A241" s="14"/>
      <c r="B241" s="229"/>
      <c r="C241" s="230"/>
      <c r="D241" s="220" t="s">
        <v>134</v>
      </c>
      <c r="E241" s="231" t="s">
        <v>19</v>
      </c>
      <c r="F241" s="232" t="s">
        <v>214</v>
      </c>
      <c r="G241" s="230"/>
      <c r="H241" s="233">
        <v>19.893999999999998</v>
      </c>
      <c r="I241" s="234"/>
      <c r="J241" s="230"/>
      <c r="K241" s="230"/>
      <c r="L241" s="235"/>
      <c r="M241" s="236"/>
      <c r="N241" s="237"/>
      <c r="O241" s="237"/>
      <c r="P241" s="237"/>
      <c r="Q241" s="237"/>
      <c r="R241" s="237"/>
      <c r="S241" s="237"/>
      <c r="T241" s="23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39" t="s">
        <v>134</v>
      </c>
      <c r="AU241" s="239" t="s">
        <v>79</v>
      </c>
      <c r="AV241" s="14" t="s">
        <v>79</v>
      </c>
      <c r="AW241" s="14" t="s">
        <v>33</v>
      </c>
      <c r="AX241" s="14" t="s">
        <v>72</v>
      </c>
      <c r="AY241" s="239" t="s">
        <v>122</v>
      </c>
    </row>
    <row r="242" s="14" customFormat="1">
      <c r="A242" s="14"/>
      <c r="B242" s="229"/>
      <c r="C242" s="230"/>
      <c r="D242" s="220" t="s">
        <v>134</v>
      </c>
      <c r="E242" s="231" t="s">
        <v>19</v>
      </c>
      <c r="F242" s="232" t="s">
        <v>215</v>
      </c>
      <c r="G242" s="230"/>
      <c r="H242" s="233">
        <v>-4.7960000000000003</v>
      </c>
      <c r="I242" s="234"/>
      <c r="J242" s="230"/>
      <c r="K242" s="230"/>
      <c r="L242" s="235"/>
      <c r="M242" s="236"/>
      <c r="N242" s="237"/>
      <c r="O242" s="237"/>
      <c r="P242" s="237"/>
      <c r="Q242" s="237"/>
      <c r="R242" s="237"/>
      <c r="S242" s="237"/>
      <c r="T242" s="238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39" t="s">
        <v>134</v>
      </c>
      <c r="AU242" s="239" t="s">
        <v>79</v>
      </c>
      <c r="AV242" s="14" t="s">
        <v>79</v>
      </c>
      <c r="AW242" s="14" t="s">
        <v>33</v>
      </c>
      <c r="AX242" s="14" t="s">
        <v>72</v>
      </c>
      <c r="AY242" s="239" t="s">
        <v>122</v>
      </c>
    </row>
    <row r="243" s="14" customFormat="1">
      <c r="A243" s="14"/>
      <c r="B243" s="229"/>
      <c r="C243" s="230"/>
      <c r="D243" s="220" t="s">
        <v>134</v>
      </c>
      <c r="E243" s="231" t="s">
        <v>19</v>
      </c>
      <c r="F243" s="232" t="s">
        <v>255</v>
      </c>
      <c r="G243" s="230"/>
      <c r="H243" s="233">
        <v>2.73</v>
      </c>
      <c r="I243" s="234"/>
      <c r="J243" s="230"/>
      <c r="K243" s="230"/>
      <c r="L243" s="235"/>
      <c r="M243" s="236"/>
      <c r="N243" s="237"/>
      <c r="O243" s="237"/>
      <c r="P243" s="237"/>
      <c r="Q243" s="237"/>
      <c r="R243" s="237"/>
      <c r="S243" s="237"/>
      <c r="T243" s="23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39" t="s">
        <v>134</v>
      </c>
      <c r="AU243" s="239" t="s">
        <v>79</v>
      </c>
      <c r="AV243" s="14" t="s">
        <v>79</v>
      </c>
      <c r="AW243" s="14" t="s">
        <v>33</v>
      </c>
      <c r="AX243" s="14" t="s">
        <v>72</v>
      </c>
      <c r="AY243" s="239" t="s">
        <v>122</v>
      </c>
    </row>
    <row r="244" s="14" customFormat="1">
      <c r="A244" s="14"/>
      <c r="B244" s="229"/>
      <c r="C244" s="230"/>
      <c r="D244" s="220" t="s">
        <v>134</v>
      </c>
      <c r="E244" s="231" t="s">
        <v>19</v>
      </c>
      <c r="F244" s="232" t="s">
        <v>218</v>
      </c>
      <c r="G244" s="230"/>
      <c r="H244" s="233">
        <v>-7.2000000000000002</v>
      </c>
      <c r="I244" s="234"/>
      <c r="J244" s="230"/>
      <c r="K244" s="230"/>
      <c r="L244" s="235"/>
      <c r="M244" s="236"/>
      <c r="N244" s="237"/>
      <c r="O244" s="237"/>
      <c r="P244" s="237"/>
      <c r="Q244" s="237"/>
      <c r="R244" s="237"/>
      <c r="S244" s="237"/>
      <c r="T244" s="23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39" t="s">
        <v>134</v>
      </c>
      <c r="AU244" s="239" t="s">
        <v>79</v>
      </c>
      <c r="AV244" s="14" t="s">
        <v>79</v>
      </c>
      <c r="AW244" s="14" t="s">
        <v>33</v>
      </c>
      <c r="AX244" s="14" t="s">
        <v>72</v>
      </c>
      <c r="AY244" s="239" t="s">
        <v>122</v>
      </c>
    </row>
    <row r="245" s="14" customFormat="1">
      <c r="A245" s="14"/>
      <c r="B245" s="229"/>
      <c r="C245" s="230"/>
      <c r="D245" s="220" t="s">
        <v>134</v>
      </c>
      <c r="E245" s="231" t="s">
        <v>19</v>
      </c>
      <c r="F245" s="232" t="s">
        <v>219</v>
      </c>
      <c r="G245" s="230"/>
      <c r="H245" s="233">
        <v>3.5510000000000002</v>
      </c>
      <c r="I245" s="234"/>
      <c r="J245" s="230"/>
      <c r="K245" s="230"/>
      <c r="L245" s="235"/>
      <c r="M245" s="236"/>
      <c r="N245" s="237"/>
      <c r="O245" s="237"/>
      <c r="P245" s="237"/>
      <c r="Q245" s="237"/>
      <c r="R245" s="237"/>
      <c r="S245" s="237"/>
      <c r="T245" s="23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39" t="s">
        <v>134</v>
      </c>
      <c r="AU245" s="239" t="s">
        <v>79</v>
      </c>
      <c r="AV245" s="14" t="s">
        <v>79</v>
      </c>
      <c r="AW245" s="14" t="s">
        <v>33</v>
      </c>
      <c r="AX245" s="14" t="s">
        <v>72</v>
      </c>
      <c r="AY245" s="239" t="s">
        <v>122</v>
      </c>
    </row>
    <row r="246" s="14" customFormat="1">
      <c r="A246" s="14"/>
      <c r="B246" s="229"/>
      <c r="C246" s="230"/>
      <c r="D246" s="220" t="s">
        <v>134</v>
      </c>
      <c r="E246" s="231" t="s">
        <v>19</v>
      </c>
      <c r="F246" s="232" t="s">
        <v>220</v>
      </c>
      <c r="G246" s="230"/>
      <c r="H246" s="233">
        <v>3.71</v>
      </c>
      <c r="I246" s="234"/>
      <c r="J246" s="230"/>
      <c r="K246" s="230"/>
      <c r="L246" s="235"/>
      <c r="M246" s="236"/>
      <c r="N246" s="237"/>
      <c r="O246" s="237"/>
      <c r="P246" s="237"/>
      <c r="Q246" s="237"/>
      <c r="R246" s="237"/>
      <c r="S246" s="237"/>
      <c r="T246" s="238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39" t="s">
        <v>134</v>
      </c>
      <c r="AU246" s="239" t="s">
        <v>79</v>
      </c>
      <c r="AV246" s="14" t="s">
        <v>79</v>
      </c>
      <c r="AW246" s="14" t="s">
        <v>33</v>
      </c>
      <c r="AX246" s="14" t="s">
        <v>72</v>
      </c>
      <c r="AY246" s="239" t="s">
        <v>122</v>
      </c>
    </row>
    <row r="247" s="14" customFormat="1">
      <c r="A247" s="14"/>
      <c r="B247" s="229"/>
      <c r="C247" s="230"/>
      <c r="D247" s="220" t="s">
        <v>134</v>
      </c>
      <c r="E247" s="231" t="s">
        <v>19</v>
      </c>
      <c r="F247" s="232" t="s">
        <v>221</v>
      </c>
      <c r="G247" s="230"/>
      <c r="H247" s="233">
        <v>-3.6000000000000001</v>
      </c>
      <c r="I247" s="234"/>
      <c r="J247" s="230"/>
      <c r="K247" s="230"/>
      <c r="L247" s="235"/>
      <c r="M247" s="236"/>
      <c r="N247" s="237"/>
      <c r="O247" s="237"/>
      <c r="P247" s="237"/>
      <c r="Q247" s="237"/>
      <c r="R247" s="237"/>
      <c r="S247" s="237"/>
      <c r="T247" s="23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39" t="s">
        <v>134</v>
      </c>
      <c r="AU247" s="239" t="s">
        <v>79</v>
      </c>
      <c r="AV247" s="14" t="s">
        <v>79</v>
      </c>
      <c r="AW247" s="14" t="s">
        <v>33</v>
      </c>
      <c r="AX247" s="14" t="s">
        <v>72</v>
      </c>
      <c r="AY247" s="239" t="s">
        <v>122</v>
      </c>
    </row>
    <row r="248" s="14" customFormat="1">
      <c r="A248" s="14"/>
      <c r="B248" s="229"/>
      <c r="C248" s="230"/>
      <c r="D248" s="220" t="s">
        <v>134</v>
      </c>
      <c r="E248" s="231" t="s">
        <v>19</v>
      </c>
      <c r="F248" s="232" t="s">
        <v>222</v>
      </c>
      <c r="G248" s="230"/>
      <c r="H248" s="233">
        <v>-8</v>
      </c>
      <c r="I248" s="234"/>
      <c r="J248" s="230"/>
      <c r="K248" s="230"/>
      <c r="L248" s="235"/>
      <c r="M248" s="236"/>
      <c r="N248" s="237"/>
      <c r="O248" s="237"/>
      <c r="P248" s="237"/>
      <c r="Q248" s="237"/>
      <c r="R248" s="237"/>
      <c r="S248" s="237"/>
      <c r="T248" s="23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39" t="s">
        <v>134</v>
      </c>
      <c r="AU248" s="239" t="s">
        <v>79</v>
      </c>
      <c r="AV248" s="14" t="s">
        <v>79</v>
      </c>
      <c r="AW248" s="14" t="s">
        <v>33</v>
      </c>
      <c r="AX248" s="14" t="s">
        <v>72</v>
      </c>
      <c r="AY248" s="239" t="s">
        <v>122</v>
      </c>
    </row>
    <row r="249" s="14" customFormat="1">
      <c r="A249" s="14"/>
      <c r="B249" s="229"/>
      <c r="C249" s="230"/>
      <c r="D249" s="220" t="s">
        <v>134</v>
      </c>
      <c r="E249" s="231" t="s">
        <v>19</v>
      </c>
      <c r="F249" s="232" t="s">
        <v>223</v>
      </c>
      <c r="G249" s="230"/>
      <c r="H249" s="233">
        <v>2.145</v>
      </c>
      <c r="I249" s="234"/>
      <c r="J249" s="230"/>
      <c r="K249" s="230"/>
      <c r="L249" s="235"/>
      <c r="M249" s="236"/>
      <c r="N249" s="237"/>
      <c r="O249" s="237"/>
      <c r="P249" s="237"/>
      <c r="Q249" s="237"/>
      <c r="R249" s="237"/>
      <c r="S249" s="237"/>
      <c r="T249" s="23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39" t="s">
        <v>134</v>
      </c>
      <c r="AU249" s="239" t="s">
        <v>79</v>
      </c>
      <c r="AV249" s="14" t="s">
        <v>79</v>
      </c>
      <c r="AW249" s="14" t="s">
        <v>33</v>
      </c>
      <c r="AX249" s="14" t="s">
        <v>72</v>
      </c>
      <c r="AY249" s="239" t="s">
        <v>122</v>
      </c>
    </row>
    <row r="250" s="14" customFormat="1">
      <c r="A250" s="14"/>
      <c r="B250" s="229"/>
      <c r="C250" s="230"/>
      <c r="D250" s="220" t="s">
        <v>134</v>
      </c>
      <c r="E250" s="231" t="s">
        <v>19</v>
      </c>
      <c r="F250" s="232" t="s">
        <v>224</v>
      </c>
      <c r="G250" s="230"/>
      <c r="H250" s="233">
        <v>-4.7380000000000004</v>
      </c>
      <c r="I250" s="234"/>
      <c r="J250" s="230"/>
      <c r="K250" s="230"/>
      <c r="L250" s="235"/>
      <c r="M250" s="236"/>
      <c r="N250" s="237"/>
      <c r="O250" s="237"/>
      <c r="P250" s="237"/>
      <c r="Q250" s="237"/>
      <c r="R250" s="237"/>
      <c r="S250" s="237"/>
      <c r="T250" s="23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39" t="s">
        <v>134</v>
      </c>
      <c r="AU250" s="239" t="s">
        <v>79</v>
      </c>
      <c r="AV250" s="14" t="s">
        <v>79</v>
      </c>
      <c r="AW250" s="14" t="s">
        <v>33</v>
      </c>
      <c r="AX250" s="14" t="s">
        <v>72</v>
      </c>
      <c r="AY250" s="239" t="s">
        <v>122</v>
      </c>
    </row>
    <row r="251" s="14" customFormat="1">
      <c r="A251" s="14"/>
      <c r="B251" s="229"/>
      <c r="C251" s="230"/>
      <c r="D251" s="220" t="s">
        <v>134</v>
      </c>
      <c r="E251" s="231" t="s">
        <v>19</v>
      </c>
      <c r="F251" s="232" t="s">
        <v>225</v>
      </c>
      <c r="G251" s="230"/>
      <c r="H251" s="233">
        <v>4.2460000000000004</v>
      </c>
      <c r="I251" s="234"/>
      <c r="J251" s="230"/>
      <c r="K251" s="230"/>
      <c r="L251" s="235"/>
      <c r="M251" s="236"/>
      <c r="N251" s="237"/>
      <c r="O251" s="237"/>
      <c r="P251" s="237"/>
      <c r="Q251" s="237"/>
      <c r="R251" s="237"/>
      <c r="S251" s="237"/>
      <c r="T251" s="23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39" t="s">
        <v>134</v>
      </c>
      <c r="AU251" s="239" t="s">
        <v>79</v>
      </c>
      <c r="AV251" s="14" t="s">
        <v>79</v>
      </c>
      <c r="AW251" s="14" t="s">
        <v>33</v>
      </c>
      <c r="AX251" s="14" t="s">
        <v>72</v>
      </c>
      <c r="AY251" s="239" t="s">
        <v>122</v>
      </c>
    </row>
    <row r="252" s="14" customFormat="1">
      <c r="A252" s="14"/>
      <c r="B252" s="229"/>
      <c r="C252" s="230"/>
      <c r="D252" s="220" t="s">
        <v>134</v>
      </c>
      <c r="E252" s="231" t="s">
        <v>19</v>
      </c>
      <c r="F252" s="232" t="s">
        <v>226</v>
      </c>
      <c r="G252" s="230"/>
      <c r="H252" s="233">
        <v>-0.504</v>
      </c>
      <c r="I252" s="234"/>
      <c r="J252" s="230"/>
      <c r="K252" s="230"/>
      <c r="L252" s="235"/>
      <c r="M252" s="236"/>
      <c r="N252" s="237"/>
      <c r="O252" s="237"/>
      <c r="P252" s="237"/>
      <c r="Q252" s="237"/>
      <c r="R252" s="237"/>
      <c r="S252" s="237"/>
      <c r="T252" s="238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39" t="s">
        <v>134</v>
      </c>
      <c r="AU252" s="239" t="s">
        <v>79</v>
      </c>
      <c r="AV252" s="14" t="s">
        <v>79</v>
      </c>
      <c r="AW252" s="14" t="s">
        <v>33</v>
      </c>
      <c r="AX252" s="14" t="s">
        <v>72</v>
      </c>
      <c r="AY252" s="239" t="s">
        <v>122</v>
      </c>
    </row>
    <row r="253" s="14" customFormat="1">
      <c r="A253" s="14"/>
      <c r="B253" s="229"/>
      <c r="C253" s="230"/>
      <c r="D253" s="220" t="s">
        <v>134</v>
      </c>
      <c r="E253" s="231" t="s">
        <v>19</v>
      </c>
      <c r="F253" s="232" t="s">
        <v>227</v>
      </c>
      <c r="G253" s="230"/>
      <c r="H253" s="233">
        <v>1.135</v>
      </c>
      <c r="I253" s="234"/>
      <c r="J253" s="230"/>
      <c r="K253" s="230"/>
      <c r="L253" s="235"/>
      <c r="M253" s="236"/>
      <c r="N253" s="237"/>
      <c r="O253" s="237"/>
      <c r="P253" s="237"/>
      <c r="Q253" s="237"/>
      <c r="R253" s="237"/>
      <c r="S253" s="237"/>
      <c r="T253" s="23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39" t="s">
        <v>134</v>
      </c>
      <c r="AU253" s="239" t="s">
        <v>79</v>
      </c>
      <c r="AV253" s="14" t="s">
        <v>79</v>
      </c>
      <c r="AW253" s="14" t="s">
        <v>33</v>
      </c>
      <c r="AX253" s="14" t="s">
        <v>72</v>
      </c>
      <c r="AY253" s="239" t="s">
        <v>122</v>
      </c>
    </row>
    <row r="254" s="14" customFormat="1">
      <c r="A254" s="14"/>
      <c r="B254" s="229"/>
      <c r="C254" s="230"/>
      <c r="D254" s="220" t="s">
        <v>134</v>
      </c>
      <c r="E254" s="231" t="s">
        <v>19</v>
      </c>
      <c r="F254" s="232" t="s">
        <v>228</v>
      </c>
      <c r="G254" s="230"/>
      <c r="H254" s="233">
        <v>2.2450000000000001</v>
      </c>
      <c r="I254" s="234"/>
      <c r="J254" s="230"/>
      <c r="K254" s="230"/>
      <c r="L254" s="235"/>
      <c r="M254" s="236"/>
      <c r="N254" s="237"/>
      <c r="O254" s="237"/>
      <c r="P254" s="237"/>
      <c r="Q254" s="237"/>
      <c r="R254" s="237"/>
      <c r="S254" s="237"/>
      <c r="T254" s="23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39" t="s">
        <v>134</v>
      </c>
      <c r="AU254" s="239" t="s">
        <v>79</v>
      </c>
      <c r="AV254" s="14" t="s">
        <v>79</v>
      </c>
      <c r="AW254" s="14" t="s">
        <v>33</v>
      </c>
      <c r="AX254" s="14" t="s">
        <v>72</v>
      </c>
      <c r="AY254" s="239" t="s">
        <v>122</v>
      </c>
    </row>
    <row r="255" s="14" customFormat="1">
      <c r="A255" s="14"/>
      <c r="B255" s="229"/>
      <c r="C255" s="230"/>
      <c r="D255" s="220" t="s">
        <v>134</v>
      </c>
      <c r="E255" s="231" t="s">
        <v>19</v>
      </c>
      <c r="F255" s="232" t="s">
        <v>229</v>
      </c>
      <c r="G255" s="230"/>
      <c r="H255" s="233">
        <v>-0.95199999999999996</v>
      </c>
      <c r="I255" s="234"/>
      <c r="J255" s="230"/>
      <c r="K255" s="230"/>
      <c r="L255" s="235"/>
      <c r="M255" s="236"/>
      <c r="N255" s="237"/>
      <c r="O255" s="237"/>
      <c r="P255" s="237"/>
      <c r="Q255" s="237"/>
      <c r="R255" s="237"/>
      <c r="S255" s="237"/>
      <c r="T255" s="23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39" t="s">
        <v>134</v>
      </c>
      <c r="AU255" s="239" t="s">
        <v>79</v>
      </c>
      <c r="AV255" s="14" t="s">
        <v>79</v>
      </c>
      <c r="AW255" s="14" t="s">
        <v>33</v>
      </c>
      <c r="AX255" s="14" t="s">
        <v>72</v>
      </c>
      <c r="AY255" s="239" t="s">
        <v>122</v>
      </c>
    </row>
    <row r="256" s="14" customFormat="1">
      <c r="A256" s="14"/>
      <c r="B256" s="229"/>
      <c r="C256" s="230"/>
      <c r="D256" s="220" t="s">
        <v>134</v>
      </c>
      <c r="E256" s="231" t="s">
        <v>19</v>
      </c>
      <c r="F256" s="232" t="s">
        <v>230</v>
      </c>
      <c r="G256" s="230"/>
      <c r="H256" s="233">
        <v>0.51800000000000002</v>
      </c>
      <c r="I256" s="234"/>
      <c r="J256" s="230"/>
      <c r="K256" s="230"/>
      <c r="L256" s="235"/>
      <c r="M256" s="236"/>
      <c r="N256" s="237"/>
      <c r="O256" s="237"/>
      <c r="P256" s="237"/>
      <c r="Q256" s="237"/>
      <c r="R256" s="237"/>
      <c r="S256" s="237"/>
      <c r="T256" s="23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39" t="s">
        <v>134</v>
      </c>
      <c r="AU256" s="239" t="s">
        <v>79</v>
      </c>
      <c r="AV256" s="14" t="s">
        <v>79</v>
      </c>
      <c r="AW256" s="14" t="s">
        <v>33</v>
      </c>
      <c r="AX256" s="14" t="s">
        <v>72</v>
      </c>
      <c r="AY256" s="239" t="s">
        <v>122</v>
      </c>
    </row>
    <row r="257" s="14" customFormat="1">
      <c r="A257" s="14"/>
      <c r="B257" s="229"/>
      <c r="C257" s="230"/>
      <c r="D257" s="220" t="s">
        <v>134</v>
      </c>
      <c r="E257" s="231" t="s">
        <v>19</v>
      </c>
      <c r="F257" s="232" t="s">
        <v>231</v>
      </c>
      <c r="G257" s="230"/>
      <c r="H257" s="233">
        <v>1.228</v>
      </c>
      <c r="I257" s="234"/>
      <c r="J257" s="230"/>
      <c r="K257" s="230"/>
      <c r="L257" s="235"/>
      <c r="M257" s="236"/>
      <c r="N257" s="237"/>
      <c r="O257" s="237"/>
      <c r="P257" s="237"/>
      <c r="Q257" s="237"/>
      <c r="R257" s="237"/>
      <c r="S257" s="237"/>
      <c r="T257" s="23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9" t="s">
        <v>134</v>
      </c>
      <c r="AU257" s="239" t="s">
        <v>79</v>
      </c>
      <c r="AV257" s="14" t="s">
        <v>79</v>
      </c>
      <c r="AW257" s="14" t="s">
        <v>33</v>
      </c>
      <c r="AX257" s="14" t="s">
        <v>72</v>
      </c>
      <c r="AY257" s="239" t="s">
        <v>122</v>
      </c>
    </row>
    <row r="258" s="14" customFormat="1">
      <c r="A258" s="14"/>
      <c r="B258" s="229"/>
      <c r="C258" s="230"/>
      <c r="D258" s="220" t="s">
        <v>134</v>
      </c>
      <c r="E258" s="231" t="s">
        <v>19</v>
      </c>
      <c r="F258" s="232" t="s">
        <v>283</v>
      </c>
      <c r="G258" s="230"/>
      <c r="H258" s="233">
        <v>2.2999999999999998</v>
      </c>
      <c r="I258" s="234"/>
      <c r="J258" s="230"/>
      <c r="K258" s="230"/>
      <c r="L258" s="235"/>
      <c r="M258" s="236"/>
      <c r="N258" s="237"/>
      <c r="O258" s="237"/>
      <c r="P258" s="237"/>
      <c r="Q258" s="237"/>
      <c r="R258" s="237"/>
      <c r="S258" s="237"/>
      <c r="T258" s="23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39" t="s">
        <v>134</v>
      </c>
      <c r="AU258" s="239" t="s">
        <v>79</v>
      </c>
      <c r="AV258" s="14" t="s">
        <v>79</v>
      </c>
      <c r="AW258" s="14" t="s">
        <v>33</v>
      </c>
      <c r="AX258" s="14" t="s">
        <v>72</v>
      </c>
      <c r="AY258" s="239" t="s">
        <v>122</v>
      </c>
    </row>
    <row r="259" s="14" customFormat="1">
      <c r="A259" s="14"/>
      <c r="B259" s="229"/>
      <c r="C259" s="230"/>
      <c r="D259" s="220" t="s">
        <v>134</v>
      </c>
      <c r="E259" s="231" t="s">
        <v>19</v>
      </c>
      <c r="F259" s="232" t="s">
        <v>284</v>
      </c>
      <c r="G259" s="230"/>
      <c r="H259" s="233">
        <v>-41.377000000000002</v>
      </c>
      <c r="I259" s="234"/>
      <c r="J259" s="230"/>
      <c r="K259" s="230"/>
      <c r="L259" s="235"/>
      <c r="M259" s="236"/>
      <c r="N259" s="237"/>
      <c r="O259" s="237"/>
      <c r="P259" s="237"/>
      <c r="Q259" s="237"/>
      <c r="R259" s="237"/>
      <c r="S259" s="237"/>
      <c r="T259" s="23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39" t="s">
        <v>134</v>
      </c>
      <c r="AU259" s="239" t="s">
        <v>79</v>
      </c>
      <c r="AV259" s="14" t="s">
        <v>79</v>
      </c>
      <c r="AW259" s="14" t="s">
        <v>33</v>
      </c>
      <c r="AX259" s="14" t="s">
        <v>72</v>
      </c>
      <c r="AY259" s="239" t="s">
        <v>122</v>
      </c>
    </row>
    <row r="260" s="16" customFormat="1">
      <c r="A260" s="16"/>
      <c r="B260" s="251"/>
      <c r="C260" s="252"/>
      <c r="D260" s="220" t="s">
        <v>134</v>
      </c>
      <c r="E260" s="253" t="s">
        <v>19</v>
      </c>
      <c r="F260" s="254" t="s">
        <v>265</v>
      </c>
      <c r="G260" s="252"/>
      <c r="H260" s="255">
        <v>322.2759999999999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T260" s="261" t="s">
        <v>134</v>
      </c>
      <c r="AU260" s="261" t="s">
        <v>79</v>
      </c>
      <c r="AV260" s="16" t="s">
        <v>123</v>
      </c>
      <c r="AW260" s="16" t="s">
        <v>33</v>
      </c>
      <c r="AX260" s="16" t="s">
        <v>72</v>
      </c>
      <c r="AY260" s="261" t="s">
        <v>122</v>
      </c>
    </row>
    <row r="261" s="15" customFormat="1">
      <c r="A261" s="15"/>
      <c r="B261" s="240"/>
      <c r="C261" s="241"/>
      <c r="D261" s="220" t="s">
        <v>134</v>
      </c>
      <c r="E261" s="242" t="s">
        <v>19</v>
      </c>
      <c r="F261" s="243" t="s">
        <v>172</v>
      </c>
      <c r="G261" s="241"/>
      <c r="H261" s="244">
        <v>685.92899999999986</v>
      </c>
      <c r="I261" s="245"/>
      <c r="J261" s="241"/>
      <c r="K261" s="241"/>
      <c r="L261" s="246"/>
      <c r="M261" s="247"/>
      <c r="N261" s="248"/>
      <c r="O261" s="248"/>
      <c r="P261" s="248"/>
      <c r="Q261" s="248"/>
      <c r="R261" s="248"/>
      <c r="S261" s="248"/>
      <c r="T261" s="249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0" t="s">
        <v>134</v>
      </c>
      <c r="AU261" s="250" t="s">
        <v>79</v>
      </c>
      <c r="AV261" s="15" t="s">
        <v>130</v>
      </c>
      <c r="AW261" s="15" t="s">
        <v>33</v>
      </c>
      <c r="AX261" s="15" t="s">
        <v>77</v>
      </c>
      <c r="AY261" s="250" t="s">
        <v>122</v>
      </c>
    </row>
    <row r="262" s="2" customFormat="1" ht="24.15" customHeight="1">
      <c r="A262" s="41"/>
      <c r="B262" s="42"/>
      <c r="C262" s="200" t="s">
        <v>285</v>
      </c>
      <c r="D262" s="200" t="s">
        <v>125</v>
      </c>
      <c r="E262" s="201" t="s">
        <v>286</v>
      </c>
      <c r="F262" s="202" t="s">
        <v>287</v>
      </c>
      <c r="G262" s="203" t="s">
        <v>167</v>
      </c>
      <c r="H262" s="204">
        <v>363.65300000000002</v>
      </c>
      <c r="I262" s="205"/>
      <c r="J262" s="206">
        <f>ROUND(I262*H262,2)</f>
        <v>0</v>
      </c>
      <c r="K262" s="202" t="s">
        <v>129</v>
      </c>
      <c r="L262" s="47"/>
      <c r="M262" s="207" t="s">
        <v>19</v>
      </c>
      <c r="N262" s="208" t="s">
        <v>43</v>
      </c>
      <c r="O262" s="87"/>
      <c r="P262" s="209">
        <f>O262*H262</f>
        <v>0</v>
      </c>
      <c r="Q262" s="209">
        <v>0.0043800000000000002</v>
      </c>
      <c r="R262" s="209">
        <f>Q262*H262</f>
        <v>1.5928001400000003</v>
      </c>
      <c r="S262" s="209">
        <v>0</v>
      </c>
      <c r="T262" s="210">
        <f>S262*H262</f>
        <v>0</v>
      </c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R262" s="211" t="s">
        <v>130</v>
      </c>
      <c r="AT262" s="211" t="s">
        <v>125</v>
      </c>
      <c r="AU262" s="211" t="s">
        <v>79</v>
      </c>
      <c r="AY262" s="20" t="s">
        <v>122</v>
      </c>
      <c r="BE262" s="212">
        <f>IF(N262="základní",J262,0)</f>
        <v>0</v>
      </c>
      <c r="BF262" s="212">
        <f>IF(N262="snížená",J262,0)</f>
        <v>0</v>
      </c>
      <c r="BG262" s="212">
        <f>IF(N262="zákl. přenesená",J262,0)</f>
        <v>0</v>
      </c>
      <c r="BH262" s="212">
        <f>IF(N262="sníž. přenesená",J262,0)</f>
        <v>0</v>
      </c>
      <c r="BI262" s="212">
        <f>IF(N262="nulová",J262,0)</f>
        <v>0</v>
      </c>
      <c r="BJ262" s="20" t="s">
        <v>77</v>
      </c>
      <c r="BK262" s="212">
        <f>ROUND(I262*H262,2)</f>
        <v>0</v>
      </c>
      <c r="BL262" s="20" t="s">
        <v>130</v>
      </c>
      <c r="BM262" s="211" t="s">
        <v>288</v>
      </c>
    </row>
    <row r="263" s="2" customFormat="1">
      <c r="A263" s="41"/>
      <c r="B263" s="42"/>
      <c r="C263" s="43"/>
      <c r="D263" s="213" t="s">
        <v>132</v>
      </c>
      <c r="E263" s="43"/>
      <c r="F263" s="214" t="s">
        <v>289</v>
      </c>
      <c r="G263" s="43"/>
      <c r="H263" s="43"/>
      <c r="I263" s="215"/>
      <c r="J263" s="43"/>
      <c r="K263" s="43"/>
      <c r="L263" s="47"/>
      <c r="M263" s="216"/>
      <c r="N263" s="217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132</v>
      </c>
      <c r="AU263" s="20" t="s">
        <v>79</v>
      </c>
    </row>
    <row r="264" s="2" customFormat="1" ht="16.5" customHeight="1">
      <c r="A264" s="41"/>
      <c r="B264" s="42"/>
      <c r="C264" s="200" t="s">
        <v>290</v>
      </c>
      <c r="D264" s="200" t="s">
        <v>125</v>
      </c>
      <c r="E264" s="201" t="s">
        <v>291</v>
      </c>
      <c r="F264" s="202" t="s">
        <v>292</v>
      </c>
      <c r="G264" s="203" t="s">
        <v>167</v>
      </c>
      <c r="H264" s="204">
        <v>322.27600000000001</v>
      </c>
      <c r="I264" s="205"/>
      <c r="J264" s="206">
        <f>ROUND(I264*H264,2)</f>
        <v>0</v>
      </c>
      <c r="K264" s="202" t="s">
        <v>129</v>
      </c>
      <c r="L264" s="47"/>
      <c r="M264" s="207" t="s">
        <v>19</v>
      </c>
      <c r="N264" s="208" t="s">
        <v>43</v>
      </c>
      <c r="O264" s="87"/>
      <c r="P264" s="209">
        <f>O264*H264</f>
        <v>0</v>
      </c>
      <c r="Q264" s="209">
        <v>0.0040000000000000001</v>
      </c>
      <c r="R264" s="209">
        <f>Q264*H264</f>
        <v>1.289104</v>
      </c>
      <c r="S264" s="209">
        <v>0</v>
      </c>
      <c r="T264" s="210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1" t="s">
        <v>130</v>
      </c>
      <c r="AT264" s="211" t="s">
        <v>125</v>
      </c>
      <c r="AU264" s="211" t="s">
        <v>79</v>
      </c>
      <c r="AY264" s="20" t="s">
        <v>122</v>
      </c>
      <c r="BE264" s="212">
        <f>IF(N264="základní",J264,0)</f>
        <v>0</v>
      </c>
      <c r="BF264" s="212">
        <f>IF(N264="snížená",J264,0)</f>
        <v>0</v>
      </c>
      <c r="BG264" s="212">
        <f>IF(N264="zákl. přenesená",J264,0)</f>
        <v>0</v>
      </c>
      <c r="BH264" s="212">
        <f>IF(N264="sníž. přenesená",J264,0)</f>
        <v>0</v>
      </c>
      <c r="BI264" s="212">
        <f>IF(N264="nulová",J264,0)</f>
        <v>0</v>
      </c>
      <c r="BJ264" s="20" t="s">
        <v>77</v>
      </c>
      <c r="BK264" s="212">
        <f>ROUND(I264*H264,2)</f>
        <v>0</v>
      </c>
      <c r="BL264" s="20" t="s">
        <v>130</v>
      </c>
      <c r="BM264" s="211" t="s">
        <v>293</v>
      </c>
    </row>
    <row r="265" s="2" customFormat="1">
      <c r="A265" s="41"/>
      <c r="B265" s="42"/>
      <c r="C265" s="43"/>
      <c r="D265" s="213" t="s">
        <v>132</v>
      </c>
      <c r="E265" s="43"/>
      <c r="F265" s="214" t="s">
        <v>294</v>
      </c>
      <c r="G265" s="43"/>
      <c r="H265" s="43"/>
      <c r="I265" s="215"/>
      <c r="J265" s="43"/>
      <c r="K265" s="43"/>
      <c r="L265" s="47"/>
      <c r="M265" s="216"/>
      <c r="N265" s="217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132</v>
      </c>
      <c r="AU265" s="20" t="s">
        <v>79</v>
      </c>
    </row>
    <row r="266" s="2" customFormat="1" ht="24.15" customHeight="1">
      <c r="A266" s="41"/>
      <c r="B266" s="42"/>
      <c r="C266" s="200" t="s">
        <v>7</v>
      </c>
      <c r="D266" s="200" t="s">
        <v>125</v>
      </c>
      <c r="E266" s="201" t="s">
        <v>295</v>
      </c>
      <c r="F266" s="202" t="s">
        <v>296</v>
      </c>
      <c r="G266" s="203" t="s">
        <v>167</v>
      </c>
      <c r="H266" s="204">
        <v>1.752</v>
      </c>
      <c r="I266" s="205"/>
      <c r="J266" s="206">
        <f>ROUND(I266*H266,2)</f>
        <v>0</v>
      </c>
      <c r="K266" s="202" t="s">
        <v>129</v>
      </c>
      <c r="L266" s="47"/>
      <c r="M266" s="207" t="s">
        <v>19</v>
      </c>
      <c r="N266" s="208" t="s">
        <v>43</v>
      </c>
      <c r="O266" s="87"/>
      <c r="P266" s="209">
        <f>O266*H266</f>
        <v>0</v>
      </c>
      <c r="Q266" s="209">
        <v>0.025000000000000001</v>
      </c>
      <c r="R266" s="209">
        <f>Q266*H266</f>
        <v>0.043800000000000006</v>
      </c>
      <c r="S266" s="209">
        <v>0</v>
      </c>
      <c r="T266" s="210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1" t="s">
        <v>130</v>
      </c>
      <c r="AT266" s="211" t="s">
        <v>125</v>
      </c>
      <c r="AU266" s="211" t="s">
        <v>79</v>
      </c>
      <c r="AY266" s="20" t="s">
        <v>122</v>
      </c>
      <c r="BE266" s="212">
        <f>IF(N266="základní",J266,0)</f>
        <v>0</v>
      </c>
      <c r="BF266" s="212">
        <f>IF(N266="snížená",J266,0)</f>
        <v>0</v>
      </c>
      <c r="BG266" s="212">
        <f>IF(N266="zákl. přenesená",J266,0)</f>
        <v>0</v>
      </c>
      <c r="BH266" s="212">
        <f>IF(N266="sníž. přenesená",J266,0)</f>
        <v>0</v>
      </c>
      <c r="BI266" s="212">
        <f>IF(N266="nulová",J266,0)</f>
        <v>0</v>
      </c>
      <c r="BJ266" s="20" t="s">
        <v>77</v>
      </c>
      <c r="BK266" s="212">
        <f>ROUND(I266*H266,2)</f>
        <v>0</v>
      </c>
      <c r="BL266" s="20" t="s">
        <v>130</v>
      </c>
      <c r="BM266" s="211" t="s">
        <v>297</v>
      </c>
    </row>
    <row r="267" s="2" customFormat="1">
      <c r="A267" s="41"/>
      <c r="B267" s="42"/>
      <c r="C267" s="43"/>
      <c r="D267" s="213" t="s">
        <v>132</v>
      </c>
      <c r="E267" s="43"/>
      <c r="F267" s="214" t="s">
        <v>298</v>
      </c>
      <c r="G267" s="43"/>
      <c r="H267" s="43"/>
      <c r="I267" s="215"/>
      <c r="J267" s="43"/>
      <c r="K267" s="43"/>
      <c r="L267" s="47"/>
      <c r="M267" s="216"/>
      <c r="N267" s="217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132</v>
      </c>
      <c r="AU267" s="20" t="s">
        <v>79</v>
      </c>
    </row>
    <row r="268" s="13" customFormat="1">
      <c r="A268" s="13"/>
      <c r="B268" s="218"/>
      <c r="C268" s="219"/>
      <c r="D268" s="220" t="s">
        <v>134</v>
      </c>
      <c r="E268" s="221" t="s">
        <v>19</v>
      </c>
      <c r="F268" s="222" t="s">
        <v>299</v>
      </c>
      <c r="G268" s="219"/>
      <c r="H268" s="221" t="s">
        <v>19</v>
      </c>
      <c r="I268" s="223"/>
      <c r="J268" s="219"/>
      <c r="K268" s="219"/>
      <c r="L268" s="224"/>
      <c r="M268" s="225"/>
      <c r="N268" s="226"/>
      <c r="O268" s="226"/>
      <c r="P268" s="226"/>
      <c r="Q268" s="226"/>
      <c r="R268" s="226"/>
      <c r="S268" s="226"/>
      <c r="T268" s="22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28" t="s">
        <v>134</v>
      </c>
      <c r="AU268" s="228" t="s">
        <v>79</v>
      </c>
      <c r="AV268" s="13" t="s">
        <v>77</v>
      </c>
      <c r="AW268" s="13" t="s">
        <v>33</v>
      </c>
      <c r="AX268" s="13" t="s">
        <v>72</v>
      </c>
      <c r="AY268" s="228" t="s">
        <v>122</v>
      </c>
    </row>
    <row r="269" s="14" customFormat="1">
      <c r="A269" s="14"/>
      <c r="B269" s="229"/>
      <c r="C269" s="230"/>
      <c r="D269" s="220" t="s">
        <v>134</v>
      </c>
      <c r="E269" s="231" t="s">
        <v>19</v>
      </c>
      <c r="F269" s="232" t="s">
        <v>300</v>
      </c>
      <c r="G269" s="230"/>
      <c r="H269" s="233">
        <v>1.752</v>
      </c>
      <c r="I269" s="234"/>
      <c r="J269" s="230"/>
      <c r="K269" s="230"/>
      <c r="L269" s="235"/>
      <c r="M269" s="236"/>
      <c r="N269" s="237"/>
      <c r="O269" s="237"/>
      <c r="P269" s="237"/>
      <c r="Q269" s="237"/>
      <c r="R269" s="237"/>
      <c r="S269" s="237"/>
      <c r="T269" s="23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39" t="s">
        <v>134</v>
      </c>
      <c r="AU269" s="239" t="s">
        <v>79</v>
      </c>
      <c r="AV269" s="14" t="s">
        <v>79</v>
      </c>
      <c r="AW269" s="14" t="s">
        <v>33</v>
      </c>
      <c r="AX269" s="14" t="s">
        <v>77</v>
      </c>
      <c r="AY269" s="239" t="s">
        <v>122</v>
      </c>
    </row>
    <row r="270" s="2" customFormat="1" ht="21.75" customHeight="1">
      <c r="A270" s="41"/>
      <c r="B270" s="42"/>
      <c r="C270" s="200" t="s">
        <v>301</v>
      </c>
      <c r="D270" s="200" t="s">
        <v>125</v>
      </c>
      <c r="E270" s="201" t="s">
        <v>302</v>
      </c>
      <c r="F270" s="202" t="s">
        <v>303</v>
      </c>
      <c r="G270" s="203" t="s">
        <v>167</v>
      </c>
      <c r="H270" s="204">
        <v>8.7200000000000006</v>
      </c>
      <c r="I270" s="205"/>
      <c r="J270" s="206">
        <f>ROUND(I270*H270,2)</f>
        <v>0</v>
      </c>
      <c r="K270" s="202" t="s">
        <v>19</v>
      </c>
      <c r="L270" s="47"/>
      <c r="M270" s="207" t="s">
        <v>19</v>
      </c>
      <c r="N270" s="208" t="s">
        <v>43</v>
      </c>
      <c r="O270" s="87"/>
      <c r="P270" s="209">
        <f>O270*H270</f>
        <v>0</v>
      </c>
      <c r="Q270" s="209">
        <v>0.020400000000000001</v>
      </c>
      <c r="R270" s="209">
        <f>Q270*H270</f>
        <v>0.17788800000000002</v>
      </c>
      <c r="S270" s="209">
        <v>0</v>
      </c>
      <c r="T270" s="210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11" t="s">
        <v>130</v>
      </c>
      <c r="AT270" s="211" t="s">
        <v>125</v>
      </c>
      <c r="AU270" s="211" t="s">
        <v>79</v>
      </c>
      <c r="AY270" s="20" t="s">
        <v>122</v>
      </c>
      <c r="BE270" s="212">
        <f>IF(N270="základní",J270,0)</f>
        <v>0</v>
      </c>
      <c r="BF270" s="212">
        <f>IF(N270="snížená",J270,0)</f>
        <v>0</v>
      </c>
      <c r="BG270" s="212">
        <f>IF(N270="zákl. přenesená",J270,0)</f>
        <v>0</v>
      </c>
      <c r="BH270" s="212">
        <f>IF(N270="sníž. přenesená",J270,0)</f>
        <v>0</v>
      </c>
      <c r="BI270" s="212">
        <f>IF(N270="nulová",J270,0)</f>
        <v>0</v>
      </c>
      <c r="BJ270" s="20" t="s">
        <v>77</v>
      </c>
      <c r="BK270" s="212">
        <f>ROUND(I270*H270,2)</f>
        <v>0</v>
      </c>
      <c r="BL270" s="20" t="s">
        <v>130</v>
      </c>
      <c r="BM270" s="211" t="s">
        <v>304</v>
      </c>
    </row>
    <row r="271" s="13" customFormat="1">
      <c r="A271" s="13"/>
      <c r="B271" s="218"/>
      <c r="C271" s="219"/>
      <c r="D271" s="220" t="s">
        <v>134</v>
      </c>
      <c r="E271" s="221" t="s">
        <v>19</v>
      </c>
      <c r="F271" s="222" t="s">
        <v>305</v>
      </c>
      <c r="G271" s="219"/>
      <c r="H271" s="221" t="s">
        <v>19</v>
      </c>
      <c r="I271" s="223"/>
      <c r="J271" s="219"/>
      <c r="K271" s="219"/>
      <c r="L271" s="224"/>
      <c r="M271" s="225"/>
      <c r="N271" s="226"/>
      <c r="O271" s="226"/>
      <c r="P271" s="226"/>
      <c r="Q271" s="226"/>
      <c r="R271" s="226"/>
      <c r="S271" s="226"/>
      <c r="T271" s="22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8" t="s">
        <v>134</v>
      </c>
      <c r="AU271" s="228" t="s">
        <v>79</v>
      </c>
      <c r="AV271" s="13" t="s">
        <v>77</v>
      </c>
      <c r="AW271" s="13" t="s">
        <v>33</v>
      </c>
      <c r="AX271" s="13" t="s">
        <v>72</v>
      </c>
      <c r="AY271" s="228" t="s">
        <v>122</v>
      </c>
    </row>
    <row r="272" s="13" customFormat="1">
      <c r="A272" s="13"/>
      <c r="B272" s="218"/>
      <c r="C272" s="219"/>
      <c r="D272" s="220" t="s">
        <v>134</v>
      </c>
      <c r="E272" s="221" t="s">
        <v>19</v>
      </c>
      <c r="F272" s="222" t="s">
        <v>306</v>
      </c>
      <c r="G272" s="219"/>
      <c r="H272" s="221" t="s">
        <v>19</v>
      </c>
      <c r="I272" s="223"/>
      <c r="J272" s="219"/>
      <c r="K272" s="219"/>
      <c r="L272" s="224"/>
      <c r="M272" s="225"/>
      <c r="N272" s="226"/>
      <c r="O272" s="226"/>
      <c r="P272" s="226"/>
      <c r="Q272" s="226"/>
      <c r="R272" s="226"/>
      <c r="S272" s="226"/>
      <c r="T272" s="22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28" t="s">
        <v>134</v>
      </c>
      <c r="AU272" s="228" t="s">
        <v>79</v>
      </c>
      <c r="AV272" s="13" t="s">
        <v>77</v>
      </c>
      <c r="AW272" s="13" t="s">
        <v>33</v>
      </c>
      <c r="AX272" s="13" t="s">
        <v>72</v>
      </c>
      <c r="AY272" s="228" t="s">
        <v>122</v>
      </c>
    </row>
    <row r="273" s="14" customFormat="1">
      <c r="A273" s="14"/>
      <c r="B273" s="229"/>
      <c r="C273" s="230"/>
      <c r="D273" s="220" t="s">
        <v>134</v>
      </c>
      <c r="E273" s="231" t="s">
        <v>19</v>
      </c>
      <c r="F273" s="232" t="s">
        <v>307</v>
      </c>
      <c r="G273" s="230"/>
      <c r="H273" s="233">
        <v>8.7200000000000006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39" t="s">
        <v>134</v>
      </c>
      <c r="AU273" s="239" t="s">
        <v>79</v>
      </c>
      <c r="AV273" s="14" t="s">
        <v>79</v>
      </c>
      <c r="AW273" s="14" t="s">
        <v>33</v>
      </c>
      <c r="AX273" s="14" t="s">
        <v>77</v>
      </c>
      <c r="AY273" s="239" t="s">
        <v>122</v>
      </c>
    </row>
    <row r="274" s="2" customFormat="1" ht="24.15" customHeight="1">
      <c r="A274" s="41"/>
      <c r="B274" s="42"/>
      <c r="C274" s="200" t="s">
        <v>308</v>
      </c>
      <c r="D274" s="200" t="s">
        <v>125</v>
      </c>
      <c r="E274" s="201" t="s">
        <v>309</v>
      </c>
      <c r="F274" s="202" t="s">
        <v>310</v>
      </c>
      <c r="G274" s="203" t="s">
        <v>236</v>
      </c>
      <c r="H274" s="204">
        <v>1</v>
      </c>
      <c r="I274" s="205"/>
      <c r="J274" s="206">
        <f>ROUND(I274*H274,2)</f>
        <v>0</v>
      </c>
      <c r="K274" s="202" t="s">
        <v>129</v>
      </c>
      <c r="L274" s="47"/>
      <c r="M274" s="207" t="s">
        <v>19</v>
      </c>
      <c r="N274" s="208" t="s">
        <v>43</v>
      </c>
      <c r="O274" s="87"/>
      <c r="P274" s="209">
        <f>O274*H274</f>
        <v>0</v>
      </c>
      <c r="Q274" s="209">
        <v>0.017770000000000001</v>
      </c>
      <c r="R274" s="209">
        <f>Q274*H274</f>
        <v>0.017770000000000001</v>
      </c>
      <c r="S274" s="209">
        <v>0</v>
      </c>
      <c r="T274" s="210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1" t="s">
        <v>130</v>
      </c>
      <c r="AT274" s="211" t="s">
        <v>125</v>
      </c>
      <c r="AU274" s="211" t="s">
        <v>79</v>
      </c>
      <c r="AY274" s="20" t="s">
        <v>122</v>
      </c>
      <c r="BE274" s="212">
        <f>IF(N274="základní",J274,0)</f>
        <v>0</v>
      </c>
      <c r="BF274" s="212">
        <f>IF(N274="snížená",J274,0)</f>
        <v>0</v>
      </c>
      <c r="BG274" s="212">
        <f>IF(N274="zákl. přenesená",J274,0)</f>
        <v>0</v>
      </c>
      <c r="BH274" s="212">
        <f>IF(N274="sníž. přenesená",J274,0)</f>
        <v>0</v>
      </c>
      <c r="BI274" s="212">
        <f>IF(N274="nulová",J274,0)</f>
        <v>0</v>
      </c>
      <c r="BJ274" s="20" t="s">
        <v>77</v>
      </c>
      <c r="BK274" s="212">
        <f>ROUND(I274*H274,2)</f>
        <v>0</v>
      </c>
      <c r="BL274" s="20" t="s">
        <v>130</v>
      </c>
      <c r="BM274" s="211" t="s">
        <v>311</v>
      </c>
    </row>
    <row r="275" s="2" customFormat="1">
      <c r="A275" s="41"/>
      <c r="B275" s="42"/>
      <c r="C275" s="43"/>
      <c r="D275" s="213" t="s">
        <v>132</v>
      </c>
      <c r="E275" s="43"/>
      <c r="F275" s="214" t="s">
        <v>312</v>
      </c>
      <c r="G275" s="43"/>
      <c r="H275" s="43"/>
      <c r="I275" s="215"/>
      <c r="J275" s="43"/>
      <c r="K275" s="43"/>
      <c r="L275" s="47"/>
      <c r="M275" s="216"/>
      <c r="N275" s="217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132</v>
      </c>
      <c r="AU275" s="20" t="s">
        <v>79</v>
      </c>
    </row>
    <row r="276" s="13" customFormat="1">
      <c r="A276" s="13"/>
      <c r="B276" s="218"/>
      <c r="C276" s="219"/>
      <c r="D276" s="220" t="s">
        <v>134</v>
      </c>
      <c r="E276" s="221" t="s">
        <v>19</v>
      </c>
      <c r="F276" s="222" t="s">
        <v>155</v>
      </c>
      <c r="G276" s="219"/>
      <c r="H276" s="221" t="s">
        <v>19</v>
      </c>
      <c r="I276" s="223"/>
      <c r="J276" s="219"/>
      <c r="K276" s="219"/>
      <c r="L276" s="224"/>
      <c r="M276" s="225"/>
      <c r="N276" s="226"/>
      <c r="O276" s="226"/>
      <c r="P276" s="226"/>
      <c r="Q276" s="226"/>
      <c r="R276" s="226"/>
      <c r="S276" s="226"/>
      <c r="T276" s="22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8" t="s">
        <v>134</v>
      </c>
      <c r="AU276" s="228" t="s">
        <v>79</v>
      </c>
      <c r="AV276" s="13" t="s">
        <v>77</v>
      </c>
      <c r="AW276" s="13" t="s">
        <v>33</v>
      </c>
      <c r="AX276" s="13" t="s">
        <v>72</v>
      </c>
      <c r="AY276" s="228" t="s">
        <v>122</v>
      </c>
    </row>
    <row r="277" s="14" customFormat="1">
      <c r="A277" s="14"/>
      <c r="B277" s="229"/>
      <c r="C277" s="230"/>
      <c r="D277" s="220" t="s">
        <v>134</v>
      </c>
      <c r="E277" s="231" t="s">
        <v>19</v>
      </c>
      <c r="F277" s="232" t="s">
        <v>77</v>
      </c>
      <c r="G277" s="230"/>
      <c r="H277" s="233">
        <v>1</v>
      </c>
      <c r="I277" s="234"/>
      <c r="J277" s="230"/>
      <c r="K277" s="230"/>
      <c r="L277" s="235"/>
      <c r="M277" s="236"/>
      <c r="N277" s="237"/>
      <c r="O277" s="237"/>
      <c r="P277" s="237"/>
      <c r="Q277" s="237"/>
      <c r="R277" s="237"/>
      <c r="S277" s="237"/>
      <c r="T277" s="238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39" t="s">
        <v>134</v>
      </c>
      <c r="AU277" s="239" t="s">
        <v>79</v>
      </c>
      <c r="AV277" s="14" t="s">
        <v>79</v>
      </c>
      <c r="AW277" s="14" t="s">
        <v>33</v>
      </c>
      <c r="AX277" s="14" t="s">
        <v>77</v>
      </c>
      <c r="AY277" s="239" t="s">
        <v>122</v>
      </c>
    </row>
    <row r="278" s="2" customFormat="1" ht="16.5" customHeight="1">
      <c r="A278" s="41"/>
      <c r="B278" s="42"/>
      <c r="C278" s="262" t="s">
        <v>313</v>
      </c>
      <c r="D278" s="262" t="s">
        <v>314</v>
      </c>
      <c r="E278" s="263" t="s">
        <v>315</v>
      </c>
      <c r="F278" s="264" t="s">
        <v>316</v>
      </c>
      <c r="G278" s="265" t="s">
        <v>236</v>
      </c>
      <c r="H278" s="266">
        <v>1</v>
      </c>
      <c r="I278" s="267"/>
      <c r="J278" s="268">
        <f>ROUND(I278*H278,2)</f>
        <v>0</v>
      </c>
      <c r="K278" s="264" t="s">
        <v>129</v>
      </c>
      <c r="L278" s="269"/>
      <c r="M278" s="270" t="s">
        <v>19</v>
      </c>
      <c r="N278" s="271" t="s">
        <v>43</v>
      </c>
      <c r="O278" s="87"/>
      <c r="P278" s="209">
        <f>O278*H278</f>
        <v>0</v>
      </c>
      <c r="Q278" s="209">
        <v>0.01272</v>
      </c>
      <c r="R278" s="209">
        <f>Q278*H278</f>
        <v>0.01272</v>
      </c>
      <c r="S278" s="209">
        <v>0</v>
      </c>
      <c r="T278" s="210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1" t="s">
        <v>185</v>
      </c>
      <c r="AT278" s="211" t="s">
        <v>314</v>
      </c>
      <c r="AU278" s="211" t="s">
        <v>79</v>
      </c>
      <c r="AY278" s="20" t="s">
        <v>122</v>
      </c>
      <c r="BE278" s="212">
        <f>IF(N278="základní",J278,0)</f>
        <v>0</v>
      </c>
      <c r="BF278" s="212">
        <f>IF(N278="snížená",J278,0)</f>
        <v>0</v>
      </c>
      <c r="BG278" s="212">
        <f>IF(N278="zákl. přenesená",J278,0)</f>
        <v>0</v>
      </c>
      <c r="BH278" s="212">
        <f>IF(N278="sníž. přenesená",J278,0)</f>
        <v>0</v>
      </c>
      <c r="BI278" s="212">
        <f>IF(N278="nulová",J278,0)</f>
        <v>0</v>
      </c>
      <c r="BJ278" s="20" t="s">
        <v>77</v>
      </c>
      <c r="BK278" s="212">
        <f>ROUND(I278*H278,2)</f>
        <v>0</v>
      </c>
      <c r="BL278" s="20" t="s">
        <v>130</v>
      </c>
      <c r="BM278" s="211" t="s">
        <v>317</v>
      </c>
    </row>
    <row r="279" s="2" customFormat="1" ht="24.15" customHeight="1">
      <c r="A279" s="41"/>
      <c r="B279" s="42"/>
      <c r="C279" s="200" t="s">
        <v>318</v>
      </c>
      <c r="D279" s="200" t="s">
        <v>125</v>
      </c>
      <c r="E279" s="201" t="s">
        <v>319</v>
      </c>
      <c r="F279" s="202" t="s">
        <v>320</v>
      </c>
      <c r="G279" s="203" t="s">
        <v>236</v>
      </c>
      <c r="H279" s="204">
        <v>1</v>
      </c>
      <c r="I279" s="205"/>
      <c r="J279" s="206">
        <f>ROUND(I279*H279,2)</f>
        <v>0</v>
      </c>
      <c r="K279" s="202" t="s">
        <v>129</v>
      </c>
      <c r="L279" s="47"/>
      <c r="M279" s="207" t="s">
        <v>19</v>
      </c>
      <c r="N279" s="208" t="s">
        <v>43</v>
      </c>
      <c r="O279" s="87"/>
      <c r="P279" s="209">
        <f>O279*H279</f>
        <v>0</v>
      </c>
      <c r="Q279" s="209">
        <v>0.42153000000000002</v>
      </c>
      <c r="R279" s="209">
        <f>Q279*H279</f>
        <v>0.42153000000000002</v>
      </c>
      <c r="S279" s="209">
        <v>0</v>
      </c>
      <c r="T279" s="210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1" t="s">
        <v>130</v>
      </c>
      <c r="AT279" s="211" t="s">
        <v>125</v>
      </c>
      <c r="AU279" s="211" t="s">
        <v>79</v>
      </c>
      <c r="AY279" s="20" t="s">
        <v>122</v>
      </c>
      <c r="BE279" s="212">
        <f>IF(N279="základní",J279,0)</f>
        <v>0</v>
      </c>
      <c r="BF279" s="212">
        <f>IF(N279="snížená",J279,0)</f>
        <v>0</v>
      </c>
      <c r="BG279" s="212">
        <f>IF(N279="zákl. přenesená",J279,0)</f>
        <v>0</v>
      </c>
      <c r="BH279" s="212">
        <f>IF(N279="sníž. přenesená",J279,0)</f>
        <v>0</v>
      </c>
      <c r="BI279" s="212">
        <f>IF(N279="nulová",J279,0)</f>
        <v>0</v>
      </c>
      <c r="BJ279" s="20" t="s">
        <v>77</v>
      </c>
      <c r="BK279" s="212">
        <f>ROUND(I279*H279,2)</f>
        <v>0</v>
      </c>
      <c r="BL279" s="20" t="s">
        <v>130</v>
      </c>
      <c r="BM279" s="211" t="s">
        <v>321</v>
      </c>
    </row>
    <row r="280" s="2" customFormat="1">
      <c r="A280" s="41"/>
      <c r="B280" s="42"/>
      <c r="C280" s="43"/>
      <c r="D280" s="213" t="s">
        <v>132</v>
      </c>
      <c r="E280" s="43"/>
      <c r="F280" s="214" t="s">
        <v>322</v>
      </c>
      <c r="G280" s="43"/>
      <c r="H280" s="43"/>
      <c r="I280" s="215"/>
      <c r="J280" s="43"/>
      <c r="K280" s="43"/>
      <c r="L280" s="47"/>
      <c r="M280" s="216"/>
      <c r="N280" s="217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132</v>
      </c>
      <c r="AU280" s="20" t="s">
        <v>79</v>
      </c>
    </row>
    <row r="281" s="13" customFormat="1">
      <c r="A281" s="13"/>
      <c r="B281" s="218"/>
      <c r="C281" s="219"/>
      <c r="D281" s="220" t="s">
        <v>134</v>
      </c>
      <c r="E281" s="221" t="s">
        <v>19</v>
      </c>
      <c r="F281" s="222" t="s">
        <v>148</v>
      </c>
      <c r="G281" s="219"/>
      <c r="H281" s="221" t="s">
        <v>19</v>
      </c>
      <c r="I281" s="223"/>
      <c r="J281" s="219"/>
      <c r="K281" s="219"/>
      <c r="L281" s="224"/>
      <c r="M281" s="225"/>
      <c r="N281" s="226"/>
      <c r="O281" s="226"/>
      <c r="P281" s="226"/>
      <c r="Q281" s="226"/>
      <c r="R281" s="226"/>
      <c r="S281" s="226"/>
      <c r="T281" s="22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28" t="s">
        <v>134</v>
      </c>
      <c r="AU281" s="228" t="s">
        <v>79</v>
      </c>
      <c r="AV281" s="13" t="s">
        <v>77</v>
      </c>
      <c r="AW281" s="13" t="s">
        <v>33</v>
      </c>
      <c r="AX281" s="13" t="s">
        <v>72</v>
      </c>
      <c r="AY281" s="228" t="s">
        <v>122</v>
      </c>
    </row>
    <row r="282" s="14" customFormat="1">
      <c r="A282" s="14"/>
      <c r="B282" s="229"/>
      <c r="C282" s="230"/>
      <c r="D282" s="220" t="s">
        <v>134</v>
      </c>
      <c r="E282" s="231" t="s">
        <v>19</v>
      </c>
      <c r="F282" s="232" t="s">
        <v>77</v>
      </c>
      <c r="G282" s="230"/>
      <c r="H282" s="233">
        <v>1</v>
      </c>
      <c r="I282" s="234"/>
      <c r="J282" s="230"/>
      <c r="K282" s="230"/>
      <c r="L282" s="235"/>
      <c r="M282" s="236"/>
      <c r="N282" s="237"/>
      <c r="O282" s="237"/>
      <c r="P282" s="237"/>
      <c r="Q282" s="237"/>
      <c r="R282" s="237"/>
      <c r="S282" s="237"/>
      <c r="T282" s="23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39" t="s">
        <v>134</v>
      </c>
      <c r="AU282" s="239" t="s">
        <v>79</v>
      </c>
      <c r="AV282" s="14" t="s">
        <v>79</v>
      </c>
      <c r="AW282" s="14" t="s">
        <v>33</v>
      </c>
      <c r="AX282" s="14" t="s">
        <v>77</v>
      </c>
      <c r="AY282" s="239" t="s">
        <v>122</v>
      </c>
    </row>
    <row r="283" s="2" customFormat="1" ht="21.75" customHeight="1">
      <c r="A283" s="41"/>
      <c r="B283" s="42"/>
      <c r="C283" s="262" t="s">
        <v>323</v>
      </c>
      <c r="D283" s="262" t="s">
        <v>314</v>
      </c>
      <c r="E283" s="263" t="s">
        <v>324</v>
      </c>
      <c r="F283" s="264" t="s">
        <v>325</v>
      </c>
      <c r="G283" s="265" t="s">
        <v>236</v>
      </c>
      <c r="H283" s="266">
        <v>1</v>
      </c>
      <c r="I283" s="267"/>
      <c r="J283" s="268">
        <f>ROUND(I283*H283,2)</f>
        <v>0</v>
      </c>
      <c r="K283" s="264" t="s">
        <v>129</v>
      </c>
      <c r="L283" s="269"/>
      <c r="M283" s="270" t="s">
        <v>19</v>
      </c>
      <c r="N283" s="271" t="s">
        <v>43</v>
      </c>
      <c r="O283" s="87"/>
      <c r="P283" s="209">
        <f>O283*H283</f>
        <v>0</v>
      </c>
      <c r="Q283" s="209">
        <v>0.01272</v>
      </c>
      <c r="R283" s="209">
        <f>Q283*H283</f>
        <v>0.01272</v>
      </c>
      <c r="S283" s="209">
        <v>0</v>
      </c>
      <c r="T283" s="210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1" t="s">
        <v>185</v>
      </c>
      <c r="AT283" s="211" t="s">
        <v>314</v>
      </c>
      <c r="AU283" s="211" t="s">
        <v>79</v>
      </c>
      <c r="AY283" s="20" t="s">
        <v>122</v>
      </c>
      <c r="BE283" s="212">
        <f>IF(N283="základní",J283,0)</f>
        <v>0</v>
      </c>
      <c r="BF283" s="212">
        <f>IF(N283="snížená",J283,0)</f>
        <v>0</v>
      </c>
      <c r="BG283" s="212">
        <f>IF(N283="zákl. přenesená",J283,0)</f>
        <v>0</v>
      </c>
      <c r="BH283" s="212">
        <f>IF(N283="sníž. přenesená",J283,0)</f>
        <v>0</v>
      </c>
      <c r="BI283" s="212">
        <f>IF(N283="nulová",J283,0)</f>
        <v>0</v>
      </c>
      <c r="BJ283" s="20" t="s">
        <v>77</v>
      </c>
      <c r="BK283" s="212">
        <f>ROUND(I283*H283,2)</f>
        <v>0</v>
      </c>
      <c r="BL283" s="20" t="s">
        <v>130</v>
      </c>
      <c r="BM283" s="211" t="s">
        <v>326</v>
      </c>
    </row>
    <row r="284" s="12" customFormat="1" ht="22.8" customHeight="1">
      <c r="A284" s="12"/>
      <c r="B284" s="184"/>
      <c r="C284" s="185"/>
      <c r="D284" s="186" t="s">
        <v>71</v>
      </c>
      <c r="E284" s="198" t="s">
        <v>193</v>
      </c>
      <c r="F284" s="198" t="s">
        <v>327</v>
      </c>
      <c r="G284" s="185"/>
      <c r="H284" s="185"/>
      <c r="I284" s="188"/>
      <c r="J284" s="199">
        <f>BK284</f>
        <v>0</v>
      </c>
      <c r="K284" s="185"/>
      <c r="L284" s="190"/>
      <c r="M284" s="191"/>
      <c r="N284" s="192"/>
      <c r="O284" s="192"/>
      <c r="P284" s="193">
        <f>SUM(P285:P375)</f>
        <v>0</v>
      </c>
      <c r="Q284" s="192"/>
      <c r="R284" s="193">
        <f>SUM(R285:R375)</f>
        <v>0.0044392000000000008</v>
      </c>
      <c r="S284" s="192"/>
      <c r="T284" s="194">
        <f>SUM(T285:T375)</f>
        <v>6.6736219999999999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95" t="s">
        <v>77</v>
      </c>
      <c r="AT284" s="196" t="s">
        <v>71</v>
      </c>
      <c r="AU284" s="196" t="s">
        <v>77</v>
      </c>
      <c r="AY284" s="195" t="s">
        <v>122</v>
      </c>
      <c r="BK284" s="197">
        <f>SUM(BK285:BK375)</f>
        <v>0</v>
      </c>
    </row>
    <row r="285" s="2" customFormat="1" ht="16.5" customHeight="1">
      <c r="A285" s="41"/>
      <c r="B285" s="42"/>
      <c r="C285" s="200" t="s">
        <v>328</v>
      </c>
      <c r="D285" s="200" t="s">
        <v>125</v>
      </c>
      <c r="E285" s="201" t="s">
        <v>329</v>
      </c>
      <c r="F285" s="202" t="s">
        <v>330</v>
      </c>
      <c r="G285" s="203" t="s">
        <v>167</v>
      </c>
      <c r="H285" s="204">
        <v>2.0800000000000001</v>
      </c>
      <c r="I285" s="205"/>
      <c r="J285" s="206">
        <f>ROUND(I285*H285,2)</f>
        <v>0</v>
      </c>
      <c r="K285" s="202" t="s">
        <v>129</v>
      </c>
      <c r="L285" s="47"/>
      <c r="M285" s="207" t="s">
        <v>19</v>
      </c>
      <c r="N285" s="208" t="s">
        <v>43</v>
      </c>
      <c r="O285" s="87"/>
      <c r="P285" s="209">
        <f>O285*H285</f>
        <v>0</v>
      </c>
      <c r="Q285" s="209">
        <v>0</v>
      </c>
      <c r="R285" s="209">
        <f>Q285*H285</f>
        <v>0</v>
      </c>
      <c r="S285" s="209">
        <v>0.20799999999999999</v>
      </c>
      <c r="T285" s="210">
        <f>S285*H285</f>
        <v>0.43263999999999997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11" t="s">
        <v>130</v>
      </c>
      <c r="AT285" s="211" t="s">
        <v>125</v>
      </c>
      <c r="AU285" s="211" t="s">
        <v>79</v>
      </c>
      <c r="AY285" s="20" t="s">
        <v>122</v>
      </c>
      <c r="BE285" s="212">
        <f>IF(N285="základní",J285,0)</f>
        <v>0</v>
      </c>
      <c r="BF285" s="212">
        <f>IF(N285="snížená",J285,0)</f>
        <v>0</v>
      </c>
      <c r="BG285" s="212">
        <f>IF(N285="zákl. přenesená",J285,0)</f>
        <v>0</v>
      </c>
      <c r="BH285" s="212">
        <f>IF(N285="sníž. přenesená",J285,0)</f>
        <v>0</v>
      </c>
      <c r="BI285" s="212">
        <f>IF(N285="nulová",J285,0)</f>
        <v>0</v>
      </c>
      <c r="BJ285" s="20" t="s">
        <v>77</v>
      </c>
      <c r="BK285" s="212">
        <f>ROUND(I285*H285,2)</f>
        <v>0</v>
      </c>
      <c r="BL285" s="20" t="s">
        <v>130</v>
      </c>
      <c r="BM285" s="211" t="s">
        <v>331</v>
      </c>
    </row>
    <row r="286" s="2" customFormat="1">
      <c r="A286" s="41"/>
      <c r="B286" s="42"/>
      <c r="C286" s="43"/>
      <c r="D286" s="213" t="s">
        <v>132</v>
      </c>
      <c r="E286" s="43"/>
      <c r="F286" s="214" t="s">
        <v>332</v>
      </c>
      <c r="G286" s="43"/>
      <c r="H286" s="43"/>
      <c r="I286" s="215"/>
      <c r="J286" s="43"/>
      <c r="K286" s="43"/>
      <c r="L286" s="47"/>
      <c r="M286" s="216"/>
      <c r="N286" s="217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132</v>
      </c>
      <c r="AU286" s="20" t="s">
        <v>79</v>
      </c>
    </row>
    <row r="287" s="13" customFormat="1">
      <c r="A287" s="13"/>
      <c r="B287" s="218"/>
      <c r="C287" s="219"/>
      <c r="D287" s="220" t="s">
        <v>134</v>
      </c>
      <c r="E287" s="221" t="s">
        <v>19</v>
      </c>
      <c r="F287" s="222" t="s">
        <v>333</v>
      </c>
      <c r="G287" s="219"/>
      <c r="H287" s="221" t="s">
        <v>19</v>
      </c>
      <c r="I287" s="223"/>
      <c r="J287" s="219"/>
      <c r="K287" s="219"/>
      <c r="L287" s="224"/>
      <c r="M287" s="225"/>
      <c r="N287" s="226"/>
      <c r="O287" s="226"/>
      <c r="P287" s="226"/>
      <c r="Q287" s="226"/>
      <c r="R287" s="226"/>
      <c r="S287" s="226"/>
      <c r="T287" s="22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8" t="s">
        <v>134</v>
      </c>
      <c r="AU287" s="228" t="s">
        <v>79</v>
      </c>
      <c r="AV287" s="13" t="s">
        <v>77</v>
      </c>
      <c r="AW287" s="13" t="s">
        <v>33</v>
      </c>
      <c r="AX287" s="13" t="s">
        <v>72</v>
      </c>
      <c r="AY287" s="228" t="s">
        <v>122</v>
      </c>
    </row>
    <row r="288" s="14" customFormat="1">
      <c r="A288" s="14"/>
      <c r="B288" s="229"/>
      <c r="C288" s="230"/>
      <c r="D288" s="220" t="s">
        <v>134</v>
      </c>
      <c r="E288" s="231" t="s">
        <v>19</v>
      </c>
      <c r="F288" s="232" t="s">
        <v>334</v>
      </c>
      <c r="G288" s="230"/>
      <c r="H288" s="233">
        <v>1.6000000000000001</v>
      </c>
      <c r="I288" s="234"/>
      <c r="J288" s="230"/>
      <c r="K288" s="230"/>
      <c r="L288" s="235"/>
      <c r="M288" s="236"/>
      <c r="N288" s="237"/>
      <c r="O288" s="237"/>
      <c r="P288" s="237"/>
      <c r="Q288" s="237"/>
      <c r="R288" s="237"/>
      <c r="S288" s="237"/>
      <c r="T288" s="23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39" t="s">
        <v>134</v>
      </c>
      <c r="AU288" s="239" t="s">
        <v>79</v>
      </c>
      <c r="AV288" s="14" t="s">
        <v>79</v>
      </c>
      <c r="AW288" s="14" t="s">
        <v>33</v>
      </c>
      <c r="AX288" s="14" t="s">
        <v>72</v>
      </c>
      <c r="AY288" s="239" t="s">
        <v>122</v>
      </c>
    </row>
    <row r="289" s="14" customFormat="1">
      <c r="A289" s="14"/>
      <c r="B289" s="229"/>
      <c r="C289" s="230"/>
      <c r="D289" s="220" t="s">
        <v>134</v>
      </c>
      <c r="E289" s="231" t="s">
        <v>19</v>
      </c>
      <c r="F289" s="232" t="s">
        <v>335</v>
      </c>
      <c r="G289" s="230"/>
      <c r="H289" s="233">
        <v>0.47999999999999998</v>
      </c>
      <c r="I289" s="234"/>
      <c r="J289" s="230"/>
      <c r="K289" s="230"/>
      <c r="L289" s="235"/>
      <c r="M289" s="236"/>
      <c r="N289" s="237"/>
      <c r="O289" s="237"/>
      <c r="P289" s="237"/>
      <c r="Q289" s="237"/>
      <c r="R289" s="237"/>
      <c r="S289" s="237"/>
      <c r="T289" s="23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39" t="s">
        <v>134</v>
      </c>
      <c r="AU289" s="239" t="s">
        <v>79</v>
      </c>
      <c r="AV289" s="14" t="s">
        <v>79</v>
      </c>
      <c r="AW289" s="14" t="s">
        <v>33</v>
      </c>
      <c r="AX289" s="14" t="s">
        <v>72</v>
      </c>
      <c r="AY289" s="239" t="s">
        <v>122</v>
      </c>
    </row>
    <row r="290" s="15" customFormat="1">
      <c r="A290" s="15"/>
      <c r="B290" s="240"/>
      <c r="C290" s="241"/>
      <c r="D290" s="220" t="s">
        <v>134</v>
      </c>
      <c r="E290" s="242" t="s">
        <v>19</v>
      </c>
      <c r="F290" s="243" t="s">
        <v>172</v>
      </c>
      <c r="G290" s="241"/>
      <c r="H290" s="244">
        <v>2.0800000000000001</v>
      </c>
      <c r="I290" s="245"/>
      <c r="J290" s="241"/>
      <c r="K290" s="241"/>
      <c r="L290" s="246"/>
      <c r="M290" s="247"/>
      <c r="N290" s="248"/>
      <c r="O290" s="248"/>
      <c r="P290" s="248"/>
      <c r="Q290" s="248"/>
      <c r="R290" s="248"/>
      <c r="S290" s="248"/>
      <c r="T290" s="24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50" t="s">
        <v>134</v>
      </c>
      <c r="AU290" s="250" t="s">
        <v>79</v>
      </c>
      <c r="AV290" s="15" t="s">
        <v>130</v>
      </c>
      <c r="AW290" s="15" t="s">
        <v>33</v>
      </c>
      <c r="AX290" s="15" t="s">
        <v>77</v>
      </c>
      <c r="AY290" s="250" t="s">
        <v>122</v>
      </c>
    </row>
    <row r="291" s="2" customFormat="1" ht="16.5" customHeight="1">
      <c r="A291" s="41"/>
      <c r="B291" s="42"/>
      <c r="C291" s="200" t="s">
        <v>336</v>
      </c>
      <c r="D291" s="200" t="s">
        <v>125</v>
      </c>
      <c r="E291" s="201" t="s">
        <v>337</v>
      </c>
      <c r="F291" s="202" t="s">
        <v>338</v>
      </c>
      <c r="G291" s="203" t="s">
        <v>167</v>
      </c>
      <c r="H291" s="204">
        <v>8.3659999999999997</v>
      </c>
      <c r="I291" s="205"/>
      <c r="J291" s="206">
        <f>ROUND(I291*H291,2)</f>
        <v>0</v>
      </c>
      <c r="K291" s="202" t="s">
        <v>129</v>
      </c>
      <c r="L291" s="47"/>
      <c r="M291" s="207" t="s">
        <v>19</v>
      </c>
      <c r="N291" s="208" t="s">
        <v>43</v>
      </c>
      <c r="O291" s="87"/>
      <c r="P291" s="209">
        <f>O291*H291</f>
        <v>0</v>
      </c>
      <c r="Q291" s="209">
        <v>0</v>
      </c>
      <c r="R291" s="209">
        <f>Q291*H291</f>
        <v>0</v>
      </c>
      <c r="S291" s="209">
        <v>0.308</v>
      </c>
      <c r="T291" s="210">
        <f>S291*H291</f>
        <v>2.5767279999999997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11" t="s">
        <v>130</v>
      </c>
      <c r="AT291" s="211" t="s">
        <v>125</v>
      </c>
      <c r="AU291" s="211" t="s">
        <v>79</v>
      </c>
      <c r="AY291" s="20" t="s">
        <v>122</v>
      </c>
      <c r="BE291" s="212">
        <f>IF(N291="základní",J291,0)</f>
        <v>0</v>
      </c>
      <c r="BF291" s="212">
        <f>IF(N291="snížená",J291,0)</f>
        <v>0</v>
      </c>
      <c r="BG291" s="212">
        <f>IF(N291="zákl. přenesená",J291,0)</f>
        <v>0</v>
      </c>
      <c r="BH291" s="212">
        <f>IF(N291="sníž. přenesená",J291,0)</f>
        <v>0</v>
      </c>
      <c r="BI291" s="212">
        <f>IF(N291="nulová",J291,0)</f>
        <v>0</v>
      </c>
      <c r="BJ291" s="20" t="s">
        <v>77</v>
      </c>
      <c r="BK291" s="212">
        <f>ROUND(I291*H291,2)</f>
        <v>0</v>
      </c>
      <c r="BL291" s="20" t="s">
        <v>130</v>
      </c>
      <c r="BM291" s="211" t="s">
        <v>339</v>
      </c>
    </row>
    <row r="292" s="2" customFormat="1">
      <c r="A292" s="41"/>
      <c r="B292" s="42"/>
      <c r="C292" s="43"/>
      <c r="D292" s="213" t="s">
        <v>132</v>
      </c>
      <c r="E292" s="43"/>
      <c r="F292" s="214" t="s">
        <v>340</v>
      </c>
      <c r="G292" s="43"/>
      <c r="H292" s="43"/>
      <c r="I292" s="215"/>
      <c r="J292" s="43"/>
      <c r="K292" s="43"/>
      <c r="L292" s="47"/>
      <c r="M292" s="216"/>
      <c r="N292" s="217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132</v>
      </c>
      <c r="AU292" s="20" t="s">
        <v>79</v>
      </c>
    </row>
    <row r="293" s="13" customFormat="1">
      <c r="A293" s="13"/>
      <c r="B293" s="218"/>
      <c r="C293" s="219"/>
      <c r="D293" s="220" t="s">
        <v>134</v>
      </c>
      <c r="E293" s="221" t="s">
        <v>19</v>
      </c>
      <c r="F293" s="222" t="s">
        <v>341</v>
      </c>
      <c r="G293" s="219"/>
      <c r="H293" s="221" t="s">
        <v>19</v>
      </c>
      <c r="I293" s="223"/>
      <c r="J293" s="219"/>
      <c r="K293" s="219"/>
      <c r="L293" s="224"/>
      <c r="M293" s="225"/>
      <c r="N293" s="226"/>
      <c r="O293" s="226"/>
      <c r="P293" s="226"/>
      <c r="Q293" s="226"/>
      <c r="R293" s="226"/>
      <c r="S293" s="226"/>
      <c r="T293" s="22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28" t="s">
        <v>134</v>
      </c>
      <c r="AU293" s="228" t="s">
        <v>79</v>
      </c>
      <c r="AV293" s="13" t="s">
        <v>77</v>
      </c>
      <c r="AW293" s="13" t="s">
        <v>33</v>
      </c>
      <c r="AX293" s="13" t="s">
        <v>72</v>
      </c>
      <c r="AY293" s="228" t="s">
        <v>122</v>
      </c>
    </row>
    <row r="294" s="14" customFormat="1">
      <c r="A294" s="14"/>
      <c r="B294" s="229"/>
      <c r="C294" s="230"/>
      <c r="D294" s="220" t="s">
        <v>134</v>
      </c>
      <c r="E294" s="231" t="s">
        <v>19</v>
      </c>
      <c r="F294" s="232" t="s">
        <v>342</v>
      </c>
      <c r="G294" s="230"/>
      <c r="H294" s="233">
        <v>6.3659999999999997</v>
      </c>
      <c r="I294" s="234"/>
      <c r="J294" s="230"/>
      <c r="K294" s="230"/>
      <c r="L294" s="235"/>
      <c r="M294" s="236"/>
      <c r="N294" s="237"/>
      <c r="O294" s="237"/>
      <c r="P294" s="237"/>
      <c r="Q294" s="237"/>
      <c r="R294" s="237"/>
      <c r="S294" s="237"/>
      <c r="T294" s="23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39" t="s">
        <v>134</v>
      </c>
      <c r="AU294" s="239" t="s">
        <v>79</v>
      </c>
      <c r="AV294" s="14" t="s">
        <v>79</v>
      </c>
      <c r="AW294" s="14" t="s">
        <v>33</v>
      </c>
      <c r="AX294" s="14" t="s">
        <v>72</v>
      </c>
      <c r="AY294" s="239" t="s">
        <v>122</v>
      </c>
    </row>
    <row r="295" s="14" customFormat="1">
      <c r="A295" s="14"/>
      <c r="B295" s="229"/>
      <c r="C295" s="230"/>
      <c r="D295" s="220" t="s">
        <v>134</v>
      </c>
      <c r="E295" s="231" t="s">
        <v>19</v>
      </c>
      <c r="F295" s="232" t="s">
        <v>343</v>
      </c>
      <c r="G295" s="230"/>
      <c r="H295" s="233">
        <v>2</v>
      </c>
      <c r="I295" s="234"/>
      <c r="J295" s="230"/>
      <c r="K295" s="230"/>
      <c r="L295" s="235"/>
      <c r="M295" s="236"/>
      <c r="N295" s="237"/>
      <c r="O295" s="237"/>
      <c r="P295" s="237"/>
      <c r="Q295" s="237"/>
      <c r="R295" s="237"/>
      <c r="S295" s="237"/>
      <c r="T295" s="23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39" t="s">
        <v>134</v>
      </c>
      <c r="AU295" s="239" t="s">
        <v>79</v>
      </c>
      <c r="AV295" s="14" t="s">
        <v>79</v>
      </c>
      <c r="AW295" s="14" t="s">
        <v>33</v>
      </c>
      <c r="AX295" s="14" t="s">
        <v>72</v>
      </c>
      <c r="AY295" s="239" t="s">
        <v>122</v>
      </c>
    </row>
    <row r="296" s="15" customFormat="1">
      <c r="A296" s="15"/>
      <c r="B296" s="240"/>
      <c r="C296" s="241"/>
      <c r="D296" s="220" t="s">
        <v>134</v>
      </c>
      <c r="E296" s="242" t="s">
        <v>19</v>
      </c>
      <c r="F296" s="243" t="s">
        <v>172</v>
      </c>
      <c r="G296" s="241"/>
      <c r="H296" s="244">
        <v>8.3659999999999997</v>
      </c>
      <c r="I296" s="245"/>
      <c r="J296" s="241"/>
      <c r="K296" s="241"/>
      <c r="L296" s="246"/>
      <c r="M296" s="247"/>
      <c r="N296" s="248"/>
      <c r="O296" s="248"/>
      <c r="P296" s="248"/>
      <c r="Q296" s="248"/>
      <c r="R296" s="248"/>
      <c r="S296" s="248"/>
      <c r="T296" s="24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50" t="s">
        <v>134</v>
      </c>
      <c r="AU296" s="250" t="s">
        <v>79</v>
      </c>
      <c r="AV296" s="15" t="s">
        <v>130</v>
      </c>
      <c r="AW296" s="15" t="s">
        <v>33</v>
      </c>
      <c r="AX296" s="15" t="s">
        <v>77</v>
      </c>
      <c r="AY296" s="250" t="s">
        <v>122</v>
      </c>
    </row>
    <row r="297" s="2" customFormat="1" ht="16.5" customHeight="1">
      <c r="A297" s="41"/>
      <c r="B297" s="42"/>
      <c r="C297" s="200" t="s">
        <v>344</v>
      </c>
      <c r="D297" s="200" t="s">
        <v>125</v>
      </c>
      <c r="E297" s="201" t="s">
        <v>345</v>
      </c>
      <c r="F297" s="202" t="s">
        <v>346</v>
      </c>
      <c r="G297" s="203" t="s">
        <v>167</v>
      </c>
      <c r="H297" s="204">
        <v>8.7200000000000006</v>
      </c>
      <c r="I297" s="205"/>
      <c r="J297" s="206">
        <f>ROUND(I297*H297,2)</f>
        <v>0</v>
      </c>
      <c r="K297" s="202" t="s">
        <v>129</v>
      </c>
      <c r="L297" s="47"/>
      <c r="M297" s="207" t="s">
        <v>19</v>
      </c>
      <c r="N297" s="208" t="s">
        <v>43</v>
      </c>
      <c r="O297" s="87"/>
      <c r="P297" s="209">
        <f>O297*H297</f>
        <v>0</v>
      </c>
      <c r="Q297" s="209">
        <v>0</v>
      </c>
      <c r="R297" s="209">
        <f>Q297*H297</f>
        <v>0</v>
      </c>
      <c r="S297" s="209">
        <v>0</v>
      </c>
      <c r="T297" s="210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1" t="s">
        <v>130</v>
      </c>
      <c r="AT297" s="211" t="s">
        <v>125</v>
      </c>
      <c r="AU297" s="211" t="s">
        <v>79</v>
      </c>
      <c r="AY297" s="20" t="s">
        <v>122</v>
      </c>
      <c r="BE297" s="212">
        <f>IF(N297="základní",J297,0)</f>
        <v>0</v>
      </c>
      <c r="BF297" s="212">
        <f>IF(N297="snížená",J297,0)</f>
        <v>0</v>
      </c>
      <c r="BG297" s="212">
        <f>IF(N297="zákl. přenesená",J297,0)</f>
        <v>0</v>
      </c>
      <c r="BH297" s="212">
        <f>IF(N297="sníž. přenesená",J297,0)</f>
        <v>0</v>
      </c>
      <c r="BI297" s="212">
        <f>IF(N297="nulová",J297,0)</f>
        <v>0</v>
      </c>
      <c r="BJ297" s="20" t="s">
        <v>77</v>
      </c>
      <c r="BK297" s="212">
        <f>ROUND(I297*H297,2)</f>
        <v>0</v>
      </c>
      <c r="BL297" s="20" t="s">
        <v>130</v>
      </c>
      <c r="BM297" s="211" t="s">
        <v>347</v>
      </c>
    </row>
    <row r="298" s="2" customFormat="1">
      <c r="A298" s="41"/>
      <c r="B298" s="42"/>
      <c r="C298" s="43"/>
      <c r="D298" s="213" t="s">
        <v>132</v>
      </c>
      <c r="E298" s="43"/>
      <c r="F298" s="214" t="s">
        <v>348</v>
      </c>
      <c r="G298" s="43"/>
      <c r="H298" s="43"/>
      <c r="I298" s="215"/>
      <c r="J298" s="43"/>
      <c r="K298" s="43"/>
      <c r="L298" s="47"/>
      <c r="M298" s="216"/>
      <c r="N298" s="217"/>
      <c r="O298" s="87"/>
      <c r="P298" s="87"/>
      <c r="Q298" s="87"/>
      <c r="R298" s="87"/>
      <c r="S298" s="87"/>
      <c r="T298" s="88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T298" s="20" t="s">
        <v>132</v>
      </c>
      <c r="AU298" s="20" t="s">
        <v>79</v>
      </c>
    </row>
    <row r="299" s="13" customFormat="1">
      <c r="A299" s="13"/>
      <c r="B299" s="218"/>
      <c r="C299" s="219"/>
      <c r="D299" s="220" t="s">
        <v>134</v>
      </c>
      <c r="E299" s="221" t="s">
        <v>19</v>
      </c>
      <c r="F299" s="222" t="s">
        <v>305</v>
      </c>
      <c r="G299" s="219"/>
      <c r="H299" s="221" t="s">
        <v>19</v>
      </c>
      <c r="I299" s="223"/>
      <c r="J299" s="219"/>
      <c r="K299" s="219"/>
      <c r="L299" s="224"/>
      <c r="M299" s="225"/>
      <c r="N299" s="226"/>
      <c r="O299" s="226"/>
      <c r="P299" s="226"/>
      <c r="Q299" s="226"/>
      <c r="R299" s="226"/>
      <c r="S299" s="226"/>
      <c r="T299" s="22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28" t="s">
        <v>134</v>
      </c>
      <c r="AU299" s="228" t="s">
        <v>79</v>
      </c>
      <c r="AV299" s="13" t="s">
        <v>77</v>
      </c>
      <c r="AW299" s="13" t="s">
        <v>33</v>
      </c>
      <c r="AX299" s="13" t="s">
        <v>72</v>
      </c>
      <c r="AY299" s="228" t="s">
        <v>122</v>
      </c>
    </row>
    <row r="300" s="13" customFormat="1">
      <c r="A300" s="13"/>
      <c r="B300" s="218"/>
      <c r="C300" s="219"/>
      <c r="D300" s="220" t="s">
        <v>134</v>
      </c>
      <c r="E300" s="221" t="s">
        <v>19</v>
      </c>
      <c r="F300" s="222" t="s">
        <v>306</v>
      </c>
      <c r="G300" s="219"/>
      <c r="H300" s="221" t="s">
        <v>19</v>
      </c>
      <c r="I300" s="223"/>
      <c r="J300" s="219"/>
      <c r="K300" s="219"/>
      <c r="L300" s="224"/>
      <c r="M300" s="225"/>
      <c r="N300" s="226"/>
      <c r="O300" s="226"/>
      <c r="P300" s="226"/>
      <c r="Q300" s="226"/>
      <c r="R300" s="226"/>
      <c r="S300" s="226"/>
      <c r="T300" s="22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28" t="s">
        <v>134</v>
      </c>
      <c r="AU300" s="228" t="s">
        <v>79</v>
      </c>
      <c r="AV300" s="13" t="s">
        <v>77</v>
      </c>
      <c r="AW300" s="13" t="s">
        <v>33</v>
      </c>
      <c r="AX300" s="13" t="s">
        <v>72</v>
      </c>
      <c r="AY300" s="228" t="s">
        <v>122</v>
      </c>
    </row>
    <row r="301" s="14" customFormat="1">
      <c r="A301" s="14"/>
      <c r="B301" s="229"/>
      <c r="C301" s="230"/>
      <c r="D301" s="220" t="s">
        <v>134</v>
      </c>
      <c r="E301" s="231" t="s">
        <v>19</v>
      </c>
      <c r="F301" s="232" t="s">
        <v>307</v>
      </c>
      <c r="G301" s="230"/>
      <c r="H301" s="233">
        <v>8.7200000000000006</v>
      </c>
      <c r="I301" s="234"/>
      <c r="J301" s="230"/>
      <c r="K301" s="230"/>
      <c r="L301" s="235"/>
      <c r="M301" s="236"/>
      <c r="N301" s="237"/>
      <c r="O301" s="237"/>
      <c r="P301" s="237"/>
      <c r="Q301" s="237"/>
      <c r="R301" s="237"/>
      <c r="S301" s="237"/>
      <c r="T301" s="238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39" t="s">
        <v>134</v>
      </c>
      <c r="AU301" s="239" t="s">
        <v>79</v>
      </c>
      <c r="AV301" s="14" t="s">
        <v>79</v>
      </c>
      <c r="AW301" s="14" t="s">
        <v>33</v>
      </c>
      <c r="AX301" s="14" t="s">
        <v>77</v>
      </c>
      <c r="AY301" s="239" t="s">
        <v>122</v>
      </c>
    </row>
    <row r="302" s="2" customFormat="1" ht="16.5" customHeight="1">
      <c r="A302" s="41"/>
      <c r="B302" s="42"/>
      <c r="C302" s="200" t="s">
        <v>349</v>
      </c>
      <c r="D302" s="200" t="s">
        <v>125</v>
      </c>
      <c r="E302" s="201" t="s">
        <v>350</v>
      </c>
      <c r="F302" s="202" t="s">
        <v>351</v>
      </c>
      <c r="G302" s="203" t="s">
        <v>167</v>
      </c>
      <c r="H302" s="204">
        <v>17.440000000000001</v>
      </c>
      <c r="I302" s="205"/>
      <c r="J302" s="206">
        <f>ROUND(I302*H302,2)</f>
        <v>0</v>
      </c>
      <c r="K302" s="202" t="s">
        <v>129</v>
      </c>
      <c r="L302" s="47"/>
      <c r="M302" s="207" t="s">
        <v>19</v>
      </c>
      <c r="N302" s="208" t="s">
        <v>43</v>
      </c>
      <c r="O302" s="87"/>
      <c r="P302" s="209">
        <f>O302*H302</f>
        <v>0</v>
      </c>
      <c r="Q302" s="209">
        <v>0</v>
      </c>
      <c r="R302" s="209">
        <f>Q302*H302</f>
        <v>0</v>
      </c>
      <c r="S302" s="209">
        <v>0</v>
      </c>
      <c r="T302" s="210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1" t="s">
        <v>130</v>
      </c>
      <c r="AT302" s="211" t="s">
        <v>125</v>
      </c>
      <c r="AU302" s="211" t="s">
        <v>79</v>
      </c>
      <c r="AY302" s="20" t="s">
        <v>122</v>
      </c>
      <c r="BE302" s="212">
        <f>IF(N302="základní",J302,0)</f>
        <v>0</v>
      </c>
      <c r="BF302" s="212">
        <f>IF(N302="snížená",J302,0)</f>
        <v>0</v>
      </c>
      <c r="BG302" s="212">
        <f>IF(N302="zákl. přenesená",J302,0)</f>
        <v>0</v>
      </c>
      <c r="BH302" s="212">
        <f>IF(N302="sníž. přenesená",J302,0)</f>
        <v>0</v>
      </c>
      <c r="BI302" s="212">
        <f>IF(N302="nulová",J302,0)</f>
        <v>0</v>
      </c>
      <c r="BJ302" s="20" t="s">
        <v>77</v>
      </c>
      <c r="BK302" s="212">
        <f>ROUND(I302*H302,2)</f>
        <v>0</v>
      </c>
      <c r="BL302" s="20" t="s">
        <v>130</v>
      </c>
      <c r="BM302" s="211" t="s">
        <v>352</v>
      </c>
    </row>
    <row r="303" s="2" customFormat="1">
      <c r="A303" s="41"/>
      <c r="B303" s="42"/>
      <c r="C303" s="43"/>
      <c r="D303" s="213" t="s">
        <v>132</v>
      </c>
      <c r="E303" s="43"/>
      <c r="F303" s="214" t="s">
        <v>353</v>
      </c>
      <c r="G303" s="43"/>
      <c r="H303" s="43"/>
      <c r="I303" s="215"/>
      <c r="J303" s="43"/>
      <c r="K303" s="43"/>
      <c r="L303" s="47"/>
      <c r="M303" s="216"/>
      <c r="N303" s="217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132</v>
      </c>
      <c r="AU303" s="20" t="s">
        <v>79</v>
      </c>
    </row>
    <row r="304" s="14" customFormat="1">
      <c r="A304" s="14"/>
      <c r="B304" s="229"/>
      <c r="C304" s="230"/>
      <c r="D304" s="220" t="s">
        <v>134</v>
      </c>
      <c r="E304" s="231" t="s">
        <v>19</v>
      </c>
      <c r="F304" s="232" t="s">
        <v>354</v>
      </c>
      <c r="G304" s="230"/>
      <c r="H304" s="233">
        <v>17.440000000000001</v>
      </c>
      <c r="I304" s="234"/>
      <c r="J304" s="230"/>
      <c r="K304" s="230"/>
      <c r="L304" s="235"/>
      <c r="M304" s="236"/>
      <c r="N304" s="237"/>
      <c r="O304" s="237"/>
      <c r="P304" s="237"/>
      <c r="Q304" s="237"/>
      <c r="R304" s="237"/>
      <c r="S304" s="237"/>
      <c r="T304" s="238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39" t="s">
        <v>134</v>
      </c>
      <c r="AU304" s="239" t="s">
        <v>79</v>
      </c>
      <c r="AV304" s="14" t="s">
        <v>79</v>
      </c>
      <c r="AW304" s="14" t="s">
        <v>33</v>
      </c>
      <c r="AX304" s="14" t="s">
        <v>77</v>
      </c>
      <c r="AY304" s="239" t="s">
        <v>122</v>
      </c>
    </row>
    <row r="305" s="2" customFormat="1" ht="33" customHeight="1">
      <c r="A305" s="41"/>
      <c r="B305" s="42"/>
      <c r="C305" s="200" t="s">
        <v>355</v>
      </c>
      <c r="D305" s="200" t="s">
        <v>125</v>
      </c>
      <c r="E305" s="201" t="s">
        <v>356</v>
      </c>
      <c r="F305" s="202" t="s">
        <v>357</v>
      </c>
      <c r="G305" s="203" t="s">
        <v>167</v>
      </c>
      <c r="H305" s="204">
        <v>2.3100000000000001</v>
      </c>
      <c r="I305" s="205"/>
      <c r="J305" s="206">
        <f>ROUND(I305*H305,2)</f>
        <v>0</v>
      </c>
      <c r="K305" s="202" t="s">
        <v>129</v>
      </c>
      <c r="L305" s="47"/>
      <c r="M305" s="207" t="s">
        <v>19</v>
      </c>
      <c r="N305" s="208" t="s">
        <v>43</v>
      </c>
      <c r="O305" s="87"/>
      <c r="P305" s="209">
        <f>O305*H305</f>
        <v>0</v>
      </c>
      <c r="Q305" s="209">
        <v>0</v>
      </c>
      <c r="R305" s="209">
        <f>Q305*H305</f>
        <v>0</v>
      </c>
      <c r="S305" s="209">
        <v>0.183</v>
      </c>
      <c r="T305" s="210">
        <f>S305*H305</f>
        <v>0.42272999999999999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1" t="s">
        <v>130</v>
      </c>
      <c r="AT305" s="211" t="s">
        <v>125</v>
      </c>
      <c r="AU305" s="211" t="s">
        <v>79</v>
      </c>
      <c r="AY305" s="20" t="s">
        <v>122</v>
      </c>
      <c r="BE305" s="212">
        <f>IF(N305="základní",J305,0)</f>
        <v>0</v>
      </c>
      <c r="BF305" s="212">
        <f>IF(N305="snížená",J305,0)</f>
        <v>0</v>
      </c>
      <c r="BG305" s="212">
        <f>IF(N305="zákl. přenesená",J305,0)</f>
        <v>0</v>
      </c>
      <c r="BH305" s="212">
        <f>IF(N305="sníž. přenesená",J305,0)</f>
        <v>0</v>
      </c>
      <c r="BI305" s="212">
        <f>IF(N305="nulová",J305,0)</f>
        <v>0</v>
      </c>
      <c r="BJ305" s="20" t="s">
        <v>77</v>
      </c>
      <c r="BK305" s="212">
        <f>ROUND(I305*H305,2)</f>
        <v>0</v>
      </c>
      <c r="BL305" s="20" t="s">
        <v>130</v>
      </c>
      <c r="BM305" s="211" t="s">
        <v>358</v>
      </c>
    </row>
    <row r="306" s="2" customFormat="1">
      <c r="A306" s="41"/>
      <c r="B306" s="42"/>
      <c r="C306" s="43"/>
      <c r="D306" s="213" t="s">
        <v>132</v>
      </c>
      <c r="E306" s="43"/>
      <c r="F306" s="214" t="s">
        <v>359</v>
      </c>
      <c r="G306" s="43"/>
      <c r="H306" s="43"/>
      <c r="I306" s="215"/>
      <c r="J306" s="43"/>
      <c r="K306" s="43"/>
      <c r="L306" s="47"/>
      <c r="M306" s="216"/>
      <c r="N306" s="217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132</v>
      </c>
      <c r="AU306" s="20" t="s">
        <v>79</v>
      </c>
    </row>
    <row r="307" s="13" customFormat="1">
      <c r="A307" s="13"/>
      <c r="B307" s="218"/>
      <c r="C307" s="219"/>
      <c r="D307" s="220" t="s">
        <v>134</v>
      </c>
      <c r="E307" s="221" t="s">
        <v>19</v>
      </c>
      <c r="F307" s="222" t="s">
        <v>155</v>
      </c>
      <c r="G307" s="219"/>
      <c r="H307" s="221" t="s">
        <v>19</v>
      </c>
      <c r="I307" s="223"/>
      <c r="J307" s="219"/>
      <c r="K307" s="219"/>
      <c r="L307" s="224"/>
      <c r="M307" s="225"/>
      <c r="N307" s="226"/>
      <c r="O307" s="226"/>
      <c r="P307" s="226"/>
      <c r="Q307" s="226"/>
      <c r="R307" s="226"/>
      <c r="S307" s="226"/>
      <c r="T307" s="22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28" t="s">
        <v>134</v>
      </c>
      <c r="AU307" s="228" t="s">
        <v>79</v>
      </c>
      <c r="AV307" s="13" t="s">
        <v>77</v>
      </c>
      <c r="AW307" s="13" t="s">
        <v>33</v>
      </c>
      <c r="AX307" s="13" t="s">
        <v>72</v>
      </c>
      <c r="AY307" s="228" t="s">
        <v>122</v>
      </c>
    </row>
    <row r="308" s="14" customFormat="1">
      <c r="A308" s="14"/>
      <c r="B308" s="229"/>
      <c r="C308" s="230"/>
      <c r="D308" s="220" t="s">
        <v>134</v>
      </c>
      <c r="E308" s="231" t="s">
        <v>19</v>
      </c>
      <c r="F308" s="232" t="s">
        <v>360</v>
      </c>
      <c r="G308" s="230"/>
      <c r="H308" s="233">
        <v>2.3100000000000001</v>
      </c>
      <c r="I308" s="234"/>
      <c r="J308" s="230"/>
      <c r="K308" s="230"/>
      <c r="L308" s="235"/>
      <c r="M308" s="236"/>
      <c r="N308" s="237"/>
      <c r="O308" s="237"/>
      <c r="P308" s="237"/>
      <c r="Q308" s="237"/>
      <c r="R308" s="237"/>
      <c r="S308" s="237"/>
      <c r="T308" s="23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39" t="s">
        <v>134</v>
      </c>
      <c r="AU308" s="239" t="s">
        <v>79</v>
      </c>
      <c r="AV308" s="14" t="s">
        <v>79</v>
      </c>
      <c r="AW308" s="14" t="s">
        <v>33</v>
      </c>
      <c r="AX308" s="14" t="s">
        <v>77</v>
      </c>
      <c r="AY308" s="239" t="s">
        <v>122</v>
      </c>
    </row>
    <row r="309" s="2" customFormat="1" ht="24.15" customHeight="1">
      <c r="A309" s="41"/>
      <c r="B309" s="42"/>
      <c r="C309" s="200" t="s">
        <v>361</v>
      </c>
      <c r="D309" s="200" t="s">
        <v>125</v>
      </c>
      <c r="E309" s="201" t="s">
        <v>362</v>
      </c>
      <c r="F309" s="202" t="s">
        <v>363</v>
      </c>
      <c r="G309" s="203" t="s">
        <v>167</v>
      </c>
      <c r="H309" s="204">
        <v>5</v>
      </c>
      <c r="I309" s="205"/>
      <c r="J309" s="206">
        <f>ROUND(I309*H309,2)</f>
        <v>0</v>
      </c>
      <c r="K309" s="202" t="s">
        <v>129</v>
      </c>
      <c r="L309" s="47"/>
      <c r="M309" s="207" t="s">
        <v>19</v>
      </c>
      <c r="N309" s="208" t="s">
        <v>43</v>
      </c>
      <c r="O309" s="87"/>
      <c r="P309" s="209">
        <f>O309*H309</f>
        <v>0</v>
      </c>
      <c r="Q309" s="209">
        <v>0</v>
      </c>
      <c r="R309" s="209">
        <f>Q309*H309</f>
        <v>0</v>
      </c>
      <c r="S309" s="209">
        <v>0.075999999999999998</v>
      </c>
      <c r="T309" s="210">
        <f>S309*H309</f>
        <v>0.38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11" t="s">
        <v>130</v>
      </c>
      <c r="AT309" s="211" t="s">
        <v>125</v>
      </c>
      <c r="AU309" s="211" t="s">
        <v>79</v>
      </c>
      <c r="AY309" s="20" t="s">
        <v>122</v>
      </c>
      <c r="BE309" s="212">
        <f>IF(N309="základní",J309,0)</f>
        <v>0</v>
      </c>
      <c r="BF309" s="212">
        <f>IF(N309="snížená",J309,0)</f>
        <v>0</v>
      </c>
      <c r="BG309" s="212">
        <f>IF(N309="zákl. přenesená",J309,0)</f>
        <v>0</v>
      </c>
      <c r="BH309" s="212">
        <f>IF(N309="sníž. přenesená",J309,0)</f>
        <v>0</v>
      </c>
      <c r="BI309" s="212">
        <f>IF(N309="nulová",J309,0)</f>
        <v>0</v>
      </c>
      <c r="BJ309" s="20" t="s">
        <v>77</v>
      </c>
      <c r="BK309" s="212">
        <f>ROUND(I309*H309,2)</f>
        <v>0</v>
      </c>
      <c r="BL309" s="20" t="s">
        <v>130</v>
      </c>
      <c r="BM309" s="211" t="s">
        <v>364</v>
      </c>
    </row>
    <row r="310" s="2" customFormat="1">
      <c r="A310" s="41"/>
      <c r="B310" s="42"/>
      <c r="C310" s="43"/>
      <c r="D310" s="213" t="s">
        <v>132</v>
      </c>
      <c r="E310" s="43"/>
      <c r="F310" s="214" t="s">
        <v>365</v>
      </c>
      <c r="G310" s="43"/>
      <c r="H310" s="43"/>
      <c r="I310" s="215"/>
      <c r="J310" s="43"/>
      <c r="K310" s="43"/>
      <c r="L310" s="47"/>
      <c r="M310" s="216"/>
      <c r="N310" s="217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132</v>
      </c>
      <c r="AU310" s="20" t="s">
        <v>79</v>
      </c>
    </row>
    <row r="311" s="13" customFormat="1">
      <c r="A311" s="13"/>
      <c r="B311" s="218"/>
      <c r="C311" s="219"/>
      <c r="D311" s="220" t="s">
        <v>134</v>
      </c>
      <c r="E311" s="221" t="s">
        <v>19</v>
      </c>
      <c r="F311" s="222" t="s">
        <v>366</v>
      </c>
      <c r="G311" s="219"/>
      <c r="H311" s="221" t="s">
        <v>19</v>
      </c>
      <c r="I311" s="223"/>
      <c r="J311" s="219"/>
      <c r="K311" s="219"/>
      <c r="L311" s="224"/>
      <c r="M311" s="225"/>
      <c r="N311" s="226"/>
      <c r="O311" s="226"/>
      <c r="P311" s="226"/>
      <c r="Q311" s="226"/>
      <c r="R311" s="226"/>
      <c r="S311" s="226"/>
      <c r="T311" s="22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28" t="s">
        <v>134</v>
      </c>
      <c r="AU311" s="228" t="s">
        <v>79</v>
      </c>
      <c r="AV311" s="13" t="s">
        <v>77</v>
      </c>
      <c r="AW311" s="13" t="s">
        <v>33</v>
      </c>
      <c r="AX311" s="13" t="s">
        <v>72</v>
      </c>
      <c r="AY311" s="228" t="s">
        <v>122</v>
      </c>
    </row>
    <row r="312" s="14" customFormat="1">
      <c r="A312" s="14"/>
      <c r="B312" s="229"/>
      <c r="C312" s="230"/>
      <c r="D312" s="220" t="s">
        <v>134</v>
      </c>
      <c r="E312" s="231" t="s">
        <v>19</v>
      </c>
      <c r="F312" s="232" t="s">
        <v>367</v>
      </c>
      <c r="G312" s="230"/>
      <c r="H312" s="233">
        <v>1.8</v>
      </c>
      <c r="I312" s="234"/>
      <c r="J312" s="230"/>
      <c r="K312" s="230"/>
      <c r="L312" s="235"/>
      <c r="M312" s="236"/>
      <c r="N312" s="237"/>
      <c r="O312" s="237"/>
      <c r="P312" s="237"/>
      <c r="Q312" s="237"/>
      <c r="R312" s="237"/>
      <c r="S312" s="237"/>
      <c r="T312" s="238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39" t="s">
        <v>134</v>
      </c>
      <c r="AU312" s="239" t="s">
        <v>79</v>
      </c>
      <c r="AV312" s="14" t="s">
        <v>79</v>
      </c>
      <c r="AW312" s="14" t="s">
        <v>33</v>
      </c>
      <c r="AX312" s="14" t="s">
        <v>72</v>
      </c>
      <c r="AY312" s="239" t="s">
        <v>122</v>
      </c>
    </row>
    <row r="313" s="13" customFormat="1">
      <c r="A313" s="13"/>
      <c r="B313" s="218"/>
      <c r="C313" s="219"/>
      <c r="D313" s="220" t="s">
        <v>134</v>
      </c>
      <c r="E313" s="221" t="s">
        <v>19</v>
      </c>
      <c r="F313" s="222" t="s">
        <v>368</v>
      </c>
      <c r="G313" s="219"/>
      <c r="H313" s="221" t="s">
        <v>19</v>
      </c>
      <c r="I313" s="223"/>
      <c r="J313" s="219"/>
      <c r="K313" s="219"/>
      <c r="L313" s="224"/>
      <c r="M313" s="225"/>
      <c r="N313" s="226"/>
      <c r="O313" s="226"/>
      <c r="P313" s="226"/>
      <c r="Q313" s="226"/>
      <c r="R313" s="226"/>
      <c r="S313" s="226"/>
      <c r="T313" s="22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28" t="s">
        <v>134</v>
      </c>
      <c r="AU313" s="228" t="s">
        <v>79</v>
      </c>
      <c r="AV313" s="13" t="s">
        <v>77</v>
      </c>
      <c r="AW313" s="13" t="s">
        <v>33</v>
      </c>
      <c r="AX313" s="13" t="s">
        <v>72</v>
      </c>
      <c r="AY313" s="228" t="s">
        <v>122</v>
      </c>
    </row>
    <row r="314" s="14" customFormat="1">
      <c r="A314" s="14"/>
      <c r="B314" s="229"/>
      <c r="C314" s="230"/>
      <c r="D314" s="220" t="s">
        <v>134</v>
      </c>
      <c r="E314" s="231" t="s">
        <v>19</v>
      </c>
      <c r="F314" s="232" t="s">
        <v>369</v>
      </c>
      <c r="G314" s="230"/>
      <c r="H314" s="233">
        <v>1.6000000000000001</v>
      </c>
      <c r="I314" s="234"/>
      <c r="J314" s="230"/>
      <c r="K314" s="230"/>
      <c r="L314" s="235"/>
      <c r="M314" s="236"/>
      <c r="N314" s="237"/>
      <c r="O314" s="237"/>
      <c r="P314" s="237"/>
      <c r="Q314" s="237"/>
      <c r="R314" s="237"/>
      <c r="S314" s="237"/>
      <c r="T314" s="238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39" t="s">
        <v>134</v>
      </c>
      <c r="AU314" s="239" t="s">
        <v>79</v>
      </c>
      <c r="AV314" s="14" t="s">
        <v>79</v>
      </c>
      <c r="AW314" s="14" t="s">
        <v>33</v>
      </c>
      <c r="AX314" s="14" t="s">
        <v>72</v>
      </c>
      <c r="AY314" s="239" t="s">
        <v>122</v>
      </c>
    </row>
    <row r="315" s="13" customFormat="1">
      <c r="A315" s="13"/>
      <c r="B315" s="218"/>
      <c r="C315" s="219"/>
      <c r="D315" s="220" t="s">
        <v>134</v>
      </c>
      <c r="E315" s="221" t="s">
        <v>19</v>
      </c>
      <c r="F315" s="222" t="s">
        <v>370</v>
      </c>
      <c r="G315" s="219"/>
      <c r="H315" s="221" t="s">
        <v>19</v>
      </c>
      <c r="I315" s="223"/>
      <c r="J315" s="219"/>
      <c r="K315" s="219"/>
      <c r="L315" s="224"/>
      <c r="M315" s="225"/>
      <c r="N315" s="226"/>
      <c r="O315" s="226"/>
      <c r="P315" s="226"/>
      <c r="Q315" s="226"/>
      <c r="R315" s="226"/>
      <c r="S315" s="226"/>
      <c r="T315" s="22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28" t="s">
        <v>134</v>
      </c>
      <c r="AU315" s="228" t="s">
        <v>79</v>
      </c>
      <c r="AV315" s="13" t="s">
        <v>77</v>
      </c>
      <c r="AW315" s="13" t="s">
        <v>33</v>
      </c>
      <c r="AX315" s="13" t="s">
        <v>72</v>
      </c>
      <c r="AY315" s="228" t="s">
        <v>122</v>
      </c>
    </row>
    <row r="316" s="14" customFormat="1">
      <c r="A316" s="14"/>
      <c r="B316" s="229"/>
      <c r="C316" s="230"/>
      <c r="D316" s="220" t="s">
        <v>134</v>
      </c>
      <c r="E316" s="231" t="s">
        <v>19</v>
      </c>
      <c r="F316" s="232" t="s">
        <v>369</v>
      </c>
      <c r="G316" s="230"/>
      <c r="H316" s="233">
        <v>1.6000000000000001</v>
      </c>
      <c r="I316" s="234"/>
      <c r="J316" s="230"/>
      <c r="K316" s="230"/>
      <c r="L316" s="235"/>
      <c r="M316" s="236"/>
      <c r="N316" s="237"/>
      <c r="O316" s="237"/>
      <c r="P316" s="237"/>
      <c r="Q316" s="237"/>
      <c r="R316" s="237"/>
      <c r="S316" s="237"/>
      <c r="T316" s="238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39" t="s">
        <v>134</v>
      </c>
      <c r="AU316" s="239" t="s">
        <v>79</v>
      </c>
      <c r="AV316" s="14" t="s">
        <v>79</v>
      </c>
      <c r="AW316" s="14" t="s">
        <v>33</v>
      </c>
      <c r="AX316" s="14" t="s">
        <v>72</v>
      </c>
      <c r="AY316" s="239" t="s">
        <v>122</v>
      </c>
    </row>
    <row r="317" s="15" customFormat="1">
      <c r="A317" s="15"/>
      <c r="B317" s="240"/>
      <c r="C317" s="241"/>
      <c r="D317" s="220" t="s">
        <v>134</v>
      </c>
      <c r="E317" s="242" t="s">
        <v>19</v>
      </c>
      <c r="F317" s="243" t="s">
        <v>172</v>
      </c>
      <c r="G317" s="241"/>
      <c r="H317" s="244">
        <v>5</v>
      </c>
      <c r="I317" s="245"/>
      <c r="J317" s="241"/>
      <c r="K317" s="241"/>
      <c r="L317" s="246"/>
      <c r="M317" s="247"/>
      <c r="N317" s="248"/>
      <c r="O317" s="248"/>
      <c r="P317" s="248"/>
      <c r="Q317" s="248"/>
      <c r="R317" s="248"/>
      <c r="S317" s="248"/>
      <c r="T317" s="249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50" t="s">
        <v>134</v>
      </c>
      <c r="AU317" s="250" t="s">
        <v>79</v>
      </c>
      <c r="AV317" s="15" t="s">
        <v>130</v>
      </c>
      <c r="AW317" s="15" t="s">
        <v>33</v>
      </c>
      <c r="AX317" s="15" t="s">
        <v>77</v>
      </c>
      <c r="AY317" s="250" t="s">
        <v>122</v>
      </c>
    </row>
    <row r="318" s="2" customFormat="1" ht="24.15" customHeight="1">
      <c r="A318" s="41"/>
      <c r="B318" s="42"/>
      <c r="C318" s="200" t="s">
        <v>371</v>
      </c>
      <c r="D318" s="200" t="s">
        <v>125</v>
      </c>
      <c r="E318" s="201" t="s">
        <v>372</v>
      </c>
      <c r="F318" s="202" t="s">
        <v>373</v>
      </c>
      <c r="G318" s="203" t="s">
        <v>128</v>
      </c>
      <c r="H318" s="204">
        <v>0.11600000000000001</v>
      </c>
      <c r="I318" s="205"/>
      <c r="J318" s="206">
        <f>ROUND(I318*H318,2)</f>
        <v>0</v>
      </c>
      <c r="K318" s="202" t="s">
        <v>129</v>
      </c>
      <c r="L318" s="47"/>
      <c r="M318" s="207" t="s">
        <v>19</v>
      </c>
      <c r="N318" s="208" t="s">
        <v>43</v>
      </c>
      <c r="O318" s="87"/>
      <c r="P318" s="209">
        <f>O318*H318</f>
        <v>0</v>
      </c>
      <c r="Q318" s="209">
        <v>0</v>
      </c>
      <c r="R318" s="209">
        <f>Q318*H318</f>
        <v>0</v>
      </c>
      <c r="S318" s="209">
        <v>1.8</v>
      </c>
      <c r="T318" s="210">
        <f>S318*H318</f>
        <v>0.20880000000000001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1" t="s">
        <v>130</v>
      </c>
      <c r="AT318" s="211" t="s">
        <v>125</v>
      </c>
      <c r="AU318" s="211" t="s">
        <v>79</v>
      </c>
      <c r="AY318" s="20" t="s">
        <v>122</v>
      </c>
      <c r="BE318" s="212">
        <f>IF(N318="základní",J318,0)</f>
        <v>0</v>
      </c>
      <c r="BF318" s="212">
        <f>IF(N318="snížená",J318,0)</f>
        <v>0</v>
      </c>
      <c r="BG318" s="212">
        <f>IF(N318="zákl. přenesená",J318,0)</f>
        <v>0</v>
      </c>
      <c r="BH318" s="212">
        <f>IF(N318="sníž. přenesená",J318,0)</f>
        <v>0</v>
      </c>
      <c r="BI318" s="212">
        <f>IF(N318="nulová",J318,0)</f>
        <v>0</v>
      </c>
      <c r="BJ318" s="20" t="s">
        <v>77</v>
      </c>
      <c r="BK318" s="212">
        <f>ROUND(I318*H318,2)</f>
        <v>0</v>
      </c>
      <c r="BL318" s="20" t="s">
        <v>130</v>
      </c>
      <c r="BM318" s="211" t="s">
        <v>374</v>
      </c>
    </row>
    <row r="319" s="2" customFormat="1">
      <c r="A319" s="41"/>
      <c r="B319" s="42"/>
      <c r="C319" s="43"/>
      <c r="D319" s="213" t="s">
        <v>132</v>
      </c>
      <c r="E319" s="43"/>
      <c r="F319" s="214" t="s">
        <v>375</v>
      </c>
      <c r="G319" s="43"/>
      <c r="H319" s="43"/>
      <c r="I319" s="215"/>
      <c r="J319" s="43"/>
      <c r="K319" s="43"/>
      <c r="L319" s="47"/>
      <c r="M319" s="216"/>
      <c r="N319" s="217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132</v>
      </c>
      <c r="AU319" s="20" t="s">
        <v>79</v>
      </c>
    </row>
    <row r="320" s="13" customFormat="1">
      <c r="A320" s="13"/>
      <c r="B320" s="218"/>
      <c r="C320" s="219"/>
      <c r="D320" s="220" t="s">
        <v>134</v>
      </c>
      <c r="E320" s="221" t="s">
        <v>19</v>
      </c>
      <c r="F320" s="222" t="s">
        <v>376</v>
      </c>
      <c r="G320" s="219"/>
      <c r="H320" s="221" t="s">
        <v>19</v>
      </c>
      <c r="I320" s="223"/>
      <c r="J320" s="219"/>
      <c r="K320" s="219"/>
      <c r="L320" s="224"/>
      <c r="M320" s="225"/>
      <c r="N320" s="226"/>
      <c r="O320" s="226"/>
      <c r="P320" s="226"/>
      <c r="Q320" s="226"/>
      <c r="R320" s="226"/>
      <c r="S320" s="226"/>
      <c r="T320" s="22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28" t="s">
        <v>134</v>
      </c>
      <c r="AU320" s="228" t="s">
        <v>79</v>
      </c>
      <c r="AV320" s="13" t="s">
        <v>77</v>
      </c>
      <c r="AW320" s="13" t="s">
        <v>33</v>
      </c>
      <c r="AX320" s="13" t="s">
        <v>72</v>
      </c>
      <c r="AY320" s="228" t="s">
        <v>122</v>
      </c>
    </row>
    <row r="321" s="13" customFormat="1">
      <c r="A321" s="13"/>
      <c r="B321" s="218"/>
      <c r="C321" s="219"/>
      <c r="D321" s="220" t="s">
        <v>134</v>
      </c>
      <c r="E321" s="221" t="s">
        <v>19</v>
      </c>
      <c r="F321" s="222" t="s">
        <v>306</v>
      </c>
      <c r="G321" s="219"/>
      <c r="H321" s="221" t="s">
        <v>19</v>
      </c>
      <c r="I321" s="223"/>
      <c r="J321" s="219"/>
      <c r="K321" s="219"/>
      <c r="L321" s="224"/>
      <c r="M321" s="225"/>
      <c r="N321" s="226"/>
      <c r="O321" s="226"/>
      <c r="P321" s="226"/>
      <c r="Q321" s="226"/>
      <c r="R321" s="226"/>
      <c r="S321" s="226"/>
      <c r="T321" s="22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8" t="s">
        <v>134</v>
      </c>
      <c r="AU321" s="228" t="s">
        <v>79</v>
      </c>
      <c r="AV321" s="13" t="s">
        <v>77</v>
      </c>
      <c r="AW321" s="13" t="s">
        <v>33</v>
      </c>
      <c r="AX321" s="13" t="s">
        <v>72</v>
      </c>
      <c r="AY321" s="228" t="s">
        <v>122</v>
      </c>
    </row>
    <row r="322" s="14" customFormat="1">
      <c r="A322" s="14"/>
      <c r="B322" s="229"/>
      <c r="C322" s="230"/>
      <c r="D322" s="220" t="s">
        <v>134</v>
      </c>
      <c r="E322" s="231" t="s">
        <v>19</v>
      </c>
      <c r="F322" s="232" t="s">
        <v>377</v>
      </c>
      <c r="G322" s="230"/>
      <c r="H322" s="233">
        <v>0.30499999999999999</v>
      </c>
      <c r="I322" s="234"/>
      <c r="J322" s="230"/>
      <c r="K322" s="230"/>
      <c r="L322" s="235"/>
      <c r="M322" s="236"/>
      <c r="N322" s="237"/>
      <c r="O322" s="237"/>
      <c r="P322" s="237"/>
      <c r="Q322" s="237"/>
      <c r="R322" s="237"/>
      <c r="S322" s="237"/>
      <c r="T322" s="238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39" t="s">
        <v>134</v>
      </c>
      <c r="AU322" s="239" t="s">
        <v>79</v>
      </c>
      <c r="AV322" s="14" t="s">
        <v>79</v>
      </c>
      <c r="AW322" s="14" t="s">
        <v>33</v>
      </c>
      <c r="AX322" s="14" t="s">
        <v>72</v>
      </c>
      <c r="AY322" s="239" t="s">
        <v>122</v>
      </c>
    </row>
    <row r="323" s="14" customFormat="1">
      <c r="A323" s="14"/>
      <c r="B323" s="229"/>
      <c r="C323" s="230"/>
      <c r="D323" s="220" t="s">
        <v>134</v>
      </c>
      <c r="E323" s="231" t="s">
        <v>19</v>
      </c>
      <c r="F323" s="232" t="s">
        <v>378</v>
      </c>
      <c r="G323" s="230"/>
      <c r="H323" s="233">
        <v>-0.189</v>
      </c>
      <c r="I323" s="234"/>
      <c r="J323" s="230"/>
      <c r="K323" s="230"/>
      <c r="L323" s="235"/>
      <c r="M323" s="236"/>
      <c r="N323" s="237"/>
      <c r="O323" s="237"/>
      <c r="P323" s="237"/>
      <c r="Q323" s="237"/>
      <c r="R323" s="237"/>
      <c r="S323" s="237"/>
      <c r="T323" s="23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39" t="s">
        <v>134</v>
      </c>
      <c r="AU323" s="239" t="s">
        <v>79</v>
      </c>
      <c r="AV323" s="14" t="s">
        <v>79</v>
      </c>
      <c r="AW323" s="14" t="s">
        <v>33</v>
      </c>
      <c r="AX323" s="14" t="s">
        <v>72</v>
      </c>
      <c r="AY323" s="239" t="s">
        <v>122</v>
      </c>
    </row>
    <row r="324" s="15" customFormat="1">
      <c r="A324" s="15"/>
      <c r="B324" s="240"/>
      <c r="C324" s="241"/>
      <c r="D324" s="220" t="s">
        <v>134</v>
      </c>
      <c r="E324" s="242" t="s">
        <v>19</v>
      </c>
      <c r="F324" s="243" t="s">
        <v>172</v>
      </c>
      <c r="G324" s="241"/>
      <c r="H324" s="244">
        <v>0.11599999999999999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50" t="s">
        <v>134</v>
      </c>
      <c r="AU324" s="250" t="s">
        <v>79</v>
      </c>
      <c r="AV324" s="15" t="s">
        <v>130</v>
      </c>
      <c r="AW324" s="15" t="s">
        <v>33</v>
      </c>
      <c r="AX324" s="15" t="s">
        <v>77</v>
      </c>
      <c r="AY324" s="250" t="s">
        <v>122</v>
      </c>
    </row>
    <row r="325" s="2" customFormat="1" ht="24.15" customHeight="1">
      <c r="A325" s="41"/>
      <c r="B325" s="42"/>
      <c r="C325" s="200" t="s">
        <v>379</v>
      </c>
      <c r="D325" s="200" t="s">
        <v>125</v>
      </c>
      <c r="E325" s="201" t="s">
        <v>380</v>
      </c>
      <c r="F325" s="202" t="s">
        <v>381</v>
      </c>
      <c r="G325" s="203" t="s">
        <v>167</v>
      </c>
      <c r="H325" s="204">
        <v>2.1000000000000001</v>
      </c>
      <c r="I325" s="205"/>
      <c r="J325" s="206">
        <f>ROUND(I325*H325,2)</f>
        <v>0</v>
      </c>
      <c r="K325" s="202" t="s">
        <v>129</v>
      </c>
      <c r="L325" s="47"/>
      <c r="M325" s="207" t="s">
        <v>19</v>
      </c>
      <c r="N325" s="208" t="s">
        <v>43</v>
      </c>
      <c r="O325" s="87"/>
      <c r="P325" s="209">
        <f>O325*H325</f>
        <v>0</v>
      </c>
      <c r="Q325" s="209">
        <v>0</v>
      </c>
      <c r="R325" s="209">
        <f>Q325*H325</f>
        <v>0</v>
      </c>
      <c r="S325" s="209">
        <v>0.17999999999999999</v>
      </c>
      <c r="T325" s="210">
        <f>S325*H325</f>
        <v>0.378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1" t="s">
        <v>130</v>
      </c>
      <c r="AT325" s="211" t="s">
        <v>125</v>
      </c>
      <c r="AU325" s="211" t="s">
        <v>79</v>
      </c>
      <c r="AY325" s="20" t="s">
        <v>122</v>
      </c>
      <c r="BE325" s="212">
        <f>IF(N325="základní",J325,0)</f>
        <v>0</v>
      </c>
      <c r="BF325" s="212">
        <f>IF(N325="snížená",J325,0)</f>
        <v>0</v>
      </c>
      <c r="BG325" s="212">
        <f>IF(N325="zákl. přenesená",J325,0)</f>
        <v>0</v>
      </c>
      <c r="BH325" s="212">
        <f>IF(N325="sníž. přenesená",J325,0)</f>
        <v>0</v>
      </c>
      <c r="BI325" s="212">
        <f>IF(N325="nulová",J325,0)</f>
        <v>0</v>
      </c>
      <c r="BJ325" s="20" t="s">
        <v>77</v>
      </c>
      <c r="BK325" s="212">
        <f>ROUND(I325*H325,2)</f>
        <v>0</v>
      </c>
      <c r="BL325" s="20" t="s">
        <v>130</v>
      </c>
      <c r="BM325" s="211" t="s">
        <v>382</v>
      </c>
    </row>
    <row r="326" s="2" customFormat="1">
      <c r="A326" s="41"/>
      <c r="B326" s="42"/>
      <c r="C326" s="43"/>
      <c r="D326" s="213" t="s">
        <v>132</v>
      </c>
      <c r="E326" s="43"/>
      <c r="F326" s="214" t="s">
        <v>383</v>
      </c>
      <c r="G326" s="43"/>
      <c r="H326" s="43"/>
      <c r="I326" s="215"/>
      <c r="J326" s="43"/>
      <c r="K326" s="43"/>
      <c r="L326" s="47"/>
      <c r="M326" s="216"/>
      <c r="N326" s="217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132</v>
      </c>
      <c r="AU326" s="20" t="s">
        <v>79</v>
      </c>
    </row>
    <row r="327" s="13" customFormat="1">
      <c r="A327" s="13"/>
      <c r="B327" s="218"/>
      <c r="C327" s="219"/>
      <c r="D327" s="220" t="s">
        <v>134</v>
      </c>
      <c r="E327" s="221" t="s">
        <v>19</v>
      </c>
      <c r="F327" s="222" t="s">
        <v>384</v>
      </c>
      <c r="G327" s="219"/>
      <c r="H327" s="221" t="s">
        <v>19</v>
      </c>
      <c r="I327" s="223"/>
      <c r="J327" s="219"/>
      <c r="K327" s="219"/>
      <c r="L327" s="224"/>
      <c r="M327" s="225"/>
      <c r="N327" s="226"/>
      <c r="O327" s="226"/>
      <c r="P327" s="226"/>
      <c r="Q327" s="226"/>
      <c r="R327" s="226"/>
      <c r="S327" s="226"/>
      <c r="T327" s="22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28" t="s">
        <v>134</v>
      </c>
      <c r="AU327" s="228" t="s">
        <v>79</v>
      </c>
      <c r="AV327" s="13" t="s">
        <v>77</v>
      </c>
      <c r="AW327" s="13" t="s">
        <v>33</v>
      </c>
      <c r="AX327" s="13" t="s">
        <v>72</v>
      </c>
      <c r="AY327" s="228" t="s">
        <v>122</v>
      </c>
    </row>
    <row r="328" s="14" customFormat="1">
      <c r="A328" s="14"/>
      <c r="B328" s="229"/>
      <c r="C328" s="230"/>
      <c r="D328" s="220" t="s">
        <v>134</v>
      </c>
      <c r="E328" s="231" t="s">
        <v>19</v>
      </c>
      <c r="F328" s="232" t="s">
        <v>385</v>
      </c>
      <c r="G328" s="230"/>
      <c r="H328" s="233">
        <v>2.1000000000000001</v>
      </c>
      <c r="I328" s="234"/>
      <c r="J328" s="230"/>
      <c r="K328" s="230"/>
      <c r="L328" s="235"/>
      <c r="M328" s="236"/>
      <c r="N328" s="237"/>
      <c r="O328" s="237"/>
      <c r="P328" s="237"/>
      <c r="Q328" s="237"/>
      <c r="R328" s="237"/>
      <c r="S328" s="237"/>
      <c r="T328" s="238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39" t="s">
        <v>134</v>
      </c>
      <c r="AU328" s="239" t="s">
        <v>79</v>
      </c>
      <c r="AV328" s="14" t="s">
        <v>79</v>
      </c>
      <c r="AW328" s="14" t="s">
        <v>33</v>
      </c>
      <c r="AX328" s="14" t="s">
        <v>77</v>
      </c>
      <c r="AY328" s="239" t="s">
        <v>122</v>
      </c>
    </row>
    <row r="329" s="2" customFormat="1" ht="24.15" customHeight="1">
      <c r="A329" s="41"/>
      <c r="B329" s="42"/>
      <c r="C329" s="200" t="s">
        <v>386</v>
      </c>
      <c r="D329" s="200" t="s">
        <v>125</v>
      </c>
      <c r="E329" s="201" t="s">
        <v>387</v>
      </c>
      <c r="F329" s="202" t="s">
        <v>388</v>
      </c>
      <c r="G329" s="203" t="s">
        <v>139</v>
      </c>
      <c r="H329" s="204">
        <v>1.3999999999999999</v>
      </c>
      <c r="I329" s="205"/>
      <c r="J329" s="206">
        <f>ROUND(I329*H329,2)</f>
        <v>0</v>
      </c>
      <c r="K329" s="202" t="s">
        <v>129</v>
      </c>
      <c r="L329" s="47"/>
      <c r="M329" s="207" t="s">
        <v>19</v>
      </c>
      <c r="N329" s="208" t="s">
        <v>43</v>
      </c>
      <c r="O329" s="87"/>
      <c r="P329" s="209">
        <f>O329*H329</f>
        <v>0</v>
      </c>
      <c r="Q329" s="209">
        <v>0</v>
      </c>
      <c r="R329" s="209">
        <f>Q329*H329</f>
        <v>0</v>
      </c>
      <c r="S329" s="209">
        <v>0.042000000000000003</v>
      </c>
      <c r="T329" s="210">
        <f>S329*H329</f>
        <v>0.058799999999999998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11" t="s">
        <v>130</v>
      </c>
      <c r="AT329" s="211" t="s">
        <v>125</v>
      </c>
      <c r="AU329" s="211" t="s">
        <v>79</v>
      </c>
      <c r="AY329" s="20" t="s">
        <v>122</v>
      </c>
      <c r="BE329" s="212">
        <f>IF(N329="základní",J329,0)</f>
        <v>0</v>
      </c>
      <c r="BF329" s="212">
        <f>IF(N329="snížená",J329,0)</f>
        <v>0</v>
      </c>
      <c r="BG329" s="212">
        <f>IF(N329="zákl. přenesená",J329,0)</f>
        <v>0</v>
      </c>
      <c r="BH329" s="212">
        <f>IF(N329="sníž. přenesená",J329,0)</f>
        <v>0</v>
      </c>
      <c r="BI329" s="212">
        <f>IF(N329="nulová",J329,0)</f>
        <v>0</v>
      </c>
      <c r="BJ329" s="20" t="s">
        <v>77</v>
      </c>
      <c r="BK329" s="212">
        <f>ROUND(I329*H329,2)</f>
        <v>0</v>
      </c>
      <c r="BL329" s="20" t="s">
        <v>130</v>
      </c>
      <c r="BM329" s="211" t="s">
        <v>389</v>
      </c>
    </row>
    <row r="330" s="2" customFormat="1">
      <c r="A330" s="41"/>
      <c r="B330" s="42"/>
      <c r="C330" s="43"/>
      <c r="D330" s="213" t="s">
        <v>132</v>
      </c>
      <c r="E330" s="43"/>
      <c r="F330" s="214" t="s">
        <v>390</v>
      </c>
      <c r="G330" s="43"/>
      <c r="H330" s="43"/>
      <c r="I330" s="215"/>
      <c r="J330" s="43"/>
      <c r="K330" s="43"/>
      <c r="L330" s="47"/>
      <c r="M330" s="216"/>
      <c r="N330" s="217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132</v>
      </c>
      <c r="AU330" s="20" t="s">
        <v>79</v>
      </c>
    </row>
    <row r="331" s="13" customFormat="1">
      <c r="A331" s="13"/>
      <c r="B331" s="218"/>
      <c r="C331" s="219"/>
      <c r="D331" s="220" t="s">
        <v>134</v>
      </c>
      <c r="E331" s="221" t="s">
        <v>19</v>
      </c>
      <c r="F331" s="222" t="s">
        <v>148</v>
      </c>
      <c r="G331" s="219"/>
      <c r="H331" s="221" t="s">
        <v>19</v>
      </c>
      <c r="I331" s="223"/>
      <c r="J331" s="219"/>
      <c r="K331" s="219"/>
      <c r="L331" s="224"/>
      <c r="M331" s="225"/>
      <c r="N331" s="226"/>
      <c r="O331" s="226"/>
      <c r="P331" s="226"/>
      <c r="Q331" s="226"/>
      <c r="R331" s="226"/>
      <c r="S331" s="226"/>
      <c r="T331" s="227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28" t="s">
        <v>134</v>
      </c>
      <c r="AU331" s="228" t="s">
        <v>79</v>
      </c>
      <c r="AV331" s="13" t="s">
        <v>77</v>
      </c>
      <c r="AW331" s="13" t="s">
        <v>33</v>
      </c>
      <c r="AX331" s="13" t="s">
        <v>72</v>
      </c>
      <c r="AY331" s="228" t="s">
        <v>122</v>
      </c>
    </row>
    <row r="332" s="14" customFormat="1">
      <c r="A332" s="14"/>
      <c r="B332" s="229"/>
      <c r="C332" s="230"/>
      <c r="D332" s="220" t="s">
        <v>134</v>
      </c>
      <c r="E332" s="231" t="s">
        <v>19</v>
      </c>
      <c r="F332" s="232" t="s">
        <v>391</v>
      </c>
      <c r="G332" s="230"/>
      <c r="H332" s="233">
        <v>1.3999999999999999</v>
      </c>
      <c r="I332" s="234"/>
      <c r="J332" s="230"/>
      <c r="K332" s="230"/>
      <c r="L332" s="235"/>
      <c r="M332" s="236"/>
      <c r="N332" s="237"/>
      <c r="O332" s="237"/>
      <c r="P332" s="237"/>
      <c r="Q332" s="237"/>
      <c r="R332" s="237"/>
      <c r="S332" s="237"/>
      <c r="T332" s="238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39" t="s">
        <v>134</v>
      </c>
      <c r="AU332" s="239" t="s">
        <v>79</v>
      </c>
      <c r="AV332" s="14" t="s">
        <v>79</v>
      </c>
      <c r="AW332" s="14" t="s">
        <v>33</v>
      </c>
      <c r="AX332" s="14" t="s">
        <v>77</v>
      </c>
      <c r="AY332" s="239" t="s">
        <v>122</v>
      </c>
    </row>
    <row r="333" s="2" customFormat="1" ht="24.15" customHeight="1">
      <c r="A333" s="41"/>
      <c r="B333" s="42"/>
      <c r="C333" s="200" t="s">
        <v>392</v>
      </c>
      <c r="D333" s="200" t="s">
        <v>125</v>
      </c>
      <c r="E333" s="201" t="s">
        <v>393</v>
      </c>
      <c r="F333" s="202" t="s">
        <v>394</v>
      </c>
      <c r="G333" s="203" t="s">
        <v>139</v>
      </c>
      <c r="H333" s="204">
        <v>5.5999999999999996</v>
      </c>
      <c r="I333" s="205"/>
      <c r="J333" s="206">
        <f>ROUND(I333*H333,2)</f>
        <v>0</v>
      </c>
      <c r="K333" s="202" t="s">
        <v>129</v>
      </c>
      <c r="L333" s="47"/>
      <c r="M333" s="207" t="s">
        <v>19</v>
      </c>
      <c r="N333" s="208" t="s">
        <v>43</v>
      </c>
      <c r="O333" s="87"/>
      <c r="P333" s="209">
        <f>O333*H333</f>
        <v>0</v>
      </c>
      <c r="Q333" s="209">
        <v>0</v>
      </c>
      <c r="R333" s="209">
        <f>Q333*H333</f>
        <v>0</v>
      </c>
      <c r="S333" s="209">
        <v>0.065000000000000002</v>
      </c>
      <c r="T333" s="210">
        <f>S333*H333</f>
        <v>0.36399999999999999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11" t="s">
        <v>130</v>
      </c>
      <c r="AT333" s="211" t="s">
        <v>125</v>
      </c>
      <c r="AU333" s="211" t="s">
        <v>79</v>
      </c>
      <c r="AY333" s="20" t="s">
        <v>122</v>
      </c>
      <c r="BE333" s="212">
        <f>IF(N333="základní",J333,0)</f>
        <v>0</v>
      </c>
      <c r="BF333" s="212">
        <f>IF(N333="snížená",J333,0)</f>
        <v>0</v>
      </c>
      <c r="BG333" s="212">
        <f>IF(N333="zákl. přenesená",J333,0)</f>
        <v>0</v>
      </c>
      <c r="BH333" s="212">
        <f>IF(N333="sníž. přenesená",J333,0)</f>
        <v>0</v>
      </c>
      <c r="BI333" s="212">
        <f>IF(N333="nulová",J333,0)</f>
        <v>0</v>
      </c>
      <c r="BJ333" s="20" t="s">
        <v>77</v>
      </c>
      <c r="BK333" s="212">
        <f>ROUND(I333*H333,2)</f>
        <v>0</v>
      </c>
      <c r="BL333" s="20" t="s">
        <v>130</v>
      </c>
      <c r="BM333" s="211" t="s">
        <v>395</v>
      </c>
    </row>
    <row r="334" s="2" customFormat="1">
      <c r="A334" s="41"/>
      <c r="B334" s="42"/>
      <c r="C334" s="43"/>
      <c r="D334" s="213" t="s">
        <v>132</v>
      </c>
      <c r="E334" s="43"/>
      <c r="F334" s="214" t="s">
        <v>396</v>
      </c>
      <c r="G334" s="43"/>
      <c r="H334" s="43"/>
      <c r="I334" s="215"/>
      <c r="J334" s="43"/>
      <c r="K334" s="43"/>
      <c r="L334" s="47"/>
      <c r="M334" s="216"/>
      <c r="N334" s="217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132</v>
      </c>
      <c r="AU334" s="20" t="s">
        <v>79</v>
      </c>
    </row>
    <row r="335" s="13" customFormat="1">
      <c r="A335" s="13"/>
      <c r="B335" s="218"/>
      <c r="C335" s="219"/>
      <c r="D335" s="220" t="s">
        <v>134</v>
      </c>
      <c r="E335" s="221" t="s">
        <v>19</v>
      </c>
      <c r="F335" s="222" t="s">
        <v>155</v>
      </c>
      <c r="G335" s="219"/>
      <c r="H335" s="221" t="s">
        <v>19</v>
      </c>
      <c r="I335" s="223"/>
      <c r="J335" s="219"/>
      <c r="K335" s="219"/>
      <c r="L335" s="224"/>
      <c r="M335" s="225"/>
      <c r="N335" s="226"/>
      <c r="O335" s="226"/>
      <c r="P335" s="226"/>
      <c r="Q335" s="226"/>
      <c r="R335" s="226"/>
      <c r="S335" s="226"/>
      <c r="T335" s="22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28" t="s">
        <v>134</v>
      </c>
      <c r="AU335" s="228" t="s">
        <v>79</v>
      </c>
      <c r="AV335" s="13" t="s">
        <v>77</v>
      </c>
      <c r="AW335" s="13" t="s">
        <v>33</v>
      </c>
      <c r="AX335" s="13" t="s">
        <v>72</v>
      </c>
      <c r="AY335" s="228" t="s">
        <v>122</v>
      </c>
    </row>
    <row r="336" s="14" customFormat="1">
      <c r="A336" s="14"/>
      <c r="B336" s="229"/>
      <c r="C336" s="230"/>
      <c r="D336" s="220" t="s">
        <v>134</v>
      </c>
      <c r="E336" s="231" t="s">
        <v>19</v>
      </c>
      <c r="F336" s="232" t="s">
        <v>397</v>
      </c>
      <c r="G336" s="230"/>
      <c r="H336" s="233">
        <v>5.5999999999999996</v>
      </c>
      <c r="I336" s="234"/>
      <c r="J336" s="230"/>
      <c r="K336" s="230"/>
      <c r="L336" s="235"/>
      <c r="M336" s="236"/>
      <c r="N336" s="237"/>
      <c r="O336" s="237"/>
      <c r="P336" s="237"/>
      <c r="Q336" s="237"/>
      <c r="R336" s="237"/>
      <c r="S336" s="237"/>
      <c r="T336" s="23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39" t="s">
        <v>134</v>
      </c>
      <c r="AU336" s="239" t="s">
        <v>79</v>
      </c>
      <c r="AV336" s="14" t="s">
        <v>79</v>
      </c>
      <c r="AW336" s="14" t="s">
        <v>33</v>
      </c>
      <c r="AX336" s="14" t="s">
        <v>77</v>
      </c>
      <c r="AY336" s="239" t="s">
        <v>122</v>
      </c>
    </row>
    <row r="337" s="2" customFormat="1" ht="21.75" customHeight="1">
      <c r="A337" s="41"/>
      <c r="B337" s="42"/>
      <c r="C337" s="200" t="s">
        <v>398</v>
      </c>
      <c r="D337" s="200" t="s">
        <v>125</v>
      </c>
      <c r="E337" s="201" t="s">
        <v>399</v>
      </c>
      <c r="F337" s="202" t="s">
        <v>400</v>
      </c>
      <c r="G337" s="203" t="s">
        <v>167</v>
      </c>
      <c r="H337" s="204">
        <v>100.294</v>
      </c>
      <c r="I337" s="205"/>
      <c r="J337" s="206">
        <f>ROUND(I337*H337,2)</f>
        <v>0</v>
      </c>
      <c r="K337" s="202" t="s">
        <v>129</v>
      </c>
      <c r="L337" s="47"/>
      <c r="M337" s="207" t="s">
        <v>19</v>
      </c>
      <c r="N337" s="208" t="s">
        <v>43</v>
      </c>
      <c r="O337" s="87"/>
      <c r="P337" s="209">
        <f>O337*H337</f>
        <v>0</v>
      </c>
      <c r="Q337" s="209">
        <v>0</v>
      </c>
      <c r="R337" s="209">
        <f>Q337*H337</f>
        <v>0</v>
      </c>
      <c r="S337" s="209">
        <v>0.0040000000000000001</v>
      </c>
      <c r="T337" s="210">
        <f>S337*H337</f>
        <v>0.40117599999999998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1" t="s">
        <v>130</v>
      </c>
      <c r="AT337" s="211" t="s">
        <v>125</v>
      </c>
      <c r="AU337" s="211" t="s">
        <v>79</v>
      </c>
      <c r="AY337" s="20" t="s">
        <v>122</v>
      </c>
      <c r="BE337" s="212">
        <f>IF(N337="základní",J337,0)</f>
        <v>0</v>
      </c>
      <c r="BF337" s="212">
        <f>IF(N337="snížená",J337,0)</f>
        <v>0</v>
      </c>
      <c r="BG337" s="212">
        <f>IF(N337="zákl. přenesená",J337,0)</f>
        <v>0</v>
      </c>
      <c r="BH337" s="212">
        <f>IF(N337="sníž. přenesená",J337,0)</f>
        <v>0</v>
      </c>
      <c r="BI337" s="212">
        <f>IF(N337="nulová",J337,0)</f>
        <v>0</v>
      </c>
      <c r="BJ337" s="20" t="s">
        <v>77</v>
      </c>
      <c r="BK337" s="212">
        <f>ROUND(I337*H337,2)</f>
        <v>0</v>
      </c>
      <c r="BL337" s="20" t="s">
        <v>130</v>
      </c>
      <c r="BM337" s="211" t="s">
        <v>401</v>
      </c>
    </row>
    <row r="338" s="2" customFormat="1">
      <c r="A338" s="41"/>
      <c r="B338" s="42"/>
      <c r="C338" s="43"/>
      <c r="D338" s="213" t="s">
        <v>132</v>
      </c>
      <c r="E338" s="43"/>
      <c r="F338" s="214" t="s">
        <v>402</v>
      </c>
      <c r="G338" s="43"/>
      <c r="H338" s="43"/>
      <c r="I338" s="215"/>
      <c r="J338" s="43"/>
      <c r="K338" s="43"/>
      <c r="L338" s="47"/>
      <c r="M338" s="216"/>
      <c r="N338" s="217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132</v>
      </c>
      <c r="AU338" s="20" t="s">
        <v>79</v>
      </c>
    </row>
    <row r="339" s="13" customFormat="1">
      <c r="A339" s="13"/>
      <c r="B339" s="218"/>
      <c r="C339" s="219"/>
      <c r="D339" s="220" t="s">
        <v>134</v>
      </c>
      <c r="E339" s="221" t="s">
        <v>19</v>
      </c>
      <c r="F339" s="222" t="s">
        <v>403</v>
      </c>
      <c r="G339" s="219"/>
      <c r="H339" s="221" t="s">
        <v>19</v>
      </c>
      <c r="I339" s="223"/>
      <c r="J339" s="219"/>
      <c r="K339" s="219"/>
      <c r="L339" s="224"/>
      <c r="M339" s="225"/>
      <c r="N339" s="226"/>
      <c r="O339" s="226"/>
      <c r="P339" s="226"/>
      <c r="Q339" s="226"/>
      <c r="R339" s="226"/>
      <c r="S339" s="226"/>
      <c r="T339" s="22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28" t="s">
        <v>134</v>
      </c>
      <c r="AU339" s="228" t="s">
        <v>79</v>
      </c>
      <c r="AV339" s="13" t="s">
        <v>77</v>
      </c>
      <c r="AW339" s="13" t="s">
        <v>33</v>
      </c>
      <c r="AX339" s="13" t="s">
        <v>72</v>
      </c>
      <c r="AY339" s="228" t="s">
        <v>122</v>
      </c>
    </row>
    <row r="340" s="14" customFormat="1">
      <c r="A340" s="14"/>
      <c r="B340" s="229"/>
      <c r="C340" s="230"/>
      <c r="D340" s="220" t="s">
        <v>134</v>
      </c>
      <c r="E340" s="231" t="s">
        <v>19</v>
      </c>
      <c r="F340" s="232" t="s">
        <v>179</v>
      </c>
      <c r="G340" s="230"/>
      <c r="H340" s="233">
        <v>1.9359999999999999</v>
      </c>
      <c r="I340" s="234"/>
      <c r="J340" s="230"/>
      <c r="K340" s="230"/>
      <c r="L340" s="235"/>
      <c r="M340" s="236"/>
      <c r="N340" s="237"/>
      <c r="O340" s="237"/>
      <c r="P340" s="237"/>
      <c r="Q340" s="237"/>
      <c r="R340" s="237"/>
      <c r="S340" s="237"/>
      <c r="T340" s="238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39" t="s">
        <v>134</v>
      </c>
      <c r="AU340" s="239" t="s">
        <v>79</v>
      </c>
      <c r="AV340" s="14" t="s">
        <v>79</v>
      </c>
      <c r="AW340" s="14" t="s">
        <v>33</v>
      </c>
      <c r="AX340" s="14" t="s">
        <v>72</v>
      </c>
      <c r="AY340" s="239" t="s">
        <v>122</v>
      </c>
    </row>
    <row r="341" s="14" customFormat="1">
      <c r="A341" s="14"/>
      <c r="B341" s="229"/>
      <c r="C341" s="230"/>
      <c r="D341" s="220" t="s">
        <v>134</v>
      </c>
      <c r="E341" s="231" t="s">
        <v>19</v>
      </c>
      <c r="F341" s="232" t="s">
        <v>180</v>
      </c>
      <c r="G341" s="230"/>
      <c r="H341" s="233">
        <v>6.0060000000000002</v>
      </c>
      <c r="I341" s="234"/>
      <c r="J341" s="230"/>
      <c r="K341" s="230"/>
      <c r="L341" s="235"/>
      <c r="M341" s="236"/>
      <c r="N341" s="237"/>
      <c r="O341" s="237"/>
      <c r="P341" s="237"/>
      <c r="Q341" s="237"/>
      <c r="R341" s="237"/>
      <c r="S341" s="237"/>
      <c r="T341" s="238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39" t="s">
        <v>134</v>
      </c>
      <c r="AU341" s="239" t="s">
        <v>79</v>
      </c>
      <c r="AV341" s="14" t="s">
        <v>79</v>
      </c>
      <c r="AW341" s="14" t="s">
        <v>33</v>
      </c>
      <c r="AX341" s="14" t="s">
        <v>72</v>
      </c>
      <c r="AY341" s="239" t="s">
        <v>122</v>
      </c>
    </row>
    <row r="342" s="14" customFormat="1">
      <c r="A342" s="14"/>
      <c r="B342" s="229"/>
      <c r="C342" s="230"/>
      <c r="D342" s="220" t="s">
        <v>134</v>
      </c>
      <c r="E342" s="231" t="s">
        <v>19</v>
      </c>
      <c r="F342" s="232" t="s">
        <v>181</v>
      </c>
      <c r="G342" s="230"/>
      <c r="H342" s="233">
        <v>20.186</v>
      </c>
      <c r="I342" s="234"/>
      <c r="J342" s="230"/>
      <c r="K342" s="230"/>
      <c r="L342" s="235"/>
      <c r="M342" s="236"/>
      <c r="N342" s="237"/>
      <c r="O342" s="237"/>
      <c r="P342" s="237"/>
      <c r="Q342" s="237"/>
      <c r="R342" s="237"/>
      <c r="S342" s="237"/>
      <c r="T342" s="238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39" t="s">
        <v>134</v>
      </c>
      <c r="AU342" s="239" t="s">
        <v>79</v>
      </c>
      <c r="AV342" s="14" t="s">
        <v>79</v>
      </c>
      <c r="AW342" s="14" t="s">
        <v>33</v>
      </c>
      <c r="AX342" s="14" t="s">
        <v>72</v>
      </c>
      <c r="AY342" s="239" t="s">
        <v>122</v>
      </c>
    </row>
    <row r="343" s="14" customFormat="1">
      <c r="A343" s="14"/>
      <c r="B343" s="229"/>
      <c r="C343" s="230"/>
      <c r="D343" s="220" t="s">
        <v>134</v>
      </c>
      <c r="E343" s="231" t="s">
        <v>19</v>
      </c>
      <c r="F343" s="232" t="s">
        <v>182</v>
      </c>
      <c r="G343" s="230"/>
      <c r="H343" s="233">
        <v>24.802</v>
      </c>
      <c r="I343" s="234"/>
      <c r="J343" s="230"/>
      <c r="K343" s="230"/>
      <c r="L343" s="235"/>
      <c r="M343" s="236"/>
      <c r="N343" s="237"/>
      <c r="O343" s="237"/>
      <c r="P343" s="237"/>
      <c r="Q343" s="237"/>
      <c r="R343" s="237"/>
      <c r="S343" s="237"/>
      <c r="T343" s="238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39" t="s">
        <v>134</v>
      </c>
      <c r="AU343" s="239" t="s">
        <v>79</v>
      </c>
      <c r="AV343" s="14" t="s">
        <v>79</v>
      </c>
      <c r="AW343" s="14" t="s">
        <v>33</v>
      </c>
      <c r="AX343" s="14" t="s">
        <v>72</v>
      </c>
      <c r="AY343" s="239" t="s">
        <v>122</v>
      </c>
    </row>
    <row r="344" s="14" customFormat="1">
      <c r="A344" s="14"/>
      <c r="B344" s="229"/>
      <c r="C344" s="230"/>
      <c r="D344" s="220" t="s">
        <v>134</v>
      </c>
      <c r="E344" s="231" t="s">
        <v>19</v>
      </c>
      <c r="F344" s="232" t="s">
        <v>183</v>
      </c>
      <c r="G344" s="230"/>
      <c r="H344" s="233">
        <v>36.584000000000003</v>
      </c>
      <c r="I344" s="234"/>
      <c r="J344" s="230"/>
      <c r="K344" s="230"/>
      <c r="L344" s="235"/>
      <c r="M344" s="236"/>
      <c r="N344" s="237"/>
      <c r="O344" s="237"/>
      <c r="P344" s="237"/>
      <c r="Q344" s="237"/>
      <c r="R344" s="237"/>
      <c r="S344" s="237"/>
      <c r="T344" s="238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39" t="s">
        <v>134</v>
      </c>
      <c r="AU344" s="239" t="s">
        <v>79</v>
      </c>
      <c r="AV344" s="14" t="s">
        <v>79</v>
      </c>
      <c r="AW344" s="14" t="s">
        <v>33</v>
      </c>
      <c r="AX344" s="14" t="s">
        <v>72</v>
      </c>
      <c r="AY344" s="239" t="s">
        <v>122</v>
      </c>
    </row>
    <row r="345" s="14" customFormat="1">
      <c r="A345" s="14"/>
      <c r="B345" s="229"/>
      <c r="C345" s="230"/>
      <c r="D345" s="220" t="s">
        <v>134</v>
      </c>
      <c r="E345" s="231" t="s">
        <v>19</v>
      </c>
      <c r="F345" s="232" t="s">
        <v>184</v>
      </c>
      <c r="G345" s="230"/>
      <c r="H345" s="233">
        <v>10.779999999999999</v>
      </c>
      <c r="I345" s="234"/>
      <c r="J345" s="230"/>
      <c r="K345" s="230"/>
      <c r="L345" s="235"/>
      <c r="M345" s="236"/>
      <c r="N345" s="237"/>
      <c r="O345" s="237"/>
      <c r="P345" s="237"/>
      <c r="Q345" s="237"/>
      <c r="R345" s="237"/>
      <c r="S345" s="237"/>
      <c r="T345" s="238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39" t="s">
        <v>134</v>
      </c>
      <c r="AU345" s="239" t="s">
        <v>79</v>
      </c>
      <c r="AV345" s="14" t="s">
        <v>79</v>
      </c>
      <c r="AW345" s="14" t="s">
        <v>33</v>
      </c>
      <c r="AX345" s="14" t="s">
        <v>72</v>
      </c>
      <c r="AY345" s="239" t="s">
        <v>122</v>
      </c>
    </row>
    <row r="346" s="15" customFormat="1">
      <c r="A346" s="15"/>
      <c r="B346" s="240"/>
      <c r="C346" s="241"/>
      <c r="D346" s="220" t="s">
        <v>134</v>
      </c>
      <c r="E346" s="242" t="s">
        <v>19</v>
      </c>
      <c r="F346" s="243" t="s">
        <v>172</v>
      </c>
      <c r="G346" s="241"/>
      <c r="H346" s="244">
        <v>100.29400000000001</v>
      </c>
      <c r="I346" s="245"/>
      <c r="J346" s="241"/>
      <c r="K346" s="241"/>
      <c r="L346" s="246"/>
      <c r="M346" s="247"/>
      <c r="N346" s="248"/>
      <c r="O346" s="248"/>
      <c r="P346" s="248"/>
      <c r="Q346" s="248"/>
      <c r="R346" s="248"/>
      <c r="S346" s="248"/>
      <c r="T346" s="249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50" t="s">
        <v>134</v>
      </c>
      <c r="AU346" s="250" t="s">
        <v>79</v>
      </c>
      <c r="AV346" s="15" t="s">
        <v>130</v>
      </c>
      <c r="AW346" s="15" t="s">
        <v>33</v>
      </c>
      <c r="AX346" s="15" t="s">
        <v>77</v>
      </c>
      <c r="AY346" s="250" t="s">
        <v>122</v>
      </c>
    </row>
    <row r="347" s="2" customFormat="1" ht="24.15" customHeight="1">
      <c r="A347" s="41"/>
      <c r="B347" s="42"/>
      <c r="C347" s="200" t="s">
        <v>404</v>
      </c>
      <c r="D347" s="200" t="s">
        <v>125</v>
      </c>
      <c r="E347" s="201" t="s">
        <v>405</v>
      </c>
      <c r="F347" s="202" t="s">
        <v>406</v>
      </c>
      <c r="G347" s="203" t="s">
        <v>167</v>
      </c>
      <c r="H347" s="204">
        <v>362.68700000000001</v>
      </c>
      <c r="I347" s="205"/>
      <c r="J347" s="206">
        <f>ROUND(I347*H347,2)</f>
        <v>0</v>
      </c>
      <c r="K347" s="202" t="s">
        <v>129</v>
      </c>
      <c r="L347" s="47"/>
      <c r="M347" s="207" t="s">
        <v>19</v>
      </c>
      <c r="N347" s="208" t="s">
        <v>43</v>
      </c>
      <c r="O347" s="87"/>
      <c r="P347" s="209">
        <f>O347*H347</f>
        <v>0</v>
      </c>
      <c r="Q347" s="209">
        <v>0</v>
      </c>
      <c r="R347" s="209">
        <f>Q347*H347</f>
        <v>0</v>
      </c>
      <c r="S347" s="209">
        <v>0.0040000000000000001</v>
      </c>
      <c r="T347" s="210">
        <f>S347*H347</f>
        <v>1.4507480000000002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1" t="s">
        <v>130</v>
      </c>
      <c r="AT347" s="211" t="s">
        <v>125</v>
      </c>
      <c r="AU347" s="211" t="s">
        <v>79</v>
      </c>
      <c r="AY347" s="20" t="s">
        <v>122</v>
      </c>
      <c r="BE347" s="212">
        <f>IF(N347="základní",J347,0)</f>
        <v>0</v>
      </c>
      <c r="BF347" s="212">
        <f>IF(N347="snížená",J347,0)</f>
        <v>0</v>
      </c>
      <c r="BG347" s="212">
        <f>IF(N347="zákl. přenesená",J347,0)</f>
        <v>0</v>
      </c>
      <c r="BH347" s="212">
        <f>IF(N347="sníž. přenesená",J347,0)</f>
        <v>0</v>
      </c>
      <c r="BI347" s="212">
        <f>IF(N347="nulová",J347,0)</f>
        <v>0</v>
      </c>
      <c r="BJ347" s="20" t="s">
        <v>77</v>
      </c>
      <c r="BK347" s="212">
        <f>ROUND(I347*H347,2)</f>
        <v>0</v>
      </c>
      <c r="BL347" s="20" t="s">
        <v>130</v>
      </c>
      <c r="BM347" s="211" t="s">
        <v>407</v>
      </c>
    </row>
    <row r="348" s="2" customFormat="1">
      <c r="A348" s="41"/>
      <c r="B348" s="42"/>
      <c r="C348" s="43"/>
      <c r="D348" s="213" t="s">
        <v>132</v>
      </c>
      <c r="E348" s="43"/>
      <c r="F348" s="214" t="s">
        <v>408</v>
      </c>
      <c r="G348" s="43"/>
      <c r="H348" s="43"/>
      <c r="I348" s="215"/>
      <c r="J348" s="43"/>
      <c r="K348" s="43"/>
      <c r="L348" s="47"/>
      <c r="M348" s="216"/>
      <c r="N348" s="217"/>
      <c r="O348" s="87"/>
      <c r="P348" s="87"/>
      <c r="Q348" s="87"/>
      <c r="R348" s="87"/>
      <c r="S348" s="87"/>
      <c r="T348" s="88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T348" s="20" t="s">
        <v>132</v>
      </c>
      <c r="AU348" s="20" t="s">
        <v>79</v>
      </c>
    </row>
    <row r="349" s="14" customFormat="1">
      <c r="A349" s="14"/>
      <c r="B349" s="229"/>
      <c r="C349" s="230"/>
      <c r="D349" s="220" t="s">
        <v>134</v>
      </c>
      <c r="E349" s="231" t="s">
        <v>19</v>
      </c>
      <c r="F349" s="232" t="s">
        <v>212</v>
      </c>
      <c r="G349" s="230"/>
      <c r="H349" s="233">
        <v>364.53100000000001</v>
      </c>
      <c r="I349" s="234"/>
      <c r="J349" s="230"/>
      <c r="K349" s="230"/>
      <c r="L349" s="235"/>
      <c r="M349" s="236"/>
      <c r="N349" s="237"/>
      <c r="O349" s="237"/>
      <c r="P349" s="237"/>
      <c r="Q349" s="237"/>
      <c r="R349" s="237"/>
      <c r="S349" s="237"/>
      <c r="T349" s="238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39" t="s">
        <v>134</v>
      </c>
      <c r="AU349" s="239" t="s">
        <v>79</v>
      </c>
      <c r="AV349" s="14" t="s">
        <v>79</v>
      </c>
      <c r="AW349" s="14" t="s">
        <v>33</v>
      </c>
      <c r="AX349" s="14" t="s">
        <v>72</v>
      </c>
      <c r="AY349" s="239" t="s">
        <v>122</v>
      </c>
    </row>
    <row r="350" s="14" customFormat="1">
      <c r="A350" s="14"/>
      <c r="B350" s="229"/>
      <c r="C350" s="230"/>
      <c r="D350" s="220" t="s">
        <v>134</v>
      </c>
      <c r="E350" s="231" t="s">
        <v>19</v>
      </c>
      <c r="F350" s="232" t="s">
        <v>213</v>
      </c>
      <c r="G350" s="230"/>
      <c r="H350" s="233">
        <v>-14.789999999999999</v>
      </c>
      <c r="I350" s="234"/>
      <c r="J350" s="230"/>
      <c r="K350" s="230"/>
      <c r="L350" s="235"/>
      <c r="M350" s="236"/>
      <c r="N350" s="237"/>
      <c r="O350" s="237"/>
      <c r="P350" s="237"/>
      <c r="Q350" s="237"/>
      <c r="R350" s="237"/>
      <c r="S350" s="237"/>
      <c r="T350" s="23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39" t="s">
        <v>134</v>
      </c>
      <c r="AU350" s="239" t="s">
        <v>79</v>
      </c>
      <c r="AV350" s="14" t="s">
        <v>79</v>
      </c>
      <c r="AW350" s="14" t="s">
        <v>33</v>
      </c>
      <c r="AX350" s="14" t="s">
        <v>72</v>
      </c>
      <c r="AY350" s="239" t="s">
        <v>122</v>
      </c>
    </row>
    <row r="351" s="14" customFormat="1">
      <c r="A351" s="14"/>
      <c r="B351" s="229"/>
      <c r="C351" s="230"/>
      <c r="D351" s="220" t="s">
        <v>134</v>
      </c>
      <c r="E351" s="231" t="s">
        <v>19</v>
      </c>
      <c r="F351" s="232" t="s">
        <v>214</v>
      </c>
      <c r="G351" s="230"/>
      <c r="H351" s="233">
        <v>19.893999999999998</v>
      </c>
      <c r="I351" s="234"/>
      <c r="J351" s="230"/>
      <c r="K351" s="230"/>
      <c r="L351" s="235"/>
      <c r="M351" s="236"/>
      <c r="N351" s="237"/>
      <c r="O351" s="237"/>
      <c r="P351" s="237"/>
      <c r="Q351" s="237"/>
      <c r="R351" s="237"/>
      <c r="S351" s="237"/>
      <c r="T351" s="238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39" t="s">
        <v>134</v>
      </c>
      <c r="AU351" s="239" t="s">
        <v>79</v>
      </c>
      <c r="AV351" s="14" t="s">
        <v>79</v>
      </c>
      <c r="AW351" s="14" t="s">
        <v>33</v>
      </c>
      <c r="AX351" s="14" t="s">
        <v>72</v>
      </c>
      <c r="AY351" s="239" t="s">
        <v>122</v>
      </c>
    </row>
    <row r="352" s="14" customFormat="1">
      <c r="A352" s="14"/>
      <c r="B352" s="229"/>
      <c r="C352" s="230"/>
      <c r="D352" s="220" t="s">
        <v>134</v>
      </c>
      <c r="E352" s="231" t="s">
        <v>19</v>
      </c>
      <c r="F352" s="232" t="s">
        <v>215</v>
      </c>
      <c r="G352" s="230"/>
      <c r="H352" s="233">
        <v>-4.7960000000000003</v>
      </c>
      <c r="I352" s="234"/>
      <c r="J352" s="230"/>
      <c r="K352" s="230"/>
      <c r="L352" s="235"/>
      <c r="M352" s="236"/>
      <c r="N352" s="237"/>
      <c r="O352" s="237"/>
      <c r="P352" s="237"/>
      <c r="Q352" s="237"/>
      <c r="R352" s="237"/>
      <c r="S352" s="237"/>
      <c r="T352" s="23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39" t="s">
        <v>134</v>
      </c>
      <c r="AU352" s="239" t="s">
        <v>79</v>
      </c>
      <c r="AV352" s="14" t="s">
        <v>79</v>
      </c>
      <c r="AW352" s="14" t="s">
        <v>33</v>
      </c>
      <c r="AX352" s="14" t="s">
        <v>72</v>
      </c>
      <c r="AY352" s="239" t="s">
        <v>122</v>
      </c>
    </row>
    <row r="353" s="14" customFormat="1">
      <c r="A353" s="14"/>
      <c r="B353" s="229"/>
      <c r="C353" s="230"/>
      <c r="D353" s="220" t="s">
        <v>134</v>
      </c>
      <c r="E353" s="231" t="s">
        <v>19</v>
      </c>
      <c r="F353" s="232" t="s">
        <v>216</v>
      </c>
      <c r="G353" s="230"/>
      <c r="H353" s="233">
        <v>1.395</v>
      </c>
      <c r="I353" s="234"/>
      <c r="J353" s="230"/>
      <c r="K353" s="230"/>
      <c r="L353" s="235"/>
      <c r="M353" s="236"/>
      <c r="N353" s="237"/>
      <c r="O353" s="237"/>
      <c r="P353" s="237"/>
      <c r="Q353" s="237"/>
      <c r="R353" s="237"/>
      <c r="S353" s="237"/>
      <c r="T353" s="238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39" t="s">
        <v>134</v>
      </c>
      <c r="AU353" s="239" t="s">
        <v>79</v>
      </c>
      <c r="AV353" s="14" t="s">
        <v>79</v>
      </c>
      <c r="AW353" s="14" t="s">
        <v>33</v>
      </c>
      <c r="AX353" s="14" t="s">
        <v>72</v>
      </c>
      <c r="AY353" s="239" t="s">
        <v>122</v>
      </c>
    </row>
    <row r="354" s="14" customFormat="1">
      <c r="A354" s="14"/>
      <c r="B354" s="229"/>
      <c r="C354" s="230"/>
      <c r="D354" s="220" t="s">
        <v>134</v>
      </c>
      <c r="E354" s="231" t="s">
        <v>19</v>
      </c>
      <c r="F354" s="232" t="s">
        <v>217</v>
      </c>
      <c r="G354" s="230"/>
      <c r="H354" s="233">
        <v>0.42899999999999999</v>
      </c>
      <c r="I354" s="234"/>
      <c r="J354" s="230"/>
      <c r="K354" s="230"/>
      <c r="L354" s="235"/>
      <c r="M354" s="236"/>
      <c r="N354" s="237"/>
      <c r="O354" s="237"/>
      <c r="P354" s="237"/>
      <c r="Q354" s="237"/>
      <c r="R354" s="237"/>
      <c r="S354" s="237"/>
      <c r="T354" s="23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39" t="s">
        <v>134</v>
      </c>
      <c r="AU354" s="239" t="s">
        <v>79</v>
      </c>
      <c r="AV354" s="14" t="s">
        <v>79</v>
      </c>
      <c r="AW354" s="14" t="s">
        <v>33</v>
      </c>
      <c r="AX354" s="14" t="s">
        <v>72</v>
      </c>
      <c r="AY354" s="239" t="s">
        <v>122</v>
      </c>
    </row>
    <row r="355" s="14" customFormat="1">
      <c r="A355" s="14"/>
      <c r="B355" s="229"/>
      <c r="C355" s="230"/>
      <c r="D355" s="220" t="s">
        <v>134</v>
      </c>
      <c r="E355" s="231" t="s">
        <v>19</v>
      </c>
      <c r="F355" s="232" t="s">
        <v>218</v>
      </c>
      <c r="G355" s="230"/>
      <c r="H355" s="233">
        <v>-7.2000000000000002</v>
      </c>
      <c r="I355" s="234"/>
      <c r="J355" s="230"/>
      <c r="K355" s="230"/>
      <c r="L355" s="235"/>
      <c r="M355" s="236"/>
      <c r="N355" s="237"/>
      <c r="O355" s="237"/>
      <c r="P355" s="237"/>
      <c r="Q355" s="237"/>
      <c r="R355" s="237"/>
      <c r="S355" s="237"/>
      <c r="T355" s="238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39" t="s">
        <v>134</v>
      </c>
      <c r="AU355" s="239" t="s">
        <v>79</v>
      </c>
      <c r="AV355" s="14" t="s">
        <v>79</v>
      </c>
      <c r="AW355" s="14" t="s">
        <v>33</v>
      </c>
      <c r="AX355" s="14" t="s">
        <v>72</v>
      </c>
      <c r="AY355" s="239" t="s">
        <v>122</v>
      </c>
    </row>
    <row r="356" s="14" customFormat="1">
      <c r="A356" s="14"/>
      <c r="B356" s="229"/>
      <c r="C356" s="230"/>
      <c r="D356" s="220" t="s">
        <v>134</v>
      </c>
      <c r="E356" s="231" t="s">
        <v>19</v>
      </c>
      <c r="F356" s="232" t="s">
        <v>219</v>
      </c>
      <c r="G356" s="230"/>
      <c r="H356" s="233">
        <v>3.5510000000000002</v>
      </c>
      <c r="I356" s="234"/>
      <c r="J356" s="230"/>
      <c r="K356" s="230"/>
      <c r="L356" s="235"/>
      <c r="M356" s="236"/>
      <c r="N356" s="237"/>
      <c r="O356" s="237"/>
      <c r="P356" s="237"/>
      <c r="Q356" s="237"/>
      <c r="R356" s="237"/>
      <c r="S356" s="237"/>
      <c r="T356" s="23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39" t="s">
        <v>134</v>
      </c>
      <c r="AU356" s="239" t="s">
        <v>79</v>
      </c>
      <c r="AV356" s="14" t="s">
        <v>79</v>
      </c>
      <c r="AW356" s="14" t="s">
        <v>33</v>
      </c>
      <c r="AX356" s="14" t="s">
        <v>72</v>
      </c>
      <c r="AY356" s="239" t="s">
        <v>122</v>
      </c>
    </row>
    <row r="357" s="14" customFormat="1">
      <c r="A357" s="14"/>
      <c r="B357" s="229"/>
      <c r="C357" s="230"/>
      <c r="D357" s="220" t="s">
        <v>134</v>
      </c>
      <c r="E357" s="231" t="s">
        <v>19</v>
      </c>
      <c r="F357" s="232" t="s">
        <v>220</v>
      </c>
      <c r="G357" s="230"/>
      <c r="H357" s="233">
        <v>3.71</v>
      </c>
      <c r="I357" s="234"/>
      <c r="J357" s="230"/>
      <c r="K357" s="230"/>
      <c r="L357" s="235"/>
      <c r="M357" s="236"/>
      <c r="N357" s="237"/>
      <c r="O357" s="237"/>
      <c r="P357" s="237"/>
      <c r="Q357" s="237"/>
      <c r="R357" s="237"/>
      <c r="S357" s="237"/>
      <c r="T357" s="238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39" t="s">
        <v>134</v>
      </c>
      <c r="AU357" s="239" t="s">
        <v>79</v>
      </c>
      <c r="AV357" s="14" t="s">
        <v>79</v>
      </c>
      <c r="AW357" s="14" t="s">
        <v>33</v>
      </c>
      <c r="AX357" s="14" t="s">
        <v>72</v>
      </c>
      <c r="AY357" s="239" t="s">
        <v>122</v>
      </c>
    </row>
    <row r="358" s="14" customFormat="1">
      <c r="A358" s="14"/>
      <c r="B358" s="229"/>
      <c r="C358" s="230"/>
      <c r="D358" s="220" t="s">
        <v>134</v>
      </c>
      <c r="E358" s="231" t="s">
        <v>19</v>
      </c>
      <c r="F358" s="232" t="s">
        <v>221</v>
      </c>
      <c r="G358" s="230"/>
      <c r="H358" s="233">
        <v>-3.6000000000000001</v>
      </c>
      <c r="I358" s="234"/>
      <c r="J358" s="230"/>
      <c r="K358" s="230"/>
      <c r="L358" s="235"/>
      <c r="M358" s="236"/>
      <c r="N358" s="237"/>
      <c r="O358" s="237"/>
      <c r="P358" s="237"/>
      <c r="Q358" s="237"/>
      <c r="R358" s="237"/>
      <c r="S358" s="237"/>
      <c r="T358" s="238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39" t="s">
        <v>134</v>
      </c>
      <c r="AU358" s="239" t="s">
        <v>79</v>
      </c>
      <c r="AV358" s="14" t="s">
        <v>79</v>
      </c>
      <c r="AW358" s="14" t="s">
        <v>33</v>
      </c>
      <c r="AX358" s="14" t="s">
        <v>72</v>
      </c>
      <c r="AY358" s="239" t="s">
        <v>122</v>
      </c>
    </row>
    <row r="359" s="14" customFormat="1">
      <c r="A359" s="14"/>
      <c r="B359" s="229"/>
      <c r="C359" s="230"/>
      <c r="D359" s="220" t="s">
        <v>134</v>
      </c>
      <c r="E359" s="231" t="s">
        <v>19</v>
      </c>
      <c r="F359" s="232" t="s">
        <v>222</v>
      </c>
      <c r="G359" s="230"/>
      <c r="H359" s="233">
        <v>-8</v>
      </c>
      <c r="I359" s="234"/>
      <c r="J359" s="230"/>
      <c r="K359" s="230"/>
      <c r="L359" s="235"/>
      <c r="M359" s="236"/>
      <c r="N359" s="237"/>
      <c r="O359" s="237"/>
      <c r="P359" s="237"/>
      <c r="Q359" s="237"/>
      <c r="R359" s="237"/>
      <c r="S359" s="237"/>
      <c r="T359" s="23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39" t="s">
        <v>134</v>
      </c>
      <c r="AU359" s="239" t="s">
        <v>79</v>
      </c>
      <c r="AV359" s="14" t="s">
        <v>79</v>
      </c>
      <c r="AW359" s="14" t="s">
        <v>33</v>
      </c>
      <c r="AX359" s="14" t="s">
        <v>72</v>
      </c>
      <c r="AY359" s="239" t="s">
        <v>122</v>
      </c>
    </row>
    <row r="360" s="14" customFormat="1">
      <c r="A360" s="14"/>
      <c r="B360" s="229"/>
      <c r="C360" s="230"/>
      <c r="D360" s="220" t="s">
        <v>134</v>
      </c>
      <c r="E360" s="231" t="s">
        <v>19</v>
      </c>
      <c r="F360" s="232" t="s">
        <v>223</v>
      </c>
      <c r="G360" s="230"/>
      <c r="H360" s="233">
        <v>2.145</v>
      </c>
      <c r="I360" s="234"/>
      <c r="J360" s="230"/>
      <c r="K360" s="230"/>
      <c r="L360" s="235"/>
      <c r="M360" s="236"/>
      <c r="N360" s="237"/>
      <c r="O360" s="237"/>
      <c r="P360" s="237"/>
      <c r="Q360" s="237"/>
      <c r="R360" s="237"/>
      <c r="S360" s="237"/>
      <c r="T360" s="23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39" t="s">
        <v>134</v>
      </c>
      <c r="AU360" s="239" t="s">
        <v>79</v>
      </c>
      <c r="AV360" s="14" t="s">
        <v>79</v>
      </c>
      <c r="AW360" s="14" t="s">
        <v>33</v>
      </c>
      <c r="AX360" s="14" t="s">
        <v>72</v>
      </c>
      <c r="AY360" s="239" t="s">
        <v>122</v>
      </c>
    </row>
    <row r="361" s="14" customFormat="1">
      <c r="A361" s="14"/>
      <c r="B361" s="229"/>
      <c r="C361" s="230"/>
      <c r="D361" s="220" t="s">
        <v>134</v>
      </c>
      <c r="E361" s="231" t="s">
        <v>19</v>
      </c>
      <c r="F361" s="232" t="s">
        <v>224</v>
      </c>
      <c r="G361" s="230"/>
      <c r="H361" s="233">
        <v>-4.7380000000000004</v>
      </c>
      <c r="I361" s="234"/>
      <c r="J361" s="230"/>
      <c r="K361" s="230"/>
      <c r="L361" s="235"/>
      <c r="M361" s="236"/>
      <c r="N361" s="237"/>
      <c r="O361" s="237"/>
      <c r="P361" s="237"/>
      <c r="Q361" s="237"/>
      <c r="R361" s="237"/>
      <c r="S361" s="237"/>
      <c r="T361" s="23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39" t="s">
        <v>134</v>
      </c>
      <c r="AU361" s="239" t="s">
        <v>79</v>
      </c>
      <c r="AV361" s="14" t="s">
        <v>79</v>
      </c>
      <c r="AW361" s="14" t="s">
        <v>33</v>
      </c>
      <c r="AX361" s="14" t="s">
        <v>72</v>
      </c>
      <c r="AY361" s="239" t="s">
        <v>122</v>
      </c>
    </row>
    <row r="362" s="14" customFormat="1">
      <c r="A362" s="14"/>
      <c r="B362" s="229"/>
      <c r="C362" s="230"/>
      <c r="D362" s="220" t="s">
        <v>134</v>
      </c>
      <c r="E362" s="231" t="s">
        <v>19</v>
      </c>
      <c r="F362" s="232" t="s">
        <v>225</v>
      </c>
      <c r="G362" s="230"/>
      <c r="H362" s="233">
        <v>4.2460000000000004</v>
      </c>
      <c r="I362" s="234"/>
      <c r="J362" s="230"/>
      <c r="K362" s="230"/>
      <c r="L362" s="235"/>
      <c r="M362" s="236"/>
      <c r="N362" s="237"/>
      <c r="O362" s="237"/>
      <c r="P362" s="237"/>
      <c r="Q362" s="237"/>
      <c r="R362" s="237"/>
      <c r="S362" s="237"/>
      <c r="T362" s="23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39" t="s">
        <v>134</v>
      </c>
      <c r="AU362" s="239" t="s">
        <v>79</v>
      </c>
      <c r="AV362" s="14" t="s">
        <v>79</v>
      </c>
      <c r="AW362" s="14" t="s">
        <v>33</v>
      </c>
      <c r="AX362" s="14" t="s">
        <v>72</v>
      </c>
      <c r="AY362" s="239" t="s">
        <v>122</v>
      </c>
    </row>
    <row r="363" s="14" customFormat="1">
      <c r="A363" s="14"/>
      <c r="B363" s="229"/>
      <c r="C363" s="230"/>
      <c r="D363" s="220" t="s">
        <v>134</v>
      </c>
      <c r="E363" s="231" t="s">
        <v>19</v>
      </c>
      <c r="F363" s="232" t="s">
        <v>226</v>
      </c>
      <c r="G363" s="230"/>
      <c r="H363" s="233">
        <v>-0.504</v>
      </c>
      <c r="I363" s="234"/>
      <c r="J363" s="230"/>
      <c r="K363" s="230"/>
      <c r="L363" s="235"/>
      <c r="M363" s="236"/>
      <c r="N363" s="237"/>
      <c r="O363" s="237"/>
      <c r="P363" s="237"/>
      <c r="Q363" s="237"/>
      <c r="R363" s="237"/>
      <c r="S363" s="237"/>
      <c r="T363" s="238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39" t="s">
        <v>134</v>
      </c>
      <c r="AU363" s="239" t="s">
        <v>79</v>
      </c>
      <c r="AV363" s="14" t="s">
        <v>79</v>
      </c>
      <c r="AW363" s="14" t="s">
        <v>33</v>
      </c>
      <c r="AX363" s="14" t="s">
        <v>72</v>
      </c>
      <c r="AY363" s="239" t="s">
        <v>122</v>
      </c>
    </row>
    <row r="364" s="14" customFormat="1">
      <c r="A364" s="14"/>
      <c r="B364" s="229"/>
      <c r="C364" s="230"/>
      <c r="D364" s="220" t="s">
        <v>134</v>
      </c>
      <c r="E364" s="231" t="s">
        <v>19</v>
      </c>
      <c r="F364" s="232" t="s">
        <v>227</v>
      </c>
      <c r="G364" s="230"/>
      <c r="H364" s="233">
        <v>1.135</v>
      </c>
      <c r="I364" s="234"/>
      <c r="J364" s="230"/>
      <c r="K364" s="230"/>
      <c r="L364" s="235"/>
      <c r="M364" s="236"/>
      <c r="N364" s="237"/>
      <c r="O364" s="237"/>
      <c r="P364" s="237"/>
      <c r="Q364" s="237"/>
      <c r="R364" s="237"/>
      <c r="S364" s="237"/>
      <c r="T364" s="238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39" t="s">
        <v>134</v>
      </c>
      <c r="AU364" s="239" t="s">
        <v>79</v>
      </c>
      <c r="AV364" s="14" t="s">
        <v>79</v>
      </c>
      <c r="AW364" s="14" t="s">
        <v>33</v>
      </c>
      <c r="AX364" s="14" t="s">
        <v>72</v>
      </c>
      <c r="AY364" s="239" t="s">
        <v>122</v>
      </c>
    </row>
    <row r="365" s="14" customFormat="1">
      <c r="A365" s="14"/>
      <c r="B365" s="229"/>
      <c r="C365" s="230"/>
      <c r="D365" s="220" t="s">
        <v>134</v>
      </c>
      <c r="E365" s="231" t="s">
        <v>19</v>
      </c>
      <c r="F365" s="232" t="s">
        <v>228</v>
      </c>
      <c r="G365" s="230"/>
      <c r="H365" s="233">
        <v>2.2450000000000001</v>
      </c>
      <c r="I365" s="234"/>
      <c r="J365" s="230"/>
      <c r="K365" s="230"/>
      <c r="L365" s="235"/>
      <c r="M365" s="236"/>
      <c r="N365" s="237"/>
      <c r="O365" s="237"/>
      <c r="P365" s="237"/>
      <c r="Q365" s="237"/>
      <c r="R365" s="237"/>
      <c r="S365" s="237"/>
      <c r="T365" s="238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39" t="s">
        <v>134</v>
      </c>
      <c r="AU365" s="239" t="s">
        <v>79</v>
      </c>
      <c r="AV365" s="14" t="s">
        <v>79</v>
      </c>
      <c r="AW365" s="14" t="s">
        <v>33</v>
      </c>
      <c r="AX365" s="14" t="s">
        <v>72</v>
      </c>
      <c r="AY365" s="239" t="s">
        <v>122</v>
      </c>
    </row>
    <row r="366" s="14" customFormat="1">
      <c r="A366" s="14"/>
      <c r="B366" s="229"/>
      <c r="C366" s="230"/>
      <c r="D366" s="220" t="s">
        <v>134</v>
      </c>
      <c r="E366" s="231" t="s">
        <v>19</v>
      </c>
      <c r="F366" s="232" t="s">
        <v>229</v>
      </c>
      <c r="G366" s="230"/>
      <c r="H366" s="233">
        <v>-0.95199999999999996</v>
      </c>
      <c r="I366" s="234"/>
      <c r="J366" s="230"/>
      <c r="K366" s="230"/>
      <c r="L366" s="235"/>
      <c r="M366" s="236"/>
      <c r="N366" s="237"/>
      <c r="O366" s="237"/>
      <c r="P366" s="237"/>
      <c r="Q366" s="237"/>
      <c r="R366" s="237"/>
      <c r="S366" s="237"/>
      <c r="T366" s="238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39" t="s">
        <v>134</v>
      </c>
      <c r="AU366" s="239" t="s">
        <v>79</v>
      </c>
      <c r="AV366" s="14" t="s">
        <v>79</v>
      </c>
      <c r="AW366" s="14" t="s">
        <v>33</v>
      </c>
      <c r="AX366" s="14" t="s">
        <v>72</v>
      </c>
      <c r="AY366" s="239" t="s">
        <v>122</v>
      </c>
    </row>
    <row r="367" s="14" customFormat="1">
      <c r="A367" s="14"/>
      <c r="B367" s="229"/>
      <c r="C367" s="230"/>
      <c r="D367" s="220" t="s">
        <v>134</v>
      </c>
      <c r="E367" s="231" t="s">
        <v>19</v>
      </c>
      <c r="F367" s="232" t="s">
        <v>230</v>
      </c>
      <c r="G367" s="230"/>
      <c r="H367" s="233">
        <v>0.51800000000000002</v>
      </c>
      <c r="I367" s="234"/>
      <c r="J367" s="230"/>
      <c r="K367" s="230"/>
      <c r="L367" s="235"/>
      <c r="M367" s="236"/>
      <c r="N367" s="237"/>
      <c r="O367" s="237"/>
      <c r="P367" s="237"/>
      <c r="Q367" s="237"/>
      <c r="R367" s="237"/>
      <c r="S367" s="237"/>
      <c r="T367" s="23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39" t="s">
        <v>134</v>
      </c>
      <c r="AU367" s="239" t="s">
        <v>79</v>
      </c>
      <c r="AV367" s="14" t="s">
        <v>79</v>
      </c>
      <c r="AW367" s="14" t="s">
        <v>33</v>
      </c>
      <c r="AX367" s="14" t="s">
        <v>72</v>
      </c>
      <c r="AY367" s="239" t="s">
        <v>122</v>
      </c>
    </row>
    <row r="368" s="14" customFormat="1">
      <c r="A368" s="14"/>
      <c r="B368" s="229"/>
      <c r="C368" s="230"/>
      <c r="D368" s="220" t="s">
        <v>134</v>
      </c>
      <c r="E368" s="231" t="s">
        <v>19</v>
      </c>
      <c r="F368" s="232" t="s">
        <v>231</v>
      </c>
      <c r="G368" s="230"/>
      <c r="H368" s="233">
        <v>1.228</v>
      </c>
      <c r="I368" s="234"/>
      <c r="J368" s="230"/>
      <c r="K368" s="230"/>
      <c r="L368" s="235"/>
      <c r="M368" s="236"/>
      <c r="N368" s="237"/>
      <c r="O368" s="237"/>
      <c r="P368" s="237"/>
      <c r="Q368" s="237"/>
      <c r="R368" s="237"/>
      <c r="S368" s="237"/>
      <c r="T368" s="238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39" t="s">
        <v>134</v>
      </c>
      <c r="AU368" s="239" t="s">
        <v>79</v>
      </c>
      <c r="AV368" s="14" t="s">
        <v>79</v>
      </c>
      <c r="AW368" s="14" t="s">
        <v>33</v>
      </c>
      <c r="AX368" s="14" t="s">
        <v>72</v>
      </c>
      <c r="AY368" s="239" t="s">
        <v>122</v>
      </c>
    </row>
    <row r="369" s="14" customFormat="1">
      <c r="A369" s="14"/>
      <c r="B369" s="229"/>
      <c r="C369" s="230"/>
      <c r="D369" s="220" t="s">
        <v>134</v>
      </c>
      <c r="E369" s="231" t="s">
        <v>19</v>
      </c>
      <c r="F369" s="232" t="s">
        <v>232</v>
      </c>
      <c r="G369" s="230"/>
      <c r="H369" s="233">
        <v>2.2400000000000002</v>
      </c>
      <c r="I369" s="234"/>
      <c r="J369" s="230"/>
      <c r="K369" s="230"/>
      <c r="L369" s="235"/>
      <c r="M369" s="236"/>
      <c r="N369" s="237"/>
      <c r="O369" s="237"/>
      <c r="P369" s="237"/>
      <c r="Q369" s="237"/>
      <c r="R369" s="237"/>
      <c r="S369" s="237"/>
      <c r="T369" s="238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39" t="s">
        <v>134</v>
      </c>
      <c r="AU369" s="239" t="s">
        <v>79</v>
      </c>
      <c r="AV369" s="14" t="s">
        <v>79</v>
      </c>
      <c r="AW369" s="14" t="s">
        <v>33</v>
      </c>
      <c r="AX369" s="14" t="s">
        <v>72</v>
      </c>
      <c r="AY369" s="239" t="s">
        <v>122</v>
      </c>
    </row>
    <row r="370" s="15" customFormat="1">
      <c r="A370" s="15"/>
      <c r="B370" s="240"/>
      <c r="C370" s="241"/>
      <c r="D370" s="220" t="s">
        <v>134</v>
      </c>
      <c r="E370" s="242" t="s">
        <v>19</v>
      </c>
      <c r="F370" s="243" t="s">
        <v>172</v>
      </c>
      <c r="G370" s="241"/>
      <c r="H370" s="244">
        <v>362.68699999999984</v>
      </c>
      <c r="I370" s="245"/>
      <c r="J370" s="241"/>
      <c r="K370" s="241"/>
      <c r="L370" s="246"/>
      <c r="M370" s="247"/>
      <c r="N370" s="248"/>
      <c r="O370" s="248"/>
      <c r="P370" s="248"/>
      <c r="Q370" s="248"/>
      <c r="R370" s="248"/>
      <c r="S370" s="248"/>
      <c r="T370" s="249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50" t="s">
        <v>134</v>
      </c>
      <c r="AU370" s="250" t="s">
        <v>79</v>
      </c>
      <c r="AV370" s="15" t="s">
        <v>130</v>
      </c>
      <c r="AW370" s="15" t="s">
        <v>33</v>
      </c>
      <c r="AX370" s="15" t="s">
        <v>77</v>
      </c>
      <c r="AY370" s="250" t="s">
        <v>122</v>
      </c>
    </row>
    <row r="371" s="2" customFormat="1" ht="24.15" customHeight="1">
      <c r="A371" s="41"/>
      <c r="B371" s="42"/>
      <c r="C371" s="200" t="s">
        <v>409</v>
      </c>
      <c r="D371" s="200" t="s">
        <v>125</v>
      </c>
      <c r="E371" s="201" t="s">
        <v>410</v>
      </c>
      <c r="F371" s="202" t="s">
        <v>411</v>
      </c>
      <c r="G371" s="203" t="s">
        <v>167</v>
      </c>
      <c r="H371" s="204">
        <v>110.98</v>
      </c>
      <c r="I371" s="205"/>
      <c r="J371" s="206">
        <f>ROUND(I371*H371,2)</f>
        <v>0</v>
      </c>
      <c r="K371" s="202" t="s">
        <v>129</v>
      </c>
      <c r="L371" s="47"/>
      <c r="M371" s="207" t="s">
        <v>19</v>
      </c>
      <c r="N371" s="208" t="s">
        <v>43</v>
      </c>
      <c r="O371" s="87"/>
      <c r="P371" s="209">
        <f>O371*H371</f>
        <v>0</v>
      </c>
      <c r="Q371" s="209">
        <v>0</v>
      </c>
      <c r="R371" s="209">
        <f>Q371*H371</f>
        <v>0</v>
      </c>
      <c r="S371" s="209">
        <v>0</v>
      </c>
      <c r="T371" s="210">
        <f>S371*H371</f>
        <v>0</v>
      </c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R371" s="211" t="s">
        <v>256</v>
      </c>
      <c r="AT371" s="211" t="s">
        <v>125</v>
      </c>
      <c r="AU371" s="211" t="s">
        <v>79</v>
      </c>
      <c r="AY371" s="20" t="s">
        <v>122</v>
      </c>
      <c r="BE371" s="212">
        <f>IF(N371="základní",J371,0)</f>
        <v>0</v>
      </c>
      <c r="BF371" s="212">
        <f>IF(N371="snížená",J371,0)</f>
        <v>0</v>
      </c>
      <c r="BG371" s="212">
        <f>IF(N371="zákl. přenesená",J371,0)</f>
        <v>0</v>
      </c>
      <c r="BH371" s="212">
        <f>IF(N371="sníž. přenesená",J371,0)</f>
        <v>0</v>
      </c>
      <c r="BI371" s="212">
        <f>IF(N371="nulová",J371,0)</f>
        <v>0</v>
      </c>
      <c r="BJ371" s="20" t="s">
        <v>77</v>
      </c>
      <c r="BK371" s="212">
        <f>ROUND(I371*H371,2)</f>
        <v>0</v>
      </c>
      <c r="BL371" s="20" t="s">
        <v>256</v>
      </c>
      <c r="BM371" s="211" t="s">
        <v>412</v>
      </c>
    </row>
    <row r="372" s="2" customFormat="1">
      <c r="A372" s="41"/>
      <c r="B372" s="42"/>
      <c r="C372" s="43"/>
      <c r="D372" s="213" t="s">
        <v>132</v>
      </c>
      <c r="E372" s="43"/>
      <c r="F372" s="214" t="s">
        <v>413</v>
      </c>
      <c r="G372" s="43"/>
      <c r="H372" s="43"/>
      <c r="I372" s="215"/>
      <c r="J372" s="43"/>
      <c r="K372" s="43"/>
      <c r="L372" s="47"/>
      <c r="M372" s="216"/>
      <c r="N372" s="217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132</v>
      </c>
      <c r="AU372" s="20" t="s">
        <v>79</v>
      </c>
    </row>
    <row r="373" s="14" customFormat="1">
      <c r="A373" s="14"/>
      <c r="B373" s="229"/>
      <c r="C373" s="230"/>
      <c r="D373" s="220" t="s">
        <v>134</v>
      </c>
      <c r="E373" s="231" t="s">
        <v>19</v>
      </c>
      <c r="F373" s="232" t="s">
        <v>414</v>
      </c>
      <c r="G373" s="230"/>
      <c r="H373" s="233">
        <v>110.98</v>
      </c>
      <c r="I373" s="234"/>
      <c r="J373" s="230"/>
      <c r="K373" s="230"/>
      <c r="L373" s="235"/>
      <c r="M373" s="236"/>
      <c r="N373" s="237"/>
      <c r="O373" s="237"/>
      <c r="P373" s="237"/>
      <c r="Q373" s="237"/>
      <c r="R373" s="237"/>
      <c r="S373" s="237"/>
      <c r="T373" s="238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39" t="s">
        <v>134</v>
      </c>
      <c r="AU373" s="239" t="s">
        <v>79</v>
      </c>
      <c r="AV373" s="14" t="s">
        <v>79</v>
      </c>
      <c r="AW373" s="14" t="s">
        <v>33</v>
      </c>
      <c r="AX373" s="14" t="s">
        <v>77</v>
      </c>
      <c r="AY373" s="239" t="s">
        <v>122</v>
      </c>
    </row>
    <row r="374" s="2" customFormat="1" ht="24.15" customHeight="1">
      <c r="A374" s="41"/>
      <c r="B374" s="42"/>
      <c r="C374" s="200" t="s">
        <v>415</v>
      </c>
      <c r="D374" s="200" t="s">
        <v>125</v>
      </c>
      <c r="E374" s="201" t="s">
        <v>416</v>
      </c>
      <c r="F374" s="202" t="s">
        <v>417</v>
      </c>
      <c r="G374" s="203" t="s">
        <v>167</v>
      </c>
      <c r="H374" s="204">
        <v>110.98</v>
      </c>
      <c r="I374" s="205"/>
      <c r="J374" s="206">
        <f>ROUND(I374*H374,2)</f>
        <v>0</v>
      </c>
      <c r="K374" s="202" t="s">
        <v>129</v>
      </c>
      <c r="L374" s="47"/>
      <c r="M374" s="207" t="s">
        <v>19</v>
      </c>
      <c r="N374" s="208" t="s">
        <v>43</v>
      </c>
      <c r="O374" s="87"/>
      <c r="P374" s="209">
        <f>O374*H374</f>
        <v>0</v>
      </c>
      <c r="Q374" s="209">
        <v>4.0000000000000003E-05</v>
      </c>
      <c r="R374" s="209">
        <f>Q374*H374</f>
        <v>0.0044392000000000008</v>
      </c>
      <c r="S374" s="209">
        <v>0</v>
      </c>
      <c r="T374" s="210">
        <f>S374*H374</f>
        <v>0</v>
      </c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R374" s="211" t="s">
        <v>130</v>
      </c>
      <c r="AT374" s="211" t="s">
        <v>125</v>
      </c>
      <c r="AU374" s="211" t="s">
        <v>79</v>
      </c>
      <c r="AY374" s="20" t="s">
        <v>122</v>
      </c>
      <c r="BE374" s="212">
        <f>IF(N374="základní",J374,0)</f>
        <v>0</v>
      </c>
      <c r="BF374" s="212">
        <f>IF(N374="snížená",J374,0)</f>
        <v>0</v>
      </c>
      <c r="BG374" s="212">
        <f>IF(N374="zákl. přenesená",J374,0)</f>
        <v>0</v>
      </c>
      <c r="BH374" s="212">
        <f>IF(N374="sníž. přenesená",J374,0)</f>
        <v>0</v>
      </c>
      <c r="BI374" s="212">
        <f>IF(N374="nulová",J374,0)</f>
        <v>0</v>
      </c>
      <c r="BJ374" s="20" t="s">
        <v>77</v>
      </c>
      <c r="BK374" s="212">
        <f>ROUND(I374*H374,2)</f>
        <v>0</v>
      </c>
      <c r="BL374" s="20" t="s">
        <v>130</v>
      </c>
      <c r="BM374" s="211" t="s">
        <v>418</v>
      </c>
    </row>
    <row r="375" s="2" customFormat="1">
      <c r="A375" s="41"/>
      <c r="B375" s="42"/>
      <c r="C375" s="43"/>
      <c r="D375" s="213" t="s">
        <v>132</v>
      </c>
      <c r="E375" s="43"/>
      <c r="F375" s="214" t="s">
        <v>419</v>
      </c>
      <c r="G375" s="43"/>
      <c r="H375" s="43"/>
      <c r="I375" s="215"/>
      <c r="J375" s="43"/>
      <c r="K375" s="43"/>
      <c r="L375" s="47"/>
      <c r="M375" s="216"/>
      <c r="N375" s="217"/>
      <c r="O375" s="87"/>
      <c r="P375" s="87"/>
      <c r="Q375" s="87"/>
      <c r="R375" s="87"/>
      <c r="S375" s="87"/>
      <c r="T375" s="88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T375" s="20" t="s">
        <v>132</v>
      </c>
      <c r="AU375" s="20" t="s">
        <v>79</v>
      </c>
    </row>
    <row r="376" s="12" customFormat="1" ht="22.8" customHeight="1">
      <c r="A376" s="12"/>
      <c r="B376" s="184"/>
      <c r="C376" s="185"/>
      <c r="D376" s="186" t="s">
        <v>71</v>
      </c>
      <c r="E376" s="198" t="s">
        <v>420</v>
      </c>
      <c r="F376" s="198" t="s">
        <v>421</v>
      </c>
      <c r="G376" s="185"/>
      <c r="H376" s="185"/>
      <c r="I376" s="188"/>
      <c r="J376" s="199">
        <f>BK376</f>
        <v>0</v>
      </c>
      <c r="K376" s="185"/>
      <c r="L376" s="190"/>
      <c r="M376" s="191"/>
      <c r="N376" s="192"/>
      <c r="O376" s="192"/>
      <c r="P376" s="193">
        <f>SUM(P377:P387)</f>
        <v>0</v>
      </c>
      <c r="Q376" s="192"/>
      <c r="R376" s="193">
        <f>SUM(R377:R387)</f>
        <v>0</v>
      </c>
      <c r="S376" s="192"/>
      <c r="T376" s="194">
        <f>SUM(T377:T387)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195" t="s">
        <v>77</v>
      </c>
      <c r="AT376" s="196" t="s">
        <v>71</v>
      </c>
      <c r="AU376" s="196" t="s">
        <v>77</v>
      </c>
      <c r="AY376" s="195" t="s">
        <v>122</v>
      </c>
      <c r="BK376" s="197">
        <f>SUM(BK377:BK387)</f>
        <v>0</v>
      </c>
    </row>
    <row r="377" s="2" customFormat="1" ht="16.5" customHeight="1">
      <c r="A377" s="41"/>
      <c r="B377" s="42"/>
      <c r="C377" s="200" t="s">
        <v>422</v>
      </c>
      <c r="D377" s="200" t="s">
        <v>125</v>
      </c>
      <c r="E377" s="201" t="s">
        <v>423</v>
      </c>
      <c r="F377" s="202" t="s">
        <v>424</v>
      </c>
      <c r="G377" s="203" t="s">
        <v>145</v>
      </c>
      <c r="H377" s="204">
        <v>10.564</v>
      </c>
      <c r="I377" s="205"/>
      <c r="J377" s="206">
        <f>ROUND(I377*H377,2)</f>
        <v>0</v>
      </c>
      <c r="K377" s="202" t="s">
        <v>129</v>
      </c>
      <c r="L377" s="47"/>
      <c r="M377" s="207" t="s">
        <v>19</v>
      </c>
      <c r="N377" s="208" t="s">
        <v>43</v>
      </c>
      <c r="O377" s="87"/>
      <c r="P377" s="209">
        <f>O377*H377</f>
        <v>0</v>
      </c>
      <c r="Q377" s="209">
        <v>0</v>
      </c>
      <c r="R377" s="209">
        <f>Q377*H377</f>
        <v>0</v>
      </c>
      <c r="S377" s="209">
        <v>0</v>
      </c>
      <c r="T377" s="210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11" t="s">
        <v>130</v>
      </c>
      <c r="AT377" s="211" t="s">
        <v>125</v>
      </c>
      <c r="AU377" s="211" t="s">
        <v>79</v>
      </c>
      <c r="AY377" s="20" t="s">
        <v>122</v>
      </c>
      <c r="BE377" s="212">
        <f>IF(N377="základní",J377,0)</f>
        <v>0</v>
      </c>
      <c r="BF377" s="212">
        <f>IF(N377="snížená",J377,0)</f>
        <v>0</v>
      </c>
      <c r="BG377" s="212">
        <f>IF(N377="zákl. přenesená",J377,0)</f>
        <v>0</v>
      </c>
      <c r="BH377" s="212">
        <f>IF(N377="sníž. přenesená",J377,0)</f>
        <v>0</v>
      </c>
      <c r="BI377" s="212">
        <f>IF(N377="nulová",J377,0)</f>
        <v>0</v>
      </c>
      <c r="BJ377" s="20" t="s">
        <v>77</v>
      </c>
      <c r="BK377" s="212">
        <f>ROUND(I377*H377,2)</f>
        <v>0</v>
      </c>
      <c r="BL377" s="20" t="s">
        <v>130</v>
      </c>
      <c r="BM377" s="211" t="s">
        <v>425</v>
      </c>
    </row>
    <row r="378" s="2" customFormat="1">
      <c r="A378" s="41"/>
      <c r="B378" s="42"/>
      <c r="C378" s="43"/>
      <c r="D378" s="213" t="s">
        <v>132</v>
      </c>
      <c r="E378" s="43"/>
      <c r="F378" s="214" t="s">
        <v>426</v>
      </c>
      <c r="G378" s="43"/>
      <c r="H378" s="43"/>
      <c r="I378" s="215"/>
      <c r="J378" s="43"/>
      <c r="K378" s="43"/>
      <c r="L378" s="47"/>
      <c r="M378" s="216"/>
      <c r="N378" s="217"/>
      <c r="O378" s="87"/>
      <c r="P378" s="87"/>
      <c r="Q378" s="87"/>
      <c r="R378" s="87"/>
      <c r="S378" s="87"/>
      <c r="T378" s="88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T378" s="20" t="s">
        <v>132</v>
      </c>
      <c r="AU378" s="20" t="s">
        <v>79</v>
      </c>
    </row>
    <row r="379" s="2" customFormat="1" ht="24.15" customHeight="1">
      <c r="A379" s="41"/>
      <c r="B379" s="42"/>
      <c r="C379" s="200" t="s">
        <v>427</v>
      </c>
      <c r="D379" s="200" t="s">
        <v>125</v>
      </c>
      <c r="E379" s="201" t="s">
        <v>428</v>
      </c>
      <c r="F379" s="202" t="s">
        <v>429</v>
      </c>
      <c r="G379" s="203" t="s">
        <v>145</v>
      </c>
      <c r="H379" s="204">
        <v>10.564</v>
      </c>
      <c r="I379" s="205"/>
      <c r="J379" s="206">
        <f>ROUND(I379*H379,2)</f>
        <v>0</v>
      </c>
      <c r="K379" s="202" t="s">
        <v>129</v>
      </c>
      <c r="L379" s="47"/>
      <c r="M379" s="207" t="s">
        <v>19</v>
      </c>
      <c r="N379" s="208" t="s">
        <v>43</v>
      </c>
      <c r="O379" s="87"/>
      <c r="P379" s="209">
        <f>O379*H379</f>
        <v>0</v>
      </c>
      <c r="Q379" s="209">
        <v>0</v>
      </c>
      <c r="R379" s="209">
        <f>Q379*H379</f>
        <v>0</v>
      </c>
      <c r="S379" s="209">
        <v>0</v>
      </c>
      <c r="T379" s="210">
        <f>S379*H379</f>
        <v>0</v>
      </c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R379" s="211" t="s">
        <v>130</v>
      </c>
      <c r="AT379" s="211" t="s">
        <v>125</v>
      </c>
      <c r="AU379" s="211" t="s">
        <v>79</v>
      </c>
      <c r="AY379" s="20" t="s">
        <v>122</v>
      </c>
      <c r="BE379" s="212">
        <f>IF(N379="základní",J379,0)</f>
        <v>0</v>
      </c>
      <c r="BF379" s="212">
        <f>IF(N379="snížená",J379,0)</f>
        <v>0</v>
      </c>
      <c r="BG379" s="212">
        <f>IF(N379="zákl. přenesená",J379,0)</f>
        <v>0</v>
      </c>
      <c r="BH379" s="212">
        <f>IF(N379="sníž. přenesená",J379,0)</f>
        <v>0</v>
      </c>
      <c r="BI379" s="212">
        <f>IF(N379="nulová",J379,0)</f>
        <v>0</v>
      </c>
      <c r="BJ379" s="20" t="s">
        <v>77</v>
      </c>
      <c r="BK379" s="212">
        <f>ROUND(I379*H379,2)</f>
        <v>0</v>
      </c>
      <c r="BL379" s="20" t="s">
        <v>130</v>
      </c>
      <c r="BM379" s="211" t="s">
        <v>430</v>
      </c>
    </row>
    <row r="380" s="2" customFormat="1">
      <c r="A380" s="41"/>
      <c r="B380" s="42"/>
      <c r="C380" s="43"/>
      <c r="D380" s="213" t="s">
        <v>132</v>
      </c>
      <c r="E380" s="43"/>
      <c r="F380" s="214" t="s">
        <v>431</v>
      </c>
      <c r="G380" s="43"/>
      <c r="H380" s="43"/>
      <c r="I380" s="215"/>
      <c r="J380" s="43"/>
      <c r="K380" s="43"/>
      <c r="L380" s="47"/>
      <c r="M380" s="216"/>
      <c r="N380" s="217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20" t="s">
        <v>132</v>
      </c>
      <c r="AU380" s="20" t="s">
        <v>79</v>
      </c>
    </row>
    <row r="381" s="2" customFormat="1" ht="21.75" customHeight="1">
      <c r="A381" s="41"/>
      <c r="B381" s="42"/>
      <c r="C381" s="200" t="s">
        <v>432</v>
      </c>
      <c r="D381" s="200" t="s">
        <v>125</v>
      </c>
      <c r="E381" s="201" t="s">
        <v>433</v>
      </c>
      <c r="F381" s="202" t="s">
        <v>434</v>
      </c>
      <c r="G381" s="203" t="s">
        <v>145</v>
      </c>
      <c r="H381" s="204">
        <v>10.564</v>
      </c>
      <c r="I381" s="205"/>
      <c r="J381" s="206">
        <f>ROUND(I381*H381,2)</f>
        <v>0</v>
      </c>
      <c r="K381" s="202" t="s">
        <v>129</v>
      </c>
      <c r="L381" s="47"/>
      <c r="M381" s="207" t="s">
        <v>19</v>
      </c>
      <c r="N381" s="208" t="s">
        <v>43</v>
      </c>
      <c r="O381" s="87"/>
      <c r="P381" s="209">
        <f>O381*H381</f>
        <v>0</v>
      </c>
      <c r="Q381" s="209">
        <v>0</v>
      </c>
      <c r="R381" s="209">
        <f>Q381*H381</f>
        <v>0</v>
      </c>
      <c r="S381" s="209">
        <v>0</v>
      </c>
      <c r="T381" s="210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11" t="s">
        <v>130</v>
      </c>
      <c r="AT381" s="211" t="s">
        <v>125</v>
      </c>
      <c r="AU381" s="211" t="s">
        <v>79</v>
      </c>
      <c r="AY381" s="20" t="s">
        <v>122</v>
      </c>
      <c r="BE381" s="212">
        <f>IF(N381="základní",J381,0)</f>
        <v>0</v>
      </c>
      <c r="BF381" s="212">
        <f>IF(N381="snížená",J381,0)</f>
        <v>0</v>
      </c>
      <c r="BG381" s="212">
        <f>IF(N381="zákl. přenesená",J381,0)</f>
        <v>0</v>
      </c>
      <c r="BH381" s="212">
        <f>IF(N381="sníž. přenesená",J381,0)</f>
        <v>0</v>
      </c>
      <c r="BI381" s="212">
        <f>IF(N381="nulová",J381,0)</f>
        <v>0</v>
      </c>
      <c r="BJ381" s="20" t="s">
        <v>77</v>
      </c>
      <c r="BK381" s="212">
        <f>ROUND(I381*H381,2)</f>
        <v>0</v>
      </c>
      <c r="BL381" s="20" t="s">
        <v>130</v>
      </c>
      <c r="BM381" s="211" t="s">
        <v>435</v>
      </c>
    </row>
    <row r="382" s="2" customFormat="1">
      <c r="A382" s="41"/>
      <c r="B382" s="42"/>
      <c r="C382" s="43"/>
      <c r="D382" s="213" t="s">
        <v>132</v>
      </c>
      <c r="E382" s="43"/>
      <c r="F382" s="214" t="s">
        <v>436</v>
      </c>
      <c r="G382" s="43"/>
      <c r="H382" s="43"/>
      <c r="I382" s="215"/>
      <c r="J382" s="43"/>
      <c r="K382" s="43"/>
      <c r="L382" s="47"/>
      <c r="M382" s="216"/>
      <c r="N382" s="217"/>
      <c r="O382" s="87"/>
      <c r="P382" s="87"/>
      <c r="Q382" s="87"/>
      <c r="R382" s="87"/>
      <c r="S382" s="87"/>
      <c r="T382" s="88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T382" s="20" t="s">
        <v>132</v>
      </c>
      <c r="AU382" s="20" t="s">
        <v>79</v>
      </c>
    </row>
    <row r="383" s="2" customFormat="1" ht="24.15" customHeight="1">
      <c r="A383" s="41"/>
      <c r="B383" s="42"/>
      <c r="C383" s="200" t="s">
        <v>437</v>
      </c>
      <c r="D383" s="200" t="s">
        <v>125</v>
      </c>
      <c r="E383" s="201" t="s">
        <v>438</v>
      </c>
      <c r="F383" s="202" t="s">
        <v>439</v>
      </c>
      <c r="G383" s="203" t="s">
        <v>145</v>
      </c>
      <c r="H383" s="204">
        <v>63.384</v>
      </c>
      <c r="I383" s="205"/>
      <c r="J383" s="206">
        <f>ROUND(I383*H383,2)</f>
        <v>0</v>
      </c>
      <c r="K383" s="202" t="s">
        <v>129</v>
      </c>
      <c r="L383" s="47"/>
      <c r="M383" s="207" t="s">
        <v>19</v>
      </c>
      <c r="N383" s="208" t="s">
        <v>43</v>
      </c>
      <c r="O383" s="87"/>
      <c r="P383" s="209">
        <f>O383*H383</f>
        <v>0</v>
      </c>
      <c r="Q383" s="209">
        <v>0</v>
      </c>
      <c r="R383" s="209">
        <f>Q383*H383</f>
        <v>0</v>
      </c>
      <c r="S383" s="209">
        <v>0</v>
      </c>
      <c r="T383" s="210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1" t="s">
        <v>130</v>
      </c>
      <c r="AT383" s="211" t="s">
        <v>125</v>
      </c>
      <c r="AU383" s="211" t="s">
        <v>79</v>
      </c>
      <c r="AY383" s="20" t="s">
        <v>122</v>
      </c>
      <c r="BE383" s="212">
        <f>IF(N383="základní",J383,0)</f>
        <v>0</v>
      </c>
      <c r="BF383" s="212">
        <f>IF(N383="snížená",J383,0)</f>
        <v>0</v>
      </c>
      <c r="BG383" s="212">
        <f>IF(N383="zákl. přenesená",J383,0)</f>
        <v>0</v>
      </c>
      <c r="BH383" s="212">
        <f>IF(N383="sníž. přenesená",J383,0)</f>
        <v>0</v>
      </c>
      <c r="BI383" s="212">
        <f>IF(N383="nulová",J383,0)</f>
        <v>0</v>
      </c>
      <c r="BJ383" s="20" t="s">
        <v>77</v>
      </c>
      <c r="BK383" s="212">
        <f>ROUND(I383*H383,2)</f>
        <v>0</v>
      </c>
      <c r="BL383" s="20" t="s">
        <v>130</v>
      </c>
      <c r="BM383" s="211" t="s">
        <v>440</v>
      </c>
    </row>
    <row r="384" s="2" customFormat="1">
      <c r="A384" s="41"/>
      <c r="B384" s="42"/>
      <c r="C384" s="43"/>
      <c r="D384" s="213" t="s">
        <v>132</v>
      </c>
      <c r="E384" s="43"/>
      <c r="F384" s="214" t="s">
        <v>441</v>
      </c>
      <c r="G384" s="43"/>
      <c r="H384" s="43"/>
      <c r="I384" s="215"/>
      <c r="J384" s="43"/>
      <c r="K384" s="43"/>
      <c r="L384" s="47"/>
      <c r="M384" s="216"/>
      <c r="N384" s="217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132</v>
      </c>
      <c r="AU384" s="20" t="s">
        <v>79</v>
      </c>
    </row>
    <row r="385" s="14" customFormat="1">
      <c r="A385" s="14"/>
      <c r="B385" s="229"/>
      <c r="C385" s="230"/>
      <c r="D385" s="220" t="s">
        <v>134</v>
      </c>
      <c r="E385" s="231" t="s">
        <v>19</v>
      </c>
      <c r="F385" s="232" t="s">
        <v>442</v>
      </c>
      <c r="G385" s="230"/>
      <c r="H385" s="233">
        <v>63.384</v>
      </c>
      <c r="I385" s="234"/>
      <c r="J385" s="230"/>
      <c r="K385" s="230"/>
      <c r="L385" s="235"/>
      <c r="M385" s="236"/>
      <c r="N385" s="237"/>
      <c r="O385" s="237"/>
      <c r="P385" s="237"/>
      <c r="Q385" s="237"/>
      <c r="R385" s="237"/>
      <c r="S385" s="237"/>
      <c r="T385" s="238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39" t="s">
        <v>134</v>
      </c>
      <c r="AU385" s="239" t="s">
        <v>79</v>
      </c>
      <c r="AV385" s="14" t="s">
        <v>79</v>
      </c>
      <c r="AW385" s="14" t="s">
        <v>33</v>
      </c>
      <c r="AX385" s="14" t="s">
        <v>77</v>
      </c>
      <c r="AY385" s="239" t="s">
        <v>122</v>
      </c>
    </row>
    <row r="386" s="2" customFormat="1" ht="24.15" customHeight="1">
      <c r="A386" s="41"/>
      <c r="B386" s="42"/>
      <c r="C386" s="200" t="s">
        <v>443</v>
      </c>
      <c r="D386" s="200" t="s">
        <v>125</v>
      </c>
      <c r="E386" s="201" t="s">
        <v>444</v>
      </c>
      <c r="F386" s="202" t="s">
        <v>445</v>
      </c>
      <c r="G386" s="203" t="s">
        <v>145</v>
      </c>
      <c r="H386" s="204">
        <v>10.564</v>
      </c>
      <c r="I386" s="205"/>
      <c r="J386" s="206">
        <f>ROUND(I386*H386,2)</f>
        <v>0</v>
      </c>
      <c r="K386" s="202" t="s">
        <v>129</v>
      </c>
      <c r="L386" s="47"/>
      <c r="M386" s="207" t="s">
        <v>19</v>
      </c>
      <c r="N386" s="208" t="s">
        <v>43</v>
      </c>
      <c r="O386" s="87"/>
      <c r="P386" s="209">
        <f>O386*H386</f>
        <v>0</v>
      </c>
      <c r="Q386" s="209">
        <v>0</v>
      </c>
      <c r="R386" s="209">
        <f>Q386*H386</f>
        <v>0</v>
      </c>
      <c r="S386" s="209">
        <v>0</v>
      </c>
      <c r="T386" s="210">
        <f>S386*H386</f>
        <v>0</v>
      </c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R386" s="211" t="s">
        <v>130</v>
      </c>
      <c r="AT386" s="211" t="s">
        <v>125</v>
      </c>
      <c r="AU386" s="211" t="s">
        <v>79</v>
      </c>
      <c r="AY386" s="20" t="s">
        <v>122</v>
      </c>
      <c r="BE386" s="212">
        <f>IF(N386="základní",J386,0)</f>
        <v>0</v>
      </c>
      <c r="BF386" s="212">
        <f>IF(N386="snížená",J386,0)</f>
        <v>0</v>
      </c>
      <c r="BG386" s="212">
        <f>IF(N386="zákl. přenesená",J386,0)</f>
        <v>0</v>
      </c>
      <c r="BH386" s="212">
        <f>IF(N386="sníž. přenesená",J386,0)</f>
        <v>0</v>
      </c>
      <c r="BI386" s="212">
        <f>IF(N386="nulová",J386,0)</f>
        <v>0</v>
      </c>
      <c r="BJ386" s="20" t="s">
        <v>77</v>
      </c>
      <c r="BK386" s="212">
        <f>ROUND(I386*H386,2)</f>
        <v>0</v>
      </c>
      <c r="BL386" s="20" t="s">
        <v>130</v>
      </c>
      <c r="BM386" s="211" t="s">
        <v>446</v>
      </c>
    </row>
    <row r="387" s="2" customFormat="1">
      <c r="A387" s="41"/>
      <c r="B387" s="42"/>
      <c r="C387" s="43"/>
      <c r="D387" s="213" t="s">
        <v>132</v>
      </c>
      <c r="E387" s="43"/>
      <c r="F387" s="214" t="s">
        <v>447</v>
      </c>
      <c r="G387" s="43"/>
      <c r="H387" s="43"/>
      <c r="I387" s="215"/>
      <c r="J387" s="43"/>
      <c r="K387" s="43"/>
      <c r="L387" s="47"/>
      <c r="M387" s="216"/>
      <c r="N387" s="217"/>
      <c r="O387" s="87"/>
      <c r="P387" s="87"/>
      <c r="Q387" s="87"/>
      <c r="R387" s="87"/>
      <c r="S387" s="87"/>
      <c r="T387" s="88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T387" s="20" t="s">
        <v>132</v>
      </c>
      <c r="AU387" s="20" t="s">
        <v>79</v>
      </c>
    </row>
    <row r="388" s="12" customFormat="1" ht="22.8" customHeight="1">
      <c r="A388" s="12"/>
      <c r="B388" s="184"/>
      <c r="C388" s="185"/>
      <c r="D388" s="186" t="s">
        <v>71</v>
      </c>
      <c r="E388" s="198" t="s">
        <v>448</v>
      </c>
      <c r="F388" s="198" t="s">
        <v>449</v>
      </c>
      <c r="G388" s="185"/>
      <c r="H388" s="185"/>
      <c r="I388" s="188"/>
      <c r="J388" s="199">
        <f>BK388</f>
        <v>0</v>
      </c>
      <c r="K388" s="185"/>
      <c r="L388" s="190"/>
      <c r="M388" s="191"/>
      <c r="N388" s="192"/>
      <c r="O388" s="192"/>
      <c r="P388" s="193">
        <f>SUM(P389:P390)</f>
        <v>0</v>
      </c>
      <c r="Q388" s="192"/>
      <c r="R388" s="193">
        <f>SUM(R389:R390)</f>
        <v>0</v>
      </c>
      <c r="S388" s="192"/>
      <c r="T388" s="194">
        <f>SUM(T389:T390)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195" t="s">
        <v>77</v>
      </c>
      <c r="AT388" s="196" t="s">
        <v>71</v>
      </c>
      <c r="AU388" s="196" t="s">
        <v>77</v>
      </c>
      <c r="AY388" s="195" t="s">
        <v>122</v>
      </c>
      <c r="BK388" s="197">
        <f>SUM(BK389:BK390)</f>
        <v>0</v>
      </c>
    </row>
    <row r="389" s="2" customFormat="1" ht="33" customHeight="1">
      <c r="A389" s="41"/>
      <c r="B389" s="42"/>
      <c r="C389" s="200" t="s">
        <v>450</v>
      </c>
      <c r="D389" s="200" t="s">
        <v>125</v>
      </c>
      <c r="E389" s="201" t="s">
        <v>451</v>
      </c>
      <c r="F389" s="202" t="s">
        <v>452</v>
      </c>
      <c r="G389" s="203" t="s">
        <v>145</v>
      </c>
      <c r="H389" s="204">
        <v>11.459</v>
      </c>
      <c r="I389" s="205"/>
      <c r="J389" s="206">
        <f>ROUND(I389*H389,2)</f>
        <v>0</v>
      </c>
      <c r="K389" s="202" t="s">
        <v>129</v>
      </c>
      <c r="L389" s="47"/>
      <c r="M389" s="207" t="s">
        <v>19</v>
      </c>
      <c r="N389" s="208" t="s">
        <v>43</v>
      </c>
      <c r="O389" s="87"/>
      <c r="P389" s="209">
        <f>O389*H389</f>
        <v>0</v>
      </c>
      <c r="Q389" s="209">
        <v>0</v>
      </c>
      <c r="R389" s="209">
        <f>Q389*H389</f>
        <v>0</v>
      </c>
      <c r="S389" s="209">
        <v>0</v>
      </c>
      <c r="T389" s="210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1" t="s">
        <v>130</v>
      </c>
      <c r="AT389" s="211" t="s">
        <v>125</v>
      </c>
      <c r="AU389" s="211" t="s">
        <v>79</v>
      </c>
      <c r="AY389" s="20" t="s">
        <v>122</v>
      </c>
      <c r="BE389" s="212">
        <f>IF(N389="základní",J389,0)</f>
        <v>0</v>
      </c>
      <c r="BF389" s="212">
        <f>IF(N389="snížená",J389,0)</f>
        <v>0</v>
      </c>
      <c r="BG389" s="212">
        <f>IF(N389="zákl. přenesená",J389,0)</f>
        <v>0</v>
      </c>
      <c r="BH389" s="212">
        <f>IF(N389="sníž. přenesená",J389,0)</f>
        <v>0</v>
      </c>
      <c r="BI389" s="212">
        <f>IF(N389="nulová",J389,0)</f>
        <v>0</v>
      </c>
      <c r="BJ389" s="20" t="s">
        <v>77</v>
      </c>
      <c r="BK389" s="212">
        <f>ROUND(I389*H389,2)</f>
        <v>0</v>
      </c>
      <c r="BL389" s="20" t="s">
        <v>130</v>
      </c>
      <c r="BM389" s="211" t="s">
        <v>453</v>
      </c>
    </row>
    <row r="390" s="2" customFormat="1">
      <c r="A390" s="41"/>
      <c r="B390" s="42"/>
      <c r="C390" s="43"/>
      <c r="D390" s="213" t="s">
        <v>132</v>
      </c>
      <c r="E390" s="43"/>
      <c r="F390" s="214" t="s">
        <v>454</v>
      </c>
      <c r="G390" s="43"/>
      <c r="H390" s="43"/>
      <c r="I390" s="215"/>
      <c r="J390" s="43"/>
      <c r="K390" s="43"/>
      <c r="L390" s="47"/>
      <c r="M390" s="216"/>
      <c r="N390" s="217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132</v>
      </c>
      <c r="AU390" s="20" t="s">
        <v>79</v>
      </c>
    </row>
    <row r="391" s="12" customFormat="1" ht="25.92" customHeight="1">
      <c r="A391" s="12"/>
      <c r="B391" s="184"/>
      <c r="C391" s="185"/>
      <c r="D391" s="186" t="s">
        <v>71</v>
      </c>
      <c r="E391" s="187" t="s">
        <v>455</v>
      </c>
      <c r="F391" s="187" t="s">
        <v>456</v>
      </c>
      <c r="G391" s="185"/>
      <c r="H391" s="185"/>
      <c r="I391" s="188"/>
      <c r="J391" s="189">
        <f>BK391</f>
        <v>0</v>
      </c>
      <c r="K391" s="185"/>
      <c r="L391" s="190"/>
      <c r="M391" s="191"/>
      <c r="N391" s="192"/>
      <c r="O391" s="192"/>
      <c r="P391" s="193">
        <f>P392+P397+P402+P448+P467+P472+P476+P487+P498+P578+P609+P642+P715+P759</f>
        <v>0</v>
      </c>
      <c r="Q391" s="192"/>
      <c r="R391" s="193">
        <f>R392+R397+R402+R448+R467+R472+R476+R487+R498+R578+R609+R642+R715+R759</f>
        <v>3.76342731</v>
      </c>
      <c r="S391" s="192"/>
      <c r="T391" s="194">
        <f>T392+T397+T402+T448+T467+T472+T476+T487+T498+T578+T609+T642+T715+T759</f>
        <v>3.8901205499999993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195" t="s">
        <v>79</v>
      </c>
      <c r="AT391" s="196" t="s">
        <v>71</v>
      </c>
      <c r="AU391" s="196" t="s">
        <v>72</v>
      </c>
      <c r="AY391" s="195" t="s">
        <v>122</v>
      </c>
      <c r="BK391" s="197">
        <f>BK392+BK397+BK402+BK448+BK467+BK472+BK476+BK487+BK498+BK578+BK609+BK642+BK715+BK759</f>
        <v>0</v>
      </c>
    </row>
    <row r="392" s="12" customFormat="1" ht="22.8" customHeight="1">
      <c r="A392" s="12"/>
      <c r="B392" s="184"/>
      <c r="C392" s="185"/>
      <c r="D392" s="186" t="s">
        <v>71</v>
      </c>
      <c r="E392" s="198" t="s">
        <v>457</v>
      </c>
      <c r="F392" s="198" t="s">
        <v>458</v>
      </c>
      <c r="G392" s="185"/>
      <c r="H392" s="185"/>
      <c r="I392" s="188"/>
      <c r="J392" s="199">
        <f>BK392</f>
        <v>0</v>
      </c>
      <c r="K392" s="185"/>
      <c r="L392" s="190"/>
      <c r="M392" s="191"/>
      <c r="N392" s="192"/>
      <c r="O392" s="192"/>
      <c r="P392" s="193">
        <f>SUM(P393:P396)</f>
        <v>0</v>
      </c>
      <c r="Q392" s="192"/>
      <c r="R392" s="193">
        <f>SUM(R393:R396)</f>
        <v>0</v>
      </c>
      <c r="S392" s="192"/>
      <c r="T392" s="194">
        <f>SUM(T393:T396)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195" t="s">
        <v>79</v>
      </c>
      <c r="AT392" s="196" t="s">
        <v>71</v>
      </c>
      <c r="AU392" s="196" t="s">
        <v>77</v>
      </c>
      <c r="AY392" s="195" t="s">
        <v>122</v>
      </c>
      <c r="BK392" s="197">
        <f>SUM(BK393:BK396)</f>
        <v>0</v>
      </c>
    </row>
    <row r="393" s="2" customFormat="1" ht="16.5" customHeight="1">
      <c r="A393" s="41"/>
      <c r="B393" s="42"/>
      <c r="C393" s="200" t="s">
        <v>459</v>
      </c>
      <c r="D393" s="200" t="s">
        <v>125</v>
      </c>
      <c r="E393" s="201" t="s">
        <v>460</v>
      </c>
      <c r="F393" s="202" t="s">
        <v>461</v>
      </c>
      <c r="G393" s="203" t="s">
        <v>462</v>
      </c>
      <c r="H393" s="204">
        <v>1</v>
      </c>
      <c r="I393" s="205"/>
      <c r="J393" s="206">
        <f>ROUND(I393*H393,2)</f>
        <v>0</v>
      </c>
      <c r="K393" s="202" t="s">
        <v>19</v>
      </c>
      <c r="L393" s="47"/>
      <c r="M393" s="207" t="s">
        <v>19</v>
      </c>
      <c r="N393" s="208" t="s">
        <v>43</v>
      </c>
      <c r="O393" s="87"/>
      <c r="P393" s="209">
        <f>O393*H393</f>
        <v>0</v>
      </c>
      <c r="Q393" s="209">
        <v>0</v>
      </c>
      <c r="R393" s="209">
        <f>Q393*H393</f>
        <v>0</v>
      </c>
      <c r="S393" s="209">
        <v>0</v>
      </c>
      <c r="T393" s="210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11" t="s">
        <v>256</v>
      </c>
      <c r="AT393" s="211" t="s">
        <v>125</v>
      </c>
      <c r="AU393" s="211" t="s">
        <v>79</v>
      </c>
      <c r="AY393" s="20" t="s">
        <v>122</v>
      </c>
      <c r="BE393" s="212">
        <f>IF(N393="základní",J393,0)</f>
        <v>0</v>
      </c>
      <c r="BF393" s="212">
        <f>IF(N393="snížená",J393,0)</f>
        <v>0</v>
      </c>
      <c r="BG393" s="212">
        <f>IF(N393="zákl. přenesená",J393,0)</f>
        <v>0</v>
      </c>
      <c r="BH393" s="212">
        <f>IF(N393="sníž. přenesená",J393,0)</f>
        <v>0</v>
      </c>
      <c r="BI393" s="212">
        <f>IF(N393="nulová",J393,0)</f>
        <v>0</v>
      </c>
      <c r="BJ393" s="20" t="s">
        <v>77</v>
      </c>
      <c r="BK393" s="212">
        <f>ROUND(I393*H393,2)</f>
        <v>0</v>
      </c>
      <c r="BL393" s="20" t="s">
        <v>256</v>
      </c>
      <c r="BM393" s="211" t="s">
        <v>463</v>
      </c>
    </row>
    <row r="394" s="2" customFormat="1" ht="16.5" customHeight="1">
      <c r="A394" s="41"/>
      <c r="B394" s="42"/>
      <c r="C394" s="200" t="s">
        <v>464</v>
      </c>
      <c r="D394" s="200" t="s">
        <v>125</v>
      </c>
      <c r="E394" s="201" t="s">
        <v>465</v>
      </c>
      <c r="F394" s="202" t="s">
        <v>466</v>
      </c>
      <c r="G394" s="203" t="s">
        <v>462</v>
      </c>
      <c r="H394" s="204">
        <v>1</v>
      </c>
      <c r="I394" s="205"/>
      <c r="J394" s="206">
        <f>ROUND(I394*H394,2)</f>
        <v>0</v>
      </c>
      <c r="K394" s="202" t="s">
        <v>19</v>
      </c>
      <c r="L394" s="47"/>
      <c r="M394" s="207" t="s">
        <v>19</v>
      </c>
      <c r="N394" s="208" t="s">
        <v>43</v>
      </c>
      <c r="O394" s="87"/>
      <c r="P394" s="209">
        <f>O394*H394</f>
        <v>0</v>
      </c>
      <c r="Q394" s="209">
        <v>0</v>
      </c>
      <c r="R394" s="209">
        <f>Q394*H394</f>
        <v>0</v>
      </c>
      <c r="S394" s="209">
        <v>0</v>
      </c>
      <c r="T394" s="210">
        <f>S394*H394</f>
        <v>0</v>
      </c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R394" s="211" t="s">
        <v>256</v>
      </c>
      <c r="AT394" s="211" t="s">
        <v>125</v>
      </c>
      <c r="AU394" s="211" t="s">
        <v>79</v>
      </c>
      <c r="AY394" s="20" t="s">
        <v>122</v>
      </c>
      <c r="BE394" s="212">
        <f>IF(N394="základní",J394,0)</f>
        <v>0</v>
      </c>
      <c r="BF394" s="212">
        <f>IF(N394="snížená",J394,0)</f>
        <v>0</v>
      </c>
      <c r="BG394" s="212">
        <f>IF(N394="zákl. přenesená",J394,0)</f>
        <v>0</v>
      </c>
      <c r="BH394" s="212">
        <f>IF(N394="sníž. přenesená",J394,0)</f>
        <v>0</v>
      </c>
      <c r="BI394" s="212">
        <f>IF(N394="nulová",J394,0)</f>
        <v>0</v>
      </c>
      <c r="BJ394" s="20" t="s">
        <v>77</v>
      </c>
      <c r="BK394" s="212">
        <f>ROUND(I394*H394,2)</f>
        <v>0</v>
      </c>
      <c r="BL394" s="20" t="s">
        <v>256</v>
      </c>
      <c r="BM394" s="211" t="s">
        <v>467</v>
      </c>
    </row>
    <row r="395" s="2" customFormat="1" ht="24.15" customHeight="1">
      <c r="A395" s="41"/>
      <c r="B395" s="42"/>
      <c r="C395" s="200" t="s">
        <v>468</v>
      </c>
      <c r="D395" s="200" t="s">
        <v>125</v>
      </c>
      <c r="E395" s="201" t="s">
        <v>469</v>
      </c>
      <c r="F395" s="202" t="s">
        <v>470</v>
      </c>
      <c r="G395" s="203" t="s">
        <v>471</v>
      </c>
      <c r="H395" s="272"/>
      <c r="I395" s="205"/>
      <c r="J395" s="206">
        <f>ROUND(I395*H395,2)</f>
        <v>0</v>
      </c>
      <c r="K395" s="202" t="s">
        <v>129</v>
      </c>
      <c r="L395" s="47"/>
      <c r="M395" s="207" t="s">
        <v>19</v>
      </c>
      <c r="N395" s="208" t="s">
        <v>43</v>
      </c>
      <c r="O395" s="87"/>
      <c r="P395" s="209">
        <f>O395*H395</f>
        <v>0</v>
      </c>
      <c r="Q395" s="209">
        <v>0</v>
      </c>
      <c r="R395" s="209">
        <f>Q395*H395</f>
        <v>0</v>
      </c>
      <c r="S395" s="209">
        <v>0</v>
      </c>
      <c r="T395" s="210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1" t="s">
        <v>256</v>
      </c>
      <c r="AT395" s="211" t="s">
        <v>125</v>
      </c>
      <c r="AU395" s="211" t="s">
        <v>79</v>
      </c>
      <c r="AY395" s="20" t="s">
        <v>122</v>
      </c>
      <c r="BE395" s="212">
        <f>IF(N395="základní",J395,0)</f>
        <v>0</v>
      </c>
      <c r="BF395" s="212">
        <f>IF(N395="snížená",J395,0)</f>
        <v>0</v>
      </c>
      <c r="BG395" s="212">
        <f>IF(N395="zákl. přenesená",J395,0)</f>
        <v>0</v>
      </c>
      <c r="BH395" s="212">
        <f>IF(N395="sníž. přenesená",J395,0)</f>
        <v>0</v>
      </c>
      <c r="BI395" s="212">
        <f>IF(N395="nulová",J395,0)</f>
        <v>0</v>
      </c>
      <c r="BJ395" s="20" t="s">
        <v>77</v>
      </c>
      <c r="BK395" s="212">
        <f>ROUND(I395*H395,2)</f>
        <v>0</v>
      </c>
      <c r="BL395" s="20" t="s">
        <v>256</v>
      </c>
      <c r="BM395" s="211" t="s">
        <v>472</v>
      </c>
    </row>
    <row r="396" s="2" customFormat="1">
      <c r="A396" s="41"/>
      <c r="B396" s="42"/>
      <c r="C396" s="43"/>
      <c r="D396" s="213" t="s">
        <v>132</v>
      </c>
      <c r="E396" s="43"/>
      <c r="F396" s="214" t="s">
        <v>473</v>
      </c>
      <c r="G396" s="43"/>
      <c r="H396" s="43"/>
      <c r="I396" s="215"/>
      <c r="J396" s="43"/>
      <c r="K396" s="43"/>
      <c r="L396" s="47"/>
      <c r="M396" s="216"/>
      <c r="N396" s="217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132</v>
      </c>
      <c r="AU396" s="20" t="s">
        <v>79</v>
      </c>
    </row>
    <row r="397" s="12" customFormat="1" ht="22.8" customHeight="1">
      <c r="A397" s="12"/>
      <c r="B397" s="184"/>
      <c r="C397" s="185"/>
      <c r="D397" s="186" t="s">
        <v>71</v>
      </c>
      <c r="E397" s="198" t="s">
        <v>474</v>
      </c>
      <c r="F397" s="198" t="s">
        <v>475</v>
      </c>
      <c r="G397" s="185"/>
      <c r="H397" s="185"/>
      <c r="I397" s="188"/>
      <c r="J397" s="199">
        <f>BK397</f>
        <v>0</v>
      </c>
      <c r="K397" s="185"/>
      <c r="L397" s="190"/>
      <c r="M397" s="191"/>
      <c r="N397" s="192"/>
      <c r="O397" s="192"/>
      <c r="P397" s="193">
        <f>SUM(P398:P401)</f>
        <v>0</v>
      </c>
      <c r="Q397" s="192"/>
      <c r="R397" s="193">
        <f>SUM(R398:R401)</f>
        <v>0</v>
      </c>
      <c r="S397" s="192"/>
      <c r="T397" s="194">
        <f>SUM(T398:T401)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195" t="s">
        <v>79</v>
      </c>
      <c r="AT397" s="196" t="s">
        <v>71</v>
      </c>
      <c r="AU397" s="196" t="s">
        <v>77</v>
      </c>
      <c r="AY397" s="195" t="s">
        <v>122</v>
      </c>
      <c r="BK397" s="197">
        <f>SUM(BK398:BK401)</f>
        <v>0</v>
      </c>
    </row>
    <row r="398" s="2" customFormat="1" ht="16.5" customHeight="1">
      <c r="A398" s="41"/>
      <c r="B398" s="42"/>
      <c r="C398" s="200" t="s">
        <v>476</v>
      </c>
      <c r="D398" s="200" t="s">
        <v>125</v>
      </c>
      <c r="E398" s="201" t="s">
        <v>477</v>
      </c>
      <c r="F398" s="202" t="s">
        <v>478</v>
      </c>
      <c r="G398" s="203" t="s">
        <v>462</v>
      </c>
      <c r="H398" s="204">
        <v>1</v>
      </c>
      <c r="I398" s="205"/>
      <c r="J398" s="206">
        <f>ROUND(I398*H398,2)</f>
        <v>0</v>
      </c>
      <c r="K398" s="202" t="s">
        <v>19</v>
      </c>
      <c r="L398" s="47"/>
      <c r="M398" s="207" t="s">
        <v>19</v>
      </c>
      <c r="N398" s="208" t="s">
        <v>43</v>
      </c>
      <c r="O398" s="87"/>
      <c r="P398" s="209">
        <f>O398*H398</f>
        <v>0</v>
      </c>
      <c r="Q398" s="209">
        <v>0</v>
      </c>
      <c r="R398" s="209">
        <f>Q398*H398</f>
        <v>0</v>
      </c>
      <c r="S398" s="209">
        <v>0</v>
      </c>
      <c r="T398" s="210">
        <f>S398*H398</f>
        <v>0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11" t="s">
        <v>256</v>
      </c>
      <c r="AT398" s="211" t="s">
        <v>125</v>
      </c>
      <c r="AU398" s="211" t="s">
        <v>79</v>
      </c>
      <c r="AY398" s="20" t="s">
        <v>122</v>
      </c>
      <c r="BE398" s="212">
        <f>IF(N398="základní",J398,0)</f>
        <v>0</v>
      </c>
      <c r="BF398" s="212">
        <f>IF(N398="snížená",J398,0)</f>
        <v>0</v>
      </c>
      <c r="BG398" s="212">
        <f>IF(N398="zákl. přenesená",J398,0)</f>
        <v>0</v>
      </c>
      <c r="BH398" s="212">
        <f>IF(N398="sníž. přenesená",J398,0)</f>
        <v>0</v>
      </c>
      <c r="BI398" s="212">
        <f>IF(N398="nulová",J398,0)</f>
        <v>0</v>
      </c>
      <c r="BJ398" s="20" t="s">
        <v>77</v>
      </c>
      <c r="BK398" s="212">
        <f>ROUND(I398*H398,2)</f>
        <v>0</v>
      </c>
      <c r="BL398" s="20" t="s">
        <v>256</v>
      </c>
      <c r="BM398" s="211" t="s">
        <v>479</v>
      </c>
    </row>
    <row r="399" s="2" customFormat="1" ht="21.75" customHeight="1">
      <c r="A399" s="41"/>
      <c r="B399" s="42"/>
      <c r="C399" s="200" t="s">
        <v>480</v>
      </c>
      <c r="D399" s="200" t="s">
        <v>125</v>
      </c>
      <c r="E399" s="201" t="s">
        <v>481</v>
      </c>
      <c r="F399" s="202" t="s">
        <v>482</v>
      </c>
      <c r="G399" s="203" t="s">
        <v>462</v>
      </c>
      <c r="H399" s="204">
        <v>1</v>
      </c>
      <c r="I399" s="205"/>
      <c r="J399" s="206">
        <f>ROUND(I399*H399,2)</f>
        <v>0</v>
      </c>
      <c r="K399" s="202" t="s">
        <v>19</v>
      </c>
      <c r="L399" s="47"/>
      <c r="M399" s="207" t="s">
        <v>19</v>
      </c>
      <c r="N399" s="208" t="s">
        <v>43</v>
      </c>
      <c r="O399" s="87"/>
      <c r="P399" s="209">
        <f>O399*H399</f>
        <v>0</v>
      </c>
      <c r="Q399" s="209">
        <v>0</v>
      </c>
      <c r="R399" s="209">
        <f>Q399*H399</f>
        <v>0</v>
      </c>
      <c r="S399" s="209">
        <v>0</v>
      </c>
      <c r="T399" s="210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1" t="s">
        <v>256</v>
      </c>
      <c r="AT399" s="211" t="s">
        <v>125</v>
      </c>
      <c r="AU399" s="211" t="s">
        <v>79</v>
      </c>
      <c r="AY399" s="20" t="s">
        <v>122</v>
      </c>
      <c r="BE399" s="212">
        <f>IF(N399="základní",J399,0)</f>
        <v>0</v>
      </c>
      <c r="BF399" s="212">
        <f>IF(N399="snížená",J399,0)</f>
        <v>0</v>
      </c>
      <c r="BG399" s="212">
        <f>IF(N399="zákl. přenesená",J399,0)</f>
        <v>0</v>
      </c>
      <c r="BH399" s="212">
        <f>IF(N399="sníž. přenesená",J399,0)</f>
        <v>0</v>
      </c>
      <c r="BI399" s="212">
        <f>IF(N399="nulová",J399,0)</f>
        <v>0</v>
      </c>
      <c r="BJ399" s="20" t="s">
        <v>77</v>
      </c>
      <c r="BK399" s="212">
        <f>ROUND(I399*H399,2)</f>
        <v>0</v>
      </c>
      <c r="BL399" s="20" t="s">
        <v>256</v>
      </c>
      <c r="BM399" s="211" t="s">
        <v>483</v>
      </c>
    </row>
    <row r="400" s="2" customFormat="1" ht="24.15" customHeight="1">
      <c r="A400" s="41"/>
      <c r="B400" s="42"/>
      <c r="C400" s="200" t="s">
        <v>484</v>
      </c>
      <c r="D400" s="200" t="s">
        <v>125</v>
      </c>
      <c r="E400" s="201" t="s">
        <v>485</v>
      </c>
      <c r="F400" s="202" t="s">
        <v>486</v>
      </c>
      <c r="G400" s="203" t="s">
        <v>471</v>
      </c>
      <c r="H400" s="272"/>
      <c r="I400" s="205"/>
      <c r="J400" s="206">
        <f>ROUND(I400*H400,2)</f>
        <v>0</v>
      </c>
      <c r="K400" s="202" t="s">
        <v>129</v>
      </c>
      <c r="L400" s="47"/>
      <c r="M400" s="207" t="s">
        <v>19</v>
      </c>
      <c r="N400" s="208" t="s">
        <v>43</v>
      </c>
      <c r="O400" s="87"/>
      <c r="P400" s="209">
        <f>O400*H400</f>
        <v>0</v>
      </c>
      <c r="Q400" s="209">
        <v>0</v>
      </c>
      <c r="R400" s="209">
        <f>Q400*H400</f>
        <v>0</v>
      </c>
      <c r="S400" s="209">
        <v>0</v>
      </c>
      <c r="T400" s="210">
        <f>S400*H400</f>
        <v>0</v>
      </c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R400" s="211" t="s">
        <v>256</v>
      </c>
      <c r="AT400" s="211" t="s">
        <v>125</v>
      </c>
      <c r="AU400" s="211" t="s">
        <v>79</v>
      </c>
      <c r="AY400" s="20" t="s">
        <v>122</v>
      </c>
      <c r="BE400" s="212">
        <f>IF(N400="základní",J400,0)</f>
        <v>0</v>
      </c>
      <c r="BF400" s="212">
        <f>IF(N400="snížená",J400,0)</f>
        <v>0</v>
      </c>
      <c r="BG400" s="212">
        <f>IF(N400="zákl. přenesená",J400,0)</f>
        <v>0</v>
      </c>
      <c r="BH400" s="212">
        <f>IF(N400="sníž. přenesená",J400,0)</f>
        <v>0</v>
      </c>
      <c r="BI400" s="212">
        <f>IF(N400="nulová",J400,0)</f>
        <v>0</v>
      </c>
      <c r="BJ400" s="20" t="s">
        <v>77</v>
      </c>
      <c r="BK400" s="212">
        <f>ROUND(I400*H400,2)</f>
        <v>0</v>
      </c>
      <c r="BL400" s="20" t="s">
        <v>256</v>
      </c>
      <c r="BM400" s="211" t="s">
        <v>487</v>
      </c>
    </row>
    <row r="401" s="2" customFormat="1">
      <c r="A401" s="41"/>
      <c r="B401" s="42"/>
      <c r="C401" s="43"/>
      <c r="D401" s="213" t="s">
        <v>132</v>
      </c>
      <c r="E401" s="43"/>
      <c r="F401" s="214" t="s">
        <v>488</v>
      </c>
      <c r="G401" s="43"/>
      <c r="H401" s="43"/>
      <c r="I401" s="215"/>
      <c r="J401" s="43"/>
      <c r="K401" s="43"/>
      <c r="L401" s="47"/>
      <c r="M401" s="216"/>
      <c r="N401" s="217"/>
      <c r="O401" s="87"/>
      <c r="P401" s="87"/>
      <c r="Q401" s="87"/>
      <c r="R401" s="87"/>
      <c r="S401" s="87"/>
      <c r="T401" s="88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T401" s="20" t="s">
        <v>132</v>
      </c>
      <c r="AU401" s="20" t="s">
        <v>79</v>
      </c>
    </row>
    <row r="402" s="12" customFormat="1" ht="22.8" customHeight="1">
      <c r="A402" s="12"/>
      <c r="B402" s="184"/>
      <c r="C402" s="185"/>
      <c r="D402" s="186" t="s">
        <v>71</v>
      </c>
      <c r="E402" s="198" t="s">
        <v>489</v>
      </c>
      <c r="F402" s="198" t="s">
        <v>490</v>
      </c>
      <c r="G402" s="185"/>
      <c r="H402" s="185"/>
      <c r="I402" s="188"/>
      <c r="J402" s="199">
        <f>BK402</f>
        <v>0</v>
      </c>
      <c r="K402" s="185"/>
      <c r="L402" s="190"/>
      <c r="M402" s="191"/>
      <c r="N402" s="192"/>
      <c r="O402" s="192"/>
      <c r="P402" s="193">
        <f>SUM(P403:P447)</f>
        <v>0</v>
      </c>
      <c r="Q402" s="192"/>
      <c r="R402" s="193">
        <f>SUM(R403:R447)</f>
        <v>0.10359000000000002</v>
      </c>
      <c r="S402" s="192"/>
      <c r="T402" s="194">
        <f>SUM(T403:T447)</f>
        <v>0.16982999999999998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195" t="s">
        <v>79</v>
      </c>
      <c r="AT402" s="196" t="s">
        <v>71</v>
      </c>
      <c r="AU402" s="196" t="s">
        <v>77</v>
      </c>
      <c r="AY402" s="195" t="s">
        <v>122</v>
      </c>
      <c r="BK402" s="197">
        <f>SUM(BK403:BK447)</f>
        <v>0</v>
      </c>
    </row>
    <row r="403" s="2" customFormat="1" ht="16.5" customHeight="1">
      <c r="A403" s="41"/>
      <c r="B403" s="42"/>
      <c r="C403" s="200" t="s">
        <v>491</v>
      </c>
      <c r="D403" s="200" t="s">
        <v>125</v>
      </c>
      <c r="E403" s="201" t="s">
        <v>492</v>
      </c>
      <c r="F403" s="202" t="s">
        <v>493</v>
      </c>
      <c r="G403" s="203" t="s">
        <v>462</v>
      </c>
      <c r="H403" s="204">
        <v>1</v>
      </c>
      <c r="I403" s="205"/>
      <c r="J403" s="206">
        <f>ROUND(I403*H403,2)</f>
        <v>0</v>
      </c>
      <c r="K403" s="202" t="s">
        <v>129</v>
      </c>
      <c r="L403" s="47"/>
      <c r="M403" s="207" t="s">
        <v>19</v>
      </c>
      <c r="N403" s="208" t="s">
        <v>43</v>
      </c>
      <c r="O403" s="87"/>
      <c r="P403" s="209">
        <f>O403*H403</f>
        <v>0</v>
      </c>
      <c r="Q403" s="209">
        <v>0</v>
      </c>
      <c r="R403" s="209">
        <f>Q403*H403</f>
        <v>0</v>
      </c>
      <c r="S403" s="209">
        <v>0.034200000000000001</v>
      </c>
      <c r="T403" s="210">
        <f>S403*H403</f>
        <v>0.034200000000000001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1" t="s">
        <v>256</v>
      </c>
      <c r="AT403" s="211" t="s">
        <v>125</v>
      </c>
      <c r="AU403" s="211" t="s">
        <v>79</v>
      </c>
      <c r="AY403" s="20" t="s">
        <v>122</v>
      </c>
      <c r="BE403" s="212">
        <f>IF(N403="základní",J403,0)</f>
        <v>0</v>
      </c>
      <c r="BF403" s="212">
        <f>IF(N403="snížená",J403,0)</f>
        <v>0</v>
      </c>
      <c r="BG403" s="212">
        <f>IF(N403="zákl. přenesená",J403,0)</f>
        <v>0</v>
      </c>
      <c r="BH403" s="212">
        <f>IF(N403="sníž. přenesená",J403,0)</f>
        <v>0</v>
      </c>
      <c r="BI403" s="212">
        <f>IF(N403="nulová",J403,0)</f>
        <v>0</v>
      </c>
      <c r="BJ403" s="20" t="s">
        <v>77</v>
      </c>
      <c r="BK403" s="212">
        <f>ROUND(I403*H403,2)</f>
        <v>0</v>
      </c>
      <c r="BL403" s="20" t="s">
        <v>256</v>
      </c>
      <c r="BM403" s="211" t="s">
        <v>494</v>
      </c>
    </row>
    <row r="404" s="2" customFormat="1">
      <c r="A404" s="41"/>
      <c r="B404" s="42"/>
      <c r="C404" s="43"/>
      <c r="D404" s="213" t="s">
        <v>132</v>
      </c>
      <c r="E404" s="43"/>
      <c r="F404" s="214" t="s">
        <v>495</v>
      </c>
      <c r="G404" s="43"/>
      <c r="H404" s="43"/>
      <c r="I404" s="215"/>
      <c r="J404" s="43"/>
      <c r="K404" s="43"/>
      <c r="L404" s="47"/>
      <c r="M404" s="216"/>
      <c r="N404" s="217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132</v>
      </c>
      <c r="AU404" s="20" t="s">
        <v>79</v>
      </c>
    </row>
    <row r="405" s="2" customFormat="1" ht="16.5" customHeight="1">
      <c r="A405" s="41"/>
      <c r="B405" s="42"/>
      <c r="C405" s="200" t="s">
        <v>496</v>
      </c>
      <c r="D405" s="200" t="s">
        <v>125</v>
      </c>
      <c r="E405" s="201" t="s">
        <v>497</v>
      </c>
      <c r="F405" s="202" t="s">
        <v>498</v>
      </c>
      <c r="G405" s="203" t="s">
        <v>462</v>
      </c>
      <c r="H405" s="204">
        <v>1</v>
      </c>
      <c r="I405" s="205"/>
      <c r="J405" s="206">
        <f>ROUND(I405*H405,2)</f>
        <v>0</v>
      </c>
      <c r="K405" s="202" t="s">
        <v>129</v>
      </c>
      <c r="L405" s="47"/>
      <c r="M405" s="207" t="s">
        <v>19</v>
      </c>
      <c r="N405" s="208" t="s">
        <v>43</v>
      </c>
      <c r="O405" s="87"/>
      <c r="P405" s="209">
        <f>O405*H405</f>
        <v>0</v>
      </c>
      <c r="Q405" s="209">
        <v>0</v>
      </c>
      <c r="R405" s="209">
        <f>Q405*H405</f>
        <v>0</v>
      </c>
      <c r="S405" s="209">
        <v>0.019460000000000002</v>
      </c>
      <c r="T405" s="210">
        <f>S405*H405</f>
        <v>0.019460000000000002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11" t="s">
        <v>256</v>
      </c>
      <c r="AT405" s="211" t="s">
        <v>125</v>
      </c>
      <c r="AU405" s="211" t="s">
        <v>79</v>
      </c>
      <c r="AY405" s="20" t="s">
        <v>122</v>
      </c>
      <c r="BE405" s="212">
        <f>IF(N405="základní",J405,0)</f>
        <v>0</v>
      </c>
      <c r="BF405" s="212">
        <f>IF(N405="snížená",J405,0)</f>
        <v>0</v>
      </c>
      <c r="BG405" s="212">
        <f>IF(N405="zákl. přenesená",J405,0)</f>
        <v>0</v>
      </c>
      <c r="BH405" s="212">
        <f>IF(N405="sníž. přenesená",J405,0)</f>
        <v>0</v>
      </c>
      <c r="BI405" s="212">
        <f>IF(N405="nulová",J405,0)</f>
        <v>0</v>
      </c>
      <c r="BJ405" s="20" t="s">
        <v>77</v>
      </c>
      <c r="BK405" s="212">
        <f>ROUND(I405*H405,2)</f>
        <v>0</v>
      </c>
      <c r="BL405" s="20" t="s">
        <v>256</v>
      </c>
      <c r="BM405" s="211" t="s">
        <v>499</v>
      </c>
    </row>
    <row r="406" s="2" customFormat="1">
      <c r="A406" s="41"/>
      <c r="B406" s="42"/>
      <c r="C406" s="43"/>
      <c r="D406" s="213" t="s">
        <v>132</v>
      </c>
      <c r="E406" s="43"/>
      <c r="F406" s="214" t="s">
        <v>500</v>
      </c>
      <c r="G406" s="43"/>
      <c r="H406" s="43"/>
      <c r="I406" s="215"/>
      <c r="J406" s="43"/>
      <c r="K406" s="43"/>
      <c r="L406" s="47"/>
      <c r="M406" s="216"/>
      <c r="N406" s="217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132</v>
      </c>
      <c r="AU406" s="20" t="s">
        <v>79</v>
      </c>
    </row>
    <row r="407" s="2" customFormat="1" ht="16.5" customHeight="1">
      <c r="A407" s="41"/>
      <c r="B407" s="42"/>
      <c r="C407" s="200" t="s">
        <v>501</v>
      </c>
      <c r="D407" s="200" t="s">
        <v>125</v>
      </c>
      <c r="E407" s="201" t="s">
        <v>502</v>
      </c>
      <c r="F407" s="202" t="s">
        <v>503</v>
      </c>
      <c r="G407" s="203" t="s">
        <v>462</v>
      </c>
      <c r="H407" s="204">
        <v>1</v>
      </c>
      <c r="I407" s="205"/>
      <c r="J407" s="206">
        <f>ROUND(I407*H407,2)</f>
        <v>0</v>
      </c>
      <c r="K407" s="202" t="s">
        <v>129</v>
      </c>
      <c r="L407" s="47"/>
      <c r="M407" s="207" t="s">
        <v>19</v>
      </c>
      <c r="N407" s="208" t="s">
        <v>43</v>
      </c>
      <c r="O407" s="87"/>
      <c r="P407" s="209">
        <f>O407*H407</f>
        <v>0</v>
      </c>
      <c r="Q407" s="209">
        <v>0</v>
      </c>
      <c r="R407" s="209">
        <f>Q407*H407</f>
        <v>0</v>
      </c>
      <c r="S407" s="209">
        <v>0.022499999999999999</v>
      </c>
      <c r="T407" s="210">
        <f>S407*H407</f>
        <v>0.022499999999999999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11" t="s">
        <v>256</v>
      </c>
      <c r="AT407" s="211" t="s">
        <v>125</v>
      </c>
      <c r="AU407" s="211" t="s">
        <v>79</v>
      </c>
      <c r="AY407" s="20" t="s">
        <v>122</v>
      </c>
      <c r="BE407" s="212">
        <f>IF(N407="základní",J407,0)</f>
        <v>0</v>
      </c>
      <c r="BF407" s="212">
        <f>IF(N407="snížená",J407,0)</f>
        <v>0</v>
      </c>
      <c r="BG407" s="212">
        <f>IF(N407="zákl. přenesená",J407,0)</f>
        <v>0</v>
      </c>
      <c r="BH407" s="212">
        <f>IF(N407="sníž. přenesená",J407,0)</f>
        <v>0</v>
      </c>
      <c r="BI407" s="212">
        <f>IF(N407="nulová",J407,0)</f>
        <v>0</v>
      </c>
      <c r="BJ407" s="20" t="s">
        <v>77</v>
      </c>
      <c r="BK407" s="212">
        <f>ROUND(I407*H407,2)</f>
        <v>0</v>
      </c>
      <c r="BL407" s="20" t="s">
        <v>256</v>
      </c>
      <c r="BM407" s="211" t="s">
        <v>504</v>
      </c>
    </row>
    <row r="408" s="2" customFormat="1">
      <c r="A408" s="41"/>
      <c r="B408" s="42"/>
      <c r="C408" s="43"/>
      <c r="D408" s="213" t="s">
        <v>132</v>
      </c>
      <c r="E408" s="43"/>
      <c r="F408" s="214" t="s">
        <v>505</v>
      </c>
      <c r="G408" s="43"/>
      <c r="H408" s="43"/>
      <c r="I408" s="215"/>
      <c r="J408" s="43"/>
      <c r="K408" s="43"/>
      <c r="L408" s="47"/>
      <c r="M408" s="216"/>
      <c r="N408" s="217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132</v>
      </c>
      <c r="AU408" s="20" t="s">
        <v>79</v>
      </c>
    </row>
    <row r="409" s="2" customFormat="1" ht="16.5" customHeight="1">
      <c r="A409" s="41"/>
      <c r="B409" s="42"/>
      <c r="C409" s="200" t="s">
        <v>506</v>
      </c>
      <c r="D409" s="200" t="s">
        <v>125</v>
      </c>
      <c r="E409" s="201" t="s">
        <v>507</v>
      </c>
      <c r="F409" s="202" t="s">
        <v>508</v>
      </c>
      <c r="G409" s="203" t="s">
        <v>462</v>
      </c>
      <c r="H409" s="204">
        <v>1</v>
      </c>
      <c r="I409" s="205"/>
      <c r="J409" s="206">
        <f>ROUND(I409*H409,2)</f>
        <v>0</v>
      </c>
      <c r="K409" s="202" t="s">
        <v>129</v>
      </c>
      <c r="L409" s="47"/>
      <c r="M409" s="207" t="s">
        <v>19</v>
      </c>
      <c r="N409" s="208" t="s">
        <v>43</v>
      </c>
      <c r="O409" s="87"/>
      <c r="P409" s="209">
        <f>O409*H409</f>
        <v>0</v>
      </c>
      <c r="Q409" s="209">
        <v>0</v>
      </c>
      <c r="R409" s="209">
        <f>Q409*H409</f>
        <v>0</v>
      </c>
      <c r="S409" s="209">
        <v>0.087999999999999995</v>
      </c>
      <c r="T409" s="210">
        <f>S409*H409</f>
        <v>0.087999999999999995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11" t="s">
        <v>256</v>
      </c>
      <c r="AT409" s="211" t="s">
        <v>125</v>
      </c>
      <c r="AU409" s="211" t="s">
        <v>79</v>
      </c>
      <c r="AY409" s="20" t="s">
        <v>122</v>
      </c>
      <c r="BE409" s="212">
        <f>IF(N409="základní",J409,0)</f>
        <v>0</v>
      </c>
      <c r="BF409" s="212">
        <f>IF(N409="snížená",J409,0)</f>
        <v>0</v>
      </c>
      <c r="BG409" s="212">
        <f>IF(N409="zákl. přenesená",J409,0)</f>
        <v>0</v>
      </c>
      <c r="BH409" s="212">
        <f>IF(N409="sníž. přenesená",J409,0)</f>
        <v>0</v>
      </c>
      <c r="BI409" s="212">
        <f>IF(N409="nulová",J409,0)</f>
        <v>0</v>
      </c>
      <c r="BJ409" s="20" t="s">
        <v>77</v>
      </c>
      <c r="BK409" s="212">
        <f>ROUND(I409*H409,2)</f>
        <v>0</v>
      </c>
      <c r="BL409" s="20" t="s">
        <v>256</v>
      </c>
      <c r="BM409" s="211" t="s">
        <v>509</v>
      </c>
    </row>
    <row r="410" s="2" customFormat="1">
      <c r="A410" s="41"/>
      <c r="B410" s="42"/>
      <c r="C410" s="43"/>
      <c r="D410" s="213" t="s">
        <v>132</v>
      </c>
      <c r="E410" s="43"/>
      <c r="F410" s="214" t="s">
        <v>510</v>
      </c>
      <c r="G410" s="43"/>
      <c r="H410" s="43"/>
      <c r="I410" s="215"/>
      <c r="J410" s="43"/>
      <c r="K410" s="43"/>
      <c r="L410" s="47"/>
      <c r="M410" s="216"/>
      <c r="N410" s="217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132</v>
      </c>
      <c r="AU410" s="20" t="s">
        <v>79</v>
      </c>
    </row>
    <row r="411" s="2" customFormat="1" ht="16.5" customHeight="1">
      <c r="A411" s="41"/>
      <c r="B411" s="42"/>
      <c r="C411" s="200" t="s">
        <v>511</v>
      </c>
      <c r="D411" s="200" t="s">
        <v>125</v>
      </c>
      <c r="E411" s="201" t="s">
        <v>512</v>
      </c>
      <c r="F411" s="202" t="s">
        <v>513</v>
      </c>
      <c r="G411" s="203" t="s">
        <v>462</v>
      </c>
      <c r="H411" s="204">
        <v>2</v>
      </c>
      <c r="I411" s="205"/>
      <c r="J411" s="206">
        <f>ROUND(I411*H411,2)</f>
        <v>0</v>
      </c>
      <c r="K411" s="202" t="s">
        <v>129</v>
      </c>
      <c r="L411" s="47"/>
      <c r="M411" s="207" t="s">
        <v>19</v>
      </c>
      <c r="N411" s="208" t="s">
        <v>43</v>
      </c>
      <c r="O411" s="87"/>
      <c r="P411" s="209">
        <f>O411*H411</f>
        <v>0</v>
      </c>
      <c r="Q411" s="209">
        <v>0</v>
      </c>
      <c r="R411" s="209">
        <f>Q411*H411</f>
        <v>0</v>
      </c>
      <c r="S411" s="209">
        <v>0.00156</v>
      </c>
      <c r="T411" s="210">
        <f>S411*H411</f>
        <v>0.0031199999999999999</v>
      </c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R411" s="211" t="s">
        <v>256</v>
      </c>
      <c r="AT411" s="211" t="s">
        <v>125</v>
      </c>
      <c r="AU411" s="211" t="s">
        <v>79</v>
      </c>
      <c r="AY411" s="20" t="s">
        <v>122</v>
      </c>
      <c r="BE411" s="212">
        <f>IF(N411="základní",J411,0)</f>
        <v>0</v>
      </c>
      <c r="BF411" s="212">
        <f>IF(N411="snížená",J411,0)</f>
        <v>0</v>
      </c>
      <c r="BG411" s="212">
        <f>IF(N411="zákl. přenesená",J411,0)</f>
        <v>0</v>
      </c>
      <c r="BH411" s="212">
        <f>IF(N411="sníž. přenesená",J411,0)</f>
        <v>0</v>
      </c>
      <c r="BI411" s="212">
        <f>IF(N411="nulová",J411,0)</f>
        <v>0</v>
      </c>
      <c r="BJ411" s="20" t="s">
        <v>77</v>
      </c>
      <c r="BK411" s="212">
        <f>ROUND(I411*H411,2)</f>
        <v>0</v>
      </c>
      <c r="BL411" s="20" t="s">
        <v>256</v>
      </c>
      <c r="BM411" s="211" t="s">
        <v>514</v>
      </c>
    </row>
    <row r="412" s="2" customFormat="1">
      <c r="A412" s="41"/>
      <c r="B412" s="42"/>
      <c r="C412" s="43"/>
      <c r="D412" s="213" t="s">
        <v>132</v>
      </c>
      <c r="E412" s="43"/>
      <c r="F412" s="214" t="s">
        <v>515</v>
      </c>
      <c r="G412" s="43"/>
      <c r="H412" s="43"/>
      <c r="I412" s="215"/>
      <c r="J412" s="43"/>
      <c r="K412" s="43"/>
      <c r="L412" s="47"/>
      <c r="M412" s="216"/>
      <c r="N412" s="217"/>
      <c r="O412" s="87"/>
      <c r="P412" s="87"/>
      <c r="Q412" s="87"/>
      <c r="R412" s="87"/>
      <c r="S412" s="87"/>
      <c r="T412" s="88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T412" s="20" t="s">
        <v>132</v>
      </c>
      <c r="AU412" s="20" t="s">
        <v>79</v>
      </c>
    </row>
    <row r="413" s="2" customFormat="1" ht="16.5" customHeight="1">
      <c r="A413" s="41"/>
      <c r="B413" s="42"/>
      <c r="C413" s="200" t="s">
        <v>516</v>
      </c>
      <c r="D413" s="200" t="s">
        <v>125</v>
      </c>
      <c r="E413" s="201" t="s">
        <v>517</v>
      </c>
      <c r="F413" s="202" t="s">
        <v>518</v>
      </c>
      <c r="G413" s="203" t="s">
        <v>236</v>
      </c>
      <c r="H413" s="204">
        <v>3</v>
      </c>
      <c r="I413" s="205"/>
      <c r="J413" s="206">
        <f>ROUND(I413*H413,2)</f>
        <v>0</v>
      </c>
      <c r="K413" s="202" t="s">
        <v>129</v>
      </c>
      <c r="L413" s="47"/>
      <c r="M413" s="207" t="s">
        <v>19</v>
      </c>
      <c r="N413" s="208" t="s">
        <v>43</v>
      </c>
      <c r="O413" s="87"/>
      <c r="P413" s="209">
        <f>O413*H413</f>
        <v>0</v>
      </c>
      <c r="Q413" s="209">
        <v>0</v>
      </c>
      <c r="R413" s="209">
        <f>Q413*H413</f>
        <v>0</v>
      </c>
      <c r="S413" s="209">
        <v>0.00084999999999999995</v>
      </c>
      <c r="T413" s="210">
        <f>S413*H413</f>
        <v>0.0025499999999999997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11" t="s">
        <v>256</v>
      </c>
      <c r="AT413" s="211" t="s">
        <v>125</v>
      </c>
      <c r="AU413" s="211" t="s">
        <v>79</v>
      </c>
      <c r="AY413" s="20" t="s">
        <v>122</v>
      </c>
      <c r="BE413" s="212">
        <f>IF(N413="základní",J413,0)</f>
        <v>0</v>
      </c>
      <c r="BF413" s="212">
        <f>IF(N413="snížená",J413,0)</f>
        <v>0</v>
      </c>
      <c r="BG413" s="212">
        <f>IF(N413="zákl. přenesená",J413,0)</f>
        <v>0</v>
      </c>
      <c r="BH413" s="212">
        <f>IF(N413="sníž. přenesená",J413,0)</f>
        <v>0</v>
      </c>
      <c r="BI413" s="212">
        <f>IF(N413="nulová",J413,0)</f>
        <v>0</v>
      </c>
      <c r="BJ413" s="20" t="s">
        <v>77</v>
      </c>
      <c r="BK413" s="212">
        <f>ROUND(I413*H413,2)</f>
        <v>0</v>
      </c>
      <c r="BL413" s="20" t="s">
        <v>256</v>
      </c>
      <c r="BM413" s="211" t="s">
        <v>519</v>
      </c>
    </row>
    <row r="414" s="2" customFormat="1">
      <c r="A414" s="41"/>
      <c r="B414" s="42"/>
      <c r="C414" s="43"/>
      <c r="D414" s="213" t="s">
        <v>132</v>
      </c>
      <c r="E414" s="43"/>
      <c r="F414" s="214" t="s">
        <v>520</v>
      </c>
      <c r="G414" s="43"/>
      <c r="H414" s="43"/>
      <c r="I414" s="215"/>
      <c r="J414" s="43"/>
      <c r="K414" s="43"/>
      <c r="L414" s="47"/>
      <c r="M414" s="216"/>
      <c r="N414" s="217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132</v>
      </c>
      <c r="AU414" s="20" t="s">
        <v>79</v>
      </c>
    </row>
    <row r="415" s="2" customFormat="1" ht="24.15" customHeight="1">
      <c r="A415" s="41"/>
      <c r="B415" s="42"/>
      <c r="C415" s="200" t="s">
        <v>521</v>
      </c>
      <c r="D415" s="200" t="s">
        <v>125</v>
      </c>
      <c r="E415" s="201" t="s">
        <v>522</v>
      </c>
      <c r="F415" s="202" t="s">
        <v>523</v>
      </c>
      <c r="G415" s="203" t="s">
        <v>462</v>
      </c>
      <c r="H415" s="204">
        <v>1</v>
      </c>
      <c r="I415" s="205"/>
      <c r="J415" s="206">
        <f>ROUND(I415*H415,2)</f>
        <v>0</v>
      </c>
      <c r="K415" s="202" t="s">
        <v>19</v>
      </c>
      <c r="L415" s="47"/>
      <c r="M415" s="207" t="s">
        <v>19</v>
      </c>
      <c r="N415" s="208" t="s">
        <v>43</v>
      </c>
      <c r="O415" s="87"/>
      <c r="P415" s="209">
        <f>O415*H415</f>
        <v>0</v>
      </c>
      <c r="Q415" s="209">
        <v>0</v>
      </c>
      <c r="R415" s="209">
        <f>Q415*H415</f>
        <v>0</v>
      </c>
      <c r="S415" s="209">
        <v>0</v>
      </c>
      <c r="T415" s="210">
        <f>S415*H415</f>
        <v>0</v>
      </c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R415" s="211" t="s">
        <v>256</v>
      </c>
      <c r="AT415" s="211" t="s">
        <v>125</v>
      </c>
      <c r="AU415" s="211" t="s">
        <v>79</v>
      </c>
      <c r="AY415" s="20" t="s">
        <v>122</v>
      </c>
      <c r="BE415" s="212">
        <f>IF(N415="základní",J415,0)</f>
        <v>0</v>
      </c>
      <c r="BF415" s="212">
        <f>IF(N415="snížená",J415,0)</f>
        <v>0</v>
      </c>
      <c r="BG415" s="212">
        <f>IF(N415="zákl. přenesená",J415,0)</f>
        <v>0</v>
      </c>
      <c r="BH415" s="212">
        <f>IF(N415="sníž. přenesená",J415,0)</f>
        <v>0</v>
      </c>
      <c r="BI415" s="212">
        <f>IF(N415="nulová",J415,0)</f>
        <v>0</v>
      </c>
      <c r="BJ415" s="20" t="s">
        <v>77</v>
      </c>
      <c r="BK415" s="212">
        <f>ROUND(I415*H415,2)</f>
        <v>0</v>
      </c>
      <c r="BL415" s="20" t="s">
        <v>256</v>
      </c>
      <c r="BM415" s="211" t="s">
        <v>524</v>
      </c>
    </row>
    <row r="416" s="2" customFormat="1" ht="16.5" customHeight="1">
      <c r="A416" s="41"/>
      <c r="B416" s="42"/>
      <c r="C416" s="200" t="s">
        <v>525</v>
      </c>
      <c r="D416" s="200" t="s">
        <v>125</v>
      </c>
      <c r="E416" s="201" t="s">
        <v>526</v>
      </c>
      <c r="F416" s="202" t="s">
        <v>527</v>
      </c>
      <c r="G416" s="203" t="s">
        <v>462</v>
      </c>
      <c r="H416" s="204">
        <v>1</v>
      </c>
      <c r="I416" s="205"/>
      <c r="J416" s="206">
        <f>ROUND(I416*H416,2)</f>
        <v>0</v>
      </c>
      <c r="K416" s="202" t="s">
        <v>19</v>
      </c>
      <c r="L416" s="47"/>
      <c r="M416" s="207" t="s">
        <v>19</v>
      </c>
      <c r="N416" s="208" t="s">
        <v>43</v>
      </c>
      <c r="O416" s="87"/>
      <c r="P416" s="209">
        <f>O416*H416</f>
        <v>0</v>
      </c>
      <c r="Q416" s="209">
        <v>0.041029999999999997</v>
      </c>
      <c r="R416" s="209">
        <f>Q416*H416</f>
        <v>0.041029999999999997</v>
      </c>
      <c r="S416" s="209">
        <v>0</v>
      </c>
      <c r="T416" s="210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11" t="s">
        <v>256</v>
      </c>
      <c r="AT416" s="211" t="s">
        <v>125</v>
      </c>
      <c r="AU416" s="211" t="s">
        <v>79</v>
      </c>
      <c r="AY416" s="20" t="s">
        <v>122</v>
      </c>
      <c r="BE416" s="212">
        <f>IF(N416="základní",J416,0)</f>
        <v>0</v>
      </c>
      <c r="BF416" s="212">
        <f>IF(N416="snížená",J416,0)</f>
        <v>0</v>
      </c>
      <c r="BG416" s="212">
        <f>IF(N416="zákl. přenesená",J416,0)</f>
        <v>0</v>
      </c>
      <c r="BH416" s="212">
        <f>IF(N416="sníž. přenesená",J416,0)</f>
        <v>0</v>
      </c>
      <c r="BI416" s="212">
        <f>IF(N416="nulová",J416,0)</f>
        <v>0</v>
      </c>
      <c r="BJ416" s="20" t="s">
        <v>77</v>
      </c>
      <c r="BK416" s="212">
        <f>ROUND(I416*H416,2)</f>
        <v>0</v>
      </c>
      <c r="BL416" s="20" t="s">
        <v>256</v>
      </c>
      <c r="BM416" s="211" t="s">
        <v>528</v>
      </c>
    </row>
    <row r="417" s="2" customFormat="1" ht="16.5" customHeight="1">
      <c r="A417" s="41"/>
      <c r="B417" s="42"/>
      <c r="C417" s="200" t="s">
        <v>529</v>
      </c>
      <c r="D417" s="200" t="s">
        <v>125</v>
      </c>
      <c r="E417" s="201" t="s">
        <v>530</v>
      </c>
      <c r="F417" s="202" t="s">
        <v>531</v>
      </c>
      <c r="G417" s="203" t="s">
        <v>462</v>
      </c>
      <c r="H417" s="204">
        <v>1</v>
      </c>
      <c r="I417" s="205"/>
      <c r="J417" s="206">
        <f>ROUND(I417*H417,2)</f>
        <v>0</v>
      </c>
      <c r="K417" s="202" t="s">
        <v>19</v>
      </c>
      <c r="L417" s="47"/>
      <c r="M417" s="207" t="s">
        <v>19</v>
      </c>
      <c r="N417" s="208" t="s">
        <v>43</v>
      </c>
      <c r="O417" s="87"/>
      <c r="P417" s="209">
        <f>O417*H417</f>
        <v>0</v>
      </c>
      <c r="Q417" s="209">
        <v>0.032419999999999997</v>
      </c>
      <c r="R417" s="209">
        <f>Q417*H417</f>
        <v>0.032419999999999997</v>
      </c>
      <c r="S417" s="209">
        <v>0</v>
      </c>
      <c r="T417" s="210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11" t="s">
        <v>256</v>
      </c>
      <c r="AT417" s="211" t="s">
        <v>125</v>
      </c>
      <c r="AU417" s="211" t="s">
        <v>79</v>
      </c>
      <c r="AY417" s="20" t="s">
        <v>122</v>
      </c>
      <c r="BE417" s="212">
        <f>IF(N417="základní",J417,0)</f>
        <v>0</v>
      </c>
      <c r="BF417" s="212">
        <f>IF(N417="snížená",J417,0)</f>
        <v>0</v>
      </c>
      <c r="BG417" s="212">
        <f>IF(N417="zákl. přenesená",J417,0)</f>
        <v>0</v>
      </c>
      <c r="BH417" s="212">
        <f>IF(N417="sníž. přenesená",J417,0)</f>
        <v>0</v>
      </c>
      <c r="BI417" s="212">
        <f>IF(N417="nulová",J417,0)</f>
        <v>0</v>
      </c>
      <c r="BJ417" s="20" t="s">
        <v>77</v>
      </c>
      <c r="BK417" s="212">
        <f>ROUND(I417*H417,2)</f>
        <v>0</v>
      </c>
      <c r="BL417" s="20" t="s">
        <v>256</v>
      </c>
      <c r="BM417" s="211" t="s">
        <v>532</v>
      </c>
    </row>
    <row r="418" s="2" customFormat="1" ht="24.15" customHeight="1">
      <c r="A418" s="41"/>
      <c r="B418" s="42"/>
      <c r="C418" s="200" t="s">
        <v>533</v>
      </c>
      <c r="D418" s="200" t="s">
        <v>125</v>
      </c>
      <c r="E418" s="201" t="s">
        <v>534</v>
      </c>
      <c r="F418" s="202" t="s">
        <v>535</v>
      </c>
      <c r="G418" s="203" t="s">
        <v>462</v>
      </c>
      <c r="H418" s="204">
        <v>1</v>
      </c>
      <c r="I418" s="205"/>
      <c r="J418" s="206">
        <f>ROUND(I418*H418,2)</f>
        <v>0</v>
      </c>
      <c r="K418" s="202" t="s">
        <v>129</v>
      </c>
      <c r="L418" s="47"/>
      <c r="M418" s="207" t="s">
        <v>19</v>
      </c>
      <c r="N418" s="208" t="s">
        <v>43</v>
      </c>
      <c r="O418" s="87"/>
      <c r="P418" s="209">
        <f>O418*H418</f>
        <v>0</v>
      </c>
      <c r="Q418" s="209">
        <v>0.019709999999999998</v>
      </c>
      <c r="R418" s="209">
        <f>Q418*H418</f>
        <v>0.019709999999999998</v>
      </c>
      <c r="S418" s="209">
        <v>0</v>
      </c>
      <c r="T418" s="210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11" t="s">
        <v>256</v>
      </c>
      <c r="AT418" s="211" t="s">
        <v>125</v>
      </c>
      <c r="AU418" s="211" t="s">
        <v>79</v>
      </c>
      <c r="AY418" s="20" t="s">
        <v>122</v>
      </c>
      <c r="BE418" s="212">
        <f>IF(N418="základní",J418,0)</f>
        <v>0</v>
      </c>
      <c r="BF418" s="212">
        <f>IF(N418="snížená",J418,0)</f>
        <v>0</v>
      </c>
      <c r="BG418" s="212">
        <f>IF(N418="zákl. přenesená",J418,0)</f>
        <v>0</v>
      </c>
      <c r="BH418" s="212">
        <f>IF(N418="sníž. přenesená",J418,0)</f>
        <v>0</v>
      </c>
      <c r="BI418" s="212">
        <f>IF(N418="nulová",J418,0)</f>
        <v>0</v>
      </c>
      <c r="BJ418" s="20" t="s">
        <v>77</v>
      </c>
      <c r="BK418" s="212">
        <f>ROUND(I418*H418,2)</f>
        <v>0</v>
      </c>
      <c r="BL418" s="20" t="s">
        <v>256</v>
      </c>
      <c r="BM418" s="211" t="s">
        <v>536</v>
      </c>
    </row>
    <row r="419" s="2" customFormat="1">
      <c r="A419" s="41"/>
      <c r="B419" s="42"/>
      <c r="C419" s="43"/>
      <c r="D419" s="213" t="s">
        <v>132</v>
      </c>
      <c r="E419" s="43"/>
      <c r="F419" s="214" t="s">
        <v>537</v>
      </c>
      <c r="G419" s="43"/>
      <c r="H419" s="43"/>
      <c r="I419" s="215"/>
      <c r="J419" s="43"/>
      <c r="K419" s="43"/>
      <c r="L419" s="47"/>
      <c r="M419" s="216"/>
      <c r="N419" s="217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132</v>
      </c>
      <c r="AU419" s="20" t="s">
        <v>79</v>
      </c>
    </row>
    <row r="420" s="2" customFormat="1" ht="16.5" customHeight="1">
      <c r="A420" s="41"/>
      <c r="B420" s="42"/>
      <c r="C420" s="200" t="s">
        <v>538</v>
      </c>
      <c r="D420" s="200" t="s">
        <v>125</v>
      </c>
      <c r="E420" s="201" t="s">
        <v>539</v>
      </c>
      <c r="F420" s="202" t="s">
        <v>540</v>
      </c>
      <c r="G420" s="203" t="s">
        <v>462</v>
      </c>
      <c r="H420" s="204">
        <v>1</v>
      </c>
      <c r="I420" s="205"/>
      <c r="J420" s="206">
        <f>ROUND(I420*H420,2)</f>
        <v>0</v>
      </c>
      <c r="K420" s="202" t="s">
        <v>129</v>
      </c>
      <c r="L420" s="47"/>
      <c r="M420" s="207" t="s">
        <v>19</v>
      </c>
      <c r="N420" s="208" t="s">
        <v>43</v>
      </c>
      <c r="O420" s="87"/>
      <c r="P420" s="209">
        <f>O420*H420</f>
        <v>0</v>
      </c>
      <c r="Q420" s="209">
        <v>0.0018</v>
      </c>
      <c r="R420" s="209">
        <f>Q420*H420</f>
        <v>0.0018</v>
      </c>
      <c r="S420" s="209">
        <v>0</v>
      </c>
      <c r="T420" s="210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11" t="s">
        <v>256</v>
      </c>
      <c r="AT420" s="211" t="s">
        <v>125</v>
      </c>
      <c r="AU420" s="211" t="s">
        <v>79</v>
      </c>
      <c r="AY420" s="20" t="s">
        <v>122</v>
      </c>
      <c r="BE420" s="212">
        <f>IF(N420="základní",J420,0)</f>
        <v>0</v>
      </c>
      <c r="BF420" s="212">
        <f>IF(N420="snížená",J420,0)</f>
        <v>0</v>
      </c>
      <c r="BG420" s="212">
        <f>IF(N420="zákl. přenesená",J420,0)</f>
        <v>0</v>
      </c>
      <c r="BH420" s="212">
        <f>IF(N420="sníž. přenesená",J420,0)</f>
        <v>0</v>
      </c>
      <c r="BI420" s="212">
        <f>IF(N420="nulová",J420,0)</f>
        <v>0</v>
      </c>
      <c r="BJ420" s="20" t="s">
        <v>77</v>
      </c>
      <c r="BK420" s="212">
        <f>ROUND(I420*H420,2)</f>
        <v>0</v>
      </c>
      <c r="BL420" s="20" t="s">
        <v>256</v>
      </c>
      <c r="BM420" s="211" t="s">
        <v>541</v>
      </c>
    </row>
    <row r="421" s="2" customFormat="1">
      <c r="A421" s="41"/>
      <c r="B421" s="42"/>
      <c r="C421" s="43"/>
      <c r="D421" s="213" t="s">
        <v>132</v>
      </c>
      <c r="E421" s="43"/>
      <c r="F421" s="214" t="s">
        <v>542</v>
      </c>
      <c r="G421" s="43"/>
      <c r="H421" s="43"/>
      <c r="I421" s="215"/>
      <c r="J421" s="43"/>
      <c r="K421" s="43"/>
      <c r="L421" s="47"/>
      <c r="M421" s="216"/>
      <c r="N421" s="217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132</v>
      </c>
      <c r="AU421" s="20" t="s">
        <v>79</v>
      </c>
    </row>
    <row r="422" s="2" customFormat="1" ht="16.5" customHeight="1">
      <c r="A422" s="41"/>
      <c r="B422" s="42"/>
      <c r="C422" s="262" t="s">
        <v>543</v>
      </c>
      <c r="D422" s="262" t="s">
        <v>314</v>
      </c>
      <c r="E422" s="263" t="s">
        <v>544</v>
      </c>
      <c r="F422" s="264" t="s">
        <v>545</v>
      </c>
      <c r="G422" s="265" t="s">
        <v>236</v>
      </c>
      <c r="H422" s="266">
        <v>1</v>
      </c>
      <c r="I422" s="267"/>
      <c r="J422" s="268">
        <f>ROUND(I422*H422,2)</f>
        <v>0</v>
      </c>
      <c r="K422" s="264" t="s">
        <v>19</v>
      </c>
      <c r="L422" s="269"/>
      <c r="M422" s="270" t="s">
        <v>19</v>
      </c>
      <c r="N422" s="271" t="s">
        <v>43</v>
      </c>
      <c r="O422" s="87"/>
      <c r="P422" s="209">
        <f>O422*H422</f>
        <v>0</v>
      </c>
      <c r="Q422" s="209">
        <v>0.00022000000000000001</v>
      </c>
      <c r="R422" s="209">
        <f>Q422*H422</f>
        <v>0.00022000000000000001</v>
      </c>
      <c r="S422" s="209">
        <v>0</v>
      </c>
      <c r="T422" s="210">
        <f>S422*H422</f>
        <v>0</v>
      </c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R422" s="211" t="s">
        <v>361</v>
      </c>
      <c r="AT422" s="211" t="s">
        <v>314</v>
      </c>
      <c r="AU422" s="211" t="s">
        <v>79</v>
      </c>
      <c r="AY422" s="20" t="s">
        <v>122</v>
      </c>
      <c r="BE422" s="212">
        <f>IF(N422="základní",J422,0)</f>
        <v>0</v>
      </c>
      <c r="BF422" s="212">
        <f>IF(N422="snížená",J422,0)</f>
        <v>0</v>
      </c>
      <c r="BG422" s="212">
        <f>IF(N422="zákl. přenesená",J422,0)</f>
        <v>0</v>
      </c>
      <c r="BH422" s="212">
        <f>IF(N422="sníž. přenesená",J422,0)</f>
        <v>0</v>
      </c>
      <c r="BI422" s="212">
        <f>IF(N422="nulová",J422,0)</f>
        <v>0</v>
      </c>
      <c r="BJ422" s="20" t="s">
        <v>77</v>
      </c>
      <c r="BK422" s="212">
        <f>ROUND(I422*H422,2)</f>
        <v>0</v>
      </c>
      <c r="BL422" s="20" t="s">
        <v>256</v>
      </c>
      <c r="BM422" s="211" t="s">
        <v>546</v>
      </c>
    </row>
    <row r="423" s="2" customFormat="1" ht="16.5" customHeight="1">
      <c r="A423" s="41"/>
      <c r="B423" s="42"/>
      <c r="C423" s="200" t="s">
        <v>547</v>
      </c>
      <c r="D423" s="200" t="s">
        <v>125</v>
      </c>
      <c r="E423" s="201" t="s">
        <v>548</v>
      </c>
      <c r="F423" s="202" t="s">
        <v>549</v>
      </c>
      <c r="G423" s="203" t="s">
        <v>236</v>
      </c>
      <c r="H423" s="204">
        <v>1</v>
      </c>
      <c r="I423" s="205"/>
      <c r="J423" s="206">
        <f>ROUND(I423*H423,2)</f>
        <v>0</v>
      </c>
      <c r="K423" s="202" t="s">
        <v>129</v>
      </c>
      <c r="L423" s="47"/>
      <c r="M423" s="207" t="s">
        <v>19</v>
      </c>
      <c r="N423" s="208" t="s">
        <v>43</v>
      </c>
      <c r="O423" s="87"/>
      <c r="P423" s="209">
        <f>O423*H423</f>
        <v>0</v>
      </c>
      <c r="Q423" s="209">
        <v>0.00014999999999999999</v>
      </c>
      <c r="R423" s="209">
        <f>Q423*H423</f>
        <v>0.00014999999999999999</v>
      </c>
      <c r="S423" s="209">
        <v>0</v>
      </c>
      <c r="T423" s="210">
        <f>S423*H423</f>
        <v>0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11" t="s">
        <v>256</v>
      </c>
      <c r="AT423" s="211" t="s">
        <v>125</v>
      </c>
      <c r="AU423" s="211" t="s">
        <v>79</v>
      </c>
      <c r="AY423" s="20" t="s">
        <v>122</v>
      </c>
      <c r="BE423" s="212">
        <f>IF(N423="základní",J423,0)</f>
        <v>0</v>
      </c>
      <c r="BF423" s="212">
        <f>IF(N423="snížená",J423,0)</f>
        <v>0</v>
      </c>
      <c r="BG423" s="212">
        <f>IF(N423="zákl. přenesená",J423,0)</f>
        <v>0</v>
      </c>
      <c r="BH423" s="212">
        <f>IF(N423="sníž. přenesená",J423,0)</f>
        <v>0</v>
      </c>
      <c r="BI423" s="212">
        <f>IF(N423="nulová",J423,0)</f>
        <v>0</v>
      </c>
      <c r="BJ423" s="20" t="s">
        <v>77</v>
      </c>
      <c r="BK423" s="212">
        <f>ROUND(I423*H423,2)</f>
        <v>0</v>
      </c>
      <c r="BL423" s="20" t="s">
        <v>256</v>
      </c>
      <c r="BM423" s="211" t="s">
        <v>550</v>
      </c>
    </row>
    <row r="424" s="2" customFormat="1">
      <c r="A424" s="41"/>
      <c r="B424" s="42"/>
      <c r="C424" s="43"/>
      <c r="D424" s="213" t="s">
        <v>132</v>
      </c>
      <c r="E424" s="43"/>
      <c r="F424" s="214" t="s">
        <v>551</v>
      </c>
      <c r="G424" s="43"/>
      <c r="H424" s="43"/>
      <c r="I424" s="215"/>
      <c r="J424" s="43"/>
      <c r="K424" s="43"/>
      <c r="L424" s="47"/>
      <c r="M424" s="216"/>
      <c r="N424" s="217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132</v>
      </c>
      <c r="AU424" s="20" t="s">
        <v>79</v>
      </c>
    </row>
    <row r="425" s="2" customFormat="1" ht="16.5" customHeight="1">
      <c r="A425" s="41"/>
      <c r="B425" s="42"/>
      <c r="C425" s="262" t="s">
        <v>552</v>
      </c>
      <c r="D425" s="262" t="s">
        <v>314</v>
      </c>
      <c r="E425" s="263" t="s">
        <v>522</v>
      </c>
      <c r="F425" s="264" t="s">
        <v>553</v>
      </c>
      <c r="G425" s="265" t="s">
        <v>236</v>
      </c>
      <c r="H425" s="266">
        <v>1</v>
      </c>
      <c r="I425" s="267"/>
      <c r="J425" s="268">
        <f>ROUND(I425*H425,2)</f>
        <v>0</v>
      </c>
      <c r="K425" s="264" t="s">
        <v>19</v>
      </c>
      <c r="L425" s="269"/>
      <c r="M425" s="270" t="s">
        <v>19</v>
      </c>
      <c r="N425" s="271" t="s">
        <v>43</v>
      </c>
      <c r="O425" s="87"/>
      <c r="P425" s="209">
        <f>O425*H425</f>
        <v>0</v>
      </c>
      <c r="Q425" s="209">
        <v>0</v>
      </c>
      <c r="R425" s="209">
        <f>Q425*H425</f>
        <v>0</v>
      </c>
      <c r="S425" s="209">
        <v>0</v>
      </c>
      <c r="T425" s="210">
        <f>S425*H425</f>
        <v>0</v>
      </c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R425" s="211" t="s">
        <v>361</v>
      </c>
      <c r="AT425" s="211" t="s">
        <v>314</v>
      </c>
      <c r="AU425" s="211" t="s">
        <v>79</v>
      </c>
      <c r="AY425" s="20" t="s">
        <v>122</v>
      </c>
      <c r="BE425" s="212">
        <f>IF(N425="základní",J425,0)</f>
        <v>0</v>
      </c>
      <c r="BF425" s="212">
        <f>IF(N425="snížená",J425,0)</f>
        <v>0</v>
      </c>
      <c r="BG425" s="212">
        <f>IF(N425="zákl. přenesená",J425,0)</f>
        <v>0</v>
      </c>
      <c r="BH425" s="212">
        <f>IF(N425="sníž. přenesená",J425,0)</f>
        <v>0</v>
      </c>
      <c r="BI425" s="212">
        <f>IF(N425="nulová",J425,0)</f>
        <v>0</v>
      </c>
      <c r="BJ425" s="20" t="s">
        <v>77</v>
      </c>
      <c r="BK425" s="212">
        <f>ROUND(I425*H425,2)</f>
        <v>0</v>
      </c>
      <c r="BL425" s="20" t="s">
        <v>256</v>
      </c>
      <c r="BM425" s="211" t="s">
        <v>554</v>
      </c>
    </row>
    <row r="426" s="2" customFormat="1" ht="16.5" customHeight="1">
      <c r="A426" s="41"/>
      <c r="B426" s="42"/>
      <c r="C426" s="200" t="s">
        <v>555</v>
      </c>
      <c r="D426" s="200" t="s">
        <v>125</v>
      </c>
      <c r="E426" s="201" t="s">
        <v>556</v>
      </c>
      <c r="F426" s="202" t="s">
        <v>557</v>
      </c>
      <c r="G426" s="203" t="s">
        <v>462</v>
      </c>
      <c r="H426" s="204">
        <v>4</v>
      </c>
      <c r="I426" s="205"/>
      <c r="J426" s="206">
        <f>ROUND(I426*H426,2)</f>
        <v>0</v>
      </c>
      <c r="K426" s="202" t="s">
        <v>129</v>
      </c>
      <c r="L426" s="47"/>
      <c r="M426" s="207" t="s">
        <v>19</v>
      </c>
      <c r="N426" s="208" t="s">
        <v>43</v>
      </c>
      <c r="O426" s="87"/>
      <c r="P426" s="209">
        <f>O426*H426</f>
        <v>0</v>
      </c>
      <c r="Q426" s="209">
        <v>0.00024000000000000001</v>
      </c>
      <c r="R426" s="209">
        <f>Q426*H426</f>
        <v>0.00096000000000000002</v>
      </c>
      <c r="S426" s="209">
        <v>0</v>
      </c>
      <c r="T426" s="210">
        <f>S426*H426</f>
        <v>0</v>
      </c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R426" s="211" t="s">
        <v>256</v>
      </c>
      <c r="AT426" s="211" t="s">
        <v>125</v>
      </c>
      <c r="AU426" s="211" t="s">
        <v>79</v>
      </c>
      <c r="AY426" s="20" t="s">
        <v>122</v>
      </c>
      <c r="BE426" s="212">
        <f>IF(N426="základní",J426,0)</f>
        <v>0</v>
      </c>
      <c r="BF426" s="212">
        <f>IF(N426="snížená",J426,0)</f>
        <v>0</v>
      </c>
      <c r="BG426" s="212">
        <f>IF(N426="zákl. přenesená",J426,0)</f>
        <v>0</v>
      </c>
      <c r="BH426" s="212">
        <f>IF(N426="sníž. přenesená",J426,0)</f>
        <v>0</v>
      </c>
      <c r="BI426" s="212">
        <f>IF(N426="nulová",J426,0)</f>
        <v>0</v>
      </c>
      <c r="BJ426" s="20" t="s">
        <v>77</v>
      </c>
      <c r="BK426" s="212">
        <f>ROUND(I426*H426,2)</f>
        <v>0</v>
      </c>
      <c r="BL426" s="20" t="s">
        <v>256</v>
      </c>
      <c r="BM426" s="211" t="s">
        <v>558</v>
      </c>
    </row>
    <row r="427" s="2" customFormat="1">
      <c r="A427" s="41"/>
      <c r="B427" s="42"/>
      <c r="C427" s="43"/>
      <c r="D427" s="213" t="s">
        <v>132</v>
      </c>
      <c r="E427" s="43"/>
      <c r="F427" s="214" t="s">
        <v>559</v>
      </c>
      <c r="G427" s="43"/>
      <c r="H427" s="43"/>
      <c r="I427" s="215"/>
      <c r="J427" s="43"/>
      <c r="K427" s="43"/>
      <c r="L427" s="47"/>
      <c r="M427" s="216"/>
      <c r="N427" s="217"/>
      <c r="O427" s="87"/>
      <c r="P427" s="87"/>
      <c r="Q427" s="87"/>
      <c r="R427" s="87"/>
      <c r="S427" s="87"/>
      <c r="T427" s="88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20" t="s">
        <v>132</v>
      </c>
      <c r="AU427" s="20" t="s">
        <v>79</v>
      </c>
    </row>
    <row r="428" s="2" customFormat="1" ht="16.5" customHeight="1">
      <c r="A428" s="41"/>
      <c r="B428" s="42"/>
      <c r="C428" s="200" t="s">
        <v>560</v>
      </c>
      <c r="D428" s="200" t="s">
        <v>125</v>
      </c>
      <c r="E428" s="201" t="s">
        <v>561</v>
      </c>
      <c r="F428" s="202" t="s">
        <v>562</v>
      </c>
      <c r="G428" s="203" t="s">
        <v>236</v>
      </c>
      <c r="H428" s="204">
        <v>2</v>
      </c>
      <c r="I428" s="205"/>
      <c r="J428" s="206">
        <f>ROUND(I428*H428,2)</f>
        <v>0</v>
      </c>
      <c r="K428" s="202" t="s">
        <v>129</v>
      </c>
      <c r="L428" s="47"/>
      <c r="M428" s="207" t="s">
        <v>19</v>
      </c>
      <c r="N428" s="208" t="s">
        <v>43</v>
      </c>
      <c r="O428" s="87"/>
      <c r="P428" s="209">
        <f>O428*H428</f>
        <v>0</v>
      </c>
      <c r="Q428" s="209">
        <v>0</v>
      </c>
      <c r="R428" s="209">
        <f>Q428*H428</f>
        <v>0</v>
      </c>
      <c r="S428" s="209">
        <v>0</v>
      </c>
      <c r="T428" s="210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1" t="s">
        <v>256</v>
      </c>
      <c r="AT428" s="211" t="s">
        <v>125</v>
      </c>
      <c r="AU428" s="211" t="s">
        <v>79</v>
      </c>
      <c r="AY428" s="20" t="s">
        <v>122</v>
      </c>
      <c r="BE428" s="212">
        <f>IF(N428="základní",J428,0)</f>
        <v>0</v>
      </c>
      <c r="BF428" s="212">
        <f>IF(N428="snížená",J428,0)</f>
        <v>0</v>
      </c>
      <c r="BG428" s="212">
        <f>IF(N428="zákl. přenesená",J428,0)</f>
        <v>0</v>
      </c>
      <c r="BH428" s="212">
        <f>IF(N428="sníž. přenesená",J428,0)</f>
        <v>0</v>
      </c>
      <c r="BI428" s="212">
        <f>IF(N428="nulová",J428,0)</f>
        <v>0</v>
      </c>
      <c r="BJ428" s="20" t="s">
        <v>77</v>
      </c>
      <c r="BK428" s="212">
        <f>ROUND(I428*H428,2)</f>
        <v>0</v>
      </c>
      <c r="BL428" s="20" t="s">
        <v>256</v>
      </c>
      <c r="BM428" s="211" t="s">
        <v>563</v>
      </c>
    </row>
    <row r="429" s="2" customFormat="1">
      <c r="A429" s="41"/>
      <c r="B429" s="42"/>
      <c r="C429" s="43"/>
      <c r="D429" s="213" t="s">
        <v>132</v>
      </c>
      <c r="E429" s="43"/>
      <c r="F429" s="214" t="s">
        <v>564</v>
      </c>
      <c r="G429" s="43"/>
      <c r="H429" s="43"/>
      <c r="I429" s="215"/>
      <c r="J429" s="43"/>
      <c r="K429" s="43"/>
      <c r="L429" s="47"/>
      <c r="M429" s="216"/>
      <c r="N429" s="217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132</v>
      </c>
      <c r="AU429" s="20" t="s">
        <v>79</v>
      </c>
    </row>
    <row r="430" s="2" customFormat="1" ht="16.5" customHeight="1">
      <c r="A430" s="41"/>
      <c r="B430" s="42"/>
      <c r="C430" s="262" t="s">
        <v>565</v>
      </c>
      <c r="D430" s="262" t="s">
        <v>314</v>
      </c>
      <c r="E430" s="263" t="s">
        <v>566</v>
      </c>
      <c r="F430" s="264" t="s">
        <v>567</v>
      </c>
      <c r="G430" s="265" t="s">
        <v>236</v>
      </c>
      <c r="H430" s="266">
        <v>2</v>
      </c>
      <c r="I430" s="267"/>
      <c r="J430" s="268">
        <f>ROUND(I430*H430,2)</f>
        <v>0</v>
      </c>
      <c r="K430" s="264" t="s">
        <v>129</v>
      </c>
      <c r="L430" s="269"/>
      <c r="M430" s="270" t="s">
        <v>19</v>
      </c>
      <c r="N430" s="271" t="s">
        <v>43</v>
      </c>
      <c r="O430" s="87"/>
      <c r="P430" s="209">
        <f>O430*H430</f>
        <v>0</v>
      </c>
      <c r="Q430" s="209">
        <v>0.00050000000000000001</v>
      </c>
      <c r="R430" s="209">
        <f>Q430*H430</f>
        <v>0.001</v>
      </c>
      <c r="S430" s="209">
        <v>0</v>
      </c>
      <c r="T430" s="210">
        <f>S430*H430</f>
        <v>0</v>
      </c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R430" s="211" t="s">
        <v>361</v>
      </c>
      <c r="AT430" s="211" t="s">
        <v>314</v>
      </c>
      <c r="AU430" s="211" t="s">
        <v>79</v>
      </c>
      <c r="AY430" s="20" t="s">
        <v>122</v>
      </c>
      <c r="BE430" s="212">
        <f>IF(N430="základní",J430,0)</f>
        <v>0</v>
      </c>
      <c r="BF430" s="212">
        <f>IF(N430="snížená",J430,0)</f>
        <v>0</v>
      </c>
      <c r="BG430" s="212">
        <f>IF(N430="zákl. přenesená",J430,0)</f>
        <v>0</v>
      </c>
      <c r="BH430" s="212">
        <f>IF(N430="sníž. přenesená",J430,0)</f>
        <v>0</v>
      </c>
      <c r="BI430" s="212">
        <f>IF(N430="nulová",J430,0)</f>
        <v>0</v>
      </c>
      <c r="BJ430" s="20" t="s">
        <v>77</v>
      </c>
      <c r="BK430" s="212">
        <f>ROUND(I430*H430,2)</f>
        <v>0</v>
      </c>
      <c r="BL430" s="20" t="s">
        <v>256</v>
      </c>
      <c r="BM430" s="211" t="s">
        <v>568</v>
      </c>
    </row>
    <row r="431" s="2" customFormat="1" ht="16.5" customHeight="1">
      <c r="A431" s="41"/>
      <c r="B431" s="42"/>
      <c r="C431" s="200" t="s">
        <v>569</v>
      </c>
      <c r="D431" s="200" t="s">
        <v>125</v>
      </c>
      <c r="E431" s="201" t="s">
        <v>570</v>
      </c>
      <c r="F431" s="202" t="s">
        <v>571</v>
      </c>
      <c r="G431" s="203" t="s">
        <v>236</v>
      </c>
      <c r="H431" s="204">
        <v>2</v>
      </c>
      <c r="I431" s="205"/>
      <c r="J431" s="206">
        <f>ROUND(I431*H431,2)</f>
        <v>0</v>
      </c>
      <c r="K431" s="202" t="s">
        <v>129</v>
      </c>
      <c r="L431" s="47"/>
      <c r="M431" s="207" t="s">
        <v>19</v>
      </c>
      <c r="N431" s="208" t="s">
        <v>43</v>
      </c>
      <c r="O431" s="87"/>
      <c r="P431" s="209">
        <f>O431*H431</f>
        <v>0</v>
      </c>
      <c r="Q431" s="209">
        <v>0</v>
      </c>
      <c r="R431" s="209">
        <f>Q431*H431</f>
        <v>0</v>
      </c>
      <c r="S431" s="209">
        <v>0</v>
      </c>
      <c r="T431" s="210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1" t="s">
        <v>256</v>
      </c>
      <c r="AT431" s="211" t="s">
        <v>125</v>
      </c>
      <c r="AU431" s="211" t="s">
        <v>79</v>
      </c>
      <c r="AY431" s="20" t="s">
        <v>122</v>
      </c>
      <c r="BE431" s="212">
        <f>IF(N431="základní",J431,0)</f>
        <v>0</v>
      </c>
      <c r="BF431" s="212">
        <f>IF(N431="snížená",J431,0)</f>
        <v>0</v>
      </c>
      <c r="BG431" s="212">
        <f>IF(N431="zákl. přenesená",J431,0)</f>
        <v>0</v>
      </c>
      <c r="BH431" s="212">
        <f>IF(N431="sníž. přenesená",J431,0)</f>
        <v>0</v>
      </c>
      <c r="BI431" s="212">
        <f>IF(N431="nulová",J431,0)</f>
        <v>0</v>
      </c>
      <c r="BJ431" s="20" t="s">
        <v>77</v>
      </c>
      <c r="BK431" s="212">
        <f>ROUND(I431*H431,2)</f>
        <v>0</v>
      </c>
      <c r="BL431" s="20" t="s">
        <v>256</v>
      </c>
      <c r="BM431" s="211" t="s">
        <v>572</v>
      </c>
    </row>
    <row r="432" s="2" customFormat="1">
      <c r="A432" s="41"/>
      <c r="B432" s="42"/>
      <c r="C432" s="43"/>
      <c r="D432" s="213" t="s">
        <v>132</v>
      </c>
      <c r="E432" s="43"/>
      <c r="F432" s="214" t="s">
        <v>573</v>
      </c>
      <c r="G432" s="43"/>
      <c r="H432" s="43"/>
      <c r="I432" s="215"/>
      <c r="J432" s="43"/>
      <c r="K432" s="43"/>
      <c r="L432" s="47"/>
      <c r="M432" s="216"/>
      <c r="N432" s="217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132</v>
      </c>
      <c r="AU432" s="20" t="s">
        <v>79</v>
      </c>
    </row>
    <row r="433" s="2" customFormat="1" ht="16.5" customHeight="1">
      <c r="A433" s="41"/>
      <c r="B433" s="42"/>
      <c r="C433" s="262" t="s">
        <v>574</v>
      </c>
      <c r="D433" s="262" t="s">
        <v>314</v>
      </c>
      <c r="E433" s="263" t="s">
        <v>575</v>
      </c>
      <c r="F433" s="264" t="s">
        <v>576</v>
      </c>
      <c r="G433" s="265" t="s">
        <v>236</v>
      </c>
      <c r="H433" s="266">
        <v>2</v>
      </c>
      <c r="I433" s="267"/>
      <c r="J433" s="268">
        <f>ROUND(I433*H433,2)</f>
        <v>0</v>
      </c>
      <c r="K433" s="264" t="s">
        <v>129</v>
      </c>
      <c r="L433" s="269"/>
      <c r="M433" s="270" t="s">
        <v>19</v>
      </c>
      <c r="N433" s="271" t="s">
        <v>43</v>
      </c>
      <c r="O433" s="87"/>
      <c r="P433" s="209">
        <f>O433*H433</f>
        <v>0</v>
      </c>
      <c r="Q433" s="209">
        <v>0.00050000000000000001</v>
      </c>
      <c r="R433" s="209">
        <f>Q433*H433</f>
        <v>0.001</v>
      </c>
      <c r="S433" s="209">
        <v>0</v>
      </c>
      <c r="T433" s="210">
        <f>S433*H433</f>
        <v>0</v>
      </c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R433" s="211" t="s">
        <v>361</v>
      </c>
      <c r="AT433" s="211" t="s">
        <v>314</v>
      </c>
      <c r="AU433" s="211" t="s">
        <v>79</v>
      </c>
      <c r="AY433" s="20" t="s">
        <v>122</v>
      </c>
      <c r="BE433" s="212">
        <f>IF(N433="základní",J433,0)</f>
        <v>0</v>
      </c>
      <c r="BF433" s="212">
        <f>IF(N433="snížená",J433,0)</f>
        <v>0</v>
      </c>
      <c r="BG433" s="212">
        <f>IF(N433="zákl. přenesená",J433,0)</f>
        <v>0</v>
      </c>
      <c r="BH433" s="212">
        <f>IF(N433="sníž. přenesená",J433,0)</f>
        <v>0</v>
      </c>
      <c r="BI433" s="212">
        <f>IF(N433="nulová",J433,0)</f>
        <v>0</v>
      </c>
      <c r="BJ433" s="20" t="s">
        <v>77</v>
      </c>
      <c r="BK433" s="212">
        <f>ROUND(I433*H433,2)</f>
        <v>0</v>
      </c>
      <c r="BL433" s="20" t="s">
        <v>256</v>
      </c>
      <c r="BM433" s="211" t="s">
        <v>577</v>
      </c>
    </row>
    <row r="434" s="2" customFormat="1" ht="16.5" customHeight="1">
      <c r="A434" s="41"/>
      <c r="B434" s="42"/>
      <c r="C434" s="200" t="s">
        <v>578</v>
      </c>
      <c r="D434" s="200" t="s">
        <v>125</v>
      </c>
      <c r="E434" s="201" t="s">
        <v>579</v>
      </c>
      <c r="F434" s="202" t="s">
        <v>580</v>
      </c>
      <c r="G434" s="203" t="s">
        <v>236</v>
      </c>
      <c r="H434" s="204">
        <v>2</v>
      </c>
      <c r="I434" s="205"/>
      <c r="J434" s="206">
        <f>ROUND(I434*H434,2)</f>
        <v>0</v>
      </c>
      <c r="K434" s="202" t="s">
        <v>129</v>
      </c>
      <c r="L434" s="47"/>
      <c r="M434" s="207" t="s">
        <v>19</v>
      </c>
      <c r="N434" s="208" t="s">
        <v>43</v>
      </c>
      <c r="O434" s="87"/>
      <c r="P434" s="209">
        <f>O434*H434</f>
        <v>0</v>
      </c>
      <c r="Q434" s="209">
        <v>0</v>
      </c>
      <c r="R434" s="209">
        <f>Q434*H434</f>
        <v>0</v>
      </c>
      <c r="S434" s="209">
        <v>0</v>
      </c>
      <c r="T434" s="210">
        <f>S434*H434</f>
        <v>0</v>
      </c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R434" s="211" t="s">
        <v>256</v>
      </c>
      <c r="AT434" s="211" t="s">
        <v>125</v>
      </c>
      <c r="AU434" s="211" t="s">
        <v>79</v>
      </c>
      <c r="AY434" s="20" t="s">
        <v>122</v>
      </c>
      <c r="BE434" s="212">
        <f>IF(N434="základní",J434,0)</f>
        <v>0</v>
      </c>
      <c r="BF434" s="212">
        <f>IF(N434="snížená",J434,0)</f>
        <v>0</v>
      </c>
      <c r="BG434" s="212">
        <f>IF(N434="zákl. přenesená",J434,0)</f>
        <v>0</v>
      </c>
      <c r="BH434" s="212">
        <f>IF(N434="sníž. přenesená",J434,0)</f>
        <v>0</v>
      </c>
      <c r="BI434" s="212">
        <f>IF(N434="nulová",J434,0)</f>
        <v>0</v>
      </c>
      <c r="BJ434" s="20" t="s">
        <v>77</v>
      </c>
      <c r="BK434" s="212">
        <f>ROUND(I434*H434,2)</f>
        <v>0</v>
      </c>
      <c r="BL434" s="20" t="s">
        <v>256</v>
      </c>
      <c r="BM434" s="211" t="s">
        <v>581</v>
      </c>
    </row>
    <row r="435" s="2" customFormat="1">
      <c r="A435" s="41"/>
      <c r="B435" s="42"/>
      <c r="C435" s="43"/>
      <c r="D435" s="213" t="s">
        <v>132</v>
      </c>
      <c r="E435" s="43"/>
      <c r="F435" s="214" t="s">
        <v>582</v>
      </c>
      <c r="G435" s="43"/>
      <c r="H435" s="43"/>
      <c r="I435" s="215"/>
      <c r="J435" s="43"/>
      <c r="K435" s="43"/>
      <c r="L435" s="47"/>
      <c r="M435" s="216"/>
      <c r="N435" s="217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20" t="s">
        <v>132</v>
      </c>
      <c r="AU435" s="20" t="s">
        <v>79</v>
      </c>
    </row>
    <row r="436" s="2" customFormat="1" ht="16.5" customHeight="1">
      <c r="A436" s="41"/>
      <c r="B436" s="42"/>
      <c r="C436" s="262" t="s">
        <v>583</v>
      </c>
      <c r="D436" s="262" t="s">
        <v>314</v>
      </c>
      <c r="E436" s="263" t="s">
        <v>584</v>
      </c>
      <c r="F436" s="264" t="s">
        <v>585</v>
      </c>
      <c r="G436" s="265" t="s">
        <v>236</v>
      </c>
      <c r="H436" s="266">
        <v>2</v>
      </c>
      <c r="I436" s="267"/>
      <c r="J436" s="268">
        <f>ROUND(I436*H436,2)</f>
        <v>0</v>
      </c>
      <c r="K436" s="264" t="s">
        <v>129</v>
      </c>
      <c r="L436" s="269"/>
      <c r="M436" s="270" t="s">
        <v>19</v>
      </c>
      <c r="N436" s="271" t="s">
        <v>43</v>
      </c>
      <c r="O436" s="87"/>
      <c r="P436" s="209">
        <f>O436*H436</f>
        <v>0</v>
      </c>
      <c r="Q436" s="209">
        <v>0.00050000000000000001</v>
      </c>
      <c r="R436" s="209">
        <f>Q436*H436</f>
        <v>0.001</v>
      </c>
      <c r="S436" s="209">
        <v>0</v>
      </c>
      <c r="T436" s="210">
        <f>S436*H436</f>
        <v>0</v>
      </c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R436" s="211" t="s">
        <v>361</v>
      </c>
      <c r="AT436" s="211" t="s">
        <v>314</v>
      </c>
      <c r="AU436" s="211" t="s">
        <v>79</v>
      </c>
      <c r="AY436" s="20" t="s">
        <v>122</v>
      </c>
      <c r="BE436" s="212">
        <f>IF(N436="základní",J436,0)</f>
        <v>0</v>
      </c>
      <c r="BF436" s="212">
        <f>IF(N436="snížená",J436,0)</f>
        <v>0</v>
      </c>
      <c r="BG436" s="212">
        <f>IF(N436="zákl. přenesená",J436,0)</f>
        <v>0</v>
      </c>
      <c r="BH436" s="212">
        <f>IF(N436="sníž. přenesená",J436,0)</f>
        <v>0</v>
      </c>
      <c r="BI436" s="212">
        <f>IF(N436="nulová",J436,0)</f>
        <v>0</v>
      </c>
      <c r="BJ436" s="20" t="s">
        <v>77</v>
      </c>
      <c r="BK436" s="212">
        <f>ROUND(I436*H436,2)</f>
        <v>0</v>
      </c>
      <c r="BL436" s="20" t="s">
        <v>256</v>
      </c>
      <c r="BM436" s="211" t="s">
        <v>586</v>
      </c>
    </row>
    <row r="437" s="2" customFormat="1" ht="16.5" customHeight="1">
      <c r="A437" s="41"/>
      <c r="B437" s="42"/>
      <c r="C437" s="200" t="s">
        <v>587</v>
      </c>
      <c r="D437" s="200" t="s">
        <v>125</v>
      </c>
      <c r="E437" s="201" t="s">
        <v>588</v>
      </c>
      <c r="F437" s="202" t="s">
        <v>589</v>
      </c>
      <c r="G437" s="203" t="s">
        <v>236</v>
      </c>
      <c r="H437" s="204">
        <v>2</v>
      </c>
      <c r="I437" s="205"/>
      <c r="J437" s="206">
        <f>ROUND(I437*H437,2)</f>
        <v>0</v>
      </c>
      <c r="K437" s="202" t="s">
        <v>129</v>
      </c>
      <c r="L437" s="47"/>
      <c r="M437" s="207" t="s">
        <v>19</v>
      </c>
      <c r="N437" s="208" t="s">
        <v>43</v>
      </c>
      <c r="O437" s="87"/>
      <c r="P437" s="209">
        <f>O437*H437</f>
        <v>0</v>
      </c>
      <c r="Q437" s="209">
        <v>0</v>
      </c>
      <c r="R437" s="209">
        <f>Q437*H437</f>
        <v>0</v>
      </c>
      <c r="S437" s="209">
        <v>0</v>
      </c>
      <c r="T437" s="210">
        <f>S437*H437</f>
        <v>0</v>
      </c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R437" s="211" t="s">
        <v>256</v>
      </c>
      <c r="AT437" s="211" t="s">
        <v>125</v>
      </c>
      <c r="AU437" s="211" t="s">
        <v>79</v>
      </c>
      <c r="AY437" s="20" t="s">
        <v>122</v>
      </c>
      <c r="BE437" s="212">
        <f>IF(N437="základní",J437,0)</f>
        <v>0</v>
      </c>
      <c r="BF437" s="212">
        <f>IF(N437="snížená",J437,0)</f>
        <v>0</v>
      </c>
      <c r="BG437" s="212">
        <f>IF(N437="zákl. přenesená",J437,0)</f>
        <v>0</v>
      </c>
      <c r="BH437" s="212">
        <f>IF(N437="sníž. přenesená",J437,0)</f>
        <v>0</v>
      </c>
      <c r="BI437" s="212">
        <f>IF(N437="nulová",J437,0)</f>
        <v>0</v>
      </c>
      <c r="BJ437" s="20" t="s">
        <v>77</v>
      </c>
      <c r="BK437" s="212">
        <f>ROUND(I437*H437,2)</f>
        <v>0</v>
      </c>
      <c r="BL437" s="20" t="s">
        <v>256</v>
      </c>
      <c r="BM437" s="211" t="s">
        <v>590</v>
      </c>
    </row>
    <row r="438" s="2" customFormat="1">
      <c r="A438" s="41"/>
      <c r="B438" s="42"/>
      <c r="C438" s="43"/>
      <c r="D438" s="213" t="s">
        <v>132</v>
      </c>
      <c r="E438" s="43"/>
      <c r="F438" s="214" t="s">
        <v>591</v>
      </c>
      <c r="G438" s="43"/>
      <c r="H438" s="43"/>
      <c r="I438" s="215"/>
      <c r="J438" s="43"/>
      <c r="K438" s="43"/>
      <c r="L438" s="47"/>
      <c r="M438" s="216"/>
      <c r="N438" s="217"/>
      <c r="O438" s="87"/>
      <c r="P438" s="87"/>
      <c r="Q438" s="87"/>
      <c r="R438" s="87"/>
      <c r="S438" s="87"/>
      <c r="T438" s="88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T438" s="20" t="s">
        <v>132</v>
      </c>
      <c r="AU438" s="20" t="s">
        <v>79</v>
      </c>
    </row>
    <row r="439" s="2" customFormat="1" ht="16.5" customHeight="1">
      <c r="A439" s="41"/>
      <c r="B439" s="42"/>
      <c r="C439" s="262" t="s">
        <v>592</v>
      </c>
      <c r="D439" s="262" t="s">
        <v>314</v>
      </c>
      <c r="E439" s="263" t="s">
        <v>593</v>
      </c>
      <c r="F439" s="264" t="s">
        <v>594</v>
      </c>
      <c r="G439" s="265" t="s">
        <v>236</v>
      </c>
      <c r="H439" s="266">
        <v>2</v>
      </c>
      <c r="I439" s="267"/>
      <c r="J439" s="268">
        <f>ROUND(I439*H439,2)</f>
        <v>0</v>
      </c>
      <c r="K439" s="264" t="s">
        <v>129</v>
      </c>
      <c r="L439" s="269"/>
      <c r="M439" s="270" t="s">
        <v>19</v>
      </c>
      <c r="N439" s="271" t="s">
        <v>43</v>
      </c>
      <c r="O439" s="87"/>
      <c r="P439" s="209">
        <f>O439*H439</f>
        <v>0</v>
      </c>
      <c r="Q439" s="209">
        <v>0.0012999999999999999</v>
      </c>
      <c r="R439" s="209">
        <f>Q439*H439</f>
        <v>0.0025999999999999999</v>
      </c>
      <c r="S439" s="209">
        <v>0</v>
      </c>
      <c r="T439" s="210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1" t="s">
        <v>361</v>
      </c>
      <c r="AT439" s="211" t="s">
        <v>314</v>
      </c>
      <c r="AU439" s="211" t="s">
        <v>79</v>
      </c>
      <c r="AY439" s="20" t="s">
        <v>122</v>
      </c>
      <c r="BE439" s="212">
        <f>IF(N439="základní",J439,0)</f>
        <v>0</v>
      </c>
      <c r="BF439" s="212">
        <f>IF(N439="snížená",J439,0)</f>
        <v>0</v>
      </c>
      <c r="BG439" s="212">
        <f>IF(N439="zákl. přenesená",J439,0)</f>
        <v>0</v>
      </c>
      <c r="BH439" s="212">
        <f>IF(N439="sníž. přenesená",J439,0)</f>
        <v>0</v>
      </c>
      <c r="BI439" s="212">
        <f>IF(N439="nulová",J439,0)</f>
        <v>0</v>
      </c>
      <c r="BJ439" s="20" t="s">
        <v>77</v>
      </c>
      <c r="BK439" s="212">
        <f>ROUND(I439*H439,2)</f>
        <v>0</v>
      </c>
      <c r="BL439" s="20" t="s">
        <v>256</v>
      </c>
      <c r="BM439" s="211" t="s">
        <v>595</v>
      </c>
    </row>
    <row r="440" s="2" customFormat="1" ht="16.5" customHeight="1">
      <c r="A440" s="41"/>
      <c r="B440" s="42"/>
      <c r="C440" s="200" t="s">
        <v>596</v>
      </c>
      <c r="D440" s="200" t="s">
        <v>125</v>
      </c>
      <c r="E440" s="201" t="s">
        <v>597</v>
      </c>
      <c r="F440" s="202" t="s">
        <v>598</v>
      </c>
      <c r="G440" s="203" t="s">
        <v>236</v>
      </c>
      <c r="H440" s="204">
        <v>1</v>
      </c>
      <c r="I440" s="205"/>
      <c r="J440" s="206">
        <f>ROUND(I440*H440,2)</f>
        <v>0</v>
      </c>
      <c r="K440" s="202" t="s">
        <v>129</v>
      </c>
      <c r="L440" s="47"/>
      <c r="M440" s="207" t="s">
        <v>19</v>
      </c>
      <c r="N440" s="208" t="s">
        <v>43</v>
      </c>
      <c r="O440" s="87"/>
      <c r="P440" s="209">
        <f>O440*H440</f>
        <v>0</v>
      </c>
      <c r="Q440" s="209">
        <v>0</v>
      </c>
      <c r="R440" s="209">
        <f>Q440*H440</f>
        <v>0</v>
      </c>
      <c r="S440" s="209">
        <v>0</v>
      </c>
      <c r="T440" s="210">
        <f>S440*H440</f>
        <v>0</v>
      </c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R440" s="211" t="s">
        <v>256</v>
      </c>
      <c r="AT440" s="211" t="s">
        <v>125</v>
      </c>
      <c r="AU440" s="211" t="s">
        <v>79</v>
      </c>
      <c r="AY440" s="20" t="s">
        <v>122</v>
      </c>
      <c r="BE440" s="212">
        <f>IF(N440="základní",J440,0)</f>
        <v>0</v>
      </c>
      <c r="BF440" s="212">
        <f>IF(N440="snížená",J440,0)</f>
        <v>0</v>
      </c>
      <c r="BG440" s="212">
        <f>IF(N440="zákl. přenesená",J440,0)</f>
        <v>0</v>
      </c>
      <c r="BH440" s="212">
        <f>IF(N440="sníž. přenesená",J440,0)</f>
        <v>0</v>
      </c>
      <c r="BI440" s="212">
        <f>IF(N440="nulová",J440,0)</f>
        <v>0</v>
      </c>
      <c r="BJ440" s="20" t="s">
        <v>77</v>
      </c>
      <c r="BK440" s="212">
        <f>ROUND(I440*H440,2)</f>
        <v>0</v>
      </c>
      <c r="BL440" s="20" t="s">
        <v>256</v>
      </c>
      <c r="BM440" s="211" t="s">
        <v>599</v>
      </c>
    </row>
    <row r="441" s="2" customFormat="1">
      <c r="A441" s="41"/>
      <c r="B441" s="42"/>
      <c r="C441" s="43"/>
      <c r="D441" s="213" t="s">
        <v>132</v>
      </c>
      <c r="E441" s="43"/>
      <c r="F441" s="214" t="s">
        <v>600</v>
      </c>
      <c r="G441" s="43"/>
      <c r="H441" s="43"/>
      <c r="I441" s="215"/>
      <c r="J441" s="43"/>
      <c r="K441" s="43"/>
      <c r="L441" s="47"/>
      <c r="M441" s="216"/>
      <c r="N441" s="217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20" t="s">
        <v>132</v>
      </c>
      <c r="AU441" s="20" t="s">
        <v>79</v>
      </c>
    </row>
    <row r="442" s="2" customFormat="1" ht="16.5" customHeight="1">
      <c r="A442" s="41"/>
      <c r="B442" s="42"/>
      <c r="C442" s="262" t="s">
        <v>601</v>
      </c>
      <c r="D442" s="262" t="s">
        <v>314</v>
      </c>
      <c r="E442" s="263" t="s">
        <v>602</v>
      </c>
      <c r="F442" s="264" t="s">
        <v>603</v>
      </c>
      <c r="G442" s="265" t="s">
        <v>236</v>
      </c>
      <c r="H442" s="266">
        <v>1</v>
      </c>
      <c r="I442" s="267"/>
      <c r="J442" s="268">
        <f>ROUND(I442*H442,2)</f>
        <v>0</v>
      </c>
      <c r="K442" s="264" t="s">
        <v>129</v>
      </c>
      <c r="L442" s="269"/>
      <c r="M442" s="270" t="s">
        <v>19</v>
      </c>
      <c r="N442" s="271" t="s">
        <v>43</v>
      </c>
      <c r="O442" s="87"/>
      <c r="P442" s="209">
        <f>O442*H442</f>
        <v>0</v>
      </c>
      <c r="Q442" s="209">
        <v>0.00084999999999999995</v>
      </c>
      <c r="R442" s="209">
        <f>Q442*H442</f>
        <v>0.00084999999999999995</v>
      </c>
      <c r="S442" s="209">
        <v>0</v>
      </c>
      <c r="T442" s="210">
        <f>S442*H442</f>
        <v>0</v>
      </c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R442" s="211" t="s">
        <v>361</v>
      </c>
      <c r="AT442" s="211" t="s">
        <v>314</v>
      </c>
      <c r="AU442" s="211" t="s">
        <v>79</v>
      </c>
      <c r="AY442" s="20" t="s">
        <v>122</v>
      </c>
      <c r="BE442" s="212">
        <f>IF(N442="základní",J442,0)</f>
        <v>0</v>
      </c>
      <c r="BF442" s="212">
        <f>IF(N442="snížená",J442,0)</f>
        <v>0</v>
      </c>
      <c r="BG442" s="212">
        <f>IF(N442="zákl. přenesená",J442,0)</f>
        <v>0</v>
      </c>
      <c r="BH442" s="212">
        <f>IF(N442="sníž. přenesená",J442,0)</f>
        <v>0</v>
      </c>
      <c r="BI442" s="212">
        <f>IF(N442="nulová",J442,0)</f>
        <v>0</v>
      </c>
      <c r="BJ442" s="20" t="s">
        <v>77</v>
      </c>
      <c r="BK442" s="212">
        <f>ROUND(I442*H442,2)</f>
        <v>0</v>
      </c>
      <c r="BL442" s="20" t="s">
        <v>256</v>
      </c>
      <c r="BM442" s="211" t="s">
        <v>604</v>
      </c>
    </row>
    <row r="443" s="2" customFormat="1" ht="16.5" customHeight="1">
      <c r="A443" s="41"/>
      <c r="B443" s="42"/>
      <c r="C443" s="200" t="s">
        <v>605</v>
      </c>
      <c r="D443" s="200" t="s">
        <v>125</v>
      </c>
      <c r="E443" s="201" t="s">
        <v>606</v>
      </c>
      <c r="F443" s="202" t="s">
        <v>607</v>
      </c>
      <c r="G443" s="203" t="s">
        <v>236</v>
      </c>
      <c r="H443" s="204">
        <v>1</v>
      </c>
      <c r="I443" s="205"/>
      <c r="J443" s="206">
        <f>ROUND(I443*H443,2)</f>
        <v>0</v>
      </c>
      <c r="K443" s="202" t="s">
        <v>129</v>
      </c>
      <c r="L443" s="47"/>
      <c r="M443" s="207" t="s">
        <v>19</v>
      </c>
      <c r="N443" s="208" t="s">
        <v>43</v>
      </c>
      <c r="O443" s="87"/>
      <c r="P443" s="209">
        <f>O443*H443</f>
        <v>0</v>
      </c>
      <c r="Q443" s="209">
        <v>0</v>
      </c>
      <c r="R443" s="209">
        <f>Q443*H443</f>
        <v>0</v>
      </c>
      <c r="S443" s="209">
        <v>0</v>
      </c>
      <c r="T443" s="210">
        <f>S443*H443</f>
        <v>0</v>
      </c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R443" s="211" t="s">
        <v>256</v>
      </c>
      <c r="AT443" s="211" t="s">
        <v>125</v>
      </c>
      <c r="AU443" s="211" t="s">
        <v>79</v>
      </c>
      <c r="AY443" s="20" t="s">
        <v>122</v>
      </c>
      <c r="BE443" s="212">
        <f>IF(N443="základní",J443,0)</f>
        <v>0</v>
      </c>
      <c r="BF443" s="212">
        <f>IF(N443="snížená",J443,0)</f>
        <v>0</v>
      </c>
      <c r="BG443" s="212">
        <f>IF(N443="zákl. přenesená",J443,0)</f>
        <v>0</v>
      </c>
      <c r="BH443" s="212">
        <f>IF(N443="sníž. přenesená",J443,0)</f>
        <v>0</v>
      </c>
      <c r="BI443" s="212">
        <f>IF(N443="nulová",J443,0)</f>
        <v>0</v>
      </c>
      <c r="BJ443" s="20" t="s">
        <v>77</v>
      </c>
      <c r="BK443" s="212">
        <f>ROUND(I443*H443,2)</f>
        <v>0</v>
      </c>
      <c r="BL443" s="20" t="s">
        <v>256</v>
      </c>
      <c r="BM443" s="211" t="s">
        <v>608</v>
      </c>
    </row>
    <row r="444" s="2" customFormat="1">
      <c r="A444" s="41"/>
      <c r="B444" s="42"/>
      <c r="C444" s="43"/>
      <c r="D444" s="213" t="s">
        <v>132</v>
      </c>
      <c r="E444" s="43"/>
      <c r="F444" s="214" t="s">
        <v>609</v>
      </c>
      <c r="G444" s="43"/>
      <c r="H444" s="43"/>
      <c r="I444" s="215"/>
      <c r="J444" s="43"/>
      <c r="K444" s="43"/>
      <c r="L444" s="47"/>
      <c r="M444" s="216"/>
      <c r="N444" s="217"/>
      <c r="O444" s="87"/>
      <c r="P444" s="87"/>
      <c r="Q444" s="87"/>
      <c r="R444" s="87"/>
      <c r="S444" s="87"/>
      <c r="T444" s="88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T444" s="20" t="s">
        <v>132</v>
      </c>
      <c r="AU444" s="20" t="s">
        <v>79</v>
      </c>
    </row>
    <row r="445" s="2" customFormat="1" ht="16.5" customHeight="1">
      <c r="A445" s="41"/>
      <c r="B445" s="42"/>
      <c r="C445" s="262" t="s">
        <v>610</v>
      </c>
      <c r="D445" s="262" t="s">
        <v>314</v>
      </c>
      <c r="E445" s="263" t="s">
        <v>611</v>
      </c>
      <c r="F445" s="264" t="s">
        <v>612</v>
      </c>
      <c r="G445" s="265" t="s">
        <v>236</v>
      </c>
      <c r="H445" s="266">
        <v>1</v>
      </c>
      <c r="I445" s="267"/>
      <c r="J445" s="268">
        <f>ROUND(I445*H445,2)</f>
        <v>0</v>
      </c>
      <c r="K445" s="264" t="s">
        <v>129</v>
      </c>
      <c r="L445" s="269"/>
      <c r="M445" s="270" t="s">
        <v>19</v>
      </c>
      <c r="N445" s="271" t="s">
        <v>43</v>
      </c>
      <c r="O445" s="87"/>
      <c r="P445" s="209">
        <f>O445*H445</f>
        <v>0</v>
      </c>
      <c r="Q445" s="209">
        <v>0.00084999999999999995</v>
      </c>
      <c r="R445" s="209">
        <f>Q445*H445</f>
        <v>0.00084999999999999995</v>
      </c>
      <c r="S445" s="209">
        <v>0</v>
      </c>
      <c r="T445" s="210">
        <f>S445*H445</f>
        <v>0</v>
      </c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R445" s="211" t="s">
        <v>361</v>
      </c>
      <c r="AT445" s="211" t="s">
        <v>314</v>
      </c>
      <c r="AU445" s="211" t="s">
        <v>79</v>
      </c>
      <c r="AY445" s="20" t="s">
        <v>122</v>
      </c>
      <c r="BE445" s="212">
        <f>IF(N445="základní",J445,0)</f>
        <v>0</v>
      </c>
      <c r="BF445" s="212">
        <f>IF(N445="snížená",J445,0)</f>
        <v>0</v>
      </c>
      <c r="BG445" s="212">
        <f>IF(N445="zákl. přenesená",J445,0)</f>
        <v>0</v>
      </c>
      <c r="BH445" s="212">
        <f>IF(N445="sníž. přenesená",J445,0)</f>
        <v>0</v>
      </c>
      <c r="BI445" s="212">
        <f>IF(N445="nulová",J445,0)</f>
        <v>0</v>
      </c>
      <c r="BJ445" s="20" t="s">
        <v>77</v>
      </c>
      <c r="BK445" s="212">
        <f>ROUND(I445*H445,2)</f>
        <v>0</v>
      </c>
      <c r="BL445" s="20" t="s">
        <v>256</v>
      </c>
      <c r="BM445" s="211" t="s">
        <v>613</v>
      </c>
    </row>
    <row r="446" s="2" customFormat="1" ht="24.15" customHeight="1">
      <c r="A446" s="41"/>
      <c r="B446" s="42"/>
      <c r="C446" s="200" t="s">
        <v>614</v>
      </c>
      <c r="D446" s="200" t="s">
        <v>125</v>
      </c>
      <c r="E446" s="201" t="s">
        <v>615</v>
      </c>
      <c r="F446" s="202" t="s">
        <v>616</v>
      </c>
      <c r="G446" s="203" t="s">
        <v>471</v>
      </c>
      <c r="H446" s="272"/>
      <c r="I446" s="205"/>
      <c r="J446" s="206">
        <f>ROUND(I446*H446,2)</f>
        <v>0</v>
      </c>
      <c r="K446" s="202" t="s">
        <v>129</v>
      </c>
      <c r="L446" s="47"/>
      <c r="M446" s="207" t="s">
        <v>19</v>
      </c>
      <c r="N446" s="208" t="s">
        <v>43</v>
      </c>
      <c r="O446" s="87"/>
      <c r="P446" s="209">
        <f>O446*H446</f>
        <v>0</v>
      </c>
      <c r="Q446" s="209">
        <v>0</v>
      </c>
      <c r="R446" s="209">
        <f>Q446*H446</f>
        <v>0</v>
      </c>
      <c r="S446" s="209">
        <v>0</v>
      </c>
      <c r="T446" s="210">
        <f>S446*H446</f>
        <v>0</v>
      </c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R446" s="211" t="s">
        <v>256</v>
      </c>
      <c r="AT446" s="211" t="s">
        <v>125</v>
      </c>
      <c r="AU446" s="211" t="s">
        <v>79</v>
      </c>
      <c r="AY446" s="20" t="s">
        <v>122</v>
      </c>
      <c r="BE446" s="212">
        <f>IF(N446="základní",J446,0)</f>
        <v>0</v>
      </c>
      <c r="BF446" s="212">
        <f>IF(N446="snížená",J446,0)</f>
        <v>0</v>
      </c>
      <c r="BG446" s="212">
        <f>IF(N446="zákl. přenesená",J446,0)</f>
        <v>0</v>
      </c>
      <c r="BH446" s="212">
        <f>IF(N446="sníž. přenesená",J446,0)</f>
        <v>0</v>
      </c>
      <c r="BI446" s="212">
        <f>IF(N446="nulová",J446,0)</f>
        <v>0</v>
      </c>
      <c r="BJ446" s="20" t="s">
        <v>77</v>
      </c>
      <c r="BK446" s="212">
        <f>ROUND(I446*H446,2)</f>
        <v>0</v>
      </c>
      <c r="BL446" s="20" t="s">
        <v>256</v>
      </c>
      <c r="BM446" s="211" t="s">
        <v>617</v>
      </c>
    </row>
    <row r="447" s="2" customFormat="1">
      <c r="A447" s="41"/>
      <c r="B447" s="42"/>
      <c r="C447" s="43"/>
      <c r="D447" s="213" t="s">
        <v>132</v>
      </c>
      <c r="E447" s="43"/>
      <c r="F447" s="214" t="s">
        <v>618</v>
      </c>
      <c r="G447" s="43"/>
      <c r="H447" s="43"/>
      <c r="I447" s="215"/>
      <c r="J447" s="43"/>
      <c r="K447" s="43"/>
      <c r="L447" s="47"/>
      <c r="M447" s="216"/>
      <c r="N447" s="217"/>
      <c r="O447" s="87"/>
      <c r="P447" s="87"/>
      <c r="Q447" s="87"/>
      <c r="R447" s="87"/>
      <c r="S447" s="87"/>
      <c r="T447" s="88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T447" s="20" t="s">
        <v>132</v>
      </c>
      <c r="AU447" s="20" t="s">
        <v>79</v>
      </c>
    </row>
    <row r="448" s="12" customFormat="1" ht="22.8" customHeight="1">
      <c r="A448" s="12"/>
      <c r="B448" s="184"/>
      <c r="C448" s="185"/>
      <c r="D448" s="186" t="s">
        <v>71</v>
      </c>
      <c r="E448" s="198" t="s">
        <v>619</v>
      </c>
      <c r="F448" s="198" t="s">
        <v>620</v>
      </c>
      <c r="G448" s="185"/>
      <c r="H448" s="185"/>
      <c r="I448" s="188"/>
      <c r="J448" s="199">
        <f>BK448</f>
        <v>0</v>
      </c>
      <c r="K448" s="185"/>
      <c r="L448" s="190"/>
      <c r="M448" s="191"/>
      <c r="N448" s="192"/>
      <c r="O448" s="192"/>
      <c r="P448" s="193">
        <f>SUM(P449:P466)</f>
        <v>0</v>
      </c>
      <c r="Q448" s="192"/>
      <c r="R448" s="193">
        <f>SUM(R449:R466)</f>
        <v>0</v>
      </c>
      <c r="S448" s="192"/>
      <c r="T448" s="194">
        <f>SUM(T449:T466)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195" t="s">
        <v>79</v>
      </c>
      <c r="AT448" s="196" t="s">
        <v>71</v>
      </c>
      <c r="AU448" s="196" t="s">
        <v>77</v>
      </c>
      <c r="AY448" s="195" t="s">
        <v>122</v>
      </c>
      <c r="BK448" s="197">
        <f>SUM(BK449:BK466)</f>
        <v>0</v>
      </c>
    </row>
    <row r="449" s="2" customFormat="1" ht="16.5" customHeight="1">
      <c r="A449" s="41"/>
      <c r="B449" s="42"/>
      <c r="C449" s="200" t="s">
        <v>621</v>
      </c>
      <c r="D449" s="200" t="s">
        <v>125</v>
      </c>
      <c r="E449" s="201" t="s">
        <v>622</v>
      </c>
      <c r="F449" s="202" t="s">
        <v>623</v>
      </c>
      <c r="G449" s="203" t="s">
        <v>462</v>
      </c>
      <c r="H449" s="204">
        <v>1</v>
      </c>
      <c r="I449" s="205"/>
      <c r="J449" s="206">
        <f>ROUND(I449*H449,2)</f>
        <v>0</v>
      </c>
      <c r="K449" s="202" t="s">
        <v>19</v>
      </c>
      <c r="L449" s="47"/>
      <c r="M449" s="207" t="s">
        <v>19</v>
      </c>
      <c r="N449" s="208" t="s">
        <v>43</v>
      </c>
      <c r="O449" s="87"/>
      <c r="P449" s="209">
        <f>O449*H449</f>
        <v>0</v>
      </c>
      <c r="Q449" s="209">
        <v>0</v>
      </c>
      <c r="R449" s="209">
        <f>Q449*H449</f>
        <v>0</v>
      </c>
      <c r="S449" s="209">
        <v>0</v>
      </c>
      <c r="T449" s="210">
        <f>S449*H449</f>
        <v>0</v>
      </c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R449" s="211" t="s">
        <v>256</v>
      </c>
      <c r="AT449" s="211" t="s">
        <v>125</v>
      </c>
      <c r="AU449" s="211" t="s">
        <v>79</v>
      </c>
      <c r="AY449" s="20" t="s">
        <v>122</v>
      </c>
      <c r="BE449" s="212">
        <f>IF(N449="základní",J449,0)</f>
        <v>0</v>
      </c>
      <c r="BF449" s="212">
        <f>IF(N449="snížená",J449,0)</f>
        <v>0</v>
      </c>
      <c r="BG449" s="212">
        <f>IF(N449="zákl. přenesená",J449,0)</f>
        <v>0</v>
      </c>
      <c r="BH449" s="212">
        <f>IF(N449="sníž. přenesená",J449,0)</f>
        <v>0</v>
      </c>
      <c r="BI449" s="212">
        <f>IF(N449="nulová",J449,0)</f>
        <v>0</v>
      </c>
      <c r="BJ449" s="20" t="s">
        <v>77</v>
      </c>
      <c r="BK449" s="212">
        <f>ROUND(I449*H449,2)</f>
        <v>0</v>
      </c>
      <c r="BL449" s="20" t="s">
        <v>256</v>
      </c>
      <c r="BM449" s="211" t="s">
        <v>624</v>
      </c>
    </row>
    <row r="450" s="2" customFormat="1" ht="16.5" customHeight="1">
      <c r="A450" s="41"/>
      <c r="B450" s="42"/>
      <c r="C450" s="200" t="s">
        <v>625</v>
      </c>
      <c r="D450" s="200" t="s">
        <v>125</v>
      </c>
      <c r="E450" s="201" t="s">
        <v>626</v>
      </c>
      <c r="F450" s="202" t="s">
        <v>627</v>
      </c>
      <c r="G450" s="203" t="s">
        <v>236</v>
      </c>
      <c r="H450" s="204">
        <v>5</v>
      </c>
      <c r="I450" s="205"/>
      <c r="J450" s="206">
        <f>ROUND(I450*H450,2)</f>
        <v>0</v>
      </c>
      <c r="K450" s="202" t="s">
        <v>19</v>
      </c>
      <c r="L450" s="47"/>
      <c r="M450" s="207" t="s">
        <v>19</v>
      </c>
      <c r="N450" s="208" t="s">
        <v>43</v>
      </c>
      <c r="O450" s="87"/>
      <c r="P450" s="209">
        <f>O450*H450</f>
        <v>0</v>
      </c>
      <c r="Q450" s="209">
        <v>0</v>
      </c>
      <c r="R450" s="209">
        <f>Q450*H450</f>
        <v>0</v>
      </c>
      <c r="S450" s="209">
        <v>0</v>
      </c>
      <c r="T450" s="210">
        <f>S450*H450</f>
        <v>0</v>
      </c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R450" s="211" t="s">
        <v>256</v>
      </c>
      <c r="AT450" s="211" t="s">
        <v>125</v>
      </c>
      <c r="AU450" s="211" t="s">
        <v>79</v>
      </c>
      <c r="AY450" s="20" t="s">
        <v>122</v>
      </c>
      <c r="BE450" s="212">
        <f>IF(N450="základní",J450,0)</f>
        <v>0</v>
      </c>
      <c r="BF450" s="212">
        <f>IF(N450="snížená",J450,0)</f>
        <v>0</v>
      </c>
      <c r="BG450" s="212">
        <f>IF(N450="zákl. přenesená",J450,0)</f>
        <v>0</v>
      </c>
      <c r="BH450" s="212">
        <f>IF(N450="sníž. přenesená",J450,0)</f>
        <v>0</v>
      </c>
      <c r="BI450" s="212">
        <f>IF(N450="nulová",J450,0)</f>
        <v>0</v>
      </c>
      <c r="BJ450" s="20" t="s">
        <v>77</v>
      </c>
      <c r="BK450" s="212">
        <f>ROUND(I450*H450,2)</f>
        <v>0</v>
      </c>
      <c r="BL450" s="20" t="s">
        <v>256</v>
      </c>
      <c r="BM450" s="211" t="s">
        <v>628</v>
      </c>
    </row>
    <row r="451" s="14" customFormat="1">
      <c r="A451" s="14"/>
      <c r="B451" s="229"/>
      <c r="C451" s="230"/>
      <c r="D451" s="220" t="s">
        <v>134</v>
      </c>
      <c r="E451" s="231" t="s">
        <v>19</v>
      </c>
      <c r="F451" s="232" t="s">
        <v>629</v>
      </c>
      <c r="G451" s="230"/>
      <c r="H451" s="233">
        <v>1</v>
      </c>
      <c r="I451" s="234"/>
      <c r="J451" s="230"/>
      <c r="K451" s="230"/>
      <c r="L451" s="235"/>
      <c r="M451" s="236"/>
      <c r="N451" s="237"/>
      <c r="O451" s="237"/>
      <c r="P451" s="237"/>
      <c r="Q451" s="237"/>
      <c r="R451" s="237"/>
      <c r="S451" s="237"/>
      <c r="T451" s="238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39" t="s">
        <v>134</v>
      </c>
      <c r="AU451" s="239" t="s">
        <v>79</v>
      </c>
      <c r="AV451" s="14" t="s">
        <v>79</v>
      </c>
      <c r="AW451" s="14" t="s">
        <v>33</v>
      </c>
      <c r="AX451" s="14" t="s">
        <v>72</v>
      </c>
      <c r="AY451" s="239" t="s">
        <v>122</v>
      </c>
    </row>
    <row r="452" s="14" customFormat="1">
      <c r="A452" s="14"/>
      <c r="B452" s="229"/>
      <c r="C452" s="230"/>
      <c r="D452" s="220" t="s">
        <v>134</v>
      </c>
      <c r="E452" s="231" t="s">
        <v>19</v>
      </c>
      <c r="F452" s="232" t="s">
        <v>630</v>
      </c>
      <c r="G452" s="230"/>
      <c r="H452" s="233">
        <v>4</v>
      </c>
      <c r="I452" s="234"/>
      <c r="J452" s="230"/>
      <c r="K452" s="230"/>
      <c r="L452" s="235"/>
      <c r="M452" s="236"/>
      <c r="N452" s="237"/>
      <c r="O452" s="237"/>
      <c r="P452" s="237"/>
      <c r="Q452" s="237"/>
      <c r="R452" s="237"/>
      <c r="S452" s="237"/>
      <c r="T452" s="238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39" t="s">
        <v>134</v>
      </c>
      <c r="AU452" s="239" t="s">
        <v>79</v>
      </c>
      <c r="AV452" s="14" t="s">
        <v>79</v>
      </c>
      <c r="AW452" s="14" t="s">
        <v>33</v>
      </c>
      <c r="AX452" s="14" t="s">
        <v>72</v>
      </c>
      <c r="AY452" s="239" t="s">
        <v>122</v>
      </c>
    </row>
    <row r="453" s="15" customFormat="1">
      <c r="A453" s="15"/>
      <c r="B453" s="240"/>
      <c r="C453" s="241"/>
      <c r="D453" s="220" t="s">
        <v>134</v>
      </c>
      <c r="E453" s="242" t="s">
        <v>19</v>
      </c>
      <c r="F453" s="243" t="s">
        <v>172</v>
      </c>
      <c r="G453" s="241"/>
      <c r="H453" s="244">
        <v>5</v>
      </c>
      <c r="I453" s="245"/>
      <c r="J453" s="241"/>
      <c r="K453" s="241"/>
      <c r="L453" s="246"/>
      <c r="M453" s="247"/>
      <c r="N453" s="248"/>
      <c r="O453" s="248"/>
      <c r="P453" s="248"/>
      <c r="Q453" s="248"/>
      <c r="R453" s="248"/>
      <c r="S453" s="248"/>
      <c r="T453" s="249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50" t="s">
        <v>134</v>
      </c>
      <c r="AU453" s="250" t="s">
        <v>79</v>
      </c>
      <c r="AV453" s="15" t="s">
        <v>130</v>
      </c>
      <c r="AW453" s="15" t="s">
        <v>33</v>
      </c>
      <c r="AX453" s="15" t="s">
        <v>77</v>
      </c>
      <c r="AY453" s="250" t="s">
        <v>122</v>
      </c>
    </row>
    <row r="454" s="2" customFormat="1" ht="16.5" customHeight="1">
      <c r="A454" s="41"/>
      <c r="B454" s="42"/>
      <c r="C454" s="200" t="s">
        <v>631</v>
      </c>
      <c r="D454" s="200" t="s">
        <v>125</v>
      </c>
      <c r="E454" s="201" t="s">
        <v>632</v>
      </c>
      <c r="F454" s="202" t="s">
        <v>633</v>
      </c>
      <c r="G454" s="203" t="s">
        <v>236</v>
      </c>
      <c r="H454" s="204">
        <v>2</v>
      </c>
      <c r="I454" s="205"/>
      <c r="J454" s="206">
        <f>ROUND(I454*H454,2)</f>
        <v>0</v>
      </c>
      <c r="K454" s="202" t="s">
        <v>19</v>
      </c>
      <c r="L454" s="47"/>
      <c r="M454" s="207" t="s">
        <v>19</v>
      </c>
      <c r="N454" s="208" t="s">
        <v>43</v>
      </c>
      <c r="O454" s="87"/>
      <c r="P454" s="209">
        <f>O454*H454</f>
        <v>0</v>
      </c>
      <c r="Q454" s="209">
        <v>0</v>
      </c>
      <c r="R454" s="209">
        <f>Q454*H454</f>
        <v>0</v>
      </c>
      <c r="S454" s="209">
        <v>0</v>
      </c>
      <c r="T454" s="210">
        <f>S454*H454</f>
        <v>0</v>
      </c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R454" s="211" t="s">
        <v>256</v>
      </c>
      <c r="AT454" s="211" t="s">
        <v>125</v>
      </c>
      <c r="AU454" s="211" t="s">
        <v>79</v>
      </c>
      <c r="AY454" s="20" t="s">
        <v>122</v>
      </c>
      <c r="BE454" s="212">
        <f>IF(N454="základní",J454,0)</f>
        <v>0</v>
      </c>
      <c r="BF454" s="212">
        <f>IF(N454="snížená",J454,0)</f>
        <v>0</v>
      </c>
      <c r="BG454" s="212">
        <f>IF(N454="zákl. přenesená",J454,0)</f>
        <v>0</v>
      </c>
      <c r="BH454" s="212">
        <f>IF(N454="sníž. přenesená",J454,0)</f>
        <v>0</v>
      </c>
      <c r="BI454" s="212">
        <f>IF(N454="nulová",J454,0)</f>
        <v>0</v>
      </c>
      <c r="BJ454" s="20" t="s">
        <v>77</v>
      </c>
      <c r="BK454" s="212">
        <f>ROUND(I454*H454,2)</f>
        <v>0</v>
      </c>
      <c r="BL454" s="20" t="s">
        <v>256</v>
      </c>
      <c r="BM454" s="211" t="s">
        <v>634</v>
      </c>
    </row>
    <row r="455" s="13" customFormat="1">
      <c r="A455" s="13"/>
      <c r="B455" s="218"/>
      <c r="C455" s="219"/>
      <c r="D455" s="220" t="s">
        <v>134</v>
      </c>
      <c r="E455" s="221" t="s">
        <v>19</v>
      </c>
      <c r="F455" s="222" t="s">
        <v>635</v>
      </c>
      <c r="G455" s="219"/>
      <c r="H455" s="221" t="s">
        <v>19</v>
      </c>
      <c r="I455" s="223"/>
      <c r="J455" s="219"/>
      <c r="K455" s="219"/>
      <c r="L455" s="224"/>
      <c r="M455" s="225"/>
      <c r="N455" s="226"/>
      <c r="O455" s="226"/>
      <c r="P455" s="226"/>
      <c r="Q455" s="226"/>
      <c r="R455" s="226"/>
      <c r="S455" s="226"/>
      <c r="T455" s="227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28" t="s">
        <v>134</v>
      </c>
      <c r="AU455" s="228" t="s">
        <v>79</v>
      </c>
      <c r="AV455" s="13" t="s">
        <v>77</v>
      </c>
      <c r="AW455" s="13" t="s">
        <v>33</v>
      </c>
      <c r="AX455" s="13" t="s">
        <v>72</v>
      </c>
      <c r="AY455" s="228" t="s">
        <v>122</v>
      </c>
    </row>
    <row r="456" s="14" customFormat="1">
      <c r="A456" s="14"/>
      <c r="B456" s="229"/>
      <c r="C456" s="230"/>
      <c r="D456" s="220" t="s">
        <v>134</v>
      </c>
      <c r="E456" s="231" t="s">
        <v>19</v>
      </c>
      <c r="F456" s="232" t="s">
        <v>636</v>
      </c>
      <c r="G456" s="230"/>
      <c r="H456" s="233">
        <v>1</v>
      </c>
      <c r="I456" s="234"/>
      <c r="J456" s="230"/>
      <c r="K456" s="230"/>
      <c r="L456" s="235"/>
      <c r="M456" s="236"/>
      <c r="N456" s="237"/>
      <c r="O456" s="237"/>
      <c r="P456" s="237"/>
      <c r="Q456" s="237"/>
      <c r="R456" s="237"/>
      <c r="S456" s="237"/>
      <c r="T456" s="238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39" t="s">
        <v>134</v>
      </c>
      <c r="AU456" s="239" t="s">
        <v>79</v>
      </c>
      <c r="AV456" s="14" t="s">
        <v>79</v>
      </c>
      <c r="AW456" s="14" t="s">
        <v>33</v>
      </c>
      <c r="AX456" s="14" t="s">
        <v>72</v>
      </c>
      <c r="AY456" s="239" t="s">
        <v>122</v>
      </c>
    </row>
    <row r="457" s="13" customFormat="1">
      <c r="A457" s="13"/>
      <c r="B457" s="218"/>
      <c r="C457" s="219"/>
      <c r="D457" s="220" t="s">
        <v>134</v>
      </c>
      <c r="E457" s="221" t="s">
        <v>19</v>
      </c>
      <c r="F457" s="222" t="s">
        <v>637</v>
      </c>
      <c r="G457" s="219"/>
      <c r="H457" s="221" t="s">
        <v>19</v>
      </c>
      <c r="I457" s="223"/>
      <c r="J457" s="219"/>
      <c r="K457" s="219"/>
      <c r="L457" s="224"/>
      <c r="M457" s="225"/>
      <c r="N457" s="226"/>
      <c r="O457" s="226"/>
      <c r="P457" s="226"/>
      <c r="Q457" s="226"/>
      <c r="R457" s="226"/>
      <c r="S457" s="226"/>
      <c r="T457" s="227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28" t="s">
        <v>134</v>
      </c>
      <c r="AU457" s="228" t="s">
        <v>79</v>
      </c>
      <c r="AV457" s="13" t="s">
        <v>77</v>
      </c>
      <c r="AW457" s="13" t="s">
        <v>33</v>
      </c>
      <c r="AX457" s="13" t="s">
        <v>72</v>
      </c>
      <c r="AY457" s="228" t="s">
        <v>122</v>
      </c>
    </row>
    <row r="458" s="14" customFormat="1">
      <c r="A458" s="14"/>
      <c r="B458" s="229"/>
      <c r="C458" s="230"/>
      <c r="D458" s="220" t="s">
        <v>134</v>
      </c>
      <c r="E458" s="231" t="s">
        <v>19</v>
      </c>
      <c r="F458" s="232" t="s">
        <v>638</v>
      </c>
      <c r="G458" s="230"/>
      <c r="H458" s="233">
        <v>1</v>
      </c>
      <c r="I458" s="234"/>
      <c r="J458" s="230"/>
      <c r="K458" s="230"/>
      <c r="L458" s="235"/>
      <c r="M458" s="236"/>
      <c r="N458" s="237"/>
      <c r="O458" s="237"/>
      <c r="P458" s="237"/>
      <c r="Q458" s="237"/>
      <c r="R458" s="237"/>
      <c r="S458" s="237"/>
      <c r="T458" s="238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39" t="s">
        <v>134</v>
      </c>
      <c r="AU458" s="239" t="s">
        <v>79</v>
      </c>
      <c r="AV458" s="14" t="s">
        <v>79</v>
      </c>
      <c r="AW458" s="14" t="s">
        <v>33</v>
      </c>
      <c r="AX458" s="14" t="s">
        <v>72</v>
      </c>
      <c r="AY458" s="239" t="s">
        <v>122</v>
      </c>
    </row>
    <row r="459" s="15" customFormat="1">
      <c r="A459" s="15"/>
      <c r="B459" s="240"/>
      <c r="C459" s="241"/>
      <c r="D459" s="220" t="s">
        <v>134</v>
      </c>
      <c r="E459" s="242" t="s">
        <v>19</v>
      </c>
      <c r="F459" s="243" t="s">
        <v>172</v>
      </c>
      <c r="G459" s="241"/>
      <c r="H459" s="244">
        <v>2</v>
      </c>
      <c r="I459" s="245"/>
      <c r="J459" s="241"/>
      <c r="K459" s="241"/>
      <c r="L459" s="246"/>
      <c r="M459" s="247"/>
      <c r="N459" s="248"/>
      <c r="O459" s="248"/>
      <c r="P459" s="248"/>
      <c r="Q459" s="248"/>
      <c r="R459" s="248"/>
      <c r="S459" s="248"/>
      <c r="T459" s="249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50" t="s">
        <v>134</v>
      </c>
      <c r="AU459" s="250" t="s">
        <v>79</v>
      </c>
      <c r="AV459" s="15" t="s">
        <v>130</v>
      </c>
      <c r="AW459" s="15" t="s">
        <v>33</v>
      </c>
      <c r="AX459" s="15" t="s">
        <v>77</v>
      </c>
      <c r="AY459" s="250" t="s">
        <v>122</v>
      </c>
    </row>
    <row r="460" s="2" customFormat="1" ht="16.5" customHeight="1">
      <c r="A460" s="41"/>
      <c r="B460" s="42"/>
      <c r="C460" s="200" t="s">
        <v>639</v>
      </c>
      <c r="D460" s="200" t="s">
        <v>125</v>
      </c>
      <c r="E460" s="201" t="s">
        <v>640</v>
      </c>
      <c r="F460" s="202" t="s">
        <v>641</v>
      </c>
      <c r="G460" s="203" t="s">
        <v>462</v>
      </c>
      <c r="H460" s="204">
        <v>1</v>
      </c>
      <c r="I460" s="205"/>
      <c r="J460" s="206">
        <f>ROUND(I460*H460,2)</f>
        <v>0</v>
      </c>
      <c r="K460" s="202" t="s">
        <v>19</v>
      </c>
      <c r="L460" s="47"/>
      <c r="M460" s="207" t="s">
        <v>19</v>
      </c>
      <c r="N460" s="208" t="s">
        <v>43</v>
      </c>
      <c r="O460" s="87"/>
      <c r="P460" s="209">
        <f>O460*H460</f>
        <v>0</v>
      </c>
      <c r="Q460" s="209">
        <v>0</v>
      </c>
      <c r="R460" s="209">
        <f>Q460*H460</f>
        <v>0</v>
      </c>
      <c r="S460" s="209">
        <v>0</v>
      </c>
      <c r="T460" s="210">
        <f>S460*H460</f>
        <v>0</v>
      </c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R460" s="211" t="s">
        <v>256</v>
      </c>
      <c r="AT460" s="211" t="s">
        <v>125</v>
      </c>
      <c r="AU460" s="211" t="s">
        <v>79</v>
      </c>
      <c r="AY460" s="20" t="s">
        <v>122</v>
      </c>
      <c r="BE460" s="212">
        <f>IF(N460="základní",J460,0)</f>
        <v>0</v>
      </c>
      <c r="BF460" s="212">
        <f>IF(N460="snížená",J460,0)</f>
        <v>0</v>
      </c>
      <c r="BG460" s="212">
        <f>IF(N460="zákl. přenesená",J460,0)</f>
        <v>0</v>
      </c>
      <c r="BH460" s="212">
        <f>IF(N460="sníž. přenesená",J460,0)</f>
        <v>0</v>
      </c>
      <c r="BI460" s="212">
        <f>IF(N460="nulová",J460,0)</f>
        <v>0</v>
      </c>
      <c r="BJ460" s="20" t="s">
        <v>77</v>
      </c>
      <c r="BK460" s="212">
        <f>ROUND(I460*H460,2)</f>
        <v>0</v>
      </c>
      <c r="BL460" s="20" t="s">
        <v>256</v>
      </c>
      <c r="BM460" s="211" t="s">
        <v>642</v>
      </c>
    </row>
    <row r="461" s="2" customFormat="1" ht="16.5" customHeight="1">
      <c r="A461" s="41"/>
      <c r="B461" s="42"/>
      <c r="C461" s="200" t="s">
        <v>643</v>
      </c>
      <c r="D461" s="200" t="s">
        <v>125</v>
      </c>
      <c r="E461" s="201" t="s">
        <v>644</v>
      </c>
      <c r="F461" s="202" t="s">
        <v>645</v>
      </c>
      <c r="G461" s="203" t="s">
        <v>236</v>
      </c>
      <c r="H461" s="204">
        <v>5</v>
      </c>
      <c r="I461" s="205"/>
      <c r="J461" s="206">
        <f>ROUND(I461*H461,2)</f>
        <v>0</v>
      </c>
      <c r="K461" s="202" t="s">
        <v>19</v>
      </c>
      <c r="L461" s="47"/>
      <c r="M461" s="207" t="s">
        <v>19</v>
      </c>
      <c r="N461" s="208" t="s">
        <v>43</v>
      </c>
      <c r="O461" s="87"/>
      <c r="P461" s="209">
        <f>O461*H461</f>
        <v>0</v>
      </c>
      <c r="Q461" s="209">
        <v>0</v>
      </c>
      <c r="R461" s="209">
        <f>Q461*H461</f>
        <v>0</v>
      </c>
      <c r="S461" s="209">
        <v>0</v>
      </c>
      <c r="T461" s="210">
        <f>S461*H461</f>
        <v>0</v>
      </c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R461" s="211" t="s">
        <v>256</v>
      </c>
      <c r="AT461" s="211" t="s">
        <v>125</v>
      </c>
      <c r="AU461" s="211" t="s">
        <v>79</v>
      </c>
      <c r="AY461" s="20" t="s">
        <v>122</v>
      </c>
      <c r="BE461" s="212">
        <f>IF(N461="základní",J461,0)</f>
        <v>0</v>
      </c>
      <c r="BF461" s="212">
        <f>IF(N461="snížená",J461,0)</f>
        <v>0</v>
      </c>
      <c r="BG461" s="212">
        <f>IF(N461="zákl. přenesená",J461,0)</f>
        <v>0</v>
      </c>
      <c r="BH461" s="212">
        <f>IF(N461="sníž. přenesená",J461,0)</f>
        <v>0</v>
      </c>
      <c r="BI461" s="212">
        <f>IF(N461="nulová",J461,0)</f>
        <v>0</v>
      </c>
      <c r="BJ461" s="20" t="s">
        <v>77</v>
      </c>
      <c r="BK461" s="212">
        <f>ROUND(I461*H461,2)</f>
        <v>0</v>
      </c>
      <c r="BL461" s="20" t="s">
        <v>256</v>
      </c>
      <c r="BM461" s="211" t="s">
        <v>646</v>
      </c>
    </row>
    <row r="462" s="2" customFormat="1" ht="16.5" customHeight="1">
      <c r="A462" s="41"/>
      <c r="B462" s="42"/>
      <c r="C462" s="200" t="s">
        <v>647</v>
      </c>
      <c r="D462" s="200" t="s">
        <v>125</v>
      </c>
      <c r="E462" s="201" t="s">
        <v>648</v>
      </c>
      <c r="F462" s="202" t="s">
        <v>649</v>
      </c>
      <c r="G462" s="203" t="s">
        <v>236</v>
      </c>
      <c r="H462" s="204">
        <v>1</v>
      </c>
      <c r="I462" s="205"/>
      <c r="J462" s="206">
        <f>ROUND(I462*H462,2)</f>
        <v>0</v>
      </c>
      <c r="K462" s="202" t="s">
        <v>19</v>
      </c>
      <c r="L462" s="47"/>
      <c r="M462" s="207" t="s">
        <v>19</v>
      </c>
      <c r="N462" s="208" t="s">
        <v>43</v>
      </c>
      <c r="O462" s="87"/>
      <c r="P462" s="209">
        <f>O462*H462</f>
        <v>0</v>
      </c>
      <c r="Q462" s="209">
        <v>0</v>
      </c>
      <c r="R462" s="209">
        <f>Q462*H462</f>
        <v>0</v>
      </c>
      <c r="S462" s="209">
        <v>0</v>
      </c>
      <c r="T462" s="210">
        <f>S462*H462</f>
        <v>0</v>
      </c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R462" s="211" t="s">
        <v>256</v>
      </c>
      <c r="AT462" s="211" t="s">
        <v>125</v>
      </c>
      <c r="AU462" s="211" t="s">
        <v>79</v>
      </c>
      <c r="AY462" s="20" t="s">
        <v>122</v>
      </c>
      <c r="BE462" s="212">
        <f>IF(N462="základní",J462,0)</f>
        <v>0</v>
      </c>
      <c r="BF462" s="212">
        <f>IF(N462="snížená",J462,0)</f>
        <v>0</v>
      </c>
      <c r="BG462" s="212">
        <f>IF(N462="zákl. přenesená",J462,0)</f>
        <v>0</v>
      </c>
      <c r="BH462" s="212">
        <f>IF(N462="sníž. přenesená",J462,0)</f>
        <v>0</v>
      </c>
      <c r="BI462" s="212">
        <f>IF(N462="nulová",J462,0)</f>
        <v>0</v>
      </c>
      <c r="BJ462" s="20" t="s">
        <v>77</v>
      </c>
      <c r="BK462" s="212">
        <f>ROUND(I462*H462,2)</f>
        <v>0</v>
      </c>
      <c r="BL462" s="20" t="s">
        <v>256</v>
      </c>
      <c r="BM462" s="211" t="s">
        <v>650</v>
      </c>
    </row>
    <row r="463" s="2" customFormat="1" ht="16.5" customHeight="1">
      <c r="A463" s="41"/>
      <c r="B463" s="42"/>
      <c r="C463" s="200" t="s">
        <v>651</v>
      </c>
      <c r="D463" s="200" t="s">
        <v>125</v>
      </c>
      <c r="E463" s="201" t="s">
        <v>652</v>
      </c>
      <c r="F463" s="202" t="s">
        <v>653</v>
      </c>
      <c r="G463" s="203" t="s">
        <v>236</v>
      </c>
      <c r="H463" s="204">
        <v>1</v>
      </c>
      <c r="I463" s="205"/>
      <c r="J463" s="206">
        <f>ROUND(I463*H463,2)</f>
        <v>0</v>
      </c>
      <c r="K463" s="202" t="s">
        <v>19</v>
      </c>
      <c r="L463" s="47"/>
      <c r="M463" s="207" t="s">
        <v>19</v>
      </c>
      <c r="N463" s="208" t="s">
        <v>43</v>
      </c>
      <c r="O463" s="87"/>
      <c r="P463" s="209">
        <f>O463*H463</f>
        <v>0</v>
      </c>
      <c r="Q463" s="209">
        <v>0</v>
      </c>
      <c r="R463" s="209">
        <f>Q463*H463</f>
        <v>0</v>
      </c>
      <c r="S463" s="209">
        <v>0</v>
      </c>
      <c r="T463" s="210">
        <f>S463*H463</f>
        <v>0</v>
      </c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R463" s="211" t="s">
        <v>256</v>
      </c>
      <c r="AT463" s="211" t="s">
        <v>125</v>
      </c>
      <c r="AU463" s="211" t="s">
        <v>79</v>
      </c>
      <c r="AY463" s="20" t="s">
        <v>122</v>
      </c>
      <c r="BE463" s="212">
        <f>IF(N463="základní",J463,0)</f>
        <v>0</v>
      </c>
      <c r="BF463" s="212">
        <f>IF(N463="snížená",J463,0)</f>
        <v>0</v>
      </c>
      <c r="BG463" s="212">
        <f>IF(N463="zákl. přenesená",J463,0)</f>
        <v>0</v>
      </c>
      <c r="BH463" s="212">
        <f>IF(N463="sníž. přenesená",J463,0)</f>
        <v>0</v>
      </c>
      <c r="BI463" s="212">
        <f>IF(N463="nulová",J463,0)</f>
        <v>0</v>
      </c>
      <c r="BJ463" s="20" t="s">
        <v>77</v>
      </c>
      <c r="BK463" s="212">
        <f>ROUND(I463*H463,2)</f>
        <v>0</v>
      </c>
      <c r="BL463" s="20" t="s">
        <v>256</v>
      </c>
      <c r="BM463" s="211" t="s">
        <v>654</v>
      </c>
    </row>
    <row r="464" s="2" customFormat="1" ht="16.5" customHeight="1">
      <c r="A464" s="41"/>
      <c r="B464" s="42"/>
      <c r="C464" s="200" t="s">
        <v>655</v>
      </c>
      <c r="D464" s="200" t="s">
        <v>125</v>
      </c>
      <c r="E464" s="201" t="s">
        <v>656</v>
      </c>
      <c r="F464" s="202" t="s">
        <v>657</v>
      </c>
      <c r="G464" s="203" t="s">
        <v>462</v>
      </c>
      <c r="H464" s="204">
        <v>2</v>
      </c>
      <c r="I464" s="205"/>
      <c r="J464" s="206">
        <f>ROUND(I464*H464,2)</f>
        <v>0</v>
      </c>
      <c r="K464" s="202" t="s">
        <v>19</v>
      </c>
      <c r="L464" s="47"/>
      <c r="M464" s="207" t="s">
        <v>19</v>
      </c>
      <c r="N464" s="208" t="s">
        <v>43</v>
      </c>
      <c r="O464" s="87"/>
      <c r="P464" s="209">
        <f>O464*H464</f>
        <v>0</v>
      </c>
      <c r="Q464" s="209">
        <v>0</v>
      </c>
      <c r="R464" s="209">
        <f>Q464*H464</f>
        <v>0</v>
      </c>
      <c r="S464" s="209">
        <v>0</v>
      </c>
      <c r="T464" s="210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1" t="s">
        <v>256</v>
      </c>
      <c r="AT464" s="211" t="s">
        <v>125</v>
      </c>
      <c r="AU464" s="211" t="s">
        <v>79</v>
      </c>
      <c r="AY464" s="20" t="s">
        <v>122</v>
      </c>
      <c r="BE464" s="212">
        <f>IF(N464="základní",J464,0)</f>
        <v>0</v>
      </c>
      <c r="BF464" s="212">
        <f>IF(N464="snížená",J464,0)</f>
        <v>0</v>
      </c>
      <c r="BG464" s="212">
        <f>IF(N464="zákl. přenesená",J464,0)</f>
        <v>0</v>
      </c>
      <c r="BH464" s="212">
        <f>IF(N464="sníž. přenesená",J464,0)</f>
        <v>0</v>
      </c>
      <c r="BI464" s="212">
        <f>IF(N464="nulová",J464,0)</f>
        <v>0</v>
      </c>
      <c r="BJ464" s="20" t="s">
        <v>77</v>
      </c>
      <c r="BK464" s="212">
        <f>ROUND(I464*H464,2)</f>
        <v>0</v>
      </c>
      <c r="BL464" s="20" t="s">
        <v>256</v>
      </c>
      <c r="BM464" s="211" t="s">
        <v>658</v>
      </c>
    </row>
    <row r="465" s="2" customFormat="1" ht="16.5" customHeight="1">
      <c r="A465" s="41"/>
      <c r="B465" s="42"/>
      <c r="C465" s="200" t="s">
        <v>659</v>
      </c>
      <c r="D465" s="200" t="s">
        <v>125</v>
      </c>
      <c r="E465" s="201" t="s">
        <v>660</v>
      </c>
      <c r="F465" s="202" t="s">
        <v>661</v>
      </c>
      <c r="G465" s="203" t="s">
        <v>462</v>
      </c>
      <c r="H465" s="204">
        <v>1</v>
      </c>
      <c r="I465" s="205"/>
      <c r="J465" s="206">
        <f>ROUND(I465*H465,2)</f>
        <v>0</v>
      </c>
      <c r="K465" s="202" t="s">
        <v>19</v>
      </c>
      <c r="L465" s="47"/>
      <c r="M465" s="207" t="s">
        <v>19</v>
      </c>
      <c r="N465" s="208" t="s">
        <v>43</v>
      </c>
      <c r="O465" s="87"/>
      <c r="P465" s="209">
        <f>O465*H465</f>
        <v>0</v>
      </c>
      <c r="Q465" s="209">
        <v>0</v>
      </c>
      <c r="R465" s="209">
        <f>Q465*H465</f>
        <v>0</v>
      </c>
      <c r="S465" s="209">
        <v>0</v>
      </c>
      <c r="T465" s="210">
        <f>S465*H465</f>
        <v>0</v>
      </c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R465" s="211" t="s">
        <v>256</v>
      </c>
      <c r="AT465" s="211" t="s">
        <v>125</v>
      </c>
      <c r="AU465" s="211" t="s">
        <v>79</v>
      </c>
      <c r="AY465" s="20" t="s">
        <v>122</v>
      </c>
      <c r="BE465" s="212">
        <f>IF(N465="základní",J465,0)</f>
        <v>0</v>
      </c>
      <c r="BF465" s="212">
        <f>IF(N465="snížená",J465,0)</f>
        <v>0</v>
      </c>
      <c r="BG465" s="212">
        <f>IF(N465="zákl. přenesená",J465,0)</f>
        <v>0</v>
      </c>
      <c r="BH465" s="212">
        <f>IF(N465="sníž. přenesená",J465,0)</f>
        <v>0</v>
      </c>
      <c r="BI465" s="212">
        <f>IF(N465="nulová",J465,0)</f>
        <v>0</v>
      </c>
      <c r="BJ465" s="20" t="s">
        <v>77</v>
      </c>
      <c r="BK465" s="212">
        <f>ROUND(I465*H465,2)</f>
        <v>0</v>
      </c>
      <c r="BL465" s="20" t="s">
        <v>256</v>
      </c>
      <c r="BM465" s="211" t="s">
        <v>662</v>
      </c>
    </row>
    <row r="466" s="2" customFormat="1" ht="24.15" customHeight="1">
      <c r="A466" s="41"/>
      <c r="B466" s="42"/>
      <c r="C466" s="200" t="s">
        <v>663</v>
      </c>
      <c r="D466" s="200" t="s">
        <v>125</v>
      </c>
      <c r="E466" s="201" t="s">
        <v>664</v>
      </c>
      <c r="F466" s="202" t="s">
        <v>665</v>
      </c>
      <c r="G466" s="203" t="s">
        <v>471</v>
      </c>
      <c r="H466" s="272"/>
      <c r="I466" s="205"/>
      <c r="J466" s="206">
        <f>ROUND(I466*H466,2)</f>
        <v>0</v>
      </c>
      <c r="K466" s="202" t="s">
        <v>19</v>
      </c>
      <c r="L466" s="47"/>
      <c r="M466" s="207" t="s">
        <v>19</v>
      </c>
      <c r="N466" s="208" t="s">
        <v>43</v>
      </c>
      <c r="O466" s="87"/>
      <c r="P466" s="209">
        <f>O466*H466</f>
        <v>0</v>
      </c>
      <c r="Q466" s="209">
        <v>0</v>
      </c>
      <c r="R466" s="209">
        <f>Q466*H466</f>
        <v>0</v>
      </c>
      <c r="S466" s="209">
        <v>0</v>
      </c>
      <c r="T466" s="210">
        <f>S466*H466</f>
        <v>0</v>
      </c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R466" s="211" t="s">
        <v>256</v>
      </c>
      <c r="AT466" s="211" t="s">
        <v>125</v>
      </c>
      <c r="AU466" s="211" t="s">
        <v>79</v>
      </c>
      <c r="AY466" s="20" t="s">
        <v>122</v>
      </c>
      <c r="BE466" s="212">
        <f>IF(N466="základní",J466,0)</f>
        <v>0</v>
      </c>
      <c r="BF466" s="212">
        <f>IF(N466="snížená",J466,0)</f>
        <v>0</v>
      </c>
      <c r="BG466" s="212">
        <f>IF(N466="zákl. přenesená",J466,0)</f>
        <v>0</v>
      </c>
      <c r="BH466" s="212">
        <f>IF(N466="sníž. přenesená",J466,0)</f>
        <v>0</v>
      </c>
      <c r="BI466" s="212">
        <f>IF(N466="nulová",J466,0)</f>
        <v>0</v>
      </c>
      <c r="BJ466" s="20" t="s">
        <v>77</v>
      </c>
      <c r="BK466" s="212">
        <f>ROUND(I466*H466,2)</f>
        <v>0</v>
      </c>
      <c r="BL466" s="20" t="s">
        <v>256</v>
      </c>
      <c r="BM466" s="211" t="s">
        <v>666</v>
      </c>
    </row>
    <row r="467" s="12" customFormat="1" ht="22.8" customHeight="1">
      <c r="A467" s="12"/>
      <c r="B467" s="184"/>
      <c r="C467" s="185"/>
      <c r="D467" s="186" t="s">
        <v>71</v>
      </c>
      <c r="E467" s="198" t="s">
        <v>667</v>
      </c>
      <c r="F467" s="198" t="s">
        <v>668</v>
      </c>
      <c r="G467" s="185"/>
      <c r="H467" s="185"/>
      <c r="I467" s="188"/>
      <c r="J467" s="199">
        <f>BK467</f>
        <v>0</v>
      </c>
      <c r="K467" s="185"/>
      <c r="L467" s="190"/>
      <c r="M467" s="191"/>
      <c r="N467" s="192"/>
      <c r="O467" s="192"/>
      <c r="P467" s="193">
        <f>SUM(P468:P471)</f>
        <v>0</v>
      </c>
      <c r="Q467" s="192"/>
      <c r="R467" s="193">
        <f>SUM(R468:R471)</f>
        <v>0</v>
      </c>
      <c r="S467" s="192"/>
      <c r="T467" s="194">
        <f>SUM(T468:T471)</f>
        <v>0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195" t="s">
        <v>79</v>
      </c>
      <c r="AT467" s="196" t="s">
        <v>71</v>
      </c>
      <c r="AU467" s="196" t="s">
        <v>77</v>
      </c>
      <c r="AY467" s="195" t="s">
        <v>122</v>
      </c>
      <c r="BK467" s="197">
        <f>SUM(BK468:BK471)</f>
        <v>0</v>
      </c>
    </row>
    <row r="468" s="2" customFormat="1" ht="16.5" customHeight="1">
      <c r="A468" s="41"/>
      <c r="B468" s="42"/>
      <c r="C468" s="200" t="s">
        <v>669</v>
      </c>
      <c r="D468" s="200" t="s">
        <v>125</v>
      </c>
      <c r="E468" s="201" t="s">
        <v>670</v>
      </c>
      <c r="F468" s="202" t="s">
        <v>671</v>
      </c>
      <c r="G468" s="203" t="s">
        <v>462</v>
      </c>
      <c r="H468" s="204">
        <v>1</v>
      </c>
      <c r="I468" s="205"/>
      <c r="J468" s="206">
        <f>ROUND(I468*H468,2)</f>
        <v>0</v>
      </c>
      <c r="K468" s="202" t="s">
        <v>19</v>
      </c>
      <c r="L468" s="47"/>
      <c r="M468" s="207" t="s">
        <v>19</v>
      </c>
      <c r="N468" s="208" t="s">
        <v>43</v>
      </c>
      <c r="O468" s="87"/>
      <c r="P468" s="209">
        <f>O468*H468</f>
        <v>0</v>
      </c>
      <c r="Q468" s="209">
        <v>0</v>
      </c>
      <c r="R468" s="209">
        <f>Q468*H468</f>
        <v>0</v>
      </c>
      <c r="S468" s="209">
        <v>0</v>
      </c>
      <c r="T468" s="210">
        <f>S468*H468</f>
        <v>0</v>
      </c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R468" s="211" t="s">
        <v>256</v>
      </c>
      <c r="AT468" s="211" t="s">
        <v>125</v>
      </c>
      <c r="AU468" s="211" t="s">
        <v>79</v>
      </c>
      <c r="AY468" s="20" t="s">
        <v>122</v>
      </c>
      <c r="BE468" s="212">
        <f>IF(N468="základní",J468,0)</f>
        <v>0</v>
      </c>
      <c r="BF468" s="212">
        <f>IF(N468="snížená",J468,0)</f>
        <v>0</v>
      </c>
      <c r="BG468" s="212">
        <f>IF(N468="zákl. přenesená",J468,0)</f>
        <v>0</v>
      </c>
      <c r="BH468" s="212">
        <f>IF(N468="sníž. přenesená",J468,0)</f>
        <v>0</v>
      </c>
      <c r="BI468" s="212">
        <f>IF(N468="nulová",J468,0)</f>
        <v>0</v>
      </c>
      <c r="BJ468" s="20" t="s">
        <v>77</v>
      </c>
      <c r="BK468" s="212">
        <f>ROUND(I468*H468,2)</f>
        <v>0</v>
      </c>
      <c r="BL468" s="20" t="s">
        <v>256</v>
      </c>
      <c r="BM468" s="211" t="s">
        <v>672</v>
      </c>
    </row>
    <row r="469" s="2" customFormat="1" ht="37.8" customHeight="1">
      <c r="A469" s="41"/>
      <c r="B469" s="42"/>
      <c r="C469" s="200" t="s">
        <v>673</v>
      </c>
      <c r="D469" s="200" t="s">
        <v>125</v>
      </c>
      <c r="E469" s="201" t="s">
        <v>674</v>
      </c>
      <c r="F469" s="202" t="s">
        <v>675</v>
      </c>
      <c r="G469" s="203" t="s">
        <v>462</v>
      </c>
      <c r="H469" s="204">
        <v>1</v>
      </c>
      <c r="I469" s="205"/>
      <c r="J469" s="206">
        <f>ROUND(I469*H469,2)</f>
        <v>0</v>
      </c>
      <c r="K469" s="202" t="s">
        <v>19</v>
      </c>
      <c r="L469" s="47"/>
      <c r="M469" s="207" t="s">
        <v>19</v>
      </c>
      <c r="N469" s="208" t="s">
        <v>43</v>
      </c>
      <c r="O469" s="87"/>
      <c r="P469" s="209">
        <f>O469*H469</f>
        <v>0</v>
      </c>
      <c r="Q469" s="209">
        <v>0</v>
      </c>
      <c r="R469" s="209">
        <f>Q469*H469</f>
        <v>0</v>
      </c>
      <c r="S469" s="209">
        <v>0</v>
      </c>
      <c r="T469" s="210">
        <f>S469*H469</f>
        <v>0</v>
      </c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R469" s="211" t="s">
        <v>256</v>
      </c>
      <c r="AT469" s="211" t="s">
        <v>125</v>
      </c>
      <c r="AU469" s="211" t="s">
        <v>79</v>
      </c>
      <c r="AY469" s="20" t="s">
        <v>122</v>
      </c>
      <c r="BE469" s="212">
        <f>IF(N469="základní",J469,0)</f>
        <v>0</v>
      </c>
      <c r="BF469" s="212">
        <f>IF(N469="snížená",J469,0)</f>
        <v>0</v>
      </c>
      <c r="BG469" s="212">
        <f>IF(N469="zákl. přenesená",J469,0)</f>
        <v>0</v>
      </c>
      <c r="BH469" s="212">
        <f>IF(N469="sníž. přenesená",J469,0)</f>
        <v>0</v>
      </c>
      <c r="BI469" s="212">
        <f>IF(N469="nulová",J469,0)</f>
        <v>0</v>
      </c>
      <c r="BJ469" s="20" t="s">
        <v>77</v>
      </c>
      <c r="BK469" s="212">
        <f>ROUND(I469*H469,2)</f>
        <v>0</v>
      </c>
      <c r="BL469" s="20" t="s">
        <v>256</v>
      </c>
      <c r="BM469" s="211" t="s">
        <v>676</v>
      </c>
    </row>
    <row r="470" s="2" customFormat="1" ht="24.15" customHeight="1">
      <c r="A470" s="41"/>
      <c r="B470" s="42"/>
      <c r="C470" s="200" t="s">
        <v>677</v>
      </c>
      <c r="D470" s="200" t="s">
        <v>125</v>
      </c>
      <c r="E470" s="201" t="s">
        <v>678</v>
      </c>
      <c r="F470" s="202" t="s">
        <v>679</v>
      </c>
      <c r="G470" s="203" t="s">
        <v>471</v>
      </c>
      <c r="H470" s="272"/>
      <c r="I470" s="205"/>
      <c r="J470" s="206">
        <f>ROUND(I470*H470,2)</f>
        <v>0</v>
      </c>
      <c r="K470" s="202" t="s">
        <v>129</v>
      </c>
      <c r="L470" s="47"/>
      <c r="M470" s="207" t="s">
        <v>19</v>
      </c>
      <c r="N470" s="208" t="s">
        <v>43</v>
      </c>
      <c r="O470" s="87"/>
      <c r="P470" s="209">
        <f>O470*H470</f>
        <v>0</v>
      </c>
      <c r="Q470" s="209">
        <v>0</v>
      </c>
      <c r="R470" s="209">
        <f>Q470*H470</f>
        <v>0</v>
      </c>
      <c r="S470" s="209">
        <v>0</v>
      </c>
      <c r="T470" s="210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1" t="s">
        <v>256</v>
      </c>
      <c r="AT470" s="211" t="s">
        <v>125</v>
      </c>
      <c r="AU470" s="211" t="s">
        <v>79</v>
      </c>
      <c r="AY470" s="20" t="s">
        <v>122</v>
      </c>
      <c r="BE470" s="212">
        <f>IF(N470="základní",J470,0)</f>
        <v>0</v>
      </c>
      <c r="BF470" s="212">
        <f>IF(N470="snížená",J470,0)</f>
        <v>0</v>
      </c>
      <c r="BG470" s="212">
        <f>IF(N470="zákl. přenesená",J470,0)</f>
        <v>0</v>
      </c>
      <c r="BH470" s="212">
        <f>IF(N470="sníž. přenesená",J470,0)</f>
        <v>0</v>
      </c>
      <c r="BI470" s="212">
        <f>IF(N470="nulová",J470,0)</f>
        <v>0</v>
      </c>
      <c r="BJ470" s="20" t="s">
        <v>77</v>
      </c>
      <c r="BK470" s="212">
        <f>ROUND(I470*H470,2)</f>
        <v>0</v>
      </c>
      <c r="BL470" s="20" t="s">
        <v>256</v>
      </c>
      <c r="BM470" s="211" t="s">
        <v>680</v>
      </c>
    </row>
    <row r="471" s="2" customFormat="1">
      <c r="A471" s="41"/>
      <c r="B471" s="42"/>
      <c r="C471" s="43"/>
      <c r="D471" s="213" t="s">
        <v>132</v>
      </c>
      <c r="E471" s="43"/>
      <c r="F471" s="214" t="s">
        <v>681</v>
      </c>
      <c r="G471" s="43"/>
      <c r="H471" s="43"/>
      <c r="I471" s="215"/>
      <c r="J471" s="43"/>
      <c r="K471" s="43"/>
      <c r="L471" s="47"/>
      <c r="M471" s="216"/>
      <c r="N471" s="217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20" t="s">
        <v>132</v>
      </c>
      <c r="AU471" s="20" t="s">
        <v>79</v>
      </c>
    </row>
    <row r="472" s="12" customFormat="1" ht="22.8" customHeight="1">
      <c r="A472" s="12"/>
      <c r="B472" s="184"/>
      <c r="C472" s="185"/>
      <c r="D472" s="186" t="s">
        <v>71</v>
      </c>
      <c r="E472" s="198" t="s">
        <v>682</v>
      </c>
      <c r="F472" s="198" t="s">
        <v>683</v>
      </c>
      <c r="G472" s="185"/>
      <c r="H472" s="185"/>
      <c r="I472" s="188"/>
      <c r="J472" s="199">
        <f>BK472</f>
        <v>0</v>
      </c>
      <c r="K472" s="185"/>
      <c r="L472" s="190"/>
      <c r="M472" s="191"/>
      <c r="N472" s="192"/>
      <c r="O472" s="192"/>
      <c r="P472" s="193">
        <f>SUM(P473:P475)</f>
        <v>0</v>
      </c>
      <c r="Q472" s="192"/>
      <c r="R472" s="193">
        <f>SUM(R473:R475)</f>
        <v>0</v>
      </c>
      <c r="S472" s="192"/>
      <c r="T472" s="194">
        <f>SUM(T473:T475)</f>
        <v>0</v>
      </c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R472" s="195" t="s">
        <v>79</v>
      </c>
      <c r="AT472" s="196" t="s">
        <v>71</v>
      </c>
      <c r="AU472" s="196" t="s">
        <v>77</v>
      </c>
      <c r="AY472" s="195" t="s">
        <v>122</v>
      </c>
      <c r="BK472" s="197">
        <f>SUM(BK473:BK475)</f>
        <v>0</v>
      </c>
    </row>
    <row r="473" s="2" customFormat="1" ht="37.8" customHeight="1">
      <c r="A473" s="41"/>
      <c r="B473" s="42"/>
      <c r="C473" s="200" t="s">
        <v>684</v>
      </c>
      <c r="D473" s="200" t="s">
        <v>125</v>
      </c>
      <c r="E473" s="201" t="s">
        <v>685</v>
      </c>
      <c r="F473" s="202" t="s">
        <v>686</v>
      </c>
      <c r="G473" s="203" t="s">
        <v>462</v>
      </c>
      <c r="H473" s="204">
        <v>1</v>
      </c>
      <c r="I473" s="205"/>
      <c r="J473" s="206">
        <f>ROUND(I473*H473,2)</f>
        <v>0</v>
      </c>
      <c r="K473" s="202" t="s">
        <v>19</v>
      </c>
      <c r="L473" s="47"/>
      <c r="M473" s="207" t="s">
        <v>19</v>
      </c>
      <c r="N473" s="208" t="s">
        <v>43</v>
      </c>
      <c r="O473" s="87"/>
      <c r="P473" s="209">
        <f>O473*H473</f>
        <v>0</v>
      </c>
      <c r="Q473" s="209">
        <v>0</v>
      </c>
      <c r="R473" s="209">
        <f>Q473*H473</f>
        <v>0</v>
      </c>
      <c r="S473" s="209">
        <v>0</v>
      </c>
      <c r="T473" s="210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11" t="s">
        <v>256</v>
      </c>
      <c r="AT473" s="211" t="s">
        <v>125</v>
      </c>
      <c r="AU473" s="211" t="s">
        <v>79</v>
      </c>
      <c r="AY473" s="20" t="s">
        <v>122</v>
      </c>
      <c r="BE473" s="212">
        <f>IF(N473="základní",J473,0)</f>
        <v>0</v>
      </c>
      <c r="BF473" s="212">
        <f>IF(N473="snížená",J473,0)</f>
        <v>0</v>
      </c>
      <c r="BG473" s="212">
        <f>IF(N473="zákl. přenesená",J473,0)</f>
        <v>0</v>
      </c>
      <c r="BH473" s="212">
        <f>IF(N473="sníž. přenesená",J473,0)</f>
        <v>0</v>
      </c>
      <c r="BI473" s="212">
        <f>IF(N473="nulová",J473,0)</f>
        <v>0</v>
      </c>
      <c r="BJ473" s="20" t="s">
        <v>77</v>
      </c>
      <c r="BK473" s="212">
        <f>ROUND(I473*H473,2)</f>
        <v>0</v>
      </c>
      <c r="BL473" s="20" t="s">
        <v>256</v>
      </c>
      <c r="BM473" s="211" t="s">
        <v>687</v>
      </c>
    </row>
    <row r="474" s="2" customFormat="1" ht="24.15" customHeight="1">
      <c r="A474" s="41"/>
      <c r="B474" s="42"/>
      <c r="C474" s="200" t="s">
        <v>688</v>
      </c>
      <c r="D474" s="200" t="s">
        <v>125</v>
      </c>
      <c r="E474" s="201" t="s">
        <v>689</v>
      </c>
      <c r="F474" s="202" t="s">
        <v>690</v>
      </c>
      <c r="G474" s="203" t="s">
        <v>471</v>
      </c>
      <c r="H474" s="272"/>
      <c r="I474" s="205"/>
      <c r="J474" s="206">
        <f>ROUND(I474*H474,2)</f>
        <v>0</v>
      </c>
      <c r="K474" s="202" t="s">
        <v>129</v>
      </c>
      <c r="L474" s="47"/>
      <c r="M474" s="207" t="s">
        <v>19</v>
      </c>
      <c r="N474" s="208" t="s">
        <v>43</v>
      </c>
      <c r="O474" s="87"/>
      <c r="P474" s="209">
        <f>O474*H474</f>
        <v>0</v>
      </c>
      <c r="Q474" s="209">
        <v>0</v>
      </c>
      <c r="R474" s="209">
        <f>Q474*H474</f>
        <v>0</v>
      </c>
      <c r="S474" s="209">
        <v>0</v>
      </c>
      <c r="T474" s="210">
        <f>S474*H474</f>
        <v>0</v>
      </c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R474" s="211" t="s">
        <v>256</v>
      </c>
      <c r="AT474" s="211" t="s">
        <v>125</v>
      </c>
      <c r="AU474" s="211" t="s">
        <v>79</v>
      </c>
      <c r="AY474" s="20" t="s">
        <v>122</v>
      </c>
      <c r="BE474" s="212">
        <f>IF(N474="základní",J474,0)</f>
        <v>0</v>
      </c>
      <c r="BF474" s="212">
        <f>IF(N474="snížená",J474,0)</f>
        <v>0</v>
      </c>
      <c r="BG474" s="212">
        <f>IF(N474="zákl. přenesená",J474,0)</f>
        <v>0</v>
      </c>
      <c r="BH474" s="212">
        <f>IF(N474="sníž. přenesená",J474,0)</f>
        <v>0</v>
      </c>
      <c r="BI474" s="212">
        <f>IF(N474="nulová",J474,0)</f>
        <v>0</v>
      </c>
      <c r="BJ474" s="20" t="s">
        <v>77</v>
      </c>
      <c r="BK474" s="212">
        <f>ROUND(I474*H474,2)</f>
        <v>0</v>
      </c>
      <c r="BL474" s="20" t="s">
        <v>256</v>
      </c>
      <c r="BM474" s="211" t="s">
        <v>691</v>
      </c>
    </row>
    <row r="475" s="2" customFormat="1">
      <c r="A475" s="41"/>
      <c r="B475" s="42"/>
      <c r="C475" s="43"/>
      <c r="D475" s="213" t="s">
        <v>132</v>
      </c>
      <c r="E475" s="43"/>
      <c r="F475" s="214" t="s">
        <v>692</v>
      </c>
      <c r="G475" s="43"/>
      <c r="H475" s="43"/>
      <c r="I475" s="215"/>
      <c r="J475" s="43"/>
      <c r="K475" s="43"/>
      <c r="L475" s="47"/>
      <c r="M475" s="216"/>
      <c r="N475" s="217"/>
      <c r="O475" s="87"/>
      <c r="P475" s="87"/>
      <c r="Q475" s="87"/>
      <c r="R475" s="87"/>
      <c r="S475" s="87"/>
      <c r="T475" s="88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T475" s="20" t="s">
        <v>132</v>
      </c>
      <c r="AU475" s="20" t="s">
        <v>79</v>
      </c>
    </row>
    <row r="476" s="12" customFormat="1" ht="22.8" customHeight="1">
      <c r="A476" s="12"/>
      <c r="B476" s="184"/>
      <c r="C476" s="185"/>
      <c r="D476" s="186" t="s">
        <v>71</v>
      </c>
      <c r="E476" s="198" t="s">
        <v>693</v>
      </c>
      <c r="F476" s="198" t="s">
        <v>694</v>
      </c>
      <c r="G476" s="185"/>
      <c r="H476" s="185"/>
      <c r="I476" s="188"/>
      <c r="J476" s="199">
        <f>BK476</f>
        <v>0</v>
      </c>
      <c r="K476" s="185"/>
      <c r="L476" s="190"/>
      <c r="M476" s="191"/>
      <c r="N476" s="192"/>
      <c r="O476" s="192"/>
      <c r="P476" s="193">
        <f>SUM(P477:P486)</f>
        <v>0</v>
      </c>
      <c r="Q476" s="192"/>
      <c r="R476" s="193">
        <f>SUM(R477:R486)</f>
        <v>1.5083942000000001</v>
      </c>
      <c r="S476" s="192"/>
      <c r="T476" s="194">
        <f>SUM(T477:T486)</f>
        <v>0.75929999999999997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195" t="s">
        <v>79</v>
      </c>
      <c r="AT476" s="196" t="s">
        <v>71</v>
      </c>
      <c r="AU476" s="196" t="s">
        <v>77</v>
      </c>
      <c r="AY476" s="195" t="s">
        <v>122</v>
      </c>
      <c r="BK476" s="197">
        <f>SUM(BK477:BK486)</f>
        <v>0</v>
      </c>
    </row>
    <row r="477" s="2" customFormat="1" ht="16.5" customHeight="1">
      <c r="A477" s="41"/>
      <c r="B477" s="42"/>
      <c r="C477" s="200" t="s">
        <v>695</v>
      </c>
      <c r="D477" s="200" t="s">
        <v>125</v>
      </c>
      <c r="E477" s="201" t="s">
        <v>696</v>
      </c>
      <c r="F477" s="202" t="s">
        <v>697</v>
      </c>
      <c r="G477" s="203" t="s">
        <v>167</v>
      </c>
      <c r="H477" s="204">
        <v>25.309999999999999</v>
      </c>
      <c r="I477" s="205"/>
      <c r="J477" s="206">
        <f>ROUND(I477*H477,2)</f>
        <v>0</v>
      </c>
      <c r="K477" s="202" t="s">
        <v>129</v>
      </c>
      <c r="L477" s="47"/>
      <c r="M477" s="207" t="s">
        <v>19</v>
      </c>
      <c r="N477" s="208" t="s">
        <v>43</v>
      </c>
      <c r="O477" s="87"/>
      <c r="P477" s="209">
        <f>O477*H477</f>
        <v>0</v>
      </c>
      <c r="Q477" s="209">
        <v>0</v>
      </c>
      <c r="R477" s="209">
        <f>Q477*H477</f>
        <v>0</v>
      </c>
      <c r="S477" s="209">
        <v>0.029999999999999999</v>
      </c>
      <c r="T477" s="210">
        <f>S477*H477</f>
        <v>0.75929999999999997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11" t="s">
        <v>256</v>
      </c>
      <c r="AT477" s="211" t="s">
        <v>125</v>
      </c>
      <c r="AU477" s="211" t="s">
        <v>79</v>
      </c>
      <c r="AY477" s="20" t="s">
        <v>122</v>
      </c>
      <c r="BE477" s="212">
        <f>IF(N477="základní",J477,0)</f>
        <v>0</v>
      </c>
      <c r="BF477" s="212">
        <f>IF(N477="snížená",J477,0)</f>
        <v>0</v>
      </c>
      <c r="BG477" s="212">
        <f>IF(N477="zákl. přenesená",J477,0)</f>
        <v>0</v>
      </c>
      <c r="BH477" s="212">
        <f>IF(N477="sníž. přenesená",J477,0)</f>
        <v>0</v>
      </c>
      <c r="BI477" s="212">
        <f>IF(N477="nulová",J477,0)</f>
        <v>0</v>
      </c>
      <c r="BJ477" s="20" t="s">
        <v>77</v>
      </c>
      <c r="BK477" s="212">
        <f>ROUND(I477*H477,2)</f>
        <v>0</v>
      </c>
      <c r="BL477" s="20" t="s">
        <v>256</v>
      </c>
      <c r="BM477" s="211" t="s">
        <v>698</v>
      </c>
    </row>
    <row r="478" s="2" customFormat="1">
      <c r="A478" s="41"/>
      <c r="B478" s="42"/>
      <c r="C478" s="43"/>
      <c r="D478" s="213" t="s">
        <v>132</v>
      </c>
      <c r="E478" s="43"/>
      <c r="F478" s="214" t="s">
        <v>699</v>
      </c>
      <c r="G478" s="43"/>
      <c r="H478" s="43"/>
      <c r="I478" s="215"/>
      <c r="J478" s="43"/>
      <c r="K478" s="43"/>
      <c r="L478" s="47"/>
      <c r="M478" s="216"/>
      <c r="N478" s="217"/>
      <c r="O478" s="87"/>
      <c r="P478" s="87"/>
      <c r="Q478" s="87"/>
      <c r="R478" s="87"/>
      <c r="S478" s="87"/>
      <c r="T478" s="88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T478" s="20" t="s">
        <v>132</v>
      </c>
      <c r="AU478" s="20" t="s">
        <v>79</v>
      </c>
    </row>
    <row r="479" s="13" customFormat="1">
      <c r="A479" s="13"/>
      <c r="B479" s="218"/>
      <c r="C479" s="219"/>
      <c r="D479" s="220" t="s">
        <v>134</v>
      </c>
      <c r="E479" s="221" t="s">
        <v>19</v>
      </c>
      <c r="F479" s="222" t="s">
        <v>700</v>
      </c>
      <c r="G479" s="219"/>
      <c r="H479" s="221" t="s">
        <v>19</v>
      </c>
      <c r="I479" s="223"/>
      <c r="J479" s="219"/>
      <c r="K479" s="219"/>
      <c r="L479" s="224"/>
      <c r="M479" s="225"/>
      <c r="N479" s="226"/>
      <c r="O479" s="226"/>
      <c r="P479" s="226"/>
      <c r="Q479" s="226"/>
      <c r="R479" s="226"/>
      <c r="S479" s="226"/>
      <c r="T479" s="227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28" t="s">
        <v>134</v>
      </c>
      <c r="AU479" s="228" t="s">
        <v>79</v>
      </c>
      <c r="AV479" s="13" t="s">
        <v>77</v>
      </c>
      <c r="AW479" s="13" t="s">
        <v>33</v>
      </c>
      <c r="AX479" s="13" t="s">
        <v>72</v>
      </c>
      <c r="AY479" s="228" t="s">
        <v>122</v>
      </c>
    </row>
    <row r="480" s="14" customFormat="1">
      <c r="A480" s="14"/>
      <c r="B480" s="229"/>
      <c r="C480" s="230"/>
      <c r="D480" s="220" t="s">
        <v>134</v>
      </c>
      <c r="E480" s="231" t="s">
        <v>19</v>
      </c>
      <c r="F480" s="232" t="s">
        <v>701</v>
      </c>
      <c r="G480" s="230"/>
      <c r="H480" s="233">
        <v>25.309999999999999</v>
      </c>
      <c r="I480" s="234"/>
      <c r="J480" s="230"/>
      <c r="K480" s="230"/>
      <c r="L480" s="235"/>
      <c r="M480" s="236"/>
      <c r="N480" s="237"/>
      <c r="O480" s="237"/>
      <c r="P480" s="237"/>
      <c r="Q480" s="237"/>
      <c r="R480" s="237"/>
      <c r="S480" s="237"/>
      <c r="T480" s="238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39" t="s">
        <v>134</v>
      </c>
      <c r="AU480" s="239" t="s">
        <v>79</v>
      </c>
      <c r="AV480" s="14" t="s">
        <v>79</v>
      </c>
      <c r="AW480" s="14" t="s">
        <v>33</v>
      </c>
      <c r="AX480" s="14" t="s">
        <v>77</v>
      </c>
      <c r="AY480" s="239" t="s">
        <v>122</v>
      </c>
    </row>
    <row r="481" s="2" customFormat="1" ht="24.15" customHeight="1">
      <c r="A481" s="41"/>
      <c r="B481" s="42"/>
      <c r="C481" s="200" t="s">
        <v>702</v>
      </c>
      <c r="D481" s="200" t="s">
        <v>125</v>
      </c>
      <c r="E481" s="201" t="s">
        <v>703</v>
      </c>
      <c r="F481" s="202" t="s">
        <v>704</v>
      </c>
      <c r="G481" s="203" t="s">
        <v>167</v>
      </c>
      <c r="H481" s="204">
        <v>96.260000000000005</v>
      </c>
      <c r="I481" s="205"/>
      <c r="J481" s="206">
        <f>ROUND(I481*H481,2)</f>
        <v>0</v>
      </c>
      <c r="K481" s="202" t="s">
        <v>129</v>
      </c>
      <c r="L481" s="47"/>
      <c r="M481" s="207" t="s">
        <v>19</v>
      </c>
      <c r="N481" s="208" t="s">
        <v>43</v>
      </c>
      <c r="O481" s="87"/>
      <c r="P481" s="209">
        <f>O481*H481</f>
        <v>0</v>
      </c>
      <c r="Q481" s="209">
        <v>0.01567</v>
      </c>
      <c r="R481" s="209">
        <f>Q481*H481</f>
        <v>1.5083942000000001</v>
      </c>
      <c r="S481" s="209">
        <v>0</v>
      </c>
      <c r="T481" s="210">
        <f>S481*H481</f>
        <v>0</v>
      </c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R481" s="211" t="s">
        <v>256</v>
      </c>
      <c r="AT481" s="211" t="s">
        <v>125</v>
      </c>
      <c r="AU481" s="211" t="s">
        <v>79</v>
      </c>
      <c r="AY481" s="20" t="s">
        <v>122</v>
      </c>
      <c r="BE481" s="212">
        <f>IF(N481="základní",J481,0)</f>
        <v>0</v>
      </c>
      <c r="BF481" s="212">
        <f>IF(N481="snížená",J481,0)</f>
        <v>0</v>
      </c>
      <c r="BG481" s="212">
        <f>IF(N481="zákl. přenesená",J481,0)</f>
        <v>0</v>
      </c>
      <c r="BH481" s="212">
        <f>IF(N481="sníž. přenesená",J481,0)</f>
        <v>0</v>
      </c>
      <c r="BI481" s="212">
        <f>IF(N481="nulová",J481,0)</f>
        <v>0</v>
      </c>
      <c r="BJ481" s="20" t="s">
        <v>77</v>
      </c>
      <c r="BK481" s="212">
        <f>ROUND(I481*H481,2)</f>
        <v>0</v>
      </c>
      <c r="BL481" s="20" t="s">
        <v>256</v>
      </c>
      <c r="BM481" s="211" t="s">
        <v>705</v>
      </c>
    </row>
    <row r="482" s="2" customFormat="1">
      <c r="A482" s="41"/>
      <c r="B482" s="42"/>
      <c r="C482" s="43"/>
      <c r="D482" s="213" t="s">
        <v>132</v>
      </c>
      <c r="E482" s="43"/>
      <c r="F482" s="214" t="s">
        <v>706</v>
      </c>
      <c r="G482" s="43"/>
      <c r="H482" s="43"/>
      <c r="I482" s="215"/>
      <c r="J482" s="43"/>
      <c r="K482" s="43"/>
      <c r="L482" s="47"/>
      <c r="M482" s="216"/>
      <c r="N482" s="217"/>
      <c r="O482" s="87"/>
      <c r="P482" s="87"/>
      <c r="Q482" s="87"/>
      <c r="R482" s="87"/>
      <c r="S482" s="87"/>
      <c r="T482" s="88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T482" s="20" t="s">
        <v>132</v>
      </c>
      <c r="AU482" s="20" t="s">
        <v>79</v>
      </c>
    </row>
    <row r="483" s="13" customFormat="1">
      <c r="A483" s="13"/>
      <c r="B483" s="218"/>
      <c r="C483" s="219"/>
      <c r="D483" s="220" t="s">
        <v>134</v>
      </c>
      <c r="E483" s="221" t="s">
        <v>19</v>
      </c>
      <c r="F483" s="222" t="s">
        <v>707</v>
      </c>
      <c r="G483" s="219"/>
      <c r="H483" s="221" t="s">
        <v>19</v>
      </c>
      <c r="I483" s="223"/>
      <c r="J483" s="219"/>
      <c r="K483" s="219"/>
      <c r="L483" s="224"/>
      <c r="M483" s="225"/>
      <c r="N483" s="226"/>
      <c r="O483" s="226"/>
      <c r="P483" s="226"/>
      <c r="Q483" s="226"/>
      <c r="R483" s="226"/>
      <c r="S483" s="226"/>
      <c r="T483" s="227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28" t="s">
        <v>134</v>
      </c>
      <c r="AU483" s="228" t="s">
        <v>79</v>
      </c>
      <c r="AV483" s="13" t="s">
        <v>77</v>
      </c>
      <c r="AW483" s="13" t="s">
        <v>33</v>
      </c>
      <c r="AX483" s="13" t="s">
        <v>72</v>
      </c>
      <c r="AY483" s="228" t="s">
        <v>122</v>
      </c>
    </row>
    <row r="484" s="14" customFormat="1">
      <c r="A484" s="14"/>
      <c r="B484" s="229"/>
      <c r="C484" s="230"/>
      <c r="D484" s="220" t="s">
        <v>134</v>
      </c>
      <c r="E484" s="231" t="s">
        <v>19</v>
      </c>
      <c r="F484" s="232" t="s">
        <v>708</v>
      </c>
      <c r="G484" s="230"/>
      <c r="H484" s="233">
        <v>96.260000000000005</v>
      </c>
      <c r="I484" s="234"/>
      <c r="J484" s="230"/>
      <c r="K484" s="230"/>
      <c r="L484" s="235"/>
      <c r="M484" s="236"/>
      <c r="N484" s="237"/>
      <c r="O484" s="237"/>
      <c r="P484" s="237"/>
      <c r="Q484" s="237"/>
      <c r="R484" s="237"/>
      <c r="S484" s="237"/>
      <c r="T484" s="23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39" t="s">
        <v>134</v>
      </c>
      <c r="AU484" s="239" t="s">
        <v>79</v>
      </c>
      <c r="AV484" s="14" t="s">
        <v>79</v>
      </c>
      <c r="AW484" s="14" t="s">
        <v>33</v>
      </c>
      <c r="AX484" s="14" t="s">
        <v>77</v>
      </c>
      <c r="AY484" s="239" t="s">
        <v>122</v>
      </c>
    </row>
    <row r="485" s="2" customFormat="1" ht="24.15" customHeight="1">
      <c r="A485" s="41"/>
      <c r="B485" s="42"/>
      <c r="C485" s="200" t="s">
        <v>709</v>
      </c>
      <c r="D485" s="200" t="s">
        <v>125</v>
      </c>
      <c r="E485" s="201" t="s">
        <v>710</v>
      </c>
      <c r="F485" s="202" t="s">
        <v>711</v>
      </c>
      <c r="G485" s="203" t="s">
        <v>471</v>
      </c>
      <c r="H485" s="272"/>
      <c r="I485" s="205"/>
      <c r="J485" s="206">
        <f>ROUND(I485*H485,2)</f>
        <v>0</v>
      </c>
      <c r="K485" s="202" t="s">
        <v>129</v>
      </c>
      <c r="L485" s="47"/>
      <c r="M485" s="207" t="s">
        <v>19</v>
      </c>
      <c r="N485" s="208" t="s">
        <v>43</v>
      </c>
      <c r="O485" s="87"/>
      <c r="P485" s="209">
        <f>O485*H485</f>
        <v>0</v>
      </c>
      <c r="Q485" s="209">
        <v>0</v>
      </c>
      <c r="R485" s="209">
        <f>Q485*H485</f>
        <v>0</v>
      </c>
      <c r="S485" s="209">
        <v>0</v>
      </c>
      <c r="T485" s="210">
        <f>S485*H485</f>
        <v>0</v>
      </c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R485" s="211" t="s">
        <v>256</v>
      </c>
      <c r="AT485" s="211" t="s">
        <v>125</v>
      </c>
      <c r="AU485" s="211" t="s">
        <v>79</v>
      </c>
      <c r="AY485" s="20" t="s">
        <v>122</v>
      </c>
      <c r="BE485" s="212">
        <f>IF(N485="základní",J485,0)</f>
        <v>0</v>
      </c>
      <c r="BF485" s="212">
        <f>IF(N485="snížená",J485,0)</f>
        <v>0</v>
      </c>
      <c r="BG485" s="212">
        <f>IF(N485="zákl. přenesená",J485,0)</f>
        <v>0</v>
      </c>
      <c r="BH485" s="212">
        <f>IF(N485="sníž. přenesená",J485,0)</f>
        <v>0</v>
      </c>
      <c r="BI485" s="212">
        <f>IF(N485="nulová",J485,0)</f>
        <v>0</v>
      </c>
      <c r="BJ485" s="20" t="s">
        <v>77</v>
      </c>
      <c r="BK485" s="212">
        <f>ROUND(I485*H485,2)</f>
        <v>0</v>
      </c>
      <c r="BL485" s="20" t="s">
        <v>256</v>
      </c>
      <c r="BM485" s="211" t="s">
        <v>712</v>
      </c>
    </row>
    <row r="486" s="2" customFormat="1">
      <c r="A486" s="41"/>
      <c r="B486" s="42"/>
      <c r="C486" s="43"/>
      <c r="D486" s="213" t="s">
        <v>132</v>
      </c>
      <c r="E486" s="43"/>
      <c r="F486" s="214" t="s">
        <v>713</v>
      </c>
      <c r="G486" s="43"/>
      <c r="H486" s="43"/>
      <c r="I486" s="215"/>
      <c r="J486" s="43"/>
      <c r="K486" s="43"/>
      <c r="L486" s="47"/>
      <c r="M486" s="216"/>
      <c r="N486" s="217"/>
      <c r="O486" s="87"/>
      <c r="P486" s="87"/>
      <c r="Q486" s="87"/>
      <c r="R486" s="87"/>
      <c r="S486" s="87"/>
      <c r="T486" s="88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T486" s="20" t="s">
        <v>132</v>
      </c>
      <c r="AU486" s="20" t="s">
        <v>79</v>
      </c>
    </row>
    <row r="487" s="12" customFormat="1" ht="22.8" customHeight="1">
      <c r="A487" s="12"/>
      <c r="B487" s="184"/>
      <c r="C487" s="185"/>
      <c r="D487" s="186" t="s">
        <v>71</v>
      </c>
      <c r="E487" s="198" t="s">
        <v>714</v>
      </c>
      <c r="F487" s="198" t="s">
        <v>715</v>
      </c>
      <c r="G487" s="185"/>
      <c r="H487" s="185"/>
      <c r="I487" s="188"/>
      <c r="J487" s="199">
        <f>BK487</f>
        <v>0</v>
      </c>
      <c r="K487" s="185"/>
      <c r="L487" s="190"/>
      <c r="M487" s="191"/>
      <c r="N487" s="192"/>
      <c r="O487" s="192"/>
      <c r="P487" s="193">
        <f>SUM(P488:P497)</f>
        <v>0</v>
      </c>
      <c r="Q487" s="192"/>
      <c r="R487" s="193">
        <f>SUM(R488:R497)</f>
        <v>0</v>
      </c>
      <c r="S487" s="192"/>
      <c r="T487" s="194">
        <f>SUM(T488:T497)</f>
        <v>0.20837332000000003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195" t="s">
        <v>79</v>
      </c>
      <c r="AT487" s="196" t="s">
        <v>71</v>
      </c>
      <c r="AU487" s="196" t="s">
        <v>77</v>
      </c>
      <c r="AY487" s="195" t="s">
        <v>122</v>
      </c>
      <c r="BK487" s="197">
        <f>SUM(BK488:BK497)</f>
        <v>0</v>
      </c>
    </row>
    <row r="488" s="2" customFormat="1" ht="24.15" customHeight="1">
      <c r="A488" s="41"/>
      <c r="B488" s="42"/>
      <c r="C488" s="200" t="s">
        <v>716</v>
      </c>
      <c r="D488" s="200" t="s">
        <v>125</v>
      </c>
      <c r="E488" s="201" t="s">
        <v>717</v>
      </c>
      <c r="F488" s="202" t="s">
        <v>718</v>
      </c>
      <c r="G488" s="203" t="s">
        <v>167</v>
      </c>
      <c r="H488" s="204">
        <v>2.258</v>
      </c>
      <c r="I488" s="205"/>
      <c r="J488" s="206">
        <f>ROUND(I488*H488,2)</f>
        <v>0</v>
      </c>
      <c r="K488" s="202" t="s">
        <v>129</v>
      </c>
      <c r="L488" s="47"/>
      <c r="M488" s="207" t="s">
        <v>19</v>
      </c>
      <c r="N488" s="208" t="s">
        <v>43</v>
      </c>
      <c r="O488" s="87"/>
      <c r="P488" s="209">
        <f>O488*H488</f>
        <v>0</v>
      </c>
      <c r="Q488" s="209">
        <v>0</v>
      </c>
      <c r="R488" s="209">
        <f>Q488*H488</f>
        <v>0</v>
      </c>
      <c r="S488" s="209">
        <v>0.03175</v>
      </c>
      <c r="T488" s="210">
        <f>S488*H488</f>
        <v>0.071691500000000005</v>
      </c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R488" s="211" t="s">
        <v>256</v>
      </c>
      <c r="AT488" s="211" t="s">
        <v>125</v>
      </c>
      <c r="AU488" s="211" t="s">
        <v>79</v>
      </c>
      <c r="AY488" s="20" t="s">
        <v>122</v>
      </c>
      <c r="BE488" s="212">
        <f>IF(N488="základní",J488,0)</f>
        <v>0</v>
      </c>
      <c r="BF488" s="212">
        <f>IF(N488="snížená",J488,0)</f>
        <v>0</v>
      </c>
      <c r="BG488" s="212">
        <f>IF(N488="zákl. přenesená",J488,0)</f>
        <v>0</v>
      </c>
      <c r="BH488" s="212">
        <f>IF(N488="sníž. přenesená",J488,0)</f>
        <v>0</v>
      </c>
      <c r="BI488" s="212">
        <f>IF(N488="nulová",J488,0)</f>
        <v>0</v>
      </c>
      <c r="BJ488" s="20" t="s">
        <v>77</v>
      </c>
      <c r="BK488" s="212">
        <f>ROUND(I488*H488,2)</f>
        <v>0</v>
      </c>
      <c r="BL488" s="20" t="s">
        <v>256</v>
      </c>
      <c r="BM488" s="211" t="s">
        <v>719</v>
      </c>
    </row>
    <row r="489" s="2" customFormat="1">
      <c r="A489" s="41"/>
      <c r="B489" s="42"/>
      <c r="C489" s="43"/>
      <c r="D489" s="213" t="s">
        <v>132</v>
      </c>
      <c r="E489" s="43"/>
      <c r="F489" s="214" t="s">
        <v>720</v>
      </c>
      <c r="G489" s="43"/>
      <c r="H489" s="43"/>
      <c r="I489" s="215"/>
      <c r="J489" s="43"/>
      <c r="K489" s="43"/>
      <c r="L489" s="47"/>
      <c r="M489" s="216"/>
      <c r="N489" s="217"/>
      <c r="O489" s="87"/>
      <c r="P489" s="87"/>
      <c r="Q489" s="87"/>
      <c r="R489" s="87"/>
      <c r="S489" s="87"/>
      <c r="T489" s="88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T489" s="20" t="s">
        <v>132</v>
      </c>
      <c r="AU489" s="20" t="s">
        <v>79</v>
      </c>
    </row>
    <row r="490" s="13" customFormat="1">
      <c r="A490" s="13"/>
      <c r="B490" s="218"/>
      <c r="C490" s="219"/>
      <c r="D490" s="220" t="s">
        <v>134</v>
      </c>
      <c r="E490" s="221" t="s">
        <v>19</v>
      </c>
      <c r="F490" s="222" t="s">
        <v>721</v>
      </c>
      <c r="G490" s="219"/>
      <c r="H490" s="221" t="s">
        <v>19</v>
      </c>
      <c r="I490" s="223"/>
      <c r="J490" s="219"/>
      <c r="K490" s="219"/>
      <c r="L490" s="224"/>
      <c r="M490" s="225"/>
      <c r="N490" s="226"/>
      <c r="O490" s="226"/>
      <c r="P490" s="226"/>
      <c r="Q490" s="226"/>
      <c r="R490" s="226"/>
      <c r="S490" s="226"/>
      <c r="T490" s="227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28" t="s">
        <v>134</v>
      </c>
      <c r="AU490" s="228" t="s">
        <v>79</v>
      </c>
      <c r="AV490" s="13" t="s">
        <v>77</v>
      </c>
      <c r="AW490" s="13" t="s">
        <v>33</v>
      </c>
      <c r="AX490" s="13" t="s">
        <v>72</v>
      </c>
      <c r="AY490" s="228" t="s">
        <v>122</v>
      </c>
    </row>
    <row r="491" s="14" customFormat="1">
      <c r="A491" s="14"/>
      <c r="B491" s="229"/>
      <c r="C491" s="230"/>
      <c r="D491" s="220" t="s">
        <v>134</v>
      </c>
      <c r="E491" s="231" t="s">
        <v>19</v>
      </c>
      <c r="F491" s="232" t="s">
        <v>722</v>
      </c>
      <c r="G491" s="230"/>
      <c r="H491" s="233">
        <v>2.258</v>
      </c>
      <c r="I491" s="234"/>
      <c r="J491" s="230"/>
      <c r="K491" s="230"/>
      <c r="L491" s="235"/>
      <c r="M491" s="236"/>
      <c r="N491" s="237"/>
      <c r="O491" s="237"/>
      <c r="P491" s="237"/>
      <c r="Q491" s="237"/>
      <c r="R491" s="237"/>
      <c r="S491" s="237"/>
      <c r="T491" s="238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39" t="s">
        <v>134</v>
      </c>
      <c r="AU491" s="239" t="s">
        <v>79</v>
      </c>
      <c r="AV491" s="14" t="s">
        <v>79</v>
      </c>
      <c r="AW491" s="14" t="s">
        <v>33</v>
      </c>
      <c r="AX491" s="14" t="s">
        <v>77</v>
      </c>
      <c r="AY491" s="239" t="s">
        <v>122</v>
      </c>
    </row>
    <row r="492" s="2" customFormat="1" ht="24.15" customHeight="1">
      <c r="A492" s="41"/>
      <c r="B492" s="42"/>
      <c r="C492" s="200" t="s">
        <v>723</v>
      </c>
      <c r="D492" s="200" t="s">
        <v>125</v>
      </c>
      <c r="E492" s="201" t="s">
        <v>724</v>
      </c>
      <c r="F492" s="202" t="s">
        <v>725</v>
      </c>
      <c r="G492" s="203" t="s">
        <v>167</v>
      </c>
      <c r="H492" s="204">
        <v>7.9420000000000002</v>
      </c>
      <c r="I492" s="205"/>
      <c r="J492" s="206">
        <f>ROUND(I492*H492,2)</f>
        <v>0</v>
      </c>
      <c r="K492" s="202" t="s">
        <v>129</v>
      </c>
      <c r="L492" s="47"/>
      <c r="M492" s="207" t="s">
        <v>19</v>
      </c>
      <c r="N492" s="208" t="s">
        <v>43</v>
      </c>
      <c r="O492" s="87"/>
      <c r="P492" s="209">
        <f>O492*H492</f>
        <v>0</v>
      </c>
      <c r="Q492" s="209">
        <v>0</v>
      </c>
      <c r="R492" s="209">
        <f>Q492*H492</f>
        <v>0</v>
      </c>
      <c r="S492" s="209">
        <v>0.01721</v>
      </c>
      <c r="T492" s="210">
        <f>S492*H492</f>
        <v>0.13668182000000001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11" t="s">
        <v>256</v>
      </c>
      <c r="AT492" s="211" t="s">
        <v>125</v>
      </c>
      <c r="AU492" s="211" t="s">
        <v>79</v>
      </c>
      <c r="AY492" s="20" t="s">
        <v>122</v>
      </c>
      <c r="BE492" s="212">
        <f>IF(N492="základní",J492,0)</f>
        <v>0</v>
      </c>
      <c r="BF492" s="212">
        <f>IF(N492="snížená",J492,0)</f>
        <v>0</v>
      </c>
      <c r="BG492" s="212">
        <f>IF(N492="zákl. přenesená",J492,0)</f>
        <v>0</v>
      </c>
      <c r="BH492" s="212">
        <f>IF(N492="sníž. přenesená",J492,0)</f>
        <v>0</v>
      </c>
      <c r="BI492" s="212">
        <f>IF(N492="nulová",J492,0)</f>
        <v>0</v>
      </c>
      <c r="BJ492" s="20" t="s">
        <v>77</v>
      </c>
      <c r="BK492" s="212">
        <f>ROUND(I492*H492,2)</f>
        <v>0</v>
      </c>
      <c r="BL492" s="20" t="s">
        <v>256</v>
      </c>
      <c r="BM492" s="211" t="s">
        <v>726</v>
      </c>
    </row>
    <row r="493" s="2" customFormat="1">
      <c r="A493" s="41"/>
      <c r="B493" s="42"/>
      <c r="C493" s="43"/>
      <c r="D493" s="213" t="s">
        <v>132</v>
      </c>
      <c r="E493" s="43"/>
      <c r="F493" s="214" t="s">
        <v>727</v>
      </c>
      <c r="G493" s="43"/>
      <c r="H493" s="43"/>
      <c r="I493" s="215"/>
      <c r="J493" s="43"/>
      <c r="K493" s="43"/>
      <c r="L493" s="47"/>
      <c r="M493" s="216"/>
      <c r="N493" s="217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20" t="s">
        <v>132</v>
      </c>
      <c r="AU493" s="20" t="s">
        <v>79</v>
      </c>
    </row>
    <row r="494" s="13" customFormat="1">
      <c r="A494" s="13"/>
      <c r="B494" s="218"/>
      <c r="C494" s="219"/>
      <c r="D494" s="220" t="s">
        <v>134</v>
      </c>
      <c r="E494" s="221" t="s">
        <v>19</v>
      </c>
      <c r="F494" s="222" t="s">
        <v>728</v>
      </c>
      <c r="G494" s="219"/>
      <c r="H494" s="221" t="s">
        <v>19</v>
      </c>
      <c r="I494" s="223"/>
      <c r="J494" s="219"/>
      <c r="K494" s="219"/>
      <c r="L494" s="224"/>
      <c r="M494" s="225"/>
      <c r="N494" s="226"/>
      <c r="O494" s="226"/>
      <c r="P494" s="226"/>
      <c r="Q494" s="226"/>
      <c r="R494" s="226"/>
      <c r="S494" s="226"/>
      <c r="T494" s="227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28" t="s">
        <v>134</v>
      </c>
      <c r="AU494" s="228" t="s">
        <v>79</v>
      </c>
      <c r="AV494" s="13" t="s">
        <v>77</v>
      </c>
      <c r="AW494" s="13" t="s">
        <v>33</v>
      </c>
      <c r="AX494" s="13" t="s">
        <v>72</v>
      </c>
      <c r="AY494" s="228" t="s">
        <v>122</v>
      </c>
    </row>
    <row r="495" s="14" customFormat="1">
      <c r="A495" s="14"/>
      <c r="B495" s="229"/>
      <c r="C495" s="230"/>
      <c r="D495" s="220" t="s">
        <v>134</v>
      </c>
      <c r="E495" s="231" t="s">
        <v>19</v>
      </c>
      <c r="F495" s="232" t="s">
        <v>179</v>
      </c>
      <c r="G495" s="230"/>
      <c r="H495" s="233">
        <v>1.9359999999999999</v>
      </c>
      <c r="I495" s="234"/>
      <c r="J495" s="230"/>
      <c r="K495" s="230"/>
      <c r="L495" s="235"/>
      <c r="M495" s="236"/>
      <c r="N495" s="237"/>
      <c r="O495" s="237"/>
      <c r="P495" s="237"/>
      <c r="Q495" s="237"/>
      <c r="R495" s="237"/>
      <c r="S495" s="237"/>
      <c r="T495" s="238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39" t="s">
        <v>134</v>
      </c>
      <c r="AU495" s="239" t="s">
        <v>79</v>
      </c>
      <c r="AV495" s="14" t="s">
        <v>79</v>
      </c>
      <c r="AW495" s="14" t="s">
        <v>33</v>
      </c>
      <c r="AX495" s="14" t="s">
        <v>72</v>
      </c>
      <c r="AY495" s="239" t="s">
        <v>122</v>
      </c>
    </row>
    <row r="496" s="14" customFormat="1">
      <c r="A496" s="14"/>
      <c r="B496" s="229"/>
      <c r="C496" s="230"/>
      <c r="D496" s="220" t="s">
        <v>134</v>
      </c>
      <c r="E496" s="231" t="s">
        <v>19</v>
      </c>
      <c r="F496" s="232" t="s">
        <v>180</v>
      </c>
      <c r="G496" s="230"/>
      <c r="H496" s="233">
        <v>6.0060000000000002</v>
      </c>
      <c r="I496" s="234"/>
      <c r="J496" s="230"/>
      <c r="K496" s="230"/>
      <c r="L496" s="235"/>
      <c r="M496" s="236"/>
      <c r="N496" s="237"/>
      <c r="O496" s="237"/>
      <c r="P496" s="237"/>
      <c r="Q496" s="237"/>
      <c r="R496" s="237"/>
      <c r="S496" s="237"/>
      <c r="T496" s="238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39" t="s">
        <v>134</v>
      </c>
      <c r="AU496" s="239" t="s">
        <v>79</v>
      </c>
      <c r="AV496" s="14" t="s">
        <v>79</v>
      </c>
      <c r="AW496" s="14" t="s">
        <v>33</v>
      </c>
      <c r="AX496" s="14" t="s">
        <v>72</v>
      </c>
      <c r="AY496" s="239" t="s">
        <v>122</v>
      </c>
    </row>
    <row r="497" s="15" customFormat="1">
      <c r="A497" s="15"/>
      <c r="B497" s="240"/>
      <c r="C497" s="241"/>
      <c r="D497" s="220" t="s">
        <v>134</v>
      </c>
      <c r="E497" s="242" t="s">
        <v>19</v>
      </c>
      <c r="F497" s="243" t="s">
        <v>172</v>
      </c>
      <c r="G497" s="241"/>
      <c r="H497" s="244">
        <v>7.9420000000000002</v>
      </c>
      <c r="I497" s="245"/>
      <c r="J497" s="241"/>
      <c r="K497" s="241"/>
      <c r="L497" s="246"/>
      <c r="M497" s="247"/>
      <c r="N497" s="248"/>
      <c r="O497" s="248"/>
      <c r="P497" s="248"/>
      <c r="Q497" s="248"/>
      <c r="R497" s="248"/>
      <c r="S497" s="248"/>
      <c r="T497" s="249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50" t="s">
        <v>134</v>
      </c>
      <c r="AU497" s="250" t="s">
        <v>79</v>
      </c>
      <c r="AV497" s="15" t="s">
        <v>130</v>
      </c>
      <c r="AW497" s="15" t="s">
        <v>33</v>
      </c>
      <c r="AX497" s="15" t="s">
        <v>77</v>
      </c>
      <c r="AY497" s="250" t="s">
        <v>122</v>
      </c>
    </row>
    <row r="498" s="12" customFormat="1" ht="22.8" customHeight="1">
      <c r="A498" s="12"/>
      <c r="B498" s="184"/>
      <c r="C498" s="185"/>
      <c r="D498" s="186" t="s">
        <v>71</v>
      </c>
      <c r="E498" s="198" t="s">
        <v>729</v>
      </c>
      <c r="F498" s="198" t="s">
        <v>730</v>
      </c>
      <c r="G498" s="185"/>
      <c r="H498" s="185"/>
      <c r="I498" s="188"/>
      <c r="J498" s="199">
        <f>BK498</f>
        <v>0</v>
      </c>
      <c r="K498" s="185"/>
      <c r="L498" s="190"/>
      <c r="M498" s="191"/>
      <c r="N498" s="192"/>
      <c r="O498" s="192"/>
      <c r="P498" s="193">
        <f>SUM(P499:P577)</f>
        <v>0</v>
      </c>
      <c r="Q498" s="192"/>
      <c r="R498" s="193">
        <f>SUM(R499:R577)</f>
        <v>0.14382</v>
      </c>
      <c r="S498" s="192"/>
      <c r="T498" s="194">
        <f>SUM(T499:T577)</f>
        <v>0.26298832</v>
      </c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R498" s="195" t="s">
        <v>79</v>
      </c>
      <c r="AT498" s="196" t="s">
        <v>71</v>
      </c>
      <c r="AU498" s="196" t="s">
        <v>77</v>
      </c>
      <c r="AY498" s="195" t="s">
        <v>122</v>
      </c>
      <c r="BK498" s="197">
        <f>SUM(BK499:BK577)</f>
        <v>0</v>
      </c>
    </row>
    <row r="499" s="2" customFormat="1" ht="16.5" customHeight="1">
      <c r="A499" s="41"/>
      <c r="B499" s="42"/>
      <c r="C499" s="200" t="s">
        <v>731</v>
      </c>
      <c r="D499" s="200" t="s">
        <v>125</v>
      </c>
      <c r="E499" s="201" t="s">
        <v>732</v>
      </c>
      <c r="F499" s="202" t="s">
        <v>733</v>
      </c>
      <c r="G499" s="203" t="s">
        <v>167</v>
      </c>
      <c r="H499" s="204">
        <v>2.3839999999999999</v>
      </c>
      <c r="I499" s="205"/>
      <c r="J499" s="206">
        <f>ROUND(I499*H499,2)</f>
        <v>0</v>
      </c>
      <c r="K499" s="202" t="s">
        <v>129</v>
      </c>
      <c r="L499" s="47"/>
      <c r="M499" s="207" t="s">
        <v>19</v>
      </c>
      <c r="N499" s="208" t="s">
        <v>43</v>
      </c>
      <c r="O499" s="87"/>
      <c r="P499" s="209">
        <f>O499*H499</f>
        <v>0</v>
      </c>
      <c r="Q499" s="209">
        <v>0</v>
      </c>
      <c r="R499" s="209">
        <f>Q499*H499</f>
        <v>0</v>
      </c>
      <c r="S499" s="209">
        <v>0.01098</v>
      </c>
      <c r="T499" s="210">
        <f>S499*H499</f>
        <v>0.026176319999999999</v>
      </c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R499" s="211" t="s">
        <v>256</v>
      </c>
      <c r="AT499" s="211" t="s">
        <v>125</v>
      </c>
      <c r="AU499" s="211" t="s">
        <v>79</v>
      </c>
      <c r="AY499" s="20" t="s">
        <v>122</v>
      </c>
      <c r="BE499" s="212">
        <f>IF(N499="základní",J499,0)</f>
        <v>0</v>
      </c>
      <c r="BF499" s="212">
        <f>IF(N499="snížená",J499,0)</f>
        <v>0</v>
      </c>
      <c r="BG499" s="212">
        <f>IF(N499="zákl. přenesená",J499,0)</f>
        <v>0</v>
      </c>
      <c r="BH499" s="212">
        <f>IF(N499="sníž. přenesená",J499,0)</f>
        <v>0</v>
      </c>
      <c r="BI499" s="212">
        <f>IF(N499="nulová",J499,0)</f>
        <v>0</v>
      </c>
      <c r="BJ499" s="20" t="s">
        <v>77</v>
      </c>
      <c r="BK499" s="212">
        <f>ROUND(I499*H499,2)</f>
        <v>0</v>
      </c>
      <c r="BL499" s="20" t="s">
        <v>256</v>
      </c>
      <c r="BM499" s="211" t="s">
        <v>734</v>
      </c>
    </row>
    <row r="500" s="2" customFormat="1">
      <c r="A500" s="41"/>
      <c r="B500" s="42"/>
      <c r="C500" s="43"/>
      <c r="D500" s="213" t="s">
        <v>132</v>
      </c>
      <c r="E500" s="43"/>
      <c r="F500" s="214" t="s">
        <v>735</v>
      </c>
      <c r="G500" s="43"/>
      <c r="H500" s="43"/>
      <c r="I500" s="215"/>
      <c r="J500" s="43"/>
      <c r="K500" s="43"/>
      <c r="L500" s="47"/>
      <c r="M500" s="216"/>
      <c r="N500" s="217"/>
      <c r="O500" s="87"/>
      <c r="P500" s="87"/>
      <c r="Q500" s="87"/>
      <c r="R500" s="87"/>
      <c r="S500" s="87"/>
      <c r="T500" s="88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T500" s="20" t="s">
        <v>132</v>
      </c>
      <c r="AU500" s="20" t="s">
        <v>79</v>
      </c>
    </row>
    <row r="501" s="13" customFormat="1">
      <c r="A501" s="13"/>
      <c r="B501" s="218"/>
      <c r="C501" s="219"/>
      <c r="D501" s="220" t="s">
        <v>134</v>
      </c>
      <c r="E501" s="221" t="s">
        <v>19</v>
      </c>
      <c r="F501" s="222" t="s">
        <v>736</v>
      </c>
      <c r="G501" s="219"/>
      <c r="H501" s="221" t="s">
        <v>19</v>
      </c>
      <c r="I501" s="223"/>
      <c r="J501" s="219"/>
      <c r="K501" s="219"/>
      <c r="L501" s="224"/>
      <c r="M501" s="225"/>
      <c r="N501" s="226"/>
      <c r="O501" s="226"/>
      <c r="P501" s="226"/>
      <c r="Q501" s="226"/>
      <c r="R501" s="226"/>
      <c r="S501" s="226"/>
      <c r="T501" s="227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28" t="s">
        <v>134</v>
      </c>
      <c r="AU501" s="228" t="s">
        <v>79</v>
      </c>
      <c r="AV501" s="13" t="s">
        <v>77</v>
      </c>
      <c r="AW501" s="13" t="s">
        <v>33</v>
      </c>
      <c r="AX501" s="13" t="s">
        <v>72</v>
      </c>
      <c r="AY501" s="228" t="s">
        <v>122</v>
      </c>
    </row>
    <row r="502" s="14" customFormat="1">
      <c r="A502" s="14"/>
      <c r="B502" s="229"/>
      <c r="C502" s="230"/>
      <c r="D502" s="220" t="s">
        <v>134</v>
      </c>
      <c r="E502" s="231" t="s">
        <v>19</v>
      </c>
      <c r="F502" s="232" t="s">
        <v>737</v>
      </c>
      <c r="G502" s="230"/>
      <c r="H502" s="233">
        <v>2.3839999999999999</v>
      </c>
      <c r="I502" s="234"/>
      <c r="J502" s="230"/>
      <c r="K502" s="230"/>
      <c r="L502" s="235"/>
      <c r="M502" s="236"/>
      <c r="N502" s="237"/>
      <c r="O502" s="237"/>
      <c r="P502" s="237"/>
      <c r="Q502" s="237"/>
      <c r="R502" s="237"/>
      <c r="S502" s="237"/>
      <c r="T502" s="238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39" t="s">
        <v>134</v>
      </c>
      <c r="AU502" s="239" t="s">
        <v>79</v>
      </c>
      <c r="AV502" s="14" t="s">
        <v>79</v>
      </c>
      <c r="AW502" s="14" t="s">
        <v>33</v>
      </c>
      <c r="AX502" s="14" t="s">
        <v>77</v>
      </c>
      <c r="AY502" s="239" t="s">
        <v>122</v>
      </c>
    </row>
    <row r="503" s="2" customFormat="1" ht="16.5" customHeight="1">
      <c r="A503" s="41"/>
      <c r="B503" s="42"/>
      <c r="C503" s="200" t="s">
        <v>738</v>
      </c>
      <c r="D503" s="200" t="s">
        <v>125</v>
      </c>
      <c r="E503" s="201" t="s">
        <v>739</v>
      </c>
      <c r="F503" s="202" t="s">
        <v>740</v>
      </c>
      <c r="G503" s="203" t="s">
        <v>167</v>
      </c>
      <c r="H503" s="204">
        <v>2.3839999999999999</v>
      </c>
      <c r="I503" s="205"/>
      <c r="J503" s="206">
        <f>ROUND(I503*H503,2)</f>
        <v>0</v>
      </c>
      <c r="K503" s="202" t="s">
        <v>129</v>
      </c>
      <c r="L503" s="47"/>
      <c r="M503" s="207" t="s">
        <v>19</v>
      </c>
      <c r="N503" s="208" t="s">
        <v>43</v>
      </c>
      <c r="O503" s="87"/>
      <c r="P503" s="209">
        <f>O503*H503</f>
        <v>0</v>
      </c>
      <c r="Q503" s="209">
        <v>0</v>
      </c>
      <c r="R503" s="209">
        <f>Q503*H503</f>
        <v>0</v>
      </c>
      <c r="S503" s="209">
        <v>0.0080000000000000002</v>
      </c>
      <c r="T503" s="210">
        <f>S503*H503</f>
        <v>0.019071999999999999</v>
      </c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R503" s="211" t="s">
        <v>256</v>
      </c>
      <c r="AT503" s="211" t="s">
        <v>125</v>
      </c>
      <c r="AU503" s="211" t="s">
        <v>79</v>
      </c>
      <c r="AY503" s="20" t="s">
        <v>122</v>
      </c>
      <c r="BE503" s="212">
        <f>IF(N503="základní",J503,0)</f>
        <v>0</v>
      </c>
      <c r="BF503" s="212">
        <f>IF(N503="snížená",J503,0)</f>
        <v>0</v>
      </c>
      <c r="BG503" s="212">
        <f>IF(N503="zákl. přenesená",J503,0)</f>
        <v>0</v>
      </c>
      <c r="BH503" s="212">
        <f>IF(N503="sníž. přenesená",J503,0)</f>
        <v>0</v>
      </c>
      <c r="BI503" s="212">
        <f>IF(N503="nulová",J503,0)</f>
        <v>0</v>
      </c>
      <c r="BJ503" s="20" t="s">
        <v>77</v>
      </c>
      <c r="BK503" s="212">
        <f>ROUND(I503*H503,2)</f>
        <v>0</v>
      </c>
      <c r="BL503" s="20" t="s">
        <v>256</v>
      </c>
      <c r="BM503" s="211" t="s">
        <v>741</v>
      </c>
    </row>
    <row r="504" s="2" customFormat="1">
      <c r="A504" s="41"/>
      <c r="B504" s="42"/>
      <c r="C504" s="43"/>
      <c r="D504" s="213" t="s">
        <v>132</v>
      </c>
      <c r="E504" s="43"/>
      <c r="F504" s="214" t="s">
        <v>742</v>
      </c>
      <c r="G504" s="43"/>
      <c r="H504" s="43"/>
      <c r="I504" s="215"/>
      <c r="J504" s="43"/>
      <c r="K504" s="43"/>
      <c r="L504" s="47"/>
      <c r="M504" s="216"/>
      <c r="N504" s="217"/>
      <c r="O504" s="87"/>
      <c r="P504" s="87"/>
      <c r="Q504" s="87"/>
      <c r="R504" s="87"/>
      <c r="S504" s="87"/>
      <c r="T504" s="88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T504" s="20" t="s">
        <v>132</v>
      </c>
      <c r="AU504" s="20" t="s">
        <v>79</v>
      </c>
    </row>
    <row r="505" s="2" customFormat="1" ht="16.5" customHeight="1">
      <c r="A505" s="41"/>
      <c r="B505" s="42"/>
      <c r="C505" s="200" t="s">
        <v>743</v>
      </c>
      <c r="D505" s="200" t="s">
        <v>125</v>
      </c>
      <c r="E505" s="201" t="s">
        <v>744</v>
      </c>
      <c r="F505" s="202" t="s">
        <v>745</v>
      </c>
      <c r="G505" s="203" t="s">
        <v>236</v>
      </c>
      <c r="H505" s="204">
        <v>4</v>
      </c>
      <c r="I505" s="205"/>
      <c r="J505" s="206">
        <f>ROUND(I505*H505,2)</f>
        <v>0</v>
      </c>
      <c r="K505" s="202" t="s">
        <v>129</v>
      </c>
      <c r="L505" s="47"/>
      <c r="M505" s="207" t="s">
        <v>19</v>
      </c>
      <c r="N505" s="208" t="s">
        <v>43</v>
      </c>
      <c r="O505" s="87"/>
      <c r="P505" s="209">
        <f>O505*H505</f>
        <v>0</v>
      </c>
      <c r="Q505" s="209">
        <v>0</v>
      </c>
      <c r="R505" s="209">
        <f>Q505*H505</f>
        <v>0</v>
      </c>
      <c r="S505" s="209">
        <v>0.024</v>
      </c>
      <c r="T505" s="210">
        <f>S505*H505</f>
        <v>0.096000000000000002</v>
      </c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R505" s="211" t="s">
        <v>256</v>
      </c>
      <c r="AT505" s="211" t="s">
        <v>125</v>
      </c>
      <c r="AU505" s="211" t="s">
        <v>79</v>
      </c>
      <c r="AY505" s="20" t="s">
        <v>122</v>
      </c>
      <c r="BE505" s="212">
        <f>IF(N505="základní",J505,0)</f>
        <v>0</v>
      </c>
      <c r="BF505" s="212">
        <f>IF(N505="snížená",J505,0)</f>
        <v>0</v>
      </c>
      <c r="BG505" s="212">
        <f>IF(N505="zákl. přenesená",J505,0)</f>
        <v>0</v>
      </c>
      <c r="BH505" s="212">
        <f>IF(N505="sníž. přenesená",J505,0)</f>
        <v>0</v>
      </c>
      <c r="BI505" s="212">
        <f>IF(N505="nulová",J505,0)</f>
        <v>0</v>
      </c>
      <c r="BJ505" s="20" t="s">
        <v>77</v>
      </c>
      <c r="BK505" s="212">
        <f>ROUND(I505*H505,2)</f>
        <v>0</v>
      </c>
      <c r="BL505" s="20" t="s">
        <v>256</v>
      </c>
      <c r="BM505" s="211" t="s">
        <v>746</v>
      </c>
    </row>
    <row r="506" s="2" customFormat="1">
      <c r="A506" s="41"/>
      <c r="B506" s="42"/>
      <c r="C506" s="43"/>
      <c r="D506" s="213" t="s">
        <v>132</v>
      </c>
      <c r="E506" s="43"/>
      <c r="F506" s="214" t="s">
        <v>747</v>
      </c>
      <c r="G506" s="43"/>
      <c r="H506" s="43"/>
      <c r="I506" s="215"/>
      <c r="J506" s="43"/>
      <c r="K506" s="43"/>
      <c r="L506" s="47"/>
      <c r="M506" s="216"/>
      <c r="N506" s="217"/>
      <c r="O506" s="87"/>
      <c r="P506" s="87"/>
      <c r="Q506" s="87"/>
      <c r="R506" s="87"/>
      <c r="S506" s="87"/>
      <c r="T506" s="88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T506" s="20" t="s">
        <v>132</v>
      </c>
      <c r="AU506" s="20" t="s">
        <v>79</v>
      </c>
    </row>
    <row r="507" s="13" customFormat="1">
      <c r="A507" s="13"/>
      <c r="B507" s="218"/>
      <c r="C507" s="219"/>
      <c r="D507" s="220" t="s">
        <v>134</v>
      </c>
      <c r="E507" s="221" t="s">
        <v>19</v>
      </c>
      <c r="F507" s="222" t="s">
        <v>748</v>
      </c>
      <c r="G507" s="219"/>
      <c r="H507" s="221" t="s">
        <v>19</v>
      </c>
      <c r="I507" s="223"/>
      <c r="J507" s="219"/>
      <c r="K507" s="219"/>
      <c r="L507" s="224"/>
      <c r="M507" s="225"/>
      <c r="N507" s="226"/>
      <c r="O507" s="226"/>
      <c r="P507" s="226"/>
      <c r="Q507" s="226"/>
      <c r="R507" s="226"/>
      <c r="S507" s="226"/>
      <c r="T507" s="227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28" t="s">
        <v>134</v>
      </c>
      <c r="AU507" s="228" t="s">
        <v>79</v>
      </c>
      <c r="AV507" s="13" t="s">
        <v>77</v>
      </c>
      <c r="AW507" s="13" t="s">
        <v>33</v>
      </c>
      <c r="AX507" s="13" t="s">
        <v>72</v>
      </c>
      <c r="AY507" s="228" t="s">
        <v>122</v>
      </c>
    </row>
    <row r="508" s="14" customFormat="1">
      <c r="A508" s="14"/>
      <c r="B508" s="229"/>
      <c r="C508" s="230"/>
      <c r="D508" s="220" t="s">
        <v>134</v>
      </c>
      <c r="E508" s="231" t="s">
        <v>19</v>
      </c>
      <c r="F508" s="232" t="s">
        <v>77</v>
      </c>
      <c r="G508" s="230"/>
      <c r="H508" s="233">
        <v>1</v>
      </c>
      <c r="I508" s="234"/>
      <c r="J508" s="230"/>
      <c r="K508" s="230"/>
      <c r="L508" s="235"/>
      <c r="M508" s="236"/>
      <c r="N508" s="237"/>
      <c r="O508" s="237"/>
      <c r="P508" s="237"/>
      <c r="Q508" s="237"/>
      <c r="R508" s="237"/>
      <c r="S508" s="237"/>
      <c r="T508" s="238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39" t="s">
        <v>134</v>
      </c>
      <c r="AU508" s="239" t="s">
        <v>79</v>
      </c>
      <c r="AV508" s="14" t="s">
        <v>79</v>
      </c>
      <c r="AW508" s="14" t="s">
        <v>33</v>
      </c>
      <c r="AX508" s="14" t="s">
        <v>72</v>
      </c>
      <c r="AY508" s="239" t="s">
        <v>122</v>
      </c>
    </row>
    <row r="509" s="13" customFormat="1">
      <c r="A509" s="13"/>
      <c r="B509" s="218"/>
      <c r="C509" s="219"/>
      <c r="D509" s="220" t="s">
        <v>134</v>
      </c>
      <c r="E509" s="221" t="s">
        <v>19</v>
      </c>
      <c r="F509" s="222" t="s">
        <v>749</v>
      </c>
      <c r="G509" s="219"/>
      <c r="H509" s="221" t="s">
        <v>19</v>
      </c>
      <c r="I509" s="223"/>
      <c r="J509" s="219"/>
      <c r="K509" s="219"/>
      <c r="L509" s="224"/>
      <c r="M509" s="225"/>
      <c r="N509" s="226"/>
      <c r="O509" s="226"/>
      <c r="P509" s="226"/>
      <c r="Q509" s="226"/>
      <c r="R509" s="226"/>
      <c r="S509" s="226"/>
      <c r="T509" s="227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28" t="s">
        <v>134</v>
      </c>
      <c r="AU509" s="228" t="s">
        <v>79</v>
      </c>
      <c r="AV509" s="13" t="s">
        <v>77</v>
      </c>
      <c r="AW509" s="13" t="s">
        <v>33</v>
      </c>
      <c r="AX509" s="13" t="s">
        <v>72</v>
      </c>
      <c r="AY509" s="228" t="s">
        <v>122</v>
      </c>
    </row>
    <row r="510" s="14" customFormat="1">
      <c r="A510" s="14"/>
      <c r="B510" s="229"/>
      <c r="C510" s="230"/>
      <c r="D510" s="220" t="s">
        <v>134</v>
      </c>
      <c r="E510" s="231" t="s">
        <v>19</v>
      </c>
      <c r="F510" s="232" t="s">
        <v>77</v>
      </c>
      <c r="G510" s="230"/>
      <c r="H510" s="233">
        <v>1</v>
      </c>
      <c r="I510" s="234"/>
      <c r="J510" s="230"/>
      <c r="K510" s="230"/>
      <c r="L510" s="235"/>
      <c r="M510" s="236"/>
      <c r="N510" s="237"/>
      <c r="O510" s="237"/>
      <c r="P510" s="237"/>
      <c r="Q510" s="237"/>
      <c r="R510" s="237"/>
      <c r="S510" s="237"/>
      <c r="T510" s="238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39" t="s">
        <v>134</v>
      </c>
      <c r="AU510" s="239" t="s">
        <v>79</v>
      </c>
      <c r="AV510" s="14" t="s">
        <v>79</v>
      </c>
      <c r="AW510" s="14" t="s">
        <v>33</v>
      </c>
      <c r="AX510" s="14" t="s">
        <v>72</v>
      </c>
      <c r="AY510" s="239" t="s">
        <v>122</v>
      </c>
    </row>
    <row r="511" s="13" customFormat="1">
      <c r="A511" s="13"/>
      <c r="B511" s="218"/>
      <c r="C511" s="219"/>
      <c r="D511" s="220" t="s">
        <v>134</v>
      </c>
      <c r="E511" s="221" t="s">
        <v>19</v>
      </c>
      <c r="F511" s="222" t="s">
        <v>750</v>
      </c>
      <c r="G511" s="219"/>
      <c r="H511" s="221" t="s">
        <v>19</v>
      </c>
      <c r="I511" s="223"/>
      <c r="J511" s="219"/>
      <c r="K511" s="219"/>
      <c r="L511" s="224"/>
      <c r="M511" s="225"/>
      <c r="N511" s="226"/>
      <c r="O511" s="226"/>
      <c r="P511" s="226"/>
      <c r="Q511" s="226"/>
      <c r="R511" s="226"/>
      <c r="S511" s="226"/>
      <c r="T511" s="22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28" t="s">
        <v>134</v>
      </c>
      <c r="AU511" s="228" t="s">
        <v>79</v>
      </c>
      <c r="AV511" s="13" t="s">
        <v>77</v>
      </c>
      <c r="AW511" s="13" t="s">
        <v>33</v>
      </c>
      <c r="AX511" s="13" t="s">
        <v>72</v>
      </c>
      <c r="AY511" s="228" t="s">
        <v>122</v>
      </c>
    </row>
    <row r="512" s="14" customFormat="1">
      <c r="A512" s="14"/>
      <c r="B512" s="229"/>
      <c r="C512" s="230"/>
      <c r="D512" s="220" t="s">
        <v>134</v>
      </c>
      <c r="E512" s="231" t="s">
        <v>19</v>
      </c>
      <c r="F512" s="232" t="s">
        <v>79</v>
      </c>
      <c r="G512" s="230"/>
      <c r="H512" s="233">
        <v>2</v>
      </c>
      <c r="I512" s="234"/>
      <c r="J512" s="230"/>
      <c r="K512" s="230"/>
      <c r="L512" s="235"/>
      <c r="M512" s="236"/>
      <c r="N512" s="237"/>
      <c r="O512" s="237"/>
      <c r="P512" s="237"/>
      <c r="Q512" s="237"/>
      <c r="R512" s="237"/>
      <c r="S512" s="237"/>
      <c r="T512" s="238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39" t="s">
        <v>134</v>
      </c>
      <c r="AU512" s="239" t="s">
        <v>79</v>
      </c>
      <c r="AV512" s="14" t="s">
        <v>79</v>
      </c>
      <c r="AW512" s="14" t="s">
        <v>33</v>
      </c>
      <c r="AX512" s="14" t="s">
        <v>72</v>
      </c>
      <c r="AY512" s="239" t="s">
        <v>122</v>
      </c>
    </row>
    <row r="513" s="15" customFormat="1">
      <c r="A513" s="15"/>
      <c r="B513" s="240"/>
      <c r="C513" s="241"/>
      <c r="D513" s="220" t="s">
        <v>134</v>
      </c>
      <c r="E513" s="242" t="s">
        <v>19</v>
      </c>
      <c r="F513" s="243" t="s">
        <v>172</v>
      </c>
      <c r="G513" s="241"/>
      <c r="H513" s="244">
        <v>4</v>
      </c>
      <c r="I513" s="245"/>
      <c r="J513" s="241"/>
      <c r="K513" s="241"/>
      <c r="L513" s="246"/>
      <c r="M513" s="247"/>
      <c r="N513" s="248"/>
      <c r="O513" s="248"/>
      <c r="P513" s="248"/>
      <c r="Q513" s="248"/>
      <c r="R513" s="248"/>
      <c r="S513" s="248"/>
      <c r="T513" s="249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50" t="s">
        <v>134</v>
      </c>
      <c r="AU513" s="250" t="s">
        <v>79</v>
      </c>
      <c r="AV513" s="15" t="s">
        <v>130</v>
      </c>
      <c r="AW513" s="15" t="s">
        <v>33</v>
      </c>
      <c r="AX513" s="15" t="s">
        <v>77</v>
      </c>
      <c r="AY513" s="250" t="s">
        <v>122</v>
      </c>
    </row>
    <row r="514" s="2" customFormat="1" ht="16.5" customHeight="1">
      <c r="A514" s="41"/>
      <c r="B514" s="42"/>
      <c r="C514" s="200" t="s">
        <v>751</v>
      </c>
      <c r="D514" s="200" t="s">
        <v>125</v>
      </c>
      <c r="E514" s="201" t="s">
        <v>752</v>
      </c>
      <c r="F514" s="202" t="s">
        <v>753</v>
      </c>
      <c r="G514" s="203" t="s">
        <v>236</v>
      </c>
      <c r="H514" s="204">
        <v>6</v>
      </c>
      <c r="I514" s="205"/>
      <c r="J514" s="206">
        <f>ROUND(I514*H514,2)</f>
        <v>0</v>
      </c>
      <c r="K514" s="202" t="s">
        <v>129</v>
      </c>
      <c r="L514" s="47"/>
      <c r="M514" s="207" t="s">
        <v>19</v>
      </c>
      <c r="N514" s="208" t="s">
        <v>43</v>
      </c>
      <c r="O514" s="87"/>
      <c r="P514" s="209">
        <f>O514*H514</f>
        <v>0</v>
      </c>
      <c r="Q514" s="209">
        <v>0</v>
      </c>
      <c r="R514" s="209">
        <f>Q514*H514</f>
        <v>0</v>
      </c>
      <c r="S514" s="209">
        <v>0.001</v>
      </c>
      <c r="T514" s="210">
        <f>S514*H514</f>
        <v>0.0060000000000000001</v>
      </c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R514" s="211" t="s">
        <v>256</v>
      </c>
      <c r="AT514" s="211" t="s">
        <v>125</v>
      </c>
      <c r="AU514" s="211" t="s">
        <v>79</v>
      </c>
      <c r="AY514" s="20" t="s">
        <v>122</v>
      </c>
      <c r="BE514" s="212">
        <f>IF(N514="základní",J514,0)</f>
        <v>0</v>
      </c>
      <c r="BF514" s="212">
        <f>IF(N514="snížená",J514,0)</f>
        <v>0</v>
      </c>
      <c r="BG514" s="212">
        <f>IF(N514="zákl. přenesená",J514,0)</f>
        <v>0</v>
      </c>
      <c r="BH514" s="212">
        <f>IF(N514="sníž. přenesená",J514,0)</f>
        <v>0</v>
      </c>
      <c r="BI514" s="212">
        <f>IF(N514="nulová",J514,0)</f>
        <v>0</v>
      </c>
      <c r="BJ514" s="20" t="s">
        <v>77</v>
      </c>
      <c r="BK514" s="212">
        <f>ROUND(I514*H514,2)</f>
        <v>0</v>
      </c>
      <c r="BL514" s="20" t="s">
        <v>256</v>
      </c>
      <c r="BM514" s="211" t="s">
        <v>754</v>
      </c>
    </row>
    <row r="515" s="2" customFormat="1">
      <c r="A515" s="41"/>
      <c r="B515" s="42"/>
      <c r="C515" s="43"/>
      <c r="D515" s="213" t="s">
        <v>132</v>
      </c>
      <c r="E515" s="43"/>
      <c r="F515" s="214" t="s">
        <v>755</v>
      </c>
      <c r="G515" s="43"/>
      <c r="H515" s="43"/>
      <c r="I515" s="215"/>
      <c r="J515" s="43"/>
      <c r="K515" s="43"/>
      <c r="L515" s="47"/>
      <c r="M515" s="216"/>
      <c r="N515" s="217"/>
      <c r="O515" s="87"/>
      <c r="P515" s="87"/>
      <c r="Q515" s="87"/>
      <c r="R515" s="87"/>
      <c r="S515" s="87"/>
      <c r="T515" s="88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T515" s="20" t="s">
        <v>132</v>
      </c>
      <c r="AU515" s="20" t="s">
        <v>79</v>
      </c>
    </row>
    <row r="516" s="2" customFormat="1" ht="16.5" customHeight="1">
      <c r="A516" s="41"/>
      <c r="B516" s="42"/>
      <c r="C516" s="200" t="s">
        <v>756</v>
      </c>
      <c r="D516" s="200" t="s">
        <v>125</v>
      </c>
      <c r="E516" s="201" t="s">
        <v>757</v>
      </c>
      <c r="F516" s="202" t="s">
        <v>758</v>
      </c>
      <c r="G516" s="203" t="s">
        <v>236</v>
      </c>
      <c r="H516" s="204">
        <v>1</v>
      </c>
      <c r="I516" s="205"/>
      <c r="J516" s="206">
        <f>ROUND(I516*H516,2)</f>
        <v>0</v>
      </c>
      <c r="K516" s="202" t="s">
        <v>129</v>
      </c>
      <c r="L516" s="47"/>
      <c r="M516" s="207" t="s">
        <v>19</v>
      </c>
      <c r="N516" s="208" t="s">
        <v>43</v>
      </c>
      <c r="O516" s="87"/>
      <c r="P516" s="209">
        <f>O516*H516</f>
        <v>0</v>
      </c>
      <c r="Q516" s="209">
        <v>0</v>
      </c>
      <c r="R516" s="209">
        <f>Q516*H516</f>
        <v>0</v>
      </c>
      <c r="S516" s="209">
        <v>0</v>
      </c>
      <c r="T516" s="210">
        <f>S516*H516</f>
        <v>0</v>
      </c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R516" s="211" t="s">
        <v>256</v>
      </c>
      <c r="AT516" s="211" t="s">
        <v>125</v>
      </c>
      <c r="AU516" s="211" t="s">
        <v>79</v>
      </c>
      <c r="AY516" s="20" t="s">
        <v>122</v>
      </c>
      <c r="BE516" s="212">
        <f>IF(N516="základní",J516,0)</f>
        <v>0</v>
      </c>
      <c r="BF516" s="212">
        <f>IF(N516="snížená",J516,0)</f>
        <v>0</v>
      </c>
      <c r="BG516" s="212">
        <f>IF(N516="zákl. přenesená",J516,0)</f>
        <v>0</v>
      </c>
      <c r="BH516" s="212">
        <f>IF(N516="sníž. přenesená",J516,0)</f>
        <v>0</v>
      </c>
      <c r="BI516" s="212">
        <f>IF(N516="nulová",J516,0)</f>
        <v>0</v>
      </c>
      <c r="BJ516" s="20" t="s">
        <v>77</v>
      </c>
      <c r="BK516" s="212">
        <f>ROUND(I516*H516,2)</f>
        <v>0</v>
      </c>
      <c r="BL516" s="20" t="s">
        <v>256</v>
      </c>
      <c r="BM516" s="211" t="s">
        <v>759</v>
      </c>
    </row>
    <row r="517" s="2" customFormat="1">
      <c r="A517" s="41"/>
      <c r="B517" s="42"/>
      <c r="C517" s="43"/>
      <c r="D517" s="213" t="s">
        <v>132</v>
      </c>
      <c r="E517" s="43"/>
      <c r="F517" s="214" t="s">
        <v>760</v>
      </c>
      <c r="G517" s="43"/>
      <c r="H517" s="43"/>
      <c r="I517" s="215"/>
      <c r="J517" s="43"/>
      <c r="K517" s="43"/>
      <c r="L517" s="47"/>
      <c r="M517" s="216"/>
      <c r="N517" s="217"/>
      <c r="O517" s="87"/>
      <c r="P517" s="87"/>
      <c r="Q517" s="87"/>
      <c r="R517" s="87"/>
      <c r="S517" s="87"/>
      <c r="T517" s="88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T517" s="20" t="s">
        <v>132</v>
      </c>
      <c r="AU517" s="20" t="s">
        <v>79</v>
      </c>
    </row>
    <row r="518" s="13" customFormat="1">
      <c r="A518" s="13"/>
      <c r="B518" s="218"/>
      <c r="C518" s="219"/>
      <c r="D518" s="220" t="s">
        <v>134</v>
      </c>
      <c r="E518" s="221" t="s">
        <v>19</v>
      </c>
      <c r="F518" s="222" t="s">
        <v>761</v>
      </c>
      <c r="G518" s="219"/>
      <c r="H518" s="221" t="s">
        <v>19</v>
      </c>
      <c r="I518" s="223"/>
      <c r="J518" s="219"/>
      <c r="K518" s="219"/>
      <c r="L518" s="224"/>
      <c r="M518" s="225"/>
      <c r="N518" s="226"/>
      <c r="O518" s="226"/>
      <c r="P518" s="226"/>
      <c r="Q518" s="226"/>
      <c r="R518" s="226"/>
      <c r="S518" s="226"/>
      <c r="T518" s="227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28" t="s">
        <v>134</v>
      </c>
      <c r="AU518" s="228" t="s">
        <v>79</v>
      </c>
      <c r="AV518" s="13" t="s">
        <v>77</v>
      </c>
      <c r="AW518" s="13" t="s">
        <v>33</v>
      </c>
      <c r="AX518" s="13" t="s">
        <v>72</v>
      </c>
      <c r="AY518" s="228" t="s">
        <v>122</v>
      </c>
    </row>
    <row r="519" s="14" customFormat="1">
      <c r="A519" s="14"/>
      <c r="B519" s="229"/>
      <c r="C519" s="230"/>
      <c r="D519" s="220" t="s">
        <v>134</v>
      </c>
      <c r="E519" s="231" t="s">
        <v>19</v>
      </c>
      <c r="F519" s="232" t="s">
        <v>77</v>
      </c>
      <c r="G519" s="230"/>
      <c r="H519" s="233">
        <v>1</v>
      </c>
      <c r="I519" s="234"/>
      <c r="J519" s="230"/>
      <c r="K519" s="230"/>
      <c r="L519" s="235"/>
      <c r="M519" s="236"/>
      <c r="N519" s="237"/>
      <c r="O519" s="237"/>
      <c r="P519" s="237"/>
      <c r="Q519" s="237"/>
      <c r="R519" s="237"/>
      <c r="S519" s="237"/>
      <c r="T519" s="238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39" t="s">
        <v>134</v>
      </c>
      <c r="AU519" s="239" t="s">
        <v>79</v>
      </c>
      <c r="AV519" s="14" t="s">
        <v>79</v>
      </c>
      <c r="AW519" s="14" t="s">
        <v>33</v>
      </c>
      <c r="AX519" s="14" t="s">
        <v>77</v>
      </c>
      <c r="AY519" s="239" t="s">
        <v>122</v>
      </c>
    </row>
    <row r="520" s="2" customFormat="1" ht="16.5" customHeight="1">
      <c r="A520" s="41"/>
      <c r="B520" s="42"/>
      <c r="C520" s="200" t="s">
        <v>762</v>
      </c>
      <c r="D520" s="200" t="s">
        <v>125</v>
      </c>
      <c r="E520" s="201" t="s">
        <v>763</v>
      </c>
      <c r="F520" s="202" t="s">
        <v>764</v>
      </c>
      <c r="G520" s="203" t="s">
        <v>139</v>
      </c>
      <c r="H520" s="204">
        <v>2.6699999999999999</v>
      </c>
      <c r="I520" s="205"/>
      <c r="J520" s="206">
        <f>ROUND(I520*H520,2)</f>
        <v>0</v>
      </c>
      <c r="K520" s="202" t="s">
        <v>129</v>
      </c>
      <c r="L520" s="47"/>
      <c r="M520" s="207" t="s">
        <v>19</v>
      </c>
      <c r="N520" s="208" t="s">
        <v>43</v>
      </c>
      <c r="O520" s="87"/>
      <c r="P520" s="209">
        <f>O520*H520</f>
        <v>0</v>
      </c>
      <c r="Q520" s="209">
        <v>0</v>
      </c>
      <c r="R520" s="209">
        <f>Q520*H520</f>
        <v>0</v>
      </c>
      <c r="S520" s="209">
        <v>0.002</v>
      </c>
      <c r="T520" s="210">
        <f>S520*H520</f>
        <v>0.0053400000000000001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11" t="s">
        <v>256</v>
      </c>
      <c r="AT520" s="211" t="s">
        <v>125</v>
      </c>
      <c r="AU520" s="211" t="s">
        <v>79</v>
      </c>
      <c r="AY520" s="20" t="s">
        <v>122</v>
      </c>
      <c r="BE520" s="212">
        <f>IF(N520="základní",J520,0)</f>
        <v>0</v>
      </c>
      <c r="BF520" s="212">
        <f>IF(N520="snížená",J520,0)</f>
        <v>0</v>
      </c>
      <c r="BG520" s="212">
        <f>IF(N520="zákl. přenesená",J520,0)</f>
        <v>0</v>
      </c>
      <c r="BH520" s="212">
        <f>IF(N520="sníž. přenesená",J520,0)</f>
        <v>0</v>
      </c>
      <c r="BI520" s="212">
        <f>IF(N520="nulová",J520,0)</f>
        <v>0</v>
      </c>
      <c r="BJ520" s="20" t="s">
        <v>77</v>
      </c>
      <c r="BK520" s="212">
        <f>ROUND(I520*H520,2)</f>
        <v>0</v>
      </c>
      <c r="BL520" s="20" t="s">
        <v>256</v>
      </c>
      <c r="BM520" s="211" t="s">
        <v>765</v>
      </c>
    </row>
    <row r="521" s="2" customFormat="1">
      <c r="A521" s="41"/>
      <c r="B521" s="42"/>
      <c r="C521" s="43"/>
      <c r="D521" s="213" t="s">
        <v>132</v>
      </c>
      <c r="E521" s="43"/>
      <c r="F521" s="214" t="s">
        <v>766</v>
      </c>
      <c r="G521" s="43"/>
      <c r="H521" s="43"/>
      <c r="I521" s="215"/>
      <c r="J521" s="43"/>
      <c r="K521" s="43"/>
      <c r="L521" s="47"/>
      <c r="M521" s="216"/>
      <c r="N521" s="217"/>
      <c r="O521" s="87"/>
      <c r="P521" s="87"/>
      <c r="Q521" s="87"/>
      <c r="R521" s="87"/>
      <c r="S521" s="87"/>
      <c r="T521" s="88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T521" s="20" t="s">
        <v>132</v>
      </c>
      <c r="AU521" s="20" t="s">
        <v>79</v>
      </c>
    </row>
    <row r="522" s="13" customFormat="1">
      <c r="A522" s="13"/>
      <c r="B522" s="218"/>
      <c r="C522" s="219"/>
      <c r="D522" s="220" t="s">
        <v>134</v>
      </c>
      <c r="E522" s="221" t="s">
        <v>19</v>
      </c>
      <c r="F522" s="222" t="s">
        <v>736</v>
      </c>
      <c r="G522" s="219"/>
      <c r="H522" s="221" t="s">
        <v>19</v>
      </c>
      <c r="I522" s="223"/>
      <c r="J522" s="219"/>
      <c r="K522" s="219"/>
      <c r="L522" s="224"/>
      <c r="M522" s="225"/>
      <c r="N522" s="226"/>
      <c r="O522" s="226"/>
      <c r="P522" s="226"/>
      <c r="Q522" s="226"/>
      <c r="R522" s="226"/>
      <c r="S522" s="226"/>
      <c r="T522" s="227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28" t="s">
        <v>134</v>
      </c>
      <c r="AU522" s="228" t="s">
        <v>79</v>
      </c>
      <c r="AV522" s="13" t="s">
        <v>77</v>
      </c>
      <c r="AW522" s="13" t="s">
        <v>33</v>
      </c>
      <c r="AX522" s="13" t="s">
        <v>72</v>
      </c>
      <c r="AY522" s="228" t="s">
        <v>122</v>
      </c>
    </row>
    <row r="523" s="14" customFormat="1">
      <c r="A523" s="14"/>
      <c r="B523" s="229"/>
      <c r="C523" s="230"/>
      <c r="D523" s="220" t="s">
        <v>134</v>
      </c>
      <c r="E523" s="231" t="s">
        <v>19</v>
      </c>
      <c r="F523" s="232" t="s">
        <v>767</v>
      </c>
      <c r="G523" s="230"/>
      <c r="H523" s="233">
        <v>2.6699999999999999</v>
      </c>
      <c r="I523" s="234"/>
      <c r="J523" s="230"/>
      <c r="K523" s="230"/>
      <c r="L523" s="235"/>
      <c r="M523" s="236"/>
      <c r="N523" s="237"/>
      <c r="O523" s="237"/>
      <c r="P523" s="237"/>
      <c r="Q523" s="237"/>
      <c r="R523" s="237"/>
      <c r="S523" s="237"/>
      <c r="T523" s="238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39" t="s">
        <v>134</v>
      </c>
      <c r="AU523" s="239" t="s">
        <v>79</v>
      </c>
      <c r="AV523" s="14" t="s">
        <v>79</v>
      </c>
      <c r="AW523" s="14" t="s">
        <v>33</v>
      </c>
      <c r="AX523" s="14" t="s">
        <v>77</v>
      </c>
      <c r="AY523" s="239" t="s">
        <v>122</v>
      </c>
    </row>
    <row r="524" s="2" customFormat="1" ht="16.5" customHeight="1">
      <c r="A524" s="41"/>
      <c r="B524" s="42"/>
      <c r="C524" s="200" t="s">
        <v>768</v>
      </c>
      <c r="D524" s="200" t="s">
        <v>125</v>
      </c>
      <c r="E524" s="201" t="s">
        <v>769</v>
      </c>
      <c r="F524" s="202" t="s">
        <v>770</v>
      </c>
      <c r="G524" s="203" t="s">
        <v>236</v>
      </c>
      <c r="H524" s="204">
        <v>1</v>
      </c>
      <c r="I524" s="205"/>
      <c r="J524" s="206">
        <f>ROUND(I524*H524,2)</f>
        <v>0</v>
      </c>
      <c r="K524" s="202" t="s">
        <v>129</v>
      </c>
      <c r="L524" s="47"/>
      <c r="M524" s="207" t="s">
        <v>19</v>
      </c>
      <c r="N524" s="208" t="s">
        <v>43</v>
      </c>
      <c r="O524" s="87"/>
      <c r="P524" s="209">
        <f>O524*H524</f>
        <v>0</v>
      </c>
      <c r="Q524" s="209">
        <v>0</v>
      </c>
      <c r="R524" s="209">
        <f>Q524*H524</f>
        <v>0</v>
      </c>
      <c r="S524" s="209">
        <v>0.1104</v>
      </c>
      <c r="T524" s="210">
        <f>S524*H524</f>
        <v>0.1104</v>
      </c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R524" s="211" t="s">
        <v>256</v>
      </c>
      <c r="AT524" s="211" t="s">
        <v>125</v>
      </c>
      <c r="AU524" s="211" t="s">
        <v>79</v>
      </c>
      <c r="AY524" s="20" t="s">
        <v>122</v>
      </c>
      <c r="BE524" s="212">
        <f>IF(N524="základní",J524,0)</f>
        <v>0</v>
      </c>
      <c r="BF524" s="212">
        <f>IF(N524="snížená",J524,0)</f>
        <v>0</v>
      </c>
      <c r="BG524" s="212">
        <f>IF(N524="zákl. přenesená",J524,0)</f>
        <v>0</v>
      </c>
      <c r="BH524" s="212">
        <f>IF(N524="sníž. přenesená",J524,0)</f>
        <v>0</v>
      </c>
      <c r="BI524" s="212">
        <f>IF(N524="nulová",J524,0)</f>
        <v>0</v>
      </c>
      <c r="BJ524" s="20" t="s">
        <v>77</v>
      </c>
      <c r="BK524" s="212">
        <f>ROUND(I524*H524,2)</f>
        <v>0</v>
      </c>
      <c r="BL524" s="20" t="s">
        <v>256</v>
      </c>
      <c r="BM524" s="211" t="s">
        <v>771</v>
      </c>
    </row>
    <row r="525" s="2" customFormat="1">
      <c r="A525" s="41"/>
      <c r="B525" s="42"/>
      <c r="C525" s="43"/>
      <c r="D525" s="213" t="s">
        <v>132</v>
      </c>
      <c r="E525" s="43"/>
      <c r="F525" s="214" t="s">
        <v>772</v>
      </c>
      <c r="G525" s="43"/>
      <c r="H525" s="43"/>
      <c r="I525" s="215"/>
      <c r="J525" s="43"/>
      <c r="K525" s="43"/>
      <c r="L525" s="47"/>
      <c r="M525" s="216"/>
      <c r="N525" s="217"/>
      <c r="O525" s="87"/>
      <c r="P525" s="87"/>
      <c r="Q525" s="87"/>
      <c r="R525" s="87"/>
      <c r="S525" s="87"/>
      <c r="T525" s="88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T525" s="20" t="s">
        <v>132</v>
      </c>
      <c r="AU525" s="20" t="s">
        <v>79</v>
      </c>
    </row>
    <row r="526" s="13" customFormat="1">
      <c r="A526" s="13"/>
      <c r="B526" s="218"/>
      <c r="C526" s="219"/>
      <c r="D526" s="220" t="s">
        <v>134</v>
      </c>
      <c r="E526" s="221" t="s">
        <v>19</v>
      </c>
      <c r="F526" s="222" t="s">
        <v>773</v>
      </c>
      <c r="G526" s="219"/>
      <c r="H526" s="221" t="s">
        <v>19</v>
      </c>
      <c r="I526" s="223"/>
      <c r="J526" s="219"/>
      <c r="K526" s="219"/>
      <c r="L526" s="224"/>
      <c r="M526" s="225"/>
      <c r="N526" s="226"/>
      <c r="O526" s="226"/>
      <c r="P526" s="226"/>
      <c r="Q526" s="226"/>
      <c r="R526" s="226"/>
      <c r="S526" s="226"/>
      <c r="T526" s="227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28" t="s">
        <v>134</v>
      </c>
      <c r="AU526" s="228" t="s">
        <v>79</v>
      </c>
      <c r="AV526" s="13" t="s">
        <v>77</v>
      </c>
      <c r="AW526" s="13" t="s">
        <v>33</v>
      </c>
      <c r="AX526" s="13" t="s">
        <v>72</v>
      </c>
      <c r="AY526" s="228" t="s">
        <v>122</v>
      </c>
    </row>
    <row r="527" s="14" customFormat="1">
      <c r="A527" s="14"/>
      <c r="B527" s="229"/>
      <c r="C527" s="230"/>
      <c r="D527" s="220" t="s">
        <v>134</v>
      </c>
      <c r="E527" s="231" t="s">
        <v>19</v>
      </c>
      <c r="F527" s="232" t="s">
        <v>77</v>
      </c>
      <c r="G527" s="230"/>
      <c r="H527" s="233">
        <v>1</v>
      </c>
      <c r="I527" s="234"/>
      <c r="J527" s="230"/>
      <c r="K527" s="230"/>
      <c r="L527" s="235"/>
      <c r="M527" s="236"/>
      <c r="N527" s="237"/>
      <c r="O527" s="237"/>
      <c r="P527" s="237"/>
      <c r="Q527" s="237"/>
      <c r="R527" s="237"/>
      <c r="S527" s="237"/>
      <c r="T527" s="238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39" t="s">
        <v>134</v>
      </c>
      <c r="AU527" s="239" t="s">
        <v>79</v>
      </c>
      <c r="AV527" s="14" t="s">
        <v>79</v>
      </c>
      <c r="AW527" s="14" t="s">
        <v>33</v>
      </c>
      <c r="AX527" s="14" t="s">
        <v>77</v>
      </c>
      <c r="AY527" s="239" t="s">
        <v>122</v>
      </c>
    </row>
    <row r="528" s="2" customFormat="1" ht="16.5" customHeight="1">
      <c r="A528" s="41"/>
      <c r="B528" s="42"/>
      <c r="C528" s="200" t="s">
        <v>774</v>
      </c>
      <c r="D528" s="200" t="s">
        <v>125</v>
      </c>
      <c r="E528" s="201" t="s">
        <v>775</v>
      </c>
      <c r="F528" s="202" t="s">
        <v>776</v>
      </c>
      <c r="G528" s="203" t="s">
        <v>462</v>
      </c>
      <c r="H528" s="204">
        <v>1</v>
      </c>
      <c r="I528" s="205"/>
      <c r="J528" s="206">
        <f>ROUND(I528*H528,2)</f>
        <v>0</v>
      </c>
      <c r="K528" s="202" t="s">
        <v>19</v>
      </c>
      <c r="L528" s="47"/>
      <c r="M528" s="207" t="s">
        <v>19</v>
      </c>
      <c r="N528" s="208" t="s">
        <v>43</v>
      </c>
      <c r="O528" s="87"/>
      <c r="P528" s="209">
        <f>O528*H528</f>
        <v>0</v>
      </c>
      <c r="Q528" s="209">
        <v>0</v>
      </c>
      <c r="R528" s="209">
        <f>Q528*H528</f>
        <v>0</v>
      </c>
      <c r="S528" s="209">
        <v>0</v>
      </c>
      <c r="T528" s="210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11" t="s">
        <v>256</v>
      </c>
      <c r="AT528" s="211" t="s">
        <v>125</v>
      </c>
      <c r="AU528" s="211" t="s">
        <v>79</v>
      </c>
      <c r="AY528" s="20" t="s">
        <v>122</v>
      </c>
      <c r="BE528" s="212">
        <f>IF(N528="základní",J528,0)</f>
        <v>0</v>
      </c>
      <c r="BF528" s="212">
        <f>IF(N528="snížená",J528,0)</f>
        <v>0</v>
      </c>
      <c r="BG528" s="212">
        <f>IF(N528="zákl. přenesená",J528,0)</f>
        <v>0</v>
      </c>
      <c r="BH528" s="212">
        <f>IF(N528="sníž. přenesená",J528,0)</f>
        <v>0</v>
      </c>
      <c r="BI528" s="212">
        <f>IF(N528="nulová",J528,0)</f>
        <v>0</v>
      </c>
      <c r="BJ528" s="20" t="s">
        <v>77</v>
      </c>
      <c r="BK528" s="212">
        <f>ROUND(I528*H528,2)</f>
        <v>0</v>
      </c>
      <c r="BL528" s="20" t="s">
        <v>256</v>
      </c>
      <c r="BM528" s="211" t="s">
        <v>777</v>
      </c>
    </row>
    <row r="529" s="2" customFormat="1" ht="24.15" customHeight="1">
      <c r="A529" s="41"/>
      <c r="B529" s="42"/>
      <c r="C529" s="200" t="s">
        <v>778</v>
      </c>
      <c r="D529" s="200" t="s">
        <v>125</v>
      </c>
      <c r="E529" s="201" t="s">
        <v>779</v>
      </c>
      <c r="F529" s="202" t="s">
        <v>780</v>
      </c>
      <c r="G529" s="203" t="s">
        <v>236</v>
      </c>
      <c r="H529" s="204">
        <v>3</v>
      </c>
      <c r="I529" s="205"/>
      <c r="J529" s="206">
        <f>ROUND(I529*H529,2)</f>
        <v>0</v>
      </c>
      <c r="K529" s="202" t="s">
        <v>129</v>
      </c>
      <c r="L529" s="47"/>
      <c r="M529" s="207" t="s">
        <v>19</v>
      </c>
      <c r="N529" s="208" t="s">
        <v>43</v>
      </c>
      <c r="O529" s="87"/>
      <c r="P529" s="209">
        <f>O529*H529</f>
        <v>0</v>
      </c>
      <c r="Q529" s="209">
        <v>0</v>
      </c>
      <c r="R529" s="209">
        <f>Q529*H529</f>
        <v>0</v>
      </c>
      <c r="S529" s="209">
        <v>0</v>
      </c>
      <c r="T529" s="210">
        <f>S529*H529</f>
        <v>0</v>
      </c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R529" s="211" t="s">
        <v>256</v>
      </c>
      <c r="AT529" s="211" t="s">
        <v>125</v>
      </c>
      <c r="AU529" s="211" t="s">
        <v>79</v>
      </c>
      <c r="AY529" s="20" t="s">
        <v>122</v>
      </c>
      <c r="BE529" s="212">
        <f>IF(N529="základní",J529,0)</f>
        <v>0</v>
      </c>
      <c r="BF529" s="212">
        <f>IF(N529="snížená",J529,0)</f>
        <v>0</v>
      </c>
      <c r="BG529" s="212">
        <f>IF(N529="zákl. přenesená",J529,0)</f>
        <v>0</v>
      </c>
      <c r="BH529" s="212">
        <f>IF(N529="sníž. přenesená",J529,0)</f>
        <v>0</v>
      </c>
      <c r="BI529" s="212">
        <f>IF(N529="nulová",J529,0)</f>
        <v>0</v>
      </c>
      <c r="BJ529" s="20" t="s">
        <v>77</v>
      </c>
      <c r="BK529" s="212">
        <f>ROUND(I529*H529,2)</f>
        <v>0</v>
      </c>
      <c r="BL529" s="20" t="s">
        <v>256</v>
      </c>
      <c r="BM529" s="211" t="s">
        <v>781</v>
      </c>
    </row>
    <row r="530" s="2" customFormat="1">
      <c r="A530" s="41"/>
      <c r="B530" s="42"/>
      <c r="C530" s="43"/>
      <c r="D530" s="213" t="s">
        <v>132</v>
      </c>
      <c r="E530" s="43"/>
      <c r="F530" s="214" t="s">
        <v>782</v>
      </c>
      <c r="G530" s="43"/>
      <c r="H530" s="43"/>
      <c r="I530" s="215"/>
      <c r="J530" s="43"/>
      <c r="K530" s="43"/>
      <c r="L530" s="47"/>
      <c r="M530" s="216"/>
      <c r="N530" s="217"/>
      <c r="O530" s="87"/>
      <c r="P530" s="87"/>
      <c r="Q530" s="87"/>
      <c r="R530" s="87"/>
      <c r="S530" s="87"/>
      <c r="T530" s="88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T530" s="20" t="s">
        <v>132</v>
      </c>
      <c r="AU530" s="20" t="s">
        <v>79</v>
      </c>
    </row>
    <row r="531" s="13" customFormat="1">
      <c r="A531" s="13"/>
      <c r="B531" s="218"/>
      <c r="C531" s="219"/>
      <c r="D531" s="220" t="s">
        <v>134</v>
      </c>
      <c r="E531" s="221" t="s">
        <v>19</v>
      </c>
      <c r="F531" s="222" t="s">
        <v>783</v>
      </c>
      <c r="G531" s="219"/>
      <c r="H531" s="221" t="s">
        <v>19</v>
      </c>
      <c r="I531" s="223"/>
      <c r="J531" s="219"/>
      <c r="K531" s="219"/>
      <c r="L531" s="224"/>
      <c r="M531" s="225"/>
      <c r="N531" s="226"/>
      <c r="O531" s="226"/>
      <c r="P531" s="226"/>
      <c r="Q531" s="226"/>
      <c r="R531" s="226"/>
      <c r="S531" s="226"/>
      <c r="T531" s="227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28" t="s">
        <v>134</v>
      </c>
      <c r="AU531" s="228" t="s">
        <v>79</v>
      </c>
      <c r="AV531" s="13" t="s">
        <v>77</v>
      </c>
      <c r="AW531" s="13" t="s">
        <v>33</v>
      </c>
      <c r="AX531" s="13" t="s">
        <v>72</v>
      </c>
      <c r="AY531" s="228" t="s">
        <v>122</v>
      </c>
    </row>
    <row r="532" s="14" customFormat="1">
      <c r="A532" s="14"/>
      <c r="B532" s="229"/>
      <c r="C532" s="230"/>
      <c r="D532" s="220" t="s">
        <v>134</v>
      </c>
      <c r="E532" s="231" t="s">
        <v>19</v>
      </c>
      <c r="F532" s="232" t="s">
        <v>77</v>
      </c>
      <c r="G532" s="230"/>
      <c r="H532" s="233">
        <v>1</v>
      </c>
      <c r="I532" s="234"/>
      <c r="J532" s="230"/>
      <c r="K532" s="230"/>
      <c r="L532" s="235"/>
      <c r="M532" s="236"/>
      <c r="N532" s="237"/>
      <c r="O532" s="237"/>
      <c r="P532" s="237"/>
      <c r="Q532" s="237"/>
      <c r="R532" s="237"/>
      <c r="S532" s="237"/>
      <c r="T532" s="238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39" t="s">
        <v>134</v>
      </c>
      <c r="AU532" s="239" t="s">
        <v>79</v>
      </c>
      <c r="AV532" s="14" t="s">
        <v>79</v>
      </c>
      <c r="AW532" s="14" t="s">
        <v>33</v>
      </c>
      <c r="AX532" s="14" t="s">
        <v>72</v>
      </c>
      <c r="AY532" s="239" t="s">
        <v>122</v>
      </c>
    </row>
    <row r="533" s="13" customFormat="1">
      <c r="A533" s="13"/>
      <c r="B533" s="218"/>
      <c r="C533" s="219"/>
      <c r="D533" s="220" t="s">
        <v>134</v>
      </c>
      <c r="E533" s="221" t="s">
        <v>19</v>
      </c>
      <c r="F533" s="222" t="s">
        <v>750</v>
      </c>
      <c r="G533" s="219"/>
      <c r="H533" s="221" t="s">
        <v>19</v>
      </c>
      <c r="I533" s="223"/>
      <c r="J533" s="219"/>
      <c r="K533" s="219"/>
      <c r="L533" s="224"/>
      <c r="M533" s="225"/>
      <c r="N533" s="226"/>
      <c r="O533" s="226"/>
      <c r="P533" s="226"/>
      <c r="Q533" s="226"/>
      <c r="R533" s="226"/>
      <c r="S533" s="226"/>
      <c r="T533" s="227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28" t="s">
        <v>134</v>
      </c>
      <c r="AU533" s="228" t="s">
        <v>79</v>
      </c>
      <c r="AV533" s="13" t="s">
        <v>77</v>
      </c>
      <c r="AW533" s="13" t="s">
        <v>33</v>
      </c>
      <c r="AX533" s="13" t="s">
        <v>72</v>
      </c>
      <c r="AY533" s="228" t="s">
        <v>122</v>
      </c>
    </row>
    <row r="534" s="14" customFormat="1">
      <c r="A534" s="14"/>
      <c r="B534" s="229"/>
      <c r="C534" s="230"/>
      <c r="D534" s="220" t="s">
        <v>134</v>
      </c>
      <c r="E534" s="231" t="s">
        <v>19</v>
      </c>
      <c r="F534" s="232" t="s">
        <v>79</v>
      </c>
      <c r="G534" s="230"/>
      <c r="H534" s="233">
        <v>2</v>
      </c>
      <c r="I534" s="234"/>
      <c r="J534" s="230"/>
      <c r="K534" s="230"/>
      <c r="L534" s="235"/>
      <c r="M534" s="236"/>
      <c r="N534" s="237"/>
      <c r="O534" s="237"/>
      <c r="P534" s="237"/>
      <c r="Q534" s="237"/>
      <c r="R534" s="237"/>
      <c r="S534" s="237"/>
      <c r="T534" s="238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39" t="s">
        <v>134</v>
      </c>
      <c r="AU534" s="239" t="s">
        <v>79</v>
      </c>
      <c r="AV534" s="14" t="s">
        <v>79</v>
      </c>
      <c r="AW534" s="14" t="s">
        <v>33</v>
      </c>
      <c r="AX534" s="14" t="s">
        <v>72</v>
      </c>
      <c r="AY534" s="239" t="s">
        <v>122</v>
      </c>
    </row>
    <row r="535" s="15" customFormat="1">
      <c r="A535" s="15"/>
      <c r="B535" s="240"/>
      <c r="C535" s="241"/>
      <c r="D535" s="220" t="s">
        <v>134</v>
      </c>
      <c r="E535" s="242" t="s">
        <v>19</v>
      </c>
      <c r="F535" s="243" t="s">
        <v>172</v>
      </c>
      <c r="G535" s="241"/>
      <c r="H535" s="244">
        <v>3</v>
      </c>
      <c r="I535" s="245"/>
      <c r="J535" s="241"/>
      <c r="K535" s="241"/>
      <c r="L535" s="246"/>
      <c r="M535" s="247"/>
      <c r="N535" s="248"/>
      <c r="O535" s="248"/>
      <c r="P535" s="248"/>
      <c r="Q535" s="248"/>
      <c r="R535" s="248"/>
      <c r="S535" s="248"/>
      <c r="T535" s="249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T535" s="250" t="s">
        <v>134</v>
      </c>
      <c r="AU535" s="250" t="s">
        <v>79</v>
      </c>
      <c r="AV535" s="15" t="s">
        <v>130</v>
      </c>
      <c r="AW535" s="15" t="s">
        <v>33</v>
      </c>
      <c r="AX535" s="15" t="s">
        <v>77</v>
      </c>
      <c r="AY535" s="250" t="s">
        <v>122</v>
      </c>
    </row>
    <row r="536" s="2" customFormat="1" ht="16.5" customHeight="1">
      <c r="A536" s="41"/>
      <c r="B536" s="42"/>
      <c r="C536" s="262" t="s">
        <v>784</v>
      </c>
      <c r="D536" s="262" t="s">
        <v>314</v>
      </c>
      <c r="E536" s="263" t="s">
        <v>785</v>
      </c>
      <c r="F536" s="264" t="s">
        <v>786</v>
      </c>
      <c r="G536" s="265" t="s">
        <v>236</v>
      </c>
      <c r="H536" s="266">
        <v>3</v>
      </c>
      <c r="I536" s="267"/>
      <c r="J536" s="268">
        <f>ROUND(I536*H536,2)</f>
        <v>0</v>
      </c>
      <c r="K536" s="264" t="s">
        <v>129</v>
      </c>
      <c r="L536" s="269"/>
      <c r="M536" s="270" t="s">
        <v>19</v>
      </c>
      <c r="N536" s="271" t="s">
        <v>43</v>
      </c>
      <c r="O536" s="87"/>
      <c r="P536" s="209">
        <f>O536*H536</f>
        <v>0</v>
      </c>
      <c r="Q536" s="209">
        <v>0.0195</v>
      </c>
      <c r="R536" s="209">
        <f>Q536*H536</f>
        <v>0.058499999999999996</v>
      </c>
      <c r="S536" s="209">
        <v>0</v>
      </c>
      <c r="T536" s="210">
        <f>S536*H536</f>
        <v>0</v>
      </c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R536" s="211" t="s">
        <v>361</v>
      </c>
      <c r="AT536" s="211" t="s">
        <v>314</v>
      </c>
      <c r="AU536" s="211" t="s">
        <v>79</v>
      </c>
      <c r="AY536" s="20" t="s">
        <v>122</v>
      </c>
      <c r="BE536" s="212">
        <f>IF(N536="základní",J536,0)</f>
        <v>0</v>
      </c>
      <c r="BF536" s="212">
        <f>IF(N536="snížená",J536,0)</f>
        <v>0</v>
      </c>
      <c r="BG536" s="212">
        <f>IF(N536="zákl. přenesená",J536,0)</f>
        <v>0</v>
      </c>
      <c r="BH536" s="212">
        <f>IF(N536="sníž. přenesená",J536,0)</f>
        <v>0</v>
      </c>
      <c r="BI536" s="212">
        <f>IF(N536="nulová",J536,0)</f>
        <v>0</v>
      </c>
      <c r="BJ536" s="20" t="s">
        <v>77</v>
      </c>
      <c r="BK536" s="212">
        <f>ROUND(I536*H536,2)</f>
        <v>0</v>
      </c>
      <c r="BL536" s="20" t="s">
        <v>256</v>
      </c>
      <c r="BM536" s="211" t="s">
        <v>787</v>
      </c>
    </row>
    <row r="537" s="2" customFormat="1">
      <c r="A537" s="41"/>
      <c r="B537" s="42"/>
      <c r="C537" s="43"/>
      <c r="D537" s="220" t="s">
        <v>788</v>
      </c>
      <c r="E537" s="43"/>
      <c r="F537" s="273" t="s">
        <v>789</v>
      </c>
      <c r="G537" s="43"/>
      <c r="H537" s="43"/>
      <c r="I537" s="215"/>
      <c r="J537" s="43"/>
      <c r="K537" s="43"/>
      <c r="L537" s="47"/>
      <c r="M537" s="216"/>
      <c r="N537" s="217"/>
      <c r="O537" s="87"/>
      <c r="P537" s="87"/>
      <c r="Q537" s="87"/>
      <c r="R537" s="87"/>
      <c r="S537" s="87"/>
      <c r="T537" s="88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T537" s="20" t="s">
        <v>788</v>
      </c>
      <c r="AU537" s="20" t="s">
        <v>79</v>
      </c>
    </row>
    <row r="538" s="2" customFormat="1" ht="24.15" customHeight="1">
      <c r="A538" s="41"/>
      <c r="B538" s="42"/>
      <c r="C538" s="200" t="s">
        <v>790</v>
      </c>
      <c r="D538" s="200" t="s">
        <v>125</v>
      </c>
      <c r="E538" s="201" t="s">
        <v>791</v>
      </c>
      <c r="F538" s="202" t="s">
        <v>792</v>
      </c>
      <c r="G538" s="203" t="s">
        <v>236</v>
      </c>
      <c r="H538" s="204">
        <v>1</v>
      </c>
      <c r="I538" s="205"/>
      <c r="J538" s="206">
        <f>ROUND(I538*H538,2)</f>
        <v>0</v>
      </c>
      <c r="K538" s="202" t="s">
        <v>129</v>
      </c>
      <c r="L538" s="47"/>
      <c r="M538" s="207" t="s">
        <v>19</v>
      </c>
      <c r="N538" s="208" t="s">
        <v>43</v>
      </c>
      <c r="O538" s="87"/>
      <c r="P538" s="209">
        <f>O538*H538</f>
        <v>0</v>
      </c>
      <c r="Q538" s="209">
        <v>0</v>
      </c>
      <c r="R538" s="209">
        <f>Q538*H538</f>
        <v>0</v>
      </c>
      <c r="S538" s="209">
        <v>0</v>
      </c>
      <c r="T538" s="210">
        <f>S538*H538</f>
        <v>0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11" t="s">
        <v>256</v>
      </c>
      <c r="AT538" s="211" t="s">
        <v>125</v>
      </c>
      <c r="AU538" s="211" t="s">
        <v>79</v>
      </c>
      <c r="AY538" s="20" t="s">
        <v>122</v>
      </c>
      <c r="BE538" s="212">
        <f>IF(N538="základní",J538,0)</f>
        <v>0</v>
      </c>
      <c r="BF538" s="212">
        <f>IF(N538="snížená",J538,0)</f>
        <v>0</v>
      </c>
      <c r="BG538" s="212">
        <f>IF(N538="zákl. přenesená",J538,0)</f>
        <v>0</v>
      </c>
      <c r="BH538" s="212">
        <f>IF(N538="sníž. přenesená",J538,0)</f>
        <v>0</v>
      </c>
      <c r="BI538" s="212">
        <f>IF(N538="nulová",J538,0)</f>
        <v>0</v>
      </c>
      <c r="BJ538" s="20" t="s">
        <v>77</v>
      </c>
      <c r="BK538" s="212">
        <f>ROUND(I538*H538,2)</f>
        <v>0</v>
      </c>
      <c r="BL538" s="20" t="s">
        <v>256</v>
      </c>
      <c r="BM538" s="211" t="s">
        <v>793</v>
      </c>
    </row>
    <row r="539" s="2" customFormat="1">
      <c r="A539" s="41"/>
      <c r="B539" s="42"/>
      <c r="C539" s="43"/>
      <c r="D539" s="213" t="s">
        <v>132</v>
      </c>
      <c r="E539" s="43"/>
      <c r="F539" s="214" t="s">
        <v>794</v>
      </c>
      <c r="G539" s="43"/>
      <c r="H539" s="43"/>
      <c r="I539" s="215"/>
      <c r="J539" s="43"/>
      <c r="K539" s="43"/>
      <c r="L539" s="47"/>
      <c r="M539" s="216"/>
      <c r="N539" s="217"/>
      <c r="O539" s="87"/>
      <c r="P539" s="87"/>
      <c r="Q539" s="87"/>
      <c r="R539" s="87"/>
      <c r="S539" s="87"/>
      <c r="T539" s="88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T539" s="20" t="s">
        <v>132</v>
      </c>
      <c r="AU539" s="20" t="s">
        <v>79</v>
      </c>
    </row>
    <row r="540" s="13" customFormat="1">
      <c r="A540" s="13"/>
      <c r="B540" s="218"/>
      <c r="C540" s="219"/>
      <c r="D540" s="220" t="s">
        <v>134</v>
      </c>
      <c r="E540" s="221" t="s">
        <v>19</v>
      </c>
      <c r="F540" s="222" t="s">
        <v>155</v>
      </c>
      <c r="G540" s="219"/>
      <c r="H540" s="221" t="s">
        <v>19</v>
      </c>
      <c r="I540" s="223"/>
      <c r="J540" s="219"/>
      <c r="K540" s="219"/>
      <c r="L540" s="224"/>
      <c r="M540" s="225"/>
      <c r="N540" s="226"/>
      <c r="O540" s="226"/>
      <c r="P540" s="226"/>
      <c r="Q540" s="226"/>
      <c r="R540" s="226"/>
      <c r="S540" s="226"/>
      <c r="T540" s="227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28" t="s">
        <v>134</v>
      </c>
      <c r="AU540" s="228" t="s">
        <v>79</v>
      </c>
      <c r="AV540" s="13" t="s">
        <v>77</v>
      </c>
      <c r="AW540" s="13" t="s">
        <v>33</v>
      </c>
      <c r="AX540" s="13" t="s">
        <v>72</v>
      </c>
      <c r="AY540" s="228" t="s">
        <v>122</v>
      </c>
    </row>
    <row r="541" s="14" customFormat="1">
      <c r="A541" s="14"/>
      <c r="B541" s="229"/>
      <c r="C541" s="230"/>
      <c r="D541" s="220" t="s">
        <v>134</v>
      </c>
      <c r="E541" s="231" t="s">
        <v>19</v>
      </c>
      <c r="F541" s="232" t="s">
        <v>77</v>
      </c>
      <c r="G541" s="230"/>
      <c r="H541" s="233">
        <v>1</v>
      </c>
      <c r="I541" s="234"/>
      <c r="J541" s="230"/>
      <c r="K541" s="230"/>
      <c r="L541" s="235"/>
      <c r="M541" s="236"/>
      <c r="N541" s="237"/>
      <c r="O541" s="237"/>
      <c r="P541" s="237"/>
      <c r="Q541" s="237"/>
      <c r="R541" s="237"/>
      <c r="S541" s="237"/>
      <c r="T541" s="238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39" t="s">
        <v>134</v>
      </c>
      <c r="AU541" s="239" t="s">
        <v>79</v>
      </c>
      <c r="AV541" s="14" t="s">
        <v>79</v>
      </c>
      <c r="AW541" s="14" t="s">
        <v>33</v>
      </c>
      <c r="AX541" s="14" t="s">
        <v>77</v>
      </c>
      <c r="AY541" s="239" t="s">
        <v>122</v>
      </c>
    </row>
    <row r="542" s="2" customFormat="1" ht="16.5" customHeight="1">
      <c r="A542" s="41"/>
      <c r="B542" s="42"/>
      <c r="C542" s="262" t="s">
        <v>795</v>
      </c>
      <c r="D542" s="262" t="s">
        <v>314</v>
      </c>
      <c r="E542" s="263" t="s">
        <v>796</v>
      </c>
      <c r="F542" s="264" t="s">
        <v>797</v>
      </c>
      <c r="G542" s="265" t="s">
        <v>236</v>
      </c>
      <c r="H542" s="266">
        <v>1</v>
      </c>
      <c r="I542" s="267"/>
      <c r="J542" s="268">
        <f>ROUND(I542*H542,2)</f>
        <v>0</v>
      </c>
      <c r="K542" s="264" t="s">
        <v>129</v>
      </c>
      <c r="L542" s="269"/>
      <c r="M542" s="270" t="s">
        <v>19</v>
      </c>
      <c r="N542" s="271" t="s">
        <v>43</v>
      </c>
      <c r="O542" s="87"/>
      <c r="P542" s="209">
        <f>O542*H542</f>
        <v>0</v>
      </c>
      <c r="Q542" s="209">
        <v>0.020500000000000001</v>
      </c>
      <c r="R542" s="209">
        <f>Q542*H542</f>
        <v>0.020500000000000001</v>
      </c>
      <c r="S542" s="209">
        <v>0</v>
      </c>
      <c r="T542" s="210">
        <f>S542*H542</f>
        <v>0</v>
      </c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R542" s="211" t="s">
        <v>361</v>
      </c>
      <c r="AT542" s="211" t="s">
        <v>314</v>
      </c>
      <c r="AU542" s="211" t="s">
        <v>79</v>
      </c>
      <c r="AY542" s="20" t="s">
        <v>122</v>
      </c>
      <c r="BE542" s="212">
        <f>IF(N542="základní",J542,0)</f>
        <v>0</v>
      </c>
      <c r="BF542" s="212">
        <f>IF(N542="snížená",J542,0)</f>
        <v>0</v>
      </c>
      <c r="BG542" s="212">
        <f>IF(N542="zákl. přenesená",J542,0)</f>
        <v>0</v>
      </c>
      <c r="BH542" s="212">
        <f>IF(N542="sníž. přenesená",J542,0)</f>
        <v>0</v>
      </c>
      <c r="BI542" s="212">
        <f>IF(N542="nulová",J542,0)</f>
        <v>0</v>
      </c>
      <c r="BJ542" s="20" t="s">
        <v>77</v>
      </c>
      <c r="BK542" s="212">
        <f>ROUND(I542*H542,2)</f>
        <v>0</v>
      </c>
      <c r="BL542" s="20" t="s">
        <v>256</v>
      </c>
      <c r="BM542" s="211" t="s">
        <v>798</v>
      </c>
    </row>
    <row r="543" s="2" customFormat="1">
      <c r="A543" s="41"/>
      <c r="B543" s="42"/>
      <c r="C543" s="43"/>
      <c r="D543" s="220" t="s">
        <v>788</v>
      </c>
      <c r="E543" s="43"/>
      <c r="F543" s="273" t="s">
        <v>789</v>
      </c>
      <c r="G543" s="43"/>
      <c r="H543" s="43"/>
      <c r="I543" s="215"/>
      <c r="J543" s="43"/>
      <c r="K543" s="43"/>
      <c r="L543" s="47"/>
      <c r="M543" s="216"/>
      <c r="N543" s="217"/>
      <c r="O543" s="87"/>
      <c r="P543" s="87"/>
      <c r="Q543" s="87"/>
      <c r="R543" s="87"/>
      <c r="S543" s="87"/>
      <c r="T543" s="88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T543" s="20" t="s">
        <v>788</v>
      </c>
      <c r="AU543" s="20" t="s">
        <v>79</v>
      </c>
    </row>
    <row r="544" s="2" customFormat="1" ht="24.15" customHeight="1">
      <c r="A544" s="41"/>
      <c r="B544" s="42"/>
      <c r="C544" s="200" t="s">
        <v>799</v>
      </c>
      <c r="D544" s="200" t="s">
        <v>125</v>
      </c>
      <c r="E544" s="201" t="s">
        <v>800</v>
      </c>
      <c r="F544" s="202" t="s">
        <v>801</v>
      </c>
      <c r="G544" s="203" t="s">
        <v>236</v>
      </c>
      <c r="H544" s="204">
        <v>2</v>
      </c>
      <c r="I544" s="205"/>
      <c r="J544" s="206">
        <f>ROUND(I544*H544,2)</f>
        <v>0</v>
      </c>
      <c r="K544" s="202" t="s">
        <v>129</v>
      </c>
      <c r="L544" s="47"/>
      <c r="M544" s="207" t="s">
        <v>19</v>
      </c>
      <c r="N544" s="208" t="s">
        <v>43</v>
      </c>
      <c r="O544" s="87"/>
      <c r="P544" s="209">
        <f>O544*H544</f>
        <v>0</v>
      </c>
      <c r="Q544" s="209">
        <v>0</v>
      </c>
      <c r="R544" s="209">
        <f>Q544*H544</f>
        <v>0</v>
      </c>
      <c r="S544" s="209">
        <v>0</v>
      </c>
      <c r="T544" s="210">
        <f>S544*H544</f>
        <v>0</v>
      </c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R544" s="211" t="s">
        <v>256</v>
      </c>
      <c r="AT544" s="211" t="s">
        <v>125</v>
      </c>
      <c r="AU544" s="211" t="s">
        <v>79</v>
      </c>
      <c r="AY544" s="20" t="s">
        <v>122</v>
      </c>
      <c r="BE544" s="212">
        <f>IF(N544="základní",J544,0)</f>
        <v>0</v>
      </c>
      <c r="BF544" s="212">
        <f>IF(N544="snížená",J544,0)</f>
        <v>0</v>
      </c>
      <c r="BG544" s="212">
        <f>IF(N544="zákl. přenesená",J544,0)</f>
        <v>0</v>
      </c>
      <c r="BH544" s="212">
        <f>IF(N544="sníž. přenesená",J544,0)</f>
        <v>0</v>
      </c>
      <c r="BI544" s="212">
        <f>IF(N544="nulová",J544,0)</f>
        <v>0</v>
      </c>
      <c r="BJ544" s="20" t="s">
        <v>77</v>
      </c>
      <c r="BK544" s="212">
        <f>ROUND(I544*H544,2)</f>
        <v>0</v>
      </c>
      <c r="BL544" s="20" t="s">
        <v>256</v>
      </c>
      <c r="BM544" s="211" t="s">
        <v>802</v>
      </c>
    </row>
    <row r="545" s="2" customFormat="1">
      <c r="A545" s="41"/>
      <c r="B545" s="42"/>
      <c r="C545" s="43"/>
      <c r="D545" s="213" t="s">
        <v>132</v>
      </c>
      <c r="E545" s="43"/>
      <c r="F545" s="214" t="s">
        <v>803</v>
      </c>
      <c r="G545" s="43"/>
      <c r="H545" s="43"/>
      <c r="I545" s="215"/>
      <c r="J545" s="43"/>
      <c r="K545" s="43"/>
      <c r="L545" s="47"/>
      <c r="M545" s="216"/>
      <c r="N545" s="217"/>
      <c r="O545" s="87"/>
      <c r="P545" s="87"/>
      <c r="Q545" s="87"/>
      <c r="R545" s="87"/>
      <c r="S545" s="87"/>
      <c r="T545" s="88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T545" s="20" t="s">
        <v>132</v>
      </c>
      <c r="AU545" s="20" t="s">
        <v>79</v>
      </c>
    </row>
    <row r="546" s="13" customFormat="1">
      <c r="A546" s="13"/>
      <c r="B546" s="218"/>
      <c r="C546" s="219"/>
      <c r="D546" s="220" t="s">
        <v>134</v>
      </c>
      <c r="E546" s="221" t="s">
        <v>19</v>
      </c>
      <c r="F546" s="222" t="s">
        <v>749</v>
      </c>
      <c r="G546" s="219"/>
      <c r="H546" s="221" t="s">
        <v>19</v>
      </c>
      <c r="I546" s="223"/>
      <c r="J546" s="219"/>
      <c r="K546" s="219"/>
      <c r="L546" s="224"/>
      <c r="M546" s="225"/>
      <c r="N546" s="226"/>
      <c r="O546" s="226"/>
      <c r="P546" s="226"/>
      <c r="Q546" s="226"/>
      <c r="R546" s="226"/>
      <c r="S546" s="226"/>
      <c r="T546" s="227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28" t="s">
        <v>134</v>
      </c>
      <c r="AU546" s="228" t="s">
        <v>79</v>
      </c>
      <c r="AV546" s="13" t="s">
        <v>77</v>
      </c>
      <c r="AW546" s="13" t="s">
        <v>33</v>
      </c>
      <c r="AX546" s="13" t="s">
        <v>72</v>
      </c>
      <c r="AY546" s="228" t="s">
        <v>122</v>
      </c>
    </row>
    <row r="547" s="14" customFormat="1">
      <c r="A547" s="14"/>
      <c r="B547" s="229"/>
      <c r="C547" s="230"/>
      <c r="D547" s="220" t="s">
        <v>134</v>
      </c>
      <c r="E547" s="231" t="s">
        <v>19</v>
      </c>
      <c r="F547" s="232" t="s">
        <v>77</v>
      </c>
      <c r="G547" s="230"/>
      <c r="H547" s="233">
        <v>1</v>
      </c>
      <c r="I547" s="234"/>
      <c r="J547" s="230"/>
      <c r="K547" s="230"/>
      <c r="L547" s="235"/>
      <c r="M547" s="236"/>
      <c r="N547" s="237"/>
      <c r="O547" s="237"/>
      <c r="P547" s="237"/>
      <c r="Q547" s="237"/>
      <c r="R547" s="237"/>
      <c r="S547" s="237"/>
      <c r="T547" s="238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39" t="s">
        <v>134</v>
      </c>
      <c r="AU547" s="239" t="s">
        <v>79</v>
      </c>
      <c r="AV547" s="14" t="s">
        <v>79</v>
      </c>
      <c r="AW547" s="14" t="s">
        <v>33</v>
      </c>
      <c r="AX547" s="14" t="s">
        <v>72</v>
      </c>
      <c r="AY547" s="239" t="s">
        <v>122</v>
      </c>
    </row>
    <row r="548" s="13" customFormat="1">
      <c r="A548" s="13"/>
      <c r="B548" s="218"/>
      <c r="C548" s="219"/>
      <c r="D548" s="220" t="s">
        <v>134</v>
      </c>
      <c r="E548" s="221" t="s">
        <v>19</v>
      </c>
      <c r="F548" s="222" t="s">
        <v>148</v>
      </c>
      <c r="G548" s="219"/>
      <c r="H548" s="221" t="s">
        <v>19</v>
      </c>
      <c r="I548" s="223"/>
      <c r="J548" s="219"/>
      <c r="K548" s="219"/>
      <c r="L548" s="224"/>
      <c r="M548" s="225"/>
      <c r="N548" s="226"/>
      <c r="O548" s="226"/>
      <c r="P548" s="226"/>
      <c r="Q548" s="226"/>
      <c r="R548" s="226"/>
      <c r="S548" s="226"/>
      <c r="T548" s="227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28" t="s">
        <v>134</v>
      </c>
      <c r="AU548" s="228" t="s">
        <v>79</v>
      </c>
      <c r="AV548" s="13" t="s">
        <v>77</v>
      </c>
      <c r="AW548" s="13" t="s">
        <v>33</v>
      </c>
      <c r="AX548" s="13" t="s">
        <v>72</v>
      </c>
      <c r="AY548" s="228" t="s">
        <v>122</v>
      </c>
    </row>
    <row r="549" s="14" customFormat="1">
      <c r="A549" s="14"/>
      <c r="B549" s="229"/>
      <c r="C549" s="230"/>
      <c r="D549" s="220" t="s">
        <v>134</v>
      </c>
      <c r="E549" s="231" t="s">
        <v>19</v>
      </c>
      <c r="F549" s="232" t="s">
        <v>77</v>
      </c>
      <c r="G549" s="230"/>
      <c r="H549" s="233">
        <v>1</v>
      </c>
      <c r="I549" s="234"/>
      <c r="J549" s="230"/>
      <c r="K549" s="230"/>
      <c r="L549" s="235"/>
      <c r="M549" s="236"/>
      <c r="N549" s="237"/>
      <c r="O549" s="237"/>
      <c r="P549" s="237"/>
      <c r="Q549" s="237"/>
      <c r="R549" s="237"/>
      <c r="S549" s="237"/>
      <c r="T549" s="238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39" t="s">
        <v>134</v>
      </c>
      <c r="AU549" s="239" t="s">
        <v>79</v>
      </c>
      <c r="AV549" s="14" t="s">
        <v>79</v>
      </c>
      <c r="AW549" s="14" t="s">
        <v>33</v>
      </c>
      <c r="AX549" s="14" t="s">
        <v>72</v>
      </c>
      <c r="AY549" s="239" t="s">
        <v>122</v>
      </c>
    </row>
    <row r="550" s="15" customFormat="1">
      <c r="A550" s="15"/>
      <c r="B550" s="240"/>
      <c r="C550" s="241"/>
      <c r="D550" s="220" t="s">
        <v>134</v>
      </c>
      <c r="E550" s="242" t="s">
        <v>19</v>
      </c>
      <c r="F550" s="243" t="s">
        <v>172</v>
      </c>
      <c r="G550" s="241"/>
      <c r="H550" s="244">
        <v>2</v>
      </c>
      <c r="I550" s="245"/>
      <c r="J550" s="241"/>
      <c r="K550" s="241"/>
      <c r="L550" s="246"/>
      <c r="M550" s="247"/>
      <c r="N550" s="248"/>
      <c r="O550" s="248"/>
      <c r="P550" s="248"/>
      <c r="Q550" s="248"/>
      <c r="R550" s="248"/>
      <c r="S550" s="248"/>
      <c r="T550" s="249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T550" s="250" t="s">
        <v>134</v>
      </c>
      <c r="AU550" s="250" t="s">
        <v>79</v>
      </c>
      <c r="AV550" s="15" t="s">
        <v>130</v>
      </c>
      <c r="AW550" s="15" t="s">
        <v>33</v>
      </c>
      <c r="AX550" s="15" t="s">
        <v>77</v>
      </c>
      <c r="AY550" s="250" t="s">
        <v>122</v>
      </c>
    </row>
    <row r="551" s="2" customFormat="1" ht="21.75" customHeight="1">
      <c r="A551" s="41"/>
      <c r="B551" s="42"/>
      <c r="C551" s="262" t="s">
        <v>804</v>
      </c>
      <c r="D551" s="262" t="s">
        <v>314</v>
      </c>
      <c r="E551" s="263" t="s">
        <v>805</v>
      </c>
      <c r="F551" s="264" t="s">
        <v>806</v>
      </c>
      <c r="G551" s="265" t="s">
        <v>236</v>
      </c>
      <c r="H551" s="266">
        <v>2</v>
      </c>
      <c r="I551" s="267"/>
      <c r="J551" s="268">
        <f>ROUND(I551*H551,2)</f>
        <v>0</v>
      </c>
      <c r="K551" s="264" t="s">
        <v>129</v>
      </c>
      <c r="L551" s="269"/>
      <c r="M551" s="270" t="s">
        <v>19</v>
      </c>
      <c r="N551" s="271" t="s">
        <v>43</v>
      </c>
      <c r="O551" s="87"/>
      <c r="P551" s="209">
        <f>O551*H551</f>
        <v>0</v>
      </c>
      <c r="Q551" s="209">
        <v>0.024299999999999999</v>
      </c>
      <c r="R551" s="209">
        <f>Q551*H551</f>
        <v>0.048599999999999997</v>
      </c>
      <c r="S551" s="209">
        <v>0</v>
      </c>
      <c r="T551" s="210">
        <f>S551*H551</f>
        <v>0</v>
      </c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R551" s="211" t="s">
        <v>361</v>
      </c>
      <c r="AT551" s="211" t="s">
        <v>314</v>
      </c>
      <c r="AU551" s="211" t="s">
        <v>79</v>
      </c>
      <c r="AY551" s="20" t="s">
        <v>122</v>
      </c>
      <c r="BE551" s="212">
        <f>IF(N551="základní",J551,0)</f>
        <v>0</v>
      </c>
      <c r="BF551" s="212">
        <f>IF(N551="snížená",J551,0)</f>
        <v>0</v>
      </c>
      <c r="BG551" s="212">
        <f>IF(N551="zákl. přenesená",J551,0)</f>
        <v>0</v>
      </c>
      <c r="BH551" s="212">
        <f>IF(N551="sníž. přenesená",J551,0)</f>
        <v>0</v>
      </c>
      <c r="BI551" s="212">
        <f>IF(N551="nulová",J551,0)</f>
        <v>0</v>
      </c>
      <c r="BJ551" s="20" t="s">
        <v>77</v>
      </c>
      <c r="BK551" s="212">
        <f>ROUND(I551*H551,2)</f>
        <v>0</v>
      </c>
      <c r="BL551" s="20" t="s">
        <v>256</v>
      </c>
      <c r="BM551" s="211" t="s">
        <v>807</v>
      </c>
    </row>
    <row r="552" s="2" customFormat="1">
      <c r="A552" s="41"/>
      <c r="B552" s="42"/>
      <c r="C552" s="43"/>
      <c r="D552" s="220" t="s">
        <v>788</v>
      </c>
      <c r="E552" s="43"/>
      <c r="F552" s="273" t="s">
        <v>789</v>
      </c>
      <c r="G552" s="43"/>
      <c r="H552" s="43"/>
      <c r="I552" s="215"/>
      <c r="J552" s="43"/>
      <c r="K552" s="43"/>
      <c r="L552" s="47"/>
      <c r="M552" s="216"/>
      <c r="N552" s="217"/>
      <c r="O552" s="87"/>
      <c r="P552" s="87"/>
      <c r="Q552" s="87"/>
      <c r="R552" s="87"/>
      <c r="S552" s="87"/>
      <c r="T552" s="88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T552" s="20" t="s">
        <v>788</v>
      </c>
      <c r="AU552" s="20" t="s">
        <v>79</v>
      </c>
    </row>
    <row r="553" s="2" customFormat="1" ht="16.5" customHeight="1">
      <c r="A553" s="41"/>
      <c r="B553" s="42"/>
      <c r="C553" s="200" t="s">
        <v>808</v>
      </c>
      <c r="D553" s="200" t="s">
        <v>125</v>
      </c>
      <c r="E553" s="201" t="s">
        <v>809</v>
      </c>
      <c r="F553" s="202" t="s">
        <v>810</v>
      </c>
      <c r="G553" s="203" t="s">
        <v>236</v>
      </c>
      <c r="H553" s="204">
        <v>4</v>
      </c>
      <c r="I553" s="205"/>
      <c r="J553" s="206">
        <f>ROUND(I553*H553,2)</f>
        <v>0</v>
      </c>
      <c r="K553" s="202" t="s">
        <v>129</v>
      </c>
      <c r="L553" s="47"/>
      <c r="M553" s="207" t="s">
        <v>19</v>
      </c>
      <c r="N553" s="208" t="s">
        <v>43</v>
      </c>
      <c r="O553" s="87"/>
      <c r="P553" s="209">
        <f>O553*H553</f>
        <v>0</v>
      </c>
      <c r="Q553" s="209">
        <v>0</v>
      </c>
      <c r="R553" s="209">
        <f>Q553*H553</f>
        <v>0</v>
      </c>
      <c r="S553" s="209">
        <v>0</v>
      </c>
      <c r="T553" s="210">
        <f>S553*H553</f>
        <v>0</v>
      </c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R553" s="211" t="s">
        <v>256</v>
      </c>
      <c r="AT553" s="211" t="s">
        <v>125</v>
      </c>
      <c r="AU553" s="211" t="s">
        <v>79</v>
      </c>
      <c r="AY553" s="20" t="s">
        <v>122</v>
      </c>
      <c r="BE553" s="212">
        <f>IF(N553="základní",J553,0)</f>
        <v>0</v>
      </c>
      <c r="BF553" s="212">
        <f>IF(N553="snížená",J553,0)</f>
        <v>0</v>
      </c>
      <c r="BG553" s="212">
        <f>IF(N553="zákl. přenesená",J553,0)</f>
        <v>0</v>
      </c>
      <c r="BH553" s="212">
        <f>IF(N553="sníž. přenesená",J553,0)</f>
        <v>0</v>
      </c>
      <c r="BI553" s="212">
        <f>IF(N553="nulová",J553,0)</f>
        <v>0</v>
      </c>
      <c r="BJ553" s="20" t="s">
        <v>77</v>
      </c>
      <c r="BK553" s="212">
        <f>ROUND(I553*H553,2)</f>
        <v>0</v>
      </c>
      <c r="BL553" s="20" t="s">
        <v>256</v>
      </c>
      <c r="BM553" s="211" t="s">
        <v>811</v>
      </c>
    </row>
    <row r="554" s="2" customFormat="1">
      <c r="A554" s="41"/>
      <c r="B554" s="42"/>
      <c r="C554" s="43"/>
      <c r="D554" s="213" t="s">
        <v>132</v>
      </c>
      <c r="E554" s="43"/>
      <c r="F554" s="214" t="s">
        <v>812</v>
      </c>
      <c r="G554" s="43"/>
      <c r="H554" s="43"/>
      <c r="I554" s="215"/>
      <c r="J554" s="43"/>
      <c r="K554" s="43"/>
      <c r="L554" s="47"/>
      <c r="M554" s="216"/>
      <c r="N554" s="217"/>
      <c r="O554" s="87"/>
      <c r="P554" s="87"/>
      <c r="Q554" s="87"/>
      <c r="R554" s="87"/>
      <c r="S554" s="87"/>
      <c r="T554" s="88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T554" s="20" t="s">
        <v>132</v>
      </c>
      <c r="AU554" s="20" t="s">
        <v>79</v>
      </c>
    </row>
    <row r="555" s="2" customFormat="1" ht="16.5" customHeight="1">
      <c r="A555" s="41"/>
      <c r="B555" s="42"/>
      <c r="C555" s="262" t="s">
        <v>813</v>
      </c>
      <c r="D555" s="262" t="s">
        <v>314</v>
      </c>
      <c r="E555" s="263" t="s">
        <v>814</v>
      </c>
      <c r="F555" s="264" t="s">
        <v>815</v>
      </c>
      <c r="G555" s="265" t="s">
        <v>236</v>
      </c>
      <c r="H555" s="266">
        <v>4</v>
      </c>
      <c r="I555" s="267"/>
      <c r="J555" s="268">
        <f>ROUND(I555*H555,2)</f>
        <v>0</v>
      </c>
      <c r="K555" s="264" t="s">
        <v>129</v>
      </c>
      <c r="L555" s="269"/>
      <c r="M555" s="270" t="s">
        <v>19</v>
      </c>
      <c r="N555" s="271" t="s">
        <v>43</v>
      </c>
      <c r="O555" s="87"/>
      <c r="P555" s="209">
        <f>O555*H555</f>
        <v>0</v>
      </c>
      <c r="Q555" s="209">
        <v>0.0022000000000000001</v>
      </c>
      <c r="R555" s="209">
        <f>Q555*H555</f>
        <v>0.0088000000000000005</v>
      </c>
      <c r="S555" s="209">
        <v>0</v>
      </c>
      <c r="T555" s="210">
        <f>S555*H555</f>
        <v>0</v>
      </c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R555" s="211" t="s">
        <v>361</v>
      </c>
      <c r="AT555" s="211" t="s">
        <v>314</v>
      </c>
      <c r="AU555" s="211" t="s">
        <v>79</v>
      </c>
      <c r="AY555" s="20" t="s">
        <v>122</v>
      </c>
      <c r="BE555" s="212">
        <f>IF(N555="základní",J555,0)</f>
        <v>0</v>
      </c>
      <c r="BF555" s="212">
        <f>IF(N555="snížená",J555,0)</f>
        <v>0</v>
      </c>
      <c r="BG555" s="212">
        <f>IF(N555="zákl. přenesená",J555,0)</f>
        <v>0</v>
      </c>
      <c r="BH555" s="212">
        <f>IF(N555="sníž. přenesená",J555,0)</f>
        <v>0</v>
      </c>
      <c r="BI555" s="212">
        <f>IF(N555="nulová",J555,0)</f>
        <v>0</v>
      </c>
      <c r="BJ555" s="20" t="s">
        <v>77</v>
      </c>
      <c r="BK555" s="212">
        <f>ROUND(I555*H555,2)</f>
        <v>0</v>
      </c>
      <c r="BL555" s="20" t="s">
        <v>256</v>
      </c>
      <c r="BM555" s="211" t="s">
        <v>816</v>
      </c>
    </row>
    <row r="556" s="2" customFormat="1">
      <c r="A556" s="41"/>
      <c r="B556" s="42"/>
      <c r="C556" s="43"/>
      <c r="D556" s="220" t="s">
        <v>788</v>
      </c>
      <c r="E556" s="43"/>
      <c r="F556" s="273" t="s">
        <v>789</v>
      </c>
      <c r="G556" s="43"/>
      <c r="H556" s="43"/>
      <c r="I556" s="215"/>
      <c r="J556" s="43"/>
      <c r="K556" s="43"/>
      <c r="L556" s="47"/>
      <c r="M556" s="216"/>
      <c r="N556" s="217"/>
      <c r="O556" s="87"/>
      <c r="P556" s="87"/>
      <c r="Q556" s="87"/>
      <c r="R556" s="87"/>
      <c r="S556" s="87"/>
      <c r="T556" s="88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T556" s="20" t="s">
        <v>788</v>
      </c>
      <c r="AU556" s="20" t="s">
        <v>79</v>
      </c>
    </row>
    <row r="557" s="2" customFormat="1" ht="16.5" customHeight="1">
      <c r="A557" s="41"/>
      <c r="B557" s="42"/>
      <c r="C557" s="200" t="s">
        <v>817</v>
      </c>
      <c r="D557" s="200" t="s">
        <v>125</v>
      </c>
      <c r="E557" s="201" t="s">
        <v>818</v>
      </c>
      <c r="F557" s="202" t="s">
        <v>819</v>
      </c>
      <c r="G557" s="203" t="s">
        <v>236</v>
      </c>
      <c r="H557" s="204">
        <v>2</v>
      </c>
      <c r="I557" s="205"/>
      <c r="J557" s="206">
        <f>ROUND(I557*H557,2)</f>
        <v>0</v>
      </c>
      <c r="K557" s="202" t="s">
        <v>129</v>
      </c>
      <c r="L557" s="47"/>
      <c r="M557" s="207" t="s">
        <v>19</v>
      </c>
      <c r="N557" s="208" t="s">
        <v>43</v>
      </c>
      <c r="O557" s="87"/>
      <c r="P557" s="209">
        <f>O557*H557</f>
        <v>0</v>
      </c>
      <c r="Q557" s="209">
        <v>0</v>
      </c>
      <c r="R557" s="209">
        <f>Q557*H557</f>
        <v>0</v>
      </c>
      <c r="S557" s="209">
        <v>0</v>
      </c>
      <c r="T557" s="210">
        <f>S557*H557</f>
        <v>0</v>
      </c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R557" s="211" t="s">
        <v>256</v>
      </c>
      <c r="AT557" s="211" t="s">
        <v>125</v>
      </c>
      <c r="AU557" s="211" t="s">
        <v>79</v>
      </c>
      <c r="AY557" s="20" t="s">
        <v>122</v>
      </c>
      <c r="BE557" s="212">
        <f>IF(N557="základní",J557,0)</f>
        <v>0</v>
      </c>
      <c r="BF557" s="212">
        <f>IF(N557="snížená",J557,0)</f>
        <v>0</v>
      </c>
      <c r="BG557" s="212">
        <f>IF(N557="zákl. přenesená",J557,0)</f>
        <v>0</v>
      </c>
      <c r="BH557" s="212">
        <f>IF(N557="sníž. přenesená",J557,0)</f>
        <v>0</v>
      </c>
      <c r="BI557" s="212">
        <f>IF(N557="nulová",J557,0)</f>
        <v>0</v>
      </c>
      <c r="BJ557" s="20" t="s">
        <v>77</v>
      </c>
      <c r="BK557" s="212">
        <f>ROUND(I557*H557,2)</f>
        <v>0</v>
      </c>
      <c r="BL557" s="20" t="s">
        <v>256</v>
      </c>
      <c r="BM557" s="211" t="s">
        <v>820</v>
      </c>
    </row>
    <row r="558" s="2" customFormat="1">
      <c r="A558" s="41"/>
      <c r="B558" s="42"/>
      <c r="C558" s="43"/>
      <c r="D558" s="213" t="s">
        <v>132</v>
      </c>
      <c r="E558" s="43"/>
      <c r="F558" s="214" t="s">
        <v>821</v>
      </c>
      <c r="G558" s="43"/>
      <c r="H558" s="43"/>
      <c r="I558" s="215"/>
      <c r="J558" s="43"/>
      <c r="K558" s="43"/>
      <c r="L558" s="47"/>
      <c r="M558" s="216"/>
      <c r="N558" s="217"/>
      <c r="O558" s="87"/>
      <c r="P558" s="87"/>
      <c r="Q558" s="87"/>
      <c r="R558" s="87"/>
      <c r="S558" s="87"/>
      <c r="T558" s="88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T558" s="20" t="s">
        <v>132</v>
      </c>
      <c r="AU558" s="20" t="s">
        <v>79</v>
      </c>
    </row>
    <row r="559" s="2" customFormat="1" ht="16.5" customHeight="1">
      <c r="A559" s="41"/>
      <c r="B559" s="42"/>
      <c r="C559" s="262" t="s">
        <v>822</v>
      </c>
      <c r="D559" s="262" t="s">
        <v>314</v>
      </c>
      <c r="E559" s="263" t="s">
        <v>823</v>
      </c>
      <c r="F559" s="264" t="s">
        <v>824</v>
      </c>
      <c r="G559" s="265" t="s">
        <v>236</v>
      </c>
      <c r="H559" s="266">
        <v>2</v>
      </c>
      <c r="I559" s="267"/>
      <c r="J559" s="268">
        <f>ROUND(I559*H559,2)</f>
        <v>0</v>
      </c>
      <c r="K559" s="264" t="s">
        <v>129</v>
      </c>
      <c r="L559" s="269"/>
      <c r="M559" s="270" t="s">
        <v>19</v>
      </c>
      <c r="N559" s="271" t="s">
        <v>43</v>
      </c>
      <c r="O559" s="87"/>
      <c r="P559" s="209">
        <f>O559*H559</f>
        <v>0</v>
      </c>
      <c r="Q559" s="209">
        <v>0.0022000000000000001</v>
      </c>
      <c r="R559" s="209">
        <f>Q559*H559</f>
        <v>0.0044000000000000003</v>
      </c>
      <c r="S559" s="209">
        <v>0</v>
      </c>
      <c r="T559" s="210">
        <f>S559*H559</f>
        <v>0</v>
      </c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R559" s="211" t="s">
        <v>361</v>
      </c>
      <c r="AT559" s="211" t="s">
        <v>314</v>
      </c>
      <c r="AU559" s="211" t="s">
        <v>79</v>
      </c>
      <c r="AY559" s="20" t="s">
        <v>122</v>
      </c>
      <c r="BE559" s="212">
        <f>IF(N559="základní",J559,0)</f>
        <v>0</v>
      </c>
      <c r="BF559" s="212">
        <f>IF(N559="snížená",J559,0)</f>
        <v>0</v>
      </c>
      <c r="BG559" s="212">
        <f>IF(N559="zákl. přenesená",J559,0)</f>
        <v>0</v>
      </c>
      <c r="BH559" s="212">
        <f>IF(N559="sníž. přenesená",J559,0)</f>
        <v>0</v>
      </c>
      <c r="BI559" s="212">
        <f>IF(N559="nulová",J559,0)</f>
        <v>0</v>
      </c>
      <c r="BJ559" s="20" t="s">
        <v>77</v>
      </c>
      <c r="BK559" s="212">
        <f>ROUND(I559*H559,2)</f>
        <v>0</v>
      </c>
      <c r="BL559" s="20" t="s">
        <v>256</v>
      </c>
      <c r="BM559" s="211" t="s">
        <v>825</v>
      </c>
    </row>
    <row r="560" s="2" customFormat="1">
      <c r="A560" s="41"/>
      <c r="B560" s="42"/>
      <c r="C560" s="43"/>
      <c r="D560" s="220" t="s">
        <v>788</v>
      </c>
      <c r="E560" s="43"/>
      <c r="F560" s="273" t="s">
        <v>789</v>
      </c>
      <c r="G560" s="43"/>
      <c r="H560" s="43"/>
      <c r="I560" s="215"/>
      <c r="J560" s="43"/>
      <c r="K560" s="43"/>
      <c r="L560" s="47"/>
      <c r="M560" s="216"/>
      <c r="N560" s="217"/>
      <c r="O560" s="87"/>
      <c r="P560" s="87"/>
      <c r="Q560" s="87"/>
      <c r="R560" s="87"/>
      <c r="S560" s="87"/>
      <c r="T560" s="88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T560" s="20" t="s">
        <v>788</v>
      </c>
      <c r="AU560" s="20" t="s">
        <v>79</v>
      </c>
    </row>
    <row r="561" s="2" customFormat="1" ht="16.5" customHeight="1">
      <c r="A561" s="41"/>
      <c r="B561" s="42"/>
      <c r="C561" s="200" t="s">
        <v>826</v>
      </c>
      <c r="D561" s="200" t="s">
        <v>125</v>
      </c>
      <c r="E561" s="201" t="s">
        <v>827</v>
      </c>
      <c r="F561" s="202" t="s">
        <v>828</v>
      </c>
      <c r="G561" s="203" t="s">
        <v>236</v>
      </c>
      <c r="H561" s="204">
        <v>2</v>
      </c>
      <c r="I561" s="205"/>
      <c r="J561" s="206">
        <f>ROUND(I561*H561,2)</f>
        <v>0</v>
      </c>
      <c r="K561" s="202" t="s">
        <v>129</v>
      </c>
      <c r="L561" s="47"/>
      <c r="M561" s="207" t="s">
        <v>19</v>
      </c>
      <c r="N561" s="208" t="s">
        <v>43</v>
      </c>
      <c r="O561" s="87"/>
      <c r="P561" s="209">
        <f>O561*H561</f>
        <v>0</v>
      </c>
      <c r="Q561" s="209">
        <v>0</v>
      </c>
      <c r="R561" s="209">
        <f>Q561*H561</f>
        <v>0</v>
      </c>
      <c r="S561" s="209">
        <v>0</v>
      </c>
      <c r="T561" s="210">
        <f>S561*H561</f>
        <v>0</v>
      </c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R561" s="211" t="s">
        <v>256</v>
      </c>
      <c r="AT561" s="211" t="s">
        <v>125</v>
      </c>
      <c r="AU561" s="211" t="s">
        <v>79</v>
      </c>
      <c r="AY561" s="20" t="s">
        <v>122</v>
      </c>
      <c r="BE561" s="212">
        <f>IF(N561="základní",J561,0)</f>
        <v>0</v>
      </c>
      <c r="BF561" s="212">
        <f>IF(N561="snížená",J561,0)</f>
        <v>0</v>
      </c>
      <c r="BG561" s="212">
        <f>IF(N561="zákl. přenesená",J561,0)</f>
        <v>0</v>
      </c>
      <c r="BH561" s="212">
        <f>IF(N561="sníž. přenesená",J561,0)</f>
        <v>0</v>
      </c>
      <c r="BI561" s="212">
        <f>IF(N561="nulová",J561,0)</f>
        <v>0</v>
      </c>
      <c r="BJ561" s="20" t="s">
        <v>77</v>
      </c>
      <c r="BK561" s="212">
        <f>ROUND(I561*H561,2)</f>
        <v>0</v>
      </c>
      <c r="BL561" s="20" t="s">
        <v>256</v>
      </c>
      <c r="BM561" s="211" t="s">
        <v>829</v>
      </c>
    </row>
    <row r="562" s="2" customFormat="1">
      <c r="A562" s="41"/>
      <c r="B562" s="42"/>
      <c r="C562" s="43"/>
      <c r="D562" s="213" t="s">
        <v>132</v>
      </c>
      <c r="E562" s="43"/>
      <c r="F562" s="214" t="s">
        <v>830</v>
      </c>
      <c r="G562" s="43"/>
      <c r="H562" s="43"/>
      <c r="I562" s="215"/>
      <c r="J562" s="43"/>
      <c r="K562" s="43"/>
      <c r="L562" s="47"/>
      <c r="M562" s="216"/>
      <c r="N562" s="217"/>
      <c r="O562" s="87"/>
      <c r="P562" s="87"/>
      <c r="Q562" s="87"/>
      <c r="R562" s="87"/>
      <c r="S562" s="87"/>
      <c r="T562" s="88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T562" s="20" t="s">
        <v>132</v>
      </c>
      <c r="AU562" s="20" t="s">
        <v>79</v>
      </c>
    </row>
    <row r="563" s="13" customFormat="1">
      <c r="A563" s="13"/>
      <c r="B563" s="218"/>
      <c r="C563" s="219"/>
      <c r="D563" s="220" t="s">
        <v>134</v>
      </c>
      <c r="E563" s="221" t="s">
        <v>19</v>
      </c>
      <c r="F563" s="222" t="s">
        <v>831</v>
      </c>
      <c r="G563" s="219"/>
      <c r="H563" s="221" t="s">
        <v>19</v>
      </c>
      <c r="I563" s="223"/>
      <c r="J563" s="219"/>
      <c r="K563" s="219"/>
      <c r="L563" s="224"/>
      <c r="M563" s="225"/>
      <c r="N563" s="226"/>
      <c r="O563" s="226"/>
      <c r="P563" s="226"/>
      <c r="Q563" s="226"/>
      <c r="R563" s="226"/>
      <c r="S563" s="226"/>
      <c r="T563" s="227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28" t="s">
        <v>134</v>
      </c>
      <c r="AU563" s="228" t="s">
        <v>79</v>
      </c>
      <c r="AV563" s="13" t="s">
        <v>77</v>
      </c>
      <c r="AW563" s="13" t="s">
        <v>33</v>
      </c>
      <c r="AX563" s="13" t="s">
        <v>72</v>
      </c>
      <c r="AY563" s="228" t="s">
        <v>122</v>
      </c>
    </row>
    <row r="564" s="14" customFormat="1">
      <c r="A564" s="14"/>
      <c r="B564" s="229"/>
      <c r="C564" s="230"/>
      <c r="D564" s="220" t="s">
        <v>134</v>
      </c>
      <c r="E564" s="231" t="s">
        <v>19</v>
      </c>
      <c r="F564" s="232" t="s">
        <v>77</v>
      </c>
      <c r="G564" s="230"/>
      <c r="H564" s="233">
        <v>1</v>
      </c>
      <c r="I564" s="234"/>
      <c r="J564" s="230"/>
      <c r="K564" s="230"/>
      <c r="L564" s="235"/>
      <c r="M564" s="236"/>
      <c r="N564" s="237"/>
      <c r="O564" s="237"/>
      <c r="P564" s="237"/>
      <c r="Q564" s="237"/>
      <c r="R564" s="237"/>
      <c r="S564" s="237"/>
      <c r="T564" s="23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39" t="s">
        <v>134</v>
      </c>
      <c r="AU564" s="239" t="s">
        <v>79</v>
      </c>
      <c r="AV564" s="14" t="s">
        <v>79</v>
      </c>
      <c r="AW564" s="14" t="s">
        <v>33</v>
      </c>
      <c r="AX564" s="14" t="s">
        <v>72</v>
      </c>
      <c r="AY564" s="239" t="s">
        <v>122</v>
      </c>
    </row>
    <row r="565" s="13" customFormat="1">
      <c r="A565" s="13"/>
      <c r="B565" s="218"/>
      <c r="C565" s="219"/>
      <c r="D565" s="220" t="s">
        <v>134</v>
      </c>
      <c r="E565" s="221" t="s">
        <v>19</v>
      </c>
      <c r="F565" s="222" t="s">
        <v>832</v>
      </c>
      <c r="G565" s="219"/>
      <c r="H565" s="221" t="s">
        <v>19</v>
      </c>
      <c r="I565" s="223"/>
      <c r="J565" s="219"/>
      <c r="K565" s="219"/>
      <c r="L565" s="224"/>
      <c r="M565" s="225"/>
      <c r="N565" s="226"/>
      <c r="O565" s="226"/>
      <c r="P565" s="226"/>
      <c r="Q565" s="226"/>
      <c r="R565" s="226"/>
      <c r="S565" s="226"/>
      <c r="T565" s="227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28" t="s">
        <v>134</v>
      </c>
      <c r="AU565" s="228" t="s">
        <v>79</v>
      </c>
      <c r="AV565" s="13" t="s">
        <v>77</v>
      </c>
      <c r="AW565" s="13" t="s">
        <v>33</v>
      </c>
      <c r="AX565" s="13" t="s">
        <v>72</v>
      </c>
      <c r="AY565" s="228" t="s">
        <v>122</v>
      </c>
    </row>
    <row r="566" s="14" customFormat="1">
      <c r="A566" s="14"/>
      <c r="B566" s="229"/>
      <c r="C566" s="230"/>
      <c r="D566" s="220" t="s">
        <v>134</v>
      </c>
      <c r="E566" s="231" t="s">
        <v>19</v>
      </c>
      <c r="F566" s="232" t="s">
        <v>77</v>
      </c>
      <c r="G566" s="230"/>
      <c r="H566" s="233">
        <v>1</v>
      </c>
      <c r="I566" s="234"/>
      <c r="J566" s="230"/>
      <c r="K566" s="230"/>
      <c r="L566" s="235"/>
      <c r="M566" s="236"/>
      <c r="N566" s="237"/>
      <c r="O566" s="237"/>
      <c r="P566" s="237"/>
      <c r="Q566" s="237"/>
      <c r="R566" s="237"/>
      <c r="S566" s="237"/>
      <c r="T566" s="238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39" t="s">
        <v>134</v>
      </c>
      <c r="AU566" s="239" t="s">
        <v>79</v>
      </c>
      <c r="AV566" s="14" t="s">
        <v>79</v>
      </c>
      <c r="AW566" s="14" t="s">
        <v>33</v>
      </c>
      <c r="AX566" s="14" t="s">
        <v>72</v>
      </c>
      <c r="AY566" s="239" t="s">
        <v>122</v>
      </c>
    </row>
    <row r="567" s="15" customFormat="1">
      <c r="A567" s="15"/>
      <c r="B567" s="240"/>
      <c r="C567" s="241"/>
      <c r="D567" s="220" t="s">
        <v>134</v>
      </c>
      <c r="E567" s="242" t="s">
        <v>19</v>
      </c>
      <c r="F567" s="243" t="s">
        <v>172</v>
      </c>
      <c r="G567" s="241"/>
      <c r="H567" s="244">
        <v>2</v>
      </c>
      <c r="I567" s="245"/>
      <c r="J567" s="241"/>
      <c r="K567" s="241"/>
      <c r="L567" s="246"/>
      <c r="M567" s="247"/>
      <c r="N567" s="248"/>
      <c r="O567" s="248"/>
      <c r="P567" s="248"/>
      <c r="Q567" s="248"/>
      <c r="R567" s="248"/>
      <c r="S567" s="248"/>
      <c r="T567" s="249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50" t="s">
        <v>134</v>
      </c>
      <c r="AU567" s="250" t="s">
        <v>79</v>
      </c>
      <c r="AV567" s="15" t="s">
        <v>130</v>
      </c>
      <c r="AW567" s="15" t="s">
        <v>33</v>
      </c>
      <c r="AX567" s="15" t="s">
        <v>77</v>
      </c>
      <c r="AY567" s="250" t="s">
        <v>122</v>
      </c>
    </row>
    <row r="568" s="2" customFormat="1" ht="24.15" customHeight="1">
      <c r="A568" s="41"/>
      <c r="B568" s="42"/>
      <c r="C568" s="262" t="s">
        <v>833</v>
      </c>
      <c r="D568" s="262" t="s">
        <v>314</v>
      </c>
      <c r="E568" s="263" t="s">
        <v>834</v>
      </c>
      <c r="F568" s="264" t="s">
        <v>835</v>
      </c>
      <c r="G568" s="265" t="s">
        <v>236</v>
      </c>
      <c r="H568" s="266">
        <v>1</v>
      </c>
      <c r="I568" s="267"/>
      <c r="J568" s="268">
        <f>ROUND(I568*H568,2)</f>
        <v>0</v>
      </c>
      <c r="K568" s="264" t="s">
        <v>19</v>
      </c>
      <c r="L568" s="269"/>
      <c r="M568" s="270" t="s">
        <v>19</v>
      </c>
      <c r="N568" s="271" t="s">
        <v>43</v>
      </c>
      <c r="O568" s="87"/>
      <c r="P568" s="209">
        <f>O568*H568</f>
        <v>0</v>
      </c>
      <c r="Q568" s="209">
        <v>0.00014999999999999999</v>
      </c>
      <c r="R568" s="209">
        <f>Q568*H568</f>
        <v>0.00014999999999999999</v>
      </c>
      <c r="S568" s="209">
        <v>0</v>
      </c>
      <c r="T568" s="210">
        <f>S568*H568</f>
        <v>0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11" t="s">
        <v>361</v>
      </c>
      <c r="AT568" s="211" t="s">
        <v>314</v>
      </c>
      <c r="AU568" s="211" t="s">
        <v>79</v>
      </c>
      <c r="AY568" s="20" t="s">
        <v>122</v>
      </c>
      <c r="BE568" s="212">
        <f>IF(N568="základní",J568,0)</f>
        <v>0</v>
      </c>
      <c r="BF568" s="212">
        <f>IF(N568="snížená",J568,0)</f>
        <v>0</v>
      </c>
      <c r="BG568" s="212">
        <f>IF(N568="zákl. přenesená",J568,0)</f>
        <v>0</v>
      </c>
      <c r="BH568" s="212">
        <f>IF(N568="sníž. přenesená",J568,0)</f>
        <v>0</v>
      </c>
      <c r="BI568" s="212">
        <f>IF(N568="nulová",J568,0)</f>
        <v>0</v>
      </c>
      <c r="BJ568" s="20" t="s">
        <v>77</v>
      </c>
      <c r="BK568" s="212">
        <f>ROUND(I568*H568,2)</f>
        <v>0</v>
      </c>
      <c r="BL568" s="20" t="s">
        <v>256</v>
      </c>
      <c r="BM568" s="211" t="s">
        <v>836</v>
      </c>
    </row>
    <row r="569" s="2" customFormat="1" ht="16.5" customHeight="1">
      <c r="A569" s="41"/>
      <c r="B569" s="42"/>
      <c r="C569" s="200" t="s">
        <v>837</v>
      </c>
      <c r="D569" s="200" t="s">
        <v>125</v>
      </c>
      <c r="E569" s="201" t="s">
        <v>838</v>
      </c>
      <c r="F569" s="202" t="s">
        <v>839</v>
      </c>
      <c r="G569" s="203" t="s">
        <v>236</v>
      </c>
      <c r="H569" s="204">
        <v>2</v>
      </c>
      <c r="I569" s="205"/>
      <c r="J569" s="206">
        <f>ROUND(I569*H569,2)</f>
        <v>0</v>
      </c>
      <c r="K569" s="202" t="s">
        <v>19</v>
      </c>
      <c r="L569" s="47"/>
      <c r="M569" s="207" t="s">
        <v>19</v>
      </c>
      <c r="N569" s="208" t="s">
        <v>43</v>
      </c>
      <c r="O569" s="87"/>
      <c r="P569" s="209">
        <f>O569*H569</f>
        <v>0</v>
      </c>
      <c r="Q569" s="209">
        <v>0</v>
      </c>
      <c r="R569" s="209">
        <f>Q569*H569</f>
        <v>0</v>
      </c>
      <c r="S569" s="209">
        <v>0</v>
      </c>
      <c r="T569" s="210">
        <f>S569*H569</f>
        <v>0</v>
      </c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R569" s="211" t="s">
        <v>256</v>
      </c>
      <c r="AT569" s="211" t="s">
        <v>125</v>
      </c>
      <c r="AU569" s="211" t="s">
        <v>79</v>
      </c>
      <c r="AY569" s="20" t="s">
        <v>122</v>
      </c>
      <c r="BE569" s="212">
        <f>IF(N569="základní",J569,0)</f>
        <v>0</v>
      </c>
      <c r="BF569" s="212">
        <f>IF(N569="snížená",J569,0)</f>
        <v>0</v>
      </c>
      <c r="BG569" s="212">
        <f>IF(N569="zákl. přenesená",J569,0)</f>
        <v>0</v>
      </c>
      <c r="BH569" s="212">
        <f>IF(N569="sníž. přenesená",J569,0)</f>
        <v>0</v>
      </c>
      <c r="BI569" s="212">
        <f>IF(N569="nulová",J569,0)</f>
        <v>0</v>
      </c>
      <c r="BJ569" s="20" t="s">
        <v>77</v>
      </c>
      <c r="BK569" s="212">
        <f>ROUND(I569*H569,2)</f>
        <v>0</v>
      </c>
      <c r="BL569" s="20" t="s">
        <v>256</v>
      </c>
      <c r="BM569" s="211" t="s">
        <v>840</v>
      </c>
    </row>
    <row r="570" s="2" customFormat="1" ht="21.75" customHeight="1">
      <c r="A570" s="41"/>
      <c r="B570" s="42"/>
      <c r="C570" s="200" t="s">
        <v>841</v>
      </c>
      <c r="D570" s="200" t="s">
        <v>125</v>
      </c>
      <c r="E570" s="201" t="s">
        <v>842</v>
      </c>
      <c r="F570" s="202" t="s">
        <v>843</v>
      </c>
      <c r="G570" s="203" t="s">
        <v>139</v>
      </c>
      <c r="H570" s="204">
        <v>2.6699999999999999</v>
      </c>
      <c r="I570" s="205"/>
      <c r="J570" s="206">
        <f>ROUND(I570*H570,2)</f>
        <v>0</v>
      </c>
      <c r="K570" s="202" t="s">
        <v>129</v>
      </c>
      <c r="L570" s="47"/>
      <c r="M570" s="207" t="s">
        <v>19</v>
      </c>
      <c r="N570" s="208" t="s">
        <v>43</v>
      </c>
      <c r="O570" s="87"/>
      <c r="P570" s="209">
        <f>O570*H570</f>
        <v>0</v>
      </c>
      <c r="Q570" s="209">
        <v>0</v>
      </c>
      <c r="R570" s="209">
        <f>Q570*H570</f>
        <v>0</v>
      </c>
      <c r="S570" s="209">
        <v>0</v>
      </c>
      <c r="T570" s="210">
        <f>S570*H570</f>
        <v>0</v>
      </c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R570" s="211" t="s">
        <v>256</v>
      </c>
      <c r="AT570" s="211" t="s">
        <v>125</v>
      </c>
      <c r="AU570" s="211" t="s">
        <v>79</v>
      </c>
      <c r="AY570" s="20" t="s">
        <v>122</v>
      </c>
      <c r="BE570" s="212">
        <f>IF(N570="základní",J570,0)</f>
        <v>0</v>
      </c>
      <c r="BF570" s="212">
        <f>IF(N570="snížená",J570,0)</f>
        <v>0</v>
      </c>
      <c r="BG570" s="212">
        <f>IF(N570="zákl. přenesená",J570,0)</f>
        <v>0</v>
      </c>
      <c r="BH570" s="212">
        <f>IF(N570="sníž. přenesená",J570,0)</f>
        <v>0</v>
      </c>
      <c r="BI570" s="212">
        <f>IF(N570="nulová",J570,0)</f>
        <v>0</v>
      </c>
      <c r="BJ570" s="20" t="s">
        <v>77</v>
      </c>
      <c r="BK570" s="212">
        <f>ROUND(I570*H570,2)</f>
        <v>0</v>
      </c>
      <c r="BL570" s="20" t="s">
        <v>256</v>
      </c>
      <c r="BM570" s="211" t="s">
        <v>844</v>
      </c>
    </row>
    <row r="571" s="2" customFormat="1">
      <c r="A571" s="41"/>
      <c r="B571" s="42"/>
      <c r="C571" s="43"/>
      <c r="D571" s="213" t="s">
        <v>132</v>
      </c>
      <c r="E571" s="43"/>
      <c r="F571" s="214" t="s">
        <v>845</v>
      </c>
      <c r="G571" s="43"/>
      <c r="H571" s="43"/>
      <c r="I571" s="215"/>
      <c r="J571" s="43"/>
      <c r="K571" s="43"/>
      <c r="L571" s="47"/>
      <c r="M571" s="216"/>
      <c r="N571" s="217"/>
      <c r="O571" s="87"/>
      <c r="P571" s="87"/>
      <c r="Q571" s="87"/>
      <c r="R571" s="87"/>
      <c r="S571" s="87"/>
      <c r="T571" s="88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T571" s="20" t="s">
        <v>132</v>
      </c>
      <c r="AU571" s="20" t="s">
        <v>79</v>
      </c>
    </row>
    <row r="572" s="13" customFormat="1">
      <c r="A572" s="13"/>
      <c r="B572" s="218"/>
      <c r="C572" s="219"/>
      <c r="D572" s="220" t="s">
        <v>134</v>
      </c>
      <c r="E572" s="221" t="s">
        <v>19</v>
      </c>
      <c r="F572" s="222" t="s">
        <v>736</v>
      </c>
      <c r="G572" s="219"/>
      <c r="H572" s="221" t="s">
        <v>19</v>
      </c>
      <c r="I572" s="223"/>
      <c r="J572" s="219"/>
      <c r="K572" s="219"/>
      <c r="L572" s="224"/>
      <c r="M572" s="225"/>
      <c r="N572" s="226"/>
      <c r="O572" s="226"/>
      <c r="P572" s="226"/>
      <c r="Q572" s="226"/>
      <c r="R572" s="226"/>
      <c r="S572" s="226"/>
      <c r="T572" s="227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28" t="s">
        <v>134</v>
      </c>
      <c r="AU572" s="228" t="s">
        <v>79</v>
      </c>
      <c r="AV572" s="13" t="s">
        <v>77</v>
      </c>
      <c r="AW572" s="13" t="s">
        <v>33</v>
      </c>
      <c r="AX572" s="13" t="s">
        <v>72</v>
      </c>
      <c r="AY572" s="228" t="s">
        <v>122</v>
      </c>
    </row>
    <row r="573" s="14" customFormat="1">
      <c r="A573" s="14"/>
      <c r="B573" s="229"/>
      <c r="C573" s="230"/>
      <c r="D573" s="220" t="s">
        <v>134</v>
      </c>
      <c r="E573" s="231" t="s">
        <v>19</v>
      </c>
      <c r="F573" s="232" t="s">
        <v>767</v>
      </c>
      <c r="G573" s="230"/>
      <c r="H573" s="233">
        <v>2.6699999999999999</v>
      </c>
      <c r="I573" s="234"/>
      <c r="J573" s="230"/>
      <c r="K573" s="230"/>
      <c r="L573" s="235"/>
      <c r="M573" s="236"/>
      <c r="N573" s="237"/>
      <c r="O573" s="237"/>
      <c r="P573" s="237"/>
      <c r="Q573" s="237"/>
      <c r="R573" s="237"/>
      <c r="S573" s="237"/>
      <c r="T573" s="23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39" t="s">
        <v>134</v>
      </c>
      <c r="AU573" s="239" t="s">
        <v>79</v>
      </c>
      <c r="AV573" s="14" t="s">
        <v>79</v>
      </c>
      <c r="AW573" s="14" t="s">
        <v>33</v>
      </c>
      <c r="AX573" s="14" t="s">
        <v>77</v>
      </c>
      <c r="AY573" s="239" t="s">
        <v>122</v>
      </c>
    </row>
    <row r="574" s="2" customFormat="1" ht="16.5" customHeight="1">
      <c r="A574" s="41"/>
      <c r="B574" s="42"/>
      <c r="C574" s="262" t="s">
        <v>846</v>
      </c>
      <c r="D574" s="262" t="s">
        <v>314</v>
      </c>
      <c r="E574" s="263" t="s">
        <v>847</v>
      </c>
      <c r="F574" s="264" t="s">
        <v>848</v>
      </c>
      <c r="G574" s="265" t="s">
        <v>139</v>
      </c>
      <c r="H574" s="266">
        <v>2.6699999999999999</v>
      </c>
      <c r="I574" s="267"/>
      <c r="J574" s="268">
        <f>ROUND(I574*H574,2)</f>
        <v>0</v>
      </c>
      <c r="K574" s="264" t="s">
        <v>129</v>
      </c>
      <c r="L574" s="269"/>
      <c r="M574" s="270" t="s">
        <v>19</v>
      </c>
      <c r="N574" s="271" t="s">
        <v>43</v>
      </c>
      <c r="O574" s="87"/>
      <c r="P574" s="209">
        <f>O574*H574</f>
        <v>0</v>
      </c>
      <c r="Q574" s="209">
        <v>0.001</v>
      </c>
      <c r="R574" s="209">
        <f>Q574*H574</f>
        <v>0.0026700000000000001</v>
      </c>
      <c r="S574" s="209">
        <v>0</v>
      </c>
      <c r="T574" s="210">
        <f>S574*H574</f>
        <v>0</v>
      </c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R574" s="211" t="s">
        <v>361</v>
      </c>
      <c r="AT574" s="211" t="s">
        <v>314</v>
      </c>
      <c r="AU574" s="211" t="s">
        <v>79</v>
      </c>
      <c r="AY574" s="20" t="s">
        <v>122</v>
      </c>
      <c r="BE574" s="212">
        <f>IF(N574="základní",J574,0)</f>
        <v>0</v>
      </c>
      <c r="BF574" s="212">
        <f>IF(N574="snížená",J574,0)</f>
        <v>0</v>
      </c>
      <c r="BG574" s="212">
        <f>IF(N574="zákl. přenesená",J574,0)</f>
        <v>0</v>
      </c>
      <c r="BH574" s="212">
        <f>IF(N574="sníž. přenesená",J574,0)</f>
        <v>0</v>
      </c>
      <c r="BI574" s="212">
        <f>IF(N574="nulová",J574,0)</f>
        <v>0</v>
      </c>
      <c r="BJ574" s="20" t="s">
        <v>77</v>
      </c>
      <c r="BK574" s="212">
        <f>ROUND(I574*H574,2)</f>
        <v>0</v>
      </c>
      <c r="BL574" s="20" t="s">
        <v>256</v>
      </c>
      <c r="BM574" s="211" t="s">
        <v>849</v>
      </c>
    </row>
    <row r="575" s="2" customFormat="1" ht="16.5" customHeight="1">
      <c r="A575" s="41"/>
      <c r="B575" s="42"/>
      <c r="C575" s="262" t="s">
        <v>850</v>
      </c>
      <c r="D575" s="262" t="s">
        <v>314</v>
      </c>
      <c r="E575" s="263" t="s">
        <v>851</v>
      </c>
      <c r="F575" s="264" t="s">
        <v>852</v>
      </c>
      <c r="G575" s="265" t="s">
        <v>853</v>
      </c>
      <c r="H575" s="266">
        <v>1</v>
      </c>
      <c r="I575" s="267"/>
      <c r="J575" s="268">
        <f>ROUND(I575*H575,2)</f>
        <v>0</v>
      </c>
      <c r="K575" s="264" t="s">
        <v>129</v>
      </c>
      <c r="L575" s="269"/>
      <c r="M575" s="270" t="s">
        <v>19</v>
      </c>
      <c r="N575" s="271" t="s">
        <v>43</v>
      </c>
      <c r="O575" s="87"/>
      <c r="P575" s="209">
        <f>O575*H575</f>
        <v>0</v>
      </c>
      <c r="Q575" s="209">
        <v>0.00020000000000000001</v>
      </c>
      <c r="R575" s="209">
        <f>Q575*H575</f>
        <v>0.00020000000000000001</v>
      </c>
      <c r="S575" s="209">
        <v>0</v>
      </c>
      <c r="T575" s="210">
        <f>S575*H575</f>
        <v>0</v>
      </c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R575" s="211" t="s">
        <v>361</v>
      </c>
      <c r="AT575" s="211" t="s">
        <v>314</v>
      </c>
      <c r="AU575" s="211" t="s">
        <v>79</v>
      </c>
      <c r="AY575" s="20" t="s">
        <v>122</v>
      </c>
      <c r="BE575" s="212">
        <f>IF(N575="základní",J575,0)</f>
        <v>0</v>
      </c>
      <c r="BF575" s="212">
        <f>IF(N575="snížená",J575,0)</f>
        <v>0</v>
      </c>
      <c r="BG575" s="212">
        <f>IF(N575="zákl. přenesená",J575,0)</f>
        <v>0</v>
      </c>
      <c r="BH575" s="212">
        <f>IF(N575="sníž. přenesená",J575,0)</f>
        <v>0</v>
      </c>
      <c r="BI575" s="212">
        <f>IF(N575="nulová",J575,0)</f>
        <v>0</v>
      </c>
      <c r="BJ575" s="20" t="s">
        <v>77</v>
      </c>
      <c r="BK575" s="212">
        <f>ROUND(I575*H575,2)</f>
        <v>0</v>
      </c>
      <c r="BL575" s="20" t="s">
        <v>256</v>
      </c>
      <c r="BM575" s="211" t="s">
        <v>854</v>
      </c>
    </row>
    <row r="576" s="2" customFormat="1" ht="24.15" customHeight="1">
      <c r="A576" s="41"/>
      <c r="B576" s="42"/>
      <c r="C576" s="200" t="s">
        <v>855</v>
      </c>
      <c r="D576" s="200" t="s">
        <v>125</v>
      </c>
      <c r="E576" s="201" t="s">
        <v>856</v>
      </c>
      <c r="F576" s="202" t="s">
        <v>857</v>
      </c>
      <c r="G576" s="203" t="s">
        <v>471</v>
      </c>
      <c r="H576" s="272"/>
      <c r="I576" s="205"/>
      <c r="J576" s="206">
        <f>ROUND(I576*H576,2)</f>
        <v>0</v>
      </c>
      <c r="K576" s="202" t="s">
        <v>129</v>
      </c>
      <c r="L576" s="47"/>
      <c r="M576" s="207" t="s">
        <v>19</v>
      </c>
      <c r="N576" s="208" t="s">
        <v>43</v>
      </c>
      <c r="O576" s="87"/>
      <c r="P576" s="209">
        <f>O576*H576</f>
        <v>0</v>
      </c>
      <c r="Q576" s="209">
        <v>0</v>
      </c>
      <c r="R576" s="209">
        <f>Q576*H576</f>
        <v>0</v>
      </c>
      <c r="S576" s="209">
        <v>0</v>
      </c>
      <c r="T576" s="210">
        <f>S576*H576</f>
        <v>0</v>
      </c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R576" s="211" t="s">
        <v>256</v>
      </c>
      <c r="AT576" s="211" t="s">
        <v>125</v>
      </c>
      <c r="AU576" s="211" t="s">
        <v>79</v>
      </c>
      <c r="AY576" s="20" t="s">
        <v>122</v>
      </c>
      <c r="BE576" s="212">
        <f>IF(N576="základní",J576,0)</f>
        <v>0</v>
      </c>
      <c r="BF576" s="212">
        <f>IF(N576="snížená",J576,0)</f>
        <v>0</v>
      </c>
      <c r="BG576" s="212">
        <f>IF(N576="zákl. přenesená",J576,0)</f>
        <v>0</v>
      </c>
      <c r="BH576" s="212">
        <f>IF(N576="sníž. přenesená",J576,0)</f>
        <v>0</v>
      </c>
      <c r="BI576" s="212">
        <f>IF(N576="nulová",J576,0)</f>
        <v>0</v>
      </c>
      <c r="BJ576" s="20" t="s">
        <v>77</v>
      </c>
      <c r="BK576" s="212">
        <f>ROUND(I576*H576,2)</f>
        <v>0</v>
      </c>
      <c r="BL576" s="20" t="s">
        <v>256</v>
      </c>
      <c r="BM576" s="211" t="s">
        <v>858</v>
      </c>
    </row>
    <row r="577" s="2" customFormat="1">
      <c r="A577" s="41"/>
      <c r="B577" s="42"/>
      <c r="C577" s="43"/>
      <c r="D577" s="213" t="s">
        <v>132</v>
      </c>
      <c r="E577" s="43"/>
      <c r="F577" s="214" t="s">
        <v>859</v>
      </c>
      <c r="G577" s="43"/>
      <c r="H577" s="43"/>
      <c r="I577" s="215"/>
      <c r="J577" s="43"/>
      <c r="K577" s="43"/>
      <c r="L577" s="47"/>
      <c r="M577" s="216"/>
      <c r="N577" s="217"/>
      <c r="O577" s="87"/>
      <c r="P577" s="87"/>
      <c r="Q577" s="87"/>
      <c r="R577" s="87"/>
      <c r="S577" s="87"/>
      <c r="T577" s="88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T577" s="20" t="s">
        <v>132</v>
      </c>
      <c r="AU577" s="20" t="s">
        <v>79</v>
      </c>
    </row>
    <row r="578" s="12" customFormat="1" ht="22.8" customHeight="1">
      <c r="A578" s="12"/>
      <c r="B578" s="184"/>
      <c r="C578" s="185"/>
      <c r="D578" s="186" t="s">
        <v>71</v>
      </c>
      <c r="E578" s="198" t="s">
        <v>860</v>
      </c>
      <c r="F578" s="198" t="s">
        <v>861</v>
      </c>
      <c r="G578" s="185"/>
      <c r="H578" s="185"/>
      <c r="I578" s="188"/>
      <c r="J578" s="199">
        <f>BK578</f>
        <v>0</v>
      </c>
      <c r="K578" s="185"/>
      <c r="L578" s="190"/>
      <c r="M578" s="191"/>
      <c r="N578" s="192"/>
      <c r="O578" s="192"/>
      <c r="P578" s="193">
        <f>SUM(P579:P608)</f>
        <v>0</v>
      </c>
      <c r="Q578" s="192"/>
      <c r="R578" s="193">
        <f>SUM(R579:R608)</f>
        <v>0.30544100000000002</v>
      </c>
      <c r="S578" s="192"/>
      <c r="T578" s="194">
        <f>SUM(T579:T608)</f>
        <v>1.1092084999999998</v>
      </c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R578" s="195" t="s">
        <v>79</v>
      </c>
      <c r="AT578" s="196" t="s">
        <v>71</v>
      </c>
      <c r="AU578" s="196" t="s">
        <v>77</v>
      </c>
      <c r="AY578" s="195" t="s">
        <v>122</v>
      </c>
      <c r="BK578" s="197">
        <f>SUM(BK579:BK608)</f>
        <v>0</v>
      </c>
    </row>
    <row r="579" s="2" customFormat="1" ht="16.5" customHeight="1">
      <c r="A579" s="41"/>
      <c r="B579" s="42"/>
      <c r="C579" s="200" t="s">
        <v>862</v>
      </c>
      <c r="D579" s="200" t="s">
        <v>125</v>
      </c>
      <c r="E579" s="201" t="s">
        <v>863</v>
      </c>
      <c r="F579" s="202" t="s">
        <v>864</v>
      </c>
      <c r="G579" s="203" t="s">
        <v>139</v>
      </c>
      <c r="H579" s="204">
        <v>18.489999999999998</v>
      </c>
      <c r="I579" s="205"/>
      <c r="J579" s="206">
        <f>ROUND(I579*H579,2)</f>
        <v>0</v>
      </c>
      <c r="K579" s="202" t="s">
        <v>129</v>
      </c>
      <c r="L579" s="47"/>
      <c r="M579" s="207" t="s">
        <v>19</v>
      </c>
      <c r="N579" s="208" t="s">
        <v>43</v>
      </c>
      <c r="O579" s="87"/>
      <c r="P579" s="209">
        <f>O579*H579</f>
        <v>0</v>
      </c>
      <c r="Q579" s="209">
        <v>0</v>
      </c>
      <c r="R579" s="209">
        <f>Q579*H579</f>
        <v>0</v>
      </c>
      <c r="S579" s="209">
        <v>0.0032499999999999999</v>
      </c>
      <c r="T579" s="210">
        <f>S579*H579</f>
        <v>0.060092499999999993</v>
      </c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R579" s="211" t="s">
        <v>256</v>
      </c>
      <c r="AT579" s="211" t="s">
        <v>125</v>
      </c>
      <c r="AU579" s="211" t="s">
        <v>79</v>
      </c>
      <c r="AY579" s="20" t="s">
        <v>122</v>
      </c>
      <c r="BE579" s="212">
        <f>IF(N579="základní",J579,0)</f>
        <v>0</v>
      </c>
      <c r="BF579" s="212">
        <f>IF(N579="snížená",J579,0)</f>
        <v>0</v>
      </c>
      <c r="BG579" s="212">
        <f>IF(N579="zákl. přenesená",J579,0)</f>
        <v>0</v>
      </c>
      <c r="BH579" s="212">
        <f>IF(N579="sníž. přenesená",J579,0)</f>
        <v>0</v>
      </c>
      <c r="BI579" s="212">
        <f>IF(N579="nulová",J579,0)</f>
        <v>0</v>
      </c>
      <c r="BJ579" s="20" t="s">
        <v>77</v>
      </c>
      <c r="BK579" s="212">
        <f>ROUND(I579*H579,2)</f>
        <v>0</v>
      </c>
      <c r="BL579" s="20" t="s">
        <v>256</v>
      </c>
      <c r="BM579" s="211" t="s">
        <v>865</v>
      </c>
    </row>
    <row r="580" s="2" customFormat="1">
      <c r="A580" s="41"/>
      <c r="B580" s="42"/>
      <c r="C580" s="43"/>
      <c r="D580" s="213" t="s">
        <v>132</v>
      </c>
      <c r="E580" s="43"/>
      <c r="F580" s="214" t="s">
        <v>866</v>
      </c>
      <c r="G580" s="43"/>
      <c r="H580" s="43"/>
      <c r="I580" s="215"/>
      <c r="J580" s="43"/>
      <c r="K580" s="43"/>
      <c r="L580" s="47"/>
      <c r="M580" s="216"/>
      <c r="N580" s="217"/>
      <c r="O580" s="87"/>
      <c r="P580" s="87"/>
      <c r="Q580" s="87"/>
      <c r="R580" s="87"/>
      <c r="S580" s="87"/>
      <c r="T580" s="88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T580" s="20" t="s">
        <v>132</v>
      </c>
      <c r="AU580" s="20" t="s">
        <v>79</v>
      </c>
    </row>
    <row r="581" s="14" customFormat="1">
      <c r="A581" s="14"/>
      <c r="B581" s="229"/>
      <c r="C581" s="230"/>
      <c r="D581" s="220" t="s">
        <v>134</v>
      </c>
      <c r="E581" s="231" t="s">
        <v>19</v>
      </c>
      <c r="F581" s="232" t="s">
        <v>867</v>
      </c>
      <c r="G581" s="230"/>
      <c r="H581" s="233">
        <v>18.489999999999998</v>
      </c>
      <c r="I581" s="234"/>
      <c r="J581" s="230"/>
      <c r="K581" s="230"/>
      <c r="L581" s="235"/>
      <c r="M581" s="236"/>
      <c r="N581" s="237"/>
      <c r="O581" s="237"/>
      <c r="P581" s="237"/>
      <c r="Q581" s="237"/>
      <c r="R581" s="237"/>
      <c r="S581" s="237"/>
      <c r="T581" s="238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39" t="s">
        <v>134</v>
      </c>
      <c r="AU581" s="239" t="s">
        <v>79</v>
      </c>
      <c r="AV581" s="14" t="s">
        <v>79</v>
      </c>
      <c r="AW581" s="14" t="s">
        <v>33</v>
      </c>
      <c r="AX581" s="14" t="s">
        <v>77</v>
      </c>
      <c r="AY581" s="239" t="s">
        <v>122</v>
      </c>
    </row>
    <row r="582" s="2" customFormat="1" ht="16.5" customHeight="1">
      <c r="A582" s="41"/>
      <c r="B582" s="42"/>
      <c r="C582" s="200" t="s">
        <v>868</v>
      </c>
      <c r="D582" s="200" t="s">
        <v>125</v>
      </c>
      <c r="E582" s="201" t="s">
        <v>869</v>
      </c>
      <c r="F582" s="202" t="s">
        <v>870</v>
      </c>
      <c r="G582" s="203" t="s">
        <v>167</v>
      </c>
      <c r="H582" s="204">
        <v>29.719999999999999</v>
      </c>
      <c r="I582" s="205"/>
      <c r="J582" s="206">
        <f>ROUND(I582*H582,2)</f>
        <v>0</v>
      </c>
      <c r="K582" s="202" t="s">
        <v>129</v>
      </c>
      <c r="L582" s="47"/>
      <c r="M582" s="207" t="s">
        <v>19</v>
      </c>
      <c r="N582" s="208" t="s">
        <v>43</v>
      </c>
      <c r="O582" s="87"/>
      <c r="P582" s="209">
        <f>O582*H582</f>
        <v>0</v>
      </c>
      <c r="Q582" s="209">
        <v>0</v>
      </c>
      <c r="R582" s="209">
        <f>Q582*H582</f>
        <v>0</v>
      </c>
      <c r="S582" s="209">
        <v>0.035299999999999998</v>
      </c>
      <c r="T582" s="210">
        <f>S582*H582</f>
        <v>1.0491159999999999</v>
      </c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R582" s="211" t="s">
        <v>256</v>
      </c>
      <c r="AT582" s="211" t="s">
        <v>125</v>
      </c>
      <c r="AU582" s="211" t="s">
        <v>79</v>
      </c>
      <c r="AY582" s="20" t="s">
        <v>122</v>
      </c>
      <c r="BE582" s="212">
        <f>IF(N582="základní",J582,0)</f>
        <v>0</v>
      </c>
      <c r="BF582" s="212">
        <f>IF(N582="snížená",J582,0)</f>
        <v>0</v>
      </c>
      <c r="BG582" s="212">
        <f>IF(N582="zákl. přenesená",J582,0)</f>
        <v>0</v>
      </c>
      <c r="BH582" s="212">
        <f>IF(N582="sníž. přenesená",J582,0)</f>
        <v>0</v>
      </c>
      <c r="BI582" s="212">
        <f>IF(N582="nulová",J582,0)</f>
        <v>0</v>
      </c>
      <c r="BJ582" s="20" t="s">
        <v>77</v>
      </c>
      <c r="BK582" s="212">
        <f>ROUND(I582*H582,2)</f>
        <v>0</v>
      </c>
      <c r="BL582" s="20" t="s">
        <v>256</v>
      </c>
      <c r="BM582" s="211" t="s">
        <v>871</v>
      </c>
    </row>
    <row r="583" s="2" customFormat="1">
      <c r="A583" s="41"/>
      <c r="B583" s="42"/>
      <c r="C583" s="43"/>
      <c r="D583" s="213" t="s">
        <v>132</v>
      </c>
      <c r="E583" s="43"/>
      <c r="F583" s="214" t="s">
        <v>872</v>
      </c>
      <c r="G583" s="43"/>
      <c r="H583" s="43"/>
      <c r="I583" s="215"/>
      <c r="J583" s="43"/>
      <c r="K583" s="43"/>
      <c r="L583" s="47"/>
      <c r="M583" s="216"/>
      <c r="N583" s="217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132</v>
      </c>
      <c r="AU583" s="20" t="s">
        <v>79</v>
      </c>
    </row>
    <row r="584" s="13" customFormat="1">
      <c r="A584" s="13"/>
      <c r="B584" s="218"/>
      <c r="C584" s="219"/>
      <c r="D584" s="220" t="s">
        <v>134</v>
      </c>
      <c r="E584" s="221" t="s">
        <v>19</v>
      </c>
      <c r="F584" s="222" t="s">
        <v>306</v>
      </c>
      <c r="G584" s="219"/>
      <c r="H584" s="221" t="s">
        <v>19</v>
      </c>
      <c r="I584" s="223"/>
      <c r="J584" s="219"/>
      <c r="K584" s="219"/>
      <c r="L584" s="224"/>
      <c r="M584" s="225"/>
      <c r="N584" s="226"/>
      <c r="O584" s="226"/>
      <c r="P584" s="226"/>
      <c r="Q584" s="226"/>
      <c r="R584" s="226"/>
      <c r="S584" s="226"/>
      <c r="T584" s="227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28" t="s">
        <v>134</v>
      </c>
      <c r="AU584" s="228" t="s">
        <v>79</v>
      </c>
      <c r="AV584" s="13" t="s">
        <v>77</v>
      </c>
      <c r="AW584" s="13" t="s">
        <v>33</v>
      </c>
      <c r="AX584" s="13" t="s">
        <v>72</v>
      </c>
      <c r="AY584" s="228" t="s">
        <v>122</v>
      </c>
    </row>
    <row r="585" s="14" customFormat="1">
      <c r="A585" s="14"/>
      <c r="B585" s="229"/>
      <c r="C585" s="230"/>
      <c r="D585" s="220" t="s">
        <v>134</v>
      </c>
      <c r="E585" s="231" t="s">
        <v>19</v>
      </c>
      <c r="F585" s="232" t="s">
        <v>873</v>
      </c>
      <c r="G585" s="230"/>
      <c r="H585" s="233">
        <v>29.719999999999999</v>
      </c>
      <c r="I585" s="234"/>
      <c r="J585" s="230"/>
      <c r="K585" s="230"/>
      <c r="L585" s="235"/>
      <c r="M585" s="236"/>
      <c r="N585" s="237"/>
      <c r="O585" s="237"/>
      <c r="P585" s="237"/>
      <c r="Q585" s="237"/>
      <c r="R585" s="237"/>
      <c r="S585" s="237"/>
      <c r="T585" s="23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39" t="s">
        <v>134</v>
      </c>
      <c r="AU585" s="239" t="s">
        <v>79</v>
      </c>
      <c r="AV585" s="14" t="s">
        <v>79</v>
      </c>
      <c r="AW585" s="14" t="s">
        <v>33</v>
      </c>
      <c r="AX585" s="14" t="s">
        <v>77</v>
      </c>
      <c r="AY585" s="239" t="s">
        <v>122</v>
      </c>
    </row>
    <row r="586" s="2" customFormat="1" ht="16.5" customHeight="1">
      <c r="A586" s="41"/>
      <c r="B586" s="42"/>
      <c r="C586" s="200" t="s">
        <v>874</v>
      </c>
      <c r="D586" s="200" t="s">
        <v>125</v>
      </c>
      <c r="E586" s="201" t="s">
        <v>875</v>
      </c>
      <c r="F586" s="202" t="s">
        <v>876</v>
      </c>
      <c r="G586" s="203" t="s">
        <v>167</v>
      </c>
      <c r="H586" s="204">
        <v>8.7200000000000006</v>
      </c>
      <c r="I586" s="205"/>
      <c r="J586" s="206">
        <f>ROUND(I586*H586,2)</f>
        <v>0</v>
      </c>
      <c r="K586" s="202" t="s">
        <v>129</v>
      </c>
      <c r="L586" s="47"/>
      <c r="M586" s="207" t="s">
        <v>19</v>
      </c>
      <c r="N586" s="208" t="s">
        <v>43</v>
      </c>
      <c r="O586" s="87"/>
      <c r="P586" s="209">
        <f>O586*H586</f>
        <v>0</v>
      </c>
      <c r="Q586" s="209">
        <v>0.00029999999999999997</v>
      </c>
      <c r="R586" s="209">
        <f>Q586*H586</f>
        <v>0.0026159999999999998</v>
      </c>
      <c r="S586" s="209">
        <v>0</v>
      </c>
      <c r="T586" s="210">
        <f>S586*H586</f>
        <v>0</v>
      </c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R586" s="211" t="s">
        <v>256</v>
      </c>
      <c r="AT586" s="211" t="s">
        <v>125</v>
      </c>
      <c r="AU586" s="211" t="s">
        <v>79</v>
      </c>
      <c r="AY586" s="20" t="s">
        <v>122</v>
      </c>
      <c r="BE586" s="212">
        <f>IF(N586="základní",J586,0)</f>
        <v>0</v>
      </c>
      <c r="BF586" s="212">
        <f>IF(N586="snížená",J586,0)</f>
        <v>0</v>
      </c>
      <c r="BG586" s="212">
        <f>IF(N586="zákl. přenesená",J586,0)</f>
        <v>0</v>
      </c>
      <c r="BH586" s="212">
        <f>IF(N586="sníž. přenesená",J586,0)</f>
        <v>0</v>
      </c>
      <c r="BI586" s="212">
        <f>IF(N586="nulová",J586,0)</f>
        <v>0</v>
      </c>
      <c r="BJ586" s="20" t="s">
        <v>77</v>
      </c>
      <c r="BK586" s="212">
        <f>ROUND(I586*H586,2)</f>
        <v>0</v>
      </c>
      <c r="BL586" s="20" t="s">
        <v>256</v>
      </c>
      <c r="BM586" s="211" t="s">
        <v>877</v>
      </c>
    </row>
    <row r="587" s="2" customFormat="1">
      <c r="A587" s="41"/>
      <c r="B587" s="42"/>
      <c r="C587" s="43"/>
      <c r="D587" s="213" t="s">
        <v>132</v>
      </c>
      <c r="E587" s="43"/>
      <c r="F587" s="214" t="s">
        <v>878</v>
      </c>
      <c r="G587" s="43"/>
      <c r="H587" s="43"/>
      <c r="I587" s="215"/>
      <c r="J587" s="43"/>
      <c r="K587" s="43"/>
      <c r="L587" s="47"/>
      <c r="M587" s="216"/>
      <c r="N587" s="217"/>
      <c r="O587" s="87"/>
      <c r="P587" s="87"/>
      <c r="Q587" s="87"/>
      <c r="R587" s="87"/>
      <c r="S587" s="87"/>
      <c r="T587" s="88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T587" s="20" t="s">
        <v>132</v>
      </c>
      <c r="AU587" s="20" t="s">
        <v>79</v>
      </c>
    </row>
    <row r="588" s="13" customFormat="1">
      <c r="A588" s="13"/>
      <c r="B588" s="218"/>
      <c r="C588" s="219"/>
      <c r="D588" s="220" t="s">
        <v>134</v>
      </c>
      <c r="E588" s="221" t="s">
        <v>19</v>
      </c>
      <c r="F588" s="222" t="s">
        <v>305</v>
      </c>
      <c r="G588" s="219"/>
      <c r="H588" s="221" t="s">
        <v>19</v>
      </c>
      <c r="I588" s="223"/>
      <c r="J588" s="219"/>
      <c r="K588" s="219"/>
      <c r="L588" s="224"/>
      <c r="M588" s="225"/>
      <c r="N588" s="226"/>
      <c r="O588" s="226"/>
      <c r="P588" s="226"/>
      <c r="Q588" s="226"/>
      <c r="R588" s="226"/>
      <c r="S588" s="226"/>
      <c r="T588" s="227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28" t="s">
        <v>134</v>
      </c>
      <c r="AU588" s="228" t="s">
        <v>79</v>
      </c>
      <c r="AV588" s="13" t="s">
        <v>77</v>
      </c>
      <c r="AW588" s="13" t="s">
        <v>33</v>
      </c>
      <c r="AX588" s="13" t="s">
        <v>72</v>
      </c>
      <c r="AY588" s="228" t="s">
        <v>122</v>
      </c>
    </row>
    <row r="589" s="13" customFormat="1">
      <c r="A589" s="13"/>
      <c r="B589" s="218"/>
      <c r="C589" s="219"/>
      <c r="D589" s="220" t="s">
        <v>134</v>
      </c>
      <c r="E589" s="221" t="s">
        <v>19</v>
      </c>
      <c r="F589" s="222" t="s">
        <v>306</v>
      </c>
      <c r="G589" s="219"/>
      <c r="H589" s="221" t="s">
        <v>19</v>
      </c>
      <c r="I589" s="223"/>
      <c r="J589" s="219"/>
      <c r="K589" s="219"/>
      <c r="L589" s="224"/>
      <c r="M589" s="225"/>
      <c r="N589" s="226"/>
      <c r="O589" s="226"/>
      <c r="P589" s="226"/>
      <c r="Q589" s="226"/>
      <c r="R589" s="226"/>
      <c r="S589" s="226"/>
      <c r="T589" s="227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28" t="s">
        <v>134</v>
      </c>
      <c r="AU589" s="228" t="s">
        <v>79</v>
      </c>
      <c r="AV589" s="13" t="s">
        <v>77</v>
      </c>
      <c r="AW589" s="13" t="s">
        <v>33</v>
      </c>
      <c r="AX589" s="13" t="s">
        <v>72</v>
      </c>
      <c r="AY589" s="228" t="s">
        <v>122</v>
      </c>
    </row>
    <row r="590" s="14" customFormat="1">
      <c r="A590" s="14"/>
      <c r="B590" s="229"/>
      <c r="C590" s="230"/>
      <c r="D590" s="220" t="s">
        <v>134</v>
      </c>
      <c r="E590" s="231" t="s">
        <v>19</v>
      </c>
      <c r="F590" s="232" t="s">
        <v>307</v>
      </c>
      <c r="G590" s="230"/>
      <c r="H590" s="233">
        <v>8.7200000000000006</v>
      </c>
      <c r="I590" s="234"/>
      <c r="J590" s="230"/>
      <c r="K590" s="230"/>
      <c r="L590" s="235"/>
      <c r="M590" s="236"/>
      <c r="N590" s="237"/>
      <c r="O590" s="237"/>
      <c r="P590" s="237"/>
      <c r="Q590" s="237"/>
      <c r="R590" s="237"/>
      <c r="S590" s="237"/>
      <c r="T590" s="238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39" t="s">
        <v>134</v>
      </c>
      <c r="AU590" s="239" t="s">
        <v>79</v>
      </c>
      <c r="AV590" s="14" t="s">
        <v>79</v>
      </c>
      <c r="AW590" s="14" t="s">
        <v>33</v>
      </c>
      <c r="AX590" s="14" t="s">
        <v>77</v>
      </c>
      <c r="AY590" s="239" t="s">
        <v>122</v>
      </c>
    </row>
    <row r="591" s="2" customFormat="1" ht="16.5" customHeight="1">
      <c r="A591" s="41"/>
      <c r="B591" s="42"/>
      <c r="C591" s="200" t="s">
        <v>879</v>
      </c>
      <c r="D591" s="200" t="s">
        <v>125</v>
      </c>
      <c r="E591" s="201" t="s">
        <v>880</v>
      </c>
      <c r="F591" s="202" t="s">
        <v>881</v>
      </c>
      <c r="G591" s="203" t="s">
        <v>236</v>
      </c>
      <c r="H591" s="204">
        <v>9</v>
      </c>
      <c r="I591" s="205"/>
      <c r="J591" s="206">
        <f>ROUND(I591*H591,2)</f>
        <v>0</v>
      </c>
      <c r="K591" s="202" t="s">
        <v>129</v>
      </c>
      <c r="L591" s="47"/>
      <c r="M591" s="207" t="s">
        <v>19</v>
      </c>
      <c r="N591" s="208" t="s">
        <v>43</v>
      </c>
      <c r="O591" s="87"/>
      <c r="P591" s="209">
        <f>O591*H591</f>
        <v>0</v>
      </c>
      <c r="Q591" s="209">
        <v>0.00021000000000000001</v>
      </c>
      <c r="R591" s="209">
        <f>Q591*H591</f>
        <v>0.0018900000000000002</v>
      </c>
      <c r="S591" s="209">
        <v>0</v>
      </c>
      <c r="T591" s="210">
        <f>S591*H591</f>
        <v>0</v>
      </c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R591" s="211" t="s">
        <v>256</v>
      </c>
      <c r="AT591" s="211" t="s">
        <v>125</v>
      </c>
      <c r="AU591" s="211" t="s">
        <v>79</v>
      </c>
      <c r="AY591" s="20" t="s">
        <v>122</v>
      </c>
      <c r="BE591" s="212">
        <f>IF(N591="základní",J591,0)</f>
        <v>0</v>
      </c>
      <c r="BF591" s="212">
        <f>IF(N591="snížená",J591,0)</f>
        <v>0</v>
      </c>
      <c r="BG591" s="212">
        <f>IF(N591="zákl. přenesená",J591,0)</f>
        <v>0</v>
      </c>
      <c r="BH591" s="212">
        <f>IF(N591="sníž. přenesená",J591,0)</f>
        <v>0</v>
      </c>
      <c r="BI591" s="212">
        <f>IF(N591="nulová",J591,0)</f>
        <v>0</v>
      </c>
      <c r="BJ591" s="20" t="s">
        <v>77</v>
      </c>
      <c r="BK591" s="212">
        <f>ROUND(I591*H591,2)</f>
        <v>0</v>
      </c>
      <c r="BL591" s="20" t="s">
        <v>256</v>
      </c>
      <c r="BM591" s="211" t="s">
        <v>882</v>
      </c>
    </row>
    <row r="592" s="2" customFormat="1">
      <c r="A592" s="41"/>
      <c r="B592" s="42"/>
      <c r="C592" s="43"/>
      <c r="D592" s="213" t="s">
        <v>132</v>
      </c>
      <c r="E592" s="43"/>
      <c r="F592" s="214" t="s">
        <v>883</v>
      </c>
      <c r="G592" s="43"/>
      <c r="H592" s="43"/>
      <c r="I592" s="215"/>
      <c r="J592" s="43"/>
      <c r="K592" s="43"/>
      <c r="L592" s="47"/>
      <c r="M592" s="216"/>
      <c r="N592" s="217"/>
      <c r="O592" s="87"/>
      <c r="P592" s="87"/>
      <c r="Q592" s="87"/>
      <c r="R592" s="87"/>
      <c r="S592" s="87"/>
      <c r="T592" s="88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T592" s="20" t="s">
        <v>132</v>
      </c>
      <c r="AU592" s="20" t="s">
        <v>79</v>
      </c>
    </row>
    <row r="593" s="2" customFormat="1" ht="16.5" customHeight="1">
      <c r="A593" s="41"/>
      <c r="B593" s="42"/>
      <c r="C593" s="200" t="s">
        <v>884</v>
      </c>
      <c r="D593" s="200" t="s">
        <v>125</v>
      </c>
      <c r="E593" s="201" t="s">
        <v>885</v>
      </c>
      <c r="F593" s="202" t="s">
        <v>886</v>
      </c>
      <c r="G593" s="203" t="s">
        <v>236</v>
      </c>
      <c r="H593" s="204">
        <v>1</v>
      </c>
      <c r="I593" s="205"/>
      <c r="J593" s="206">
        <f>ROUND(I593*H593,2)</f>
        <v>0</v>
      </c>
      <c r="K593" s="202" t="s">
        <v>129</v>
      </c>
      <c r="L593" s="47"/>
      <c r="M593" s="207" t="s">
        <v>19</v>
      </c>
      <c r="N593" s="208" t="s">
        <v>43</v>
      </c>
      <c r="O593" s="87"/>
      <c r="P593" s="209">
        <f>O593*H593</f>
        <v>0</v>
      </c>
      <c r="Q593" s="209">
        <v>0.00020000000000000001</v>
      </c>
      <c r="R593" s="209">
        <f>Q593*H593</f>
        <v>0.00020000000000000001</v>
      </c>
      <c r="S593" s="209">
        <v>0</v>
      </c>
      <c r="T593" s="210">
        <f>S593*H593</f>
        <v>0</v>
      </c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R593" s="211" t="s">
        <v>256</v>
      </c>
      <c r="AT593" s="211" t="s">
        <v>125</v>
      </c>
      <c r="AU593" s="211" t="s">
        <v>79</v>
      </c>
      <c r="AY593" s="20" t="s">
        <v>122</v>
      </c>
      <c r="BE593" s="212">
        <f>IF(N593="základní",J593,0)</f>
        <v>0</v>
      </c>
      <c r="BF593" s="212">
        <f>IF(N593="snížená",J593,0)</f>
        <v>0</v>
      </c>
      <c r="BG593" s="212">
        <f>IF(N593="zákl. přenesená",J593,0)</f>
        <v>0</v>
      </c>
      <c r="BH593" s="212">
        <f>IF(N593="sníž. přenesená",J593,0)</f>
        <v>0</v>
      </c>
      <c r="BI593" s="212">
        <f>IF(N593="nulová",J593,0)</f>
        <v>0</v>
      </c>
      <c r="BJ593" s="20" t="s">
        <v>77</v>
      </c>
      <c r="BK593" s="212">
        <f>ROUND(I593*H593,2)</f>
        <v>0</v>
      </c>
      <c r="BL593" s="20" t="s">
        <v>256</v>
      </c>
      <c r="BM593" s="211" t="s">
        <v>887</v>
      </c>
    </row>
    <row r="594" s="2" customFormat="1">
      <c r="A594" s="41"/>
      <c r="B594" s="42"/>
      <c r="C594" s="43"/>
      <c r="D594" s="213" t="s">
        <v>132</v>
      </c>
      <c r="E594" s="43"/>
      <c r="F594" s="214" t="s">
        <v>888</v>
      </c>
      <c r="G594" s="43"/>
      <c r="H594" s="43"/>
      <c r="I594" s="215"/>
      <c r="J594" s="43"/>
      <c r="K594" s="43"/>
      <c r="L594" s="47"/>
      <c r="M594" s="216"/>
      <c r="N594" s="217"/>
      <c r="O594" s="87"/>
      <c r="P594" s="87"/>
      <c r="Q594" s="87"/>
      <c r="R594" s="87"/>
      <c r="S594" s="87"/>
      <c r="T594" s="88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T594" s="20" t="s">
        <v>132</v>
      </c>
      <c r="AU594" s="20" t="s">
        <v>79</v>
      </c>
    </row>
    <row r="595" s="2" customFormat="1" ht="16.5" customHeight="1">
      <c r="A595" s="41"/>
      <c r="B595" s="42"/>
      <c r="C595" s="200" t="s">
        <v>889</v>
      </c>
      <c r="D595" s="200" t="s">
        <v>125</v>
      </c>
      <c r="E595" s="201" t="s">
        <v>890</v>
      </c>
      <c r="F595" s="202" t="s">
        <v>891</v>
      </c>
      <c r="G595" s="203" t="s">
        <v>139</v>
      </c>
      <c r="H595" s="204">
        <v>16.100000000000001</v>
      </c>
      <c r="I595" s="205"/>
      <c r="J595" s="206">
        <f>ROUND(I595*H595,2)</f>
        <v>0</v>
      </c>
      <c r="K595" s="202" t="s">
        <v>129</v>
      </c>
      <c r="L595" s="47"/>
      <c r="M595" s="207" t="s">
        <v>19</v>
      </c>
      <c r="N595" s="208" t="s">
        <v>43</v>
      </c>
      <c r="O595" s="87"/>
      <c r="P595" s="209">
        <f>O595*H595</f>
        <v>0</v>
      </c>
      <c r="Q595" s="209">
        <v>0.00142</v>
      </c>
      <c r="R595" s="209">
        <f>Q595*H595</f>
        <v>0.022862000000000004</v>
      </c>
      <c r="S595" s="209">
        <v>0</v>
      </c>
      <c r="T595" s="210">
        <f>S595*H595</f>
        <v>0</v>
      </c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R595" s="211" t="s">
        <v>256</v>
      </c>
      <c r="AT595" s="211" t="s">
        <v>125</v>
      </c>
      <c r="AU595" s="211" t="s">
        <v>79</v>
      </c>
      <c r="AY595" s="20" t="s">
        <v>122</v>
      </c>
      <c r="BE595" s="212">
        <f>IF(N595="základní",J595,0)</f>
        <v>0</v>
      </c>
      <c r="BF595" s="212">
        <f>IF(N595="snížená",J595,0)</f>
        <v>0</v>
      </c>
      <c r="BG595" s="212">
        <f>IF(N595="zákl. přenesená",J595,0)</f>
        <v>0</v>
      </c>
      <c r="BH595" s="212">
        <f>IF(N595="sníž. přenesená",J595,0)</f>
        <v>0</v>
      </c>
      <c r="BI595" s="212">
        <f>IF(N595="nulová",J595,0)</f>
        <v>0</v>
      </c>
      <c r="BJ595" s="20" t="s">
        <v>77</v>
      </c>
      <c r="BK595" s="212">
        <f>ROUND(I595*H595,2)</f>
        <v>0</v>
      </c>
      <c r="BL595" s="20" t="s">
        <v>256</v>
      </c>
      <c r="BM595" s="211" t="s">
        <v>892</v>
      </c>
    </row>
    <row r="596" s="2" customFormat="1">
      <c r="A596" s="41"/>
      <c r="B596" s="42"/>
      <c r="C596" s="43"/>
      <c r="D596" s="213" t="s">
        <v>132</v>
      </c>
      <c r="E596" s="43"/>
      <c r="F596" s="214" t="s">
        <v>893</v>
      </c>
      <c r="G596" s="43"/>
      <c r="H596" s="43"/>
      <c r="I596" s="215"/>
      <c r="J596" s="43"/>
      <c r="K596" s="43"/>
      <c r="L596" s="47"/>
      <c r="M596" s="216"/>
      <c r="N596" s="217"/>
      <c r="O596" s="87"/>
      <c r="P596" s="87"/>
      <c r="Q596" s="87"/>
      <c r="R596" s="87"/>
      <c r="S596" s="87"/>
      <c r="T596" s="88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T596" s="20" t="s">
        <v>132</v>
      </c>
      <c r="AU596" s="20" t="s">
        <v>79</v>
      </c>
    </row>
    <row r="597" s="14" customFormat="1">
      <c r="A597" s="14"/>
      <c r="B597" s="229"/>
      <c r="C597" s="230"/>
      <c r="D597" s="220" t="s">
        <v>134</v>
      </c>
      <c r="E597" s="231" t="s">
        <v>19</v>
      </c>
      <c r="F597" s="232" t="s">
        <v>894</v>
      </c>
      <c r="G597" s="230"/>
      <c r="H597" s="233">
        <v>16.100000000000001</v>
      </c>
      <c r="I597" s="234"/>
      <c r="J597" s="230"/>
      <c r="K597" s="230"/>
      <c r="L597" s="235"/>
      <c r="M597" s="236"/>
      <c r="N597" s="237"/>
      <c r="O597" s="237"/>
      <c r="P597" s="237"/>
      <c r="Q597" s="237"/>
      <c r="R597" s="237"/>
      <c r="S597" s="237"/>
      <c r="T597" s="238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39" t="s">
        <v>134</v>
      </c>
      <c r="AU597" s="239" t="s">
        <v>79</v>
      </c>
      <c r="AV597" s="14" t="s">
        <v>79</v>
      </c>
      <c r="AW597" s="14" t="s">
        <v>33</v>
      </c>
      <c r="AX597" s="14" t="s">
        <v>77</v>
      </c>
      <c r="AY597" s="239" t="s">
        <v>122</v>
      </c>
    </row>
    <row r="598" s="2" customFormat="1" ht="16.5" customHeight="1">
      <c r="A598" s="41"/>
      <c r="B598" s="42"/>
      <c r="C598" s="200" t="s">
        <v>895</v>
      </c>
      <c r="D598" s="200" t="s">
        <v>125</v>
      </c>
      <c r="E598" s="201" t="s">
        <v>896</v>
      </c>
      <c r="F598" s="202" t="s">
        <v>897</v>
      </c>
      <c r="G598" s="203" t="s">
        <v>167</v>
      </c>
      <c r="H598" s="204">
        <v>8.7200000000000006</v>
      </c>
      <c r="I598" s="205"/>
      <c r="J598" s="206">
        <f>ROUND(I598*H598,2)</f>
        <v>0</v>
      </c>
      <c r="K598" s="202" t="s">
        <v>129</v>
      </c>
      <c r="L598" s="47"/>
      <c r="M598" s="207" t="s">
        <v>19</v>
      </c>
      <c r="N598" s="208" t="s">
        <v>43</v>
      </c>
      <c r="O598" s="87"/>
      <c r="P598" s="209">
        <f>O598*H598</f>
        <v>0</v>
      </c>
      <c r="Q598" s="209">
        <v>0.0015</v>
      </c>
      <c r="R598" s="209">
        <f>Q598*H598</f>
        <v>0.013080000000000001</v>
      </c>
      <c r="S598" s="209">
        <v>0</v>
      </c>
      <c r="T598" s="210">
        <f>S598*H598</f>
        <v>0</v>
      </c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R598" s="211" t="s">
        <v>256</v>
      </c>
      <c r="AT598" s="211" t="s">
        <v>125</v>
      </c>
      <c r="AU598" s="211" t="s">
        <v>79</v>
      </c>
      <c r="AY598" s="20" t="s">
        <v>122</v>
      </c>
      <c r="BE598" s="212">
        <f>IF(N598="základní",J598,0)</f>
        <v>0</v>
      </c>
      <c r="BF598" s="212">
        <f>IF(N598="snížená",J598,0)</f>
        <v>0</v>
      </c>
      <c r="BG598" s="212">
        <f>IF(N598="zákl. přenesená",J598,0)</f>
        <v>0</v>
      </c>
      <c r="BH598" s="212">
        <f>IF(N598="sníž. přenesená",J598,0)</f>
        <v>0</v>
      </c>
      <c r="BI598" s="212">
        <f>IF(N598="nulová",J598,0)</f>
        <v>0</v>
      </c>
      <c r="BJ598" s="20" t="s">
        <v>77</v>
      </c>
      <c r="BK598" s="212">
        <f>ROUND(I598*H598,2)</f>
        <v>0</v>
      </c>
      <c r="BL598" s="20" t="s">
        <v>256</v>
      </c>
      <c r="BM598" s="211" t="s">
        <v>898</v>
      </c>
    </row>
    <row r="599" s="2" customFormat="1">
      <c r="A599" s="41"/>
      <c r="B599" s="42"/>
      <c r="C599" s="43"/>
      <c r="D599" s="213" t="s">
        <v>132</v>
      </c>
      <c r="E599" s="43"/>
      <c r="F599" s="214" t="s">
        <v>899</v>
      </c>
      <c r="G599" s="43"/>
      <c r="H599" s="43"/>
      <c r="I599" s="215"/>
      <c r="J599" s="43"/>
      <c r="K599" s="43"/>
      <c r="L599" s="47"/>
      <c r="M599" s="216"/>
      <c r="N599" s="217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132</v>
      </c>
      <c r="AU599" s="20" t="s">
        <v>79</v>
      </c>
    </row>
    <row r="600" s="2" customFormat="1" ht="24.15" customHeight="1">
      <c r="A600" s="41"/>
      <c r="B600" s="42"/>
      <c r="C600" s="200" t="s">
        <v>900</v>
      </c>
      <c r="D600" s="200" t="s">
        <v>125</v>
      </c>
      <c r="E600" s="201" t="s">
        <v>901</v>
      </c>
      <c r="F600" s="202" t="s">
        <v>902</v>
      </c>
      <c r="G600" s="203" t="s">
        <v>167</v>
      </c>
      <c r="H600" s="204">
        <v>8.7200000000000006</v>
      </c>
      <c r="I600" s="205"/>
      <c r="J600" s="206">
        <f>ROUND(I600*H600,2)</f>
        <v>0</v>
      </c>
      <c r="K600" s="202" t="s">
        <v>129</v>
      </c>
      <c r="L600" s="47"/>
      <c r="M600" s="207" t="s">
        <v>19</v>
      </c>
      <c r="N600" s="208" t="s">
        <v>43</v>
      </c>
      <c r="O600" s="87"/>
      <c r="P600" s="209">
        <f>O600*H600</f>
        <v>0</v>
      </c>
      <c r="Q600" s="209">
        <v>0.0060000000000000001</v>
      </c>
      <c r="R600" s="209">
        <f>Q600*H600</f>
        <v>0.052320000000000005</v>
      </c>
      <c r="S600" s="209">
        <v>0</v>
      </c>
      <c r="T600" s="210">
        <f>S600*H600</f>
        <v>0</v>
      </c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R600" s="211" t="s">
        <v>256</v>
      </c>
      <c r="AT600" s="211" t="s">
        <v>125</v>
      </c>
      <c r="AU600" s="211" t="s">
        <v>79</v>
      </c>
      <c r="AY600" s="20" t="s">
        <v>122</v>
      </c>
      <c r="BE600" s="212">
        <f>IF(N600="základní",J600,0)</f>
        <v>0</v>
      </c>
      <c r="BF600" s="212">
        <f>IF(N600="snížená",J600,0)</f>
        <v>0</v>
      </c>
      <c r="BG600" s="212">
        <f>IF(N600="zákl. přenesená",J600,0)</f>
        <v>0</v>
      </c>
      <c r="BH600" s="212">
        <f>IF(N600="sníž. přenesená",J600,0)</f>
        <v>0</v>
      </c>
      <c r="BI600" s="212">
        <f>IF(N600="nulová",J600,0)</f>
        <v>0</v>
      </c>
      <c r="BJ600" s="20" t="s">
        <v>77</v>
      </c>
      <c r="BK600" s="212">
        <f>ROUND(I600*H600,2)</f>
        <v>0</v>
      </c>
      <c r="BL600" s="20" t="s">
        <v>256</v>
      </c>
      <c r="BM600" s="211" t="s">
        <v>903</v>
      </c>
    </row>
    <row r="601" s="2" customFormat="1">
      <c r="A601" s="41"/>
      <c r="B601" s="42"/>
      <c r="C601" s="43"/>
      <c r="D601" s="213" t="s">
        <v>132</v>
      </c>
      <c r="E601" s="43"/>
      <c r="F601" s="214" t="s">
        <v>904</v>
      </c>
      <c r="G601" s="43"/>
      <c r="H601" s="43"/>
      <c r="I601" s="215"/>
      <c r="J601" s="43"/>
      <c r="K601" s="43"/>
      <c r="L601" s="47"/>
      <c r="M601" s="216"/>
      <c r="N601" s="217"/>
      <c r="O601" s="87"/>
      <c r="P601" s="87"/>
      <c r="Q601" s="87"/>
      <c r="R601" s="87"/>
      <c r="S601" s="87"/>
      <c r="T601" s="88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T601" s="20" t="s">
        <v>132</v>
      </c>
      <c r="AU601" s="20" t="s">
        <v>79</v>
      </c>
    </row>
    <row r="602" s="2" customFormat="1" ht="16.5" customHeight="1">
      <c r="A602" s="41"/>
      <c r="B602" s="42"/>
      <c r="C602" s="262" t="s">
        <v>905</v>
      </c>
      <c r="D602" s="262" t="s">
        <v>314</v>
      </c>
      <c r="E602" s="263" t="s">
        <v>906</v>
      </c>
      <c r="F602" s="264" t="s">
        <v>907</v>
      </c>
      <c r="G602" s="265" t="s">
        <v>167</v>
      </c>
      <c r="H602" s="266">
        <v>9.5920000000000005</v>
      </c>
      <c r="I602" s="267"/>
      <c r="J602" s="268">
        <f>ROUND(I602*H602,2)</f>
        <v>0</v>
      </c>
      <c r="K602" s="264" t="s">
        <v>19</v>
      </c>
      <c r="L602" s="269"/>
      <c r="M602" s="270" t="s">
        <v>19</v>
      </c>
      <c r="N602" s="271" t="s">
        <v>43</v>
      </c>
      <c r="O602" s="87"/>
      <c r="P602" s="209">
        <f>O602*H602</f>
        <v>0</v>
      </c>
      <c r="Q602" s="209">
        <v>0.021999999999999999</v>
      </c>
      <c r="R602" s="209">
        <f>Q602*H602</f>
        <v>0.21102399999999999</v>
      </c>
      <c r="S602" s="209">
        <v>0</v>
      </c>
      <c r="T602" s="210">
        <f>S602*H602</f>
        <v>0</v>
      </c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R602" s="211" t="s">
        <v>361</v>
      </c>
      <c r="AT602" s="211" t="s">
        <v>314</v>
      </c>
      <c r="AU602" s="211" t="s">
        <v>79</v>
      </c>
      <c r="AY602" s="20" t="s">
        <v>122</v>
      </c>
      <c r="BE602" s="212">
        <f>IF(N602="základní",J602,0)</f>
        <v>0</v>
      </c>
      <c r="BF602" s="212">
        <f>IF(N602="snížená",J602,0)</f>
        <v>0</v>
      </c>
      <c r="BG602" s="212">
        <f>IF(N602="zákl. přenesená",J602,0)</f>
        <v>0</v>
      </c>
      <c r="BH602" s="212">
        <f>IF(N602="sníž. přenesená",J602,0)</f>
        <v>0</v>
      </c>
      <c r="BI602" s="212">
        <f>IF(N602="nulová",J602,0)</f>
        <v>0</v>
      </c>
      <c r="BJ602" s="20" t="s">
        <v>77</v>
      </c>
      <c r="BK602" s="212">
        <f>ROUND(I602*H602,2)</f>
        <v>0</v>
      </c>
      <c r="BL602" s="20" t="s">
        <v>256</v>
      </c>
      <c r="BM602" s="211" t="s">
        <v>908</v>
      </c>
    </row>
    <row r="603" s="14" customFormat="1">
      <c r="A603" s="14"/>
      <c r="B603" s="229"/>
      <c r="C603" s="230"/>
      <c r="D603" s="220" t="s">
        <v>134</v>
      </c>
      <c r="E603" s="230"/>
      <c r="F603" s="232" t="s">
        <v>909</v>
      </c>
      <c r="G603" s="230"/>
      <c r="H603" s="233">
        <v>9.5920000000000005</v>
      </c>
      <c r="I603" s="234"/>
      <c r="J603" s="230"/>
      <c r="K603" s="230"/>
      <c r="L603" s="235"/>
      <c r="M603" s="236"/>
      <c r="N603" s="237"/>
      <c r="O603" s="237"/>
      <c r="P603" s="237"/>
      <c r="Q603" s="237"/>
      <c r="R603" s="237"/>
      <c r="S603" s="237"/>
      <c r="T603" s="238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39" t="s">
        <v>134</v>
      </c>
      <c r="AU603" s="239" t="s">
        <v>79</v>
      </c>
      <c r="AV603" s="14" t="s">
        <v>79</v>
      </c>
      <c r="AW603" s="14" t="s">
        <v>4</v>
      </c>
      <c r="AX603" s="14" t="s">
        <v>77</v>
      </c>
      <c r="AY603" s="239" t="s">
        <v>122</v>
      </c>
    </row>
    <row r="604" s="2" customFormat="1" ht="16.5" customHeight="1">
      <c r="A604" s="41"/>
      <c r="B604" s="42"/>
      <c r="C604" s="200" t="s">
        <v>910</v>
      </c>
      <c r="D604" s="200" t="s">
        <v>125</v>
      </c>
      <c r="E604" s="201" t="s">
        <v>911</v>
      </c>
      <c r="F604" s="202" t="s">
        <v>912</v>
      </c>
      <c r="G604" s="203" t="s">
        <v>139</v>
      </c>
      <c r="H604" s="204">
        <v>16.100000000000001</v>
      </c>
      <c r="I604" s="205"/>
      <c r="J604" s="206">
        <f>ROUND(I604*H604,2)</f>
        <v>0</v>
      </c>
      <c r="K604" s="202" t="s">
        <v>129</v>
      </c>
      <c r="L604" s="47"/>
      <c r="M604" s="207" t="s">
        <v>19</v>
      </c>
      <c r="N604" s="208" t="s">
        <v>43</v>
      </c>
      <c r="O604" s="87"/>
      <c r="P604" s="209">
        <f>O604*H604</f>
        <v>0</v>
      </c>
      <c r="Q604" s="209">
        <v>9.0000000000000006E-05</v>
      </c>
      <c r="R604" s="209">
        <f>Q604*H604</f>
        <v>0.0014490000000000002</v>
      </c>
      <c r="S604" s="209">
        <v>0</v>
      </c>
      <c r="T604" s="210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11" t="s">
        <v>256</v>
      </c>
      <c r="AT604" s="211" t="s">
        <v>125</v>
      </c>
      <c r="AU604" s="211" t="s">
        <v>79</v>
      </c>
      <c r="AY604" s="20" t="s">
        <v>122</v>
      </c>
      <c r="BE604" s="212">
        <f>IF(N604="základní",J604,0)</f>
        <v>0</v>
      </c>
      <c r="BF604" s="212">
        <f>IF(N604="snížená",J604,0)</f>
        <v>0</v>
      </c>
      <c r="BG604" s="212">
        <f>IF(N604="zákl. přenesená",J604,0)</f>
        <v>0</v>
      </c>
      <c r="BH604" s="212">
        <f>IF(N604="sníž. přenesená",J604,0)</f>
        <v>0</v>
      </c>
      <c r="BI604" s="212">
        <f>IF(N604="nulová",J604,0)</f>
        <v>0</v>
      </c>
      <c r="BJ604" s="20" t="s">
        <v>77</v>
      </c>
      <c r="BK604" s="212">
        <f>ROUND(I604*H604,2)</f>
        <v>0</v>
      </c>
      <c r="BL604" s="20" t="s">
        <v>256</v>
      </c>
      <c r="BM604" s="211" t="s">
        <v>913</v>
      </c>
    </row>
    <row r="605" s="2" customFormat="1">
      <c r="A605" s="41"/>
      <c r="B605" s="42"/>
      <c r="C605" s="43"/>
      <c r="D605" s="213" t="s">
        <v>132</v>
      </c>
      <c r="E605" s="43"/>
      <c r="F605" s="214" t="s">
        <v>914</v>
      </c>
      <c r="G605" s="43"/>
      <c r="H605" s="43"/>
      <c r="I605" s="215"/>
      <c r="J605" s="43"/>
      <c r="K605" s="43"/>
      <c r="L605" s="47"/>
      <c r="M605" s="216"/>
      <c r="N605" s="217"/>
      <c r="O605" s="87"/>
      <c r="P605" s="87"/>
      <c r="Q605" s="87"/>
      <c r="R605" s="87"/>
      <c r="S605" s="87"/>
      <c r="T605" s="88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T605" s="20" t="s">
        <v>132</v>
      </c>
      <c r="AU605" s="20" t="s">
        <v>79</v>
      </c>
    </row>
    <row r="606" s="14" customFormat="1">
      <c r="A606" s="14"/>
      <c r="B606" s="229"/>
      <c r="C606" s="230"/>
      <c r="D606" s="220" t="s">
        <v>134</v>
      </c>
      <c r="E606" s="231" t="s">
        <v>19</v>
      </c>
      <c r="F606" s="232" t="s">
        <v>894</v>
      </c>
      <c r="G606" s="230"/>
      <c r="H606" s="233">
        <v>16.100000000000001</v>
      </c>
      <c r="I606" s="234"/>
      <c r="J606" s="230"/>
      <c r="K606" s="230"/>
      <c r="L606" s="235"/>
      <c r="M606" s="236"/>
      <c r="N606" s="237"/>
      <c r="O606" s="237"/>
      <c r="P606" s="237"/>
      <c r="Q606" s="237"/>
      <c r="R606" s="237"/>
      <c r="S606" s="237"/>
      <c r="T606" s="238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39" t="s">
        <v>134</v>
      </c>
      <c r="AU606" s="239" t="s">
        <v>79</v>
      </c>
      <c r="AV606" s="14" t="s">
        <v>79</v>
      </c>
      <c r="AW606" s="14" t="s">
        <v>33</v>
      </c>
      <c r="AX606" s="14" t="s">
        <v>77</v>
      </c>
      <c r="AY606" s="239" t="s">
        <v>122</v>
      </c>
    </row>
    <row r="607" s="2" customFormat="1" ht="24.15" customHeight="1">
      <c r="A607" s="41"/>
      <c r="B607" s="42"/>
      <c r="C607" s="200" t="s">
        <v>915</v>
      </c>
      <c r="D607" s="200" t="s">
        <v>125</v>
      </c>
      <c r="E607" s="201" t="s">
        <v>916</v>
      </c>
      <c r="F607" s="202" t="s">
        <v>917</v>
      </c>
      <c r="G607" s="203" t="s">
        <v>471</v>
      </c>
      <c r="H607" s="272"/>
      <c r="I607" s="205"/>
      <c r="J607" s="206">
        <f>ROUND(I607*H607,2)</f>
        <v>0</v>
      </c>
      <c r="K607" s="202" t="s">
        <v>129</v>
      </c>
      <c r="L607" s="47"/>
      <c r="M607" s="207" t="s">
        <v>19</v>
      </c>
      <c r="N607" s="208" t="s">
        <v>43</v>
      </c>
      <c r="O607" s="87"/>
      <c r="P607" s="209">
        <f>O607*H607</f>
        <v>0</v>
      </c>
      <c r="Q607" s="209">
        <v>0</v>
      </c>
      <c r="R607" s="209">
        <f>Q607*H607</f>
        <v>0</v>
      </c>
      <c r="S607" s="209">
        <v>0</v>
      </c>
      <c r="T607" s="210">
        <f>S607*H607</f>
        <v>0</v>
      </c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R607" s="211" t="s">
        <v>256</v>
      </c>
      <c r="AT607" s="211" t="s">
        <v>125</v>
      </c>
      <c r="AU607" s="211" t="s">
        <v>79</v>
      </c>
      <c r="AY607" s="20" t="s">
        <v>122</v>
      </c>
      <c r="BE607" s="212">
        <f>IF(N607="základní",J607,0)</f>
        <v>0</v>
      </c>
      <c r="BF607" s="212">
        <f>IF(N607="snížená",J607,0)</f>
        <v>0</v>
      </c>
      <c r="BG607" s="212">
        <f>IF(N607="zákl. přenesená",J607,0)</f>
        <v>0</v>
      </c>
      <c r="BH607" s="212">
        <f>IF(N607="sníž. přenesená",J607,0)</f>
        <v>0</v>
      </c>
      <c r="BI607" s="212">
        <f>IF(N607="nulová",J607,0)</f>
        <v>0</v>
      </c>
      <c r="BJ607" s="20" t="s">
        <v>77</v>
      </c>
      <c r="BK607" s="212">
        <f>ROUND(I607*H607,2)</f>
        <v>0</v>
      </c>
      <c r="BL607" s="20" t="s">
        <v>256</v>
      </c>
      <c r="BM607" s="211" t="s">
        <v>918</v>
      </c>
    </row>
    <row r="608" s="2" customFormat="1">
      <c r="A608" s="41"/>
      <c r="B608" s="42"/>
      <c r="C608" s="43"/>
      <c r="D608" s="213" t="s">
        <v>132</v>
      </c>
      <c r="E608" s="43"/>
      <c r="F608" s="214" t="s">
        <v>919</v>
      </c>
      <c r="G608" s="43"/>
      <c r="H608" s="43"/>
      <c r="I608" s="215"/>
      <c r="J608" s="43"/>
      <c r="K608" s="43"/>
      <c r="L608" s="47"/>
      <c r="M608" s="216"/>
      <c r="N608" s="217"/>
      <c r="O608" s="87"/>
      <c r="P608" s="87"/>
      <c r="Q608" s="87"/>
      <c r="R608" s="87"/>
      <c r="S608" s="87"/>
      <c r="T608" s="88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T608" s="20" t="s">
        <v>132</v>
      </c>
      <c r="AU608" s="20" t="s">
        <v>79</v>
      </c>
    </row>
    <row r="609" s="12" customFormat="1" ht="22.8" customHeight="1">
      <c r="A609" s="12"/>
      <c r="B609" s="184"/>
      <c r="C609" s="185"/>
      <c r="D609" s="186" t="s">
        <v>71</v>
      </c>
      <c r="E609" s="198" t="s">
        <v>920</v>
      </c>
      <c r="F609" s="198" t="s">
        <v>921</v>
      </c>
      <c r="G609" s="185"/>
      <c r="H609" s="185"/>
      <c r="I609" s="188"/>
      <c r="J609" s="199">
        <f>BK609</f>
        <v>0</v>
      </c>
      <c r="K609" s="185"/>
      <c r="L609" s="190"/>
      <c r="M609" s="191"/>
      <c r="N609" s="192"/>
      <c r="O609" s="192"/>
      <c r="P609" s="193">
        <f>SUM(P610:P641)</f>
        <v>0</v>
      </c>
      <c r="Q609" s="192"/>
      <c r="R609" s="193">
        <f>SUM(R610:R641)</f>
        <v>0.30721527999999998</v>
      </c>
      <c r="S609" s="192"/>
      <c r="T609" s="194">
        <f>SUM(T610:T641)</f>
        <v>0.13458899999999999</v>
      </c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R609" s="195" t="s">
        <v>79</v>
      </c>
      <c r="AT609" s="196" t="s">
        <v>71</v>
      </c>
      <c r="AU609" s="196" t="s">
        <v>77</v>
      </c>
      <c r="AY609" s="195" t="s">
        <v>122</v>
      </c>
      <c r="BK609" s="197">
        <f>SUM(BK610:BK641)</f>
        <v>0</v>
      </c>
    </row>
    <row r="610" s="2" customFormat="1" ht="16.5" customHeight="1">
      <c r="A610" s="41"/>
      <c r="B610" s="42"/>
      <c r="C610" s="200" t="s">
        <v>922</v>
      </c>
      <c r="D610" s="200" t="s">
        <v>125</v>
      </c>
      <c r="E610" s="201" t="s">
        <v>923</v>
      </c>
      <c r="F610" s="202" t="s">
        <v>924</v>
      </c>
      <c r="G610" s="203" t="s">
        <v>139</v>
      </c>
      <c r="H610" s="204">
        <v>32.130000000000003</v>
      </c>
      <c r="I610" s="205"/>
      <c r="J610" s="206">
        <f>ROUND(I610*H610,2)</f>
        <v>0</v>
      </c>
      <c r="K610" s="202" t="s">
        <v>129</v>
      </c>
      <c r="L610" s="47"/>
      <c r="M610" s="207" t="s">
        <v>19</v>
      </c>
      <c r="N610" s="208" t="s">
        <v>43</v>
      </c>
      <c r="O610" s="87"/>
      <c r="P610" s="209">
        <f>O610*H610</f>
        <v>0</v>
      </c>
      <c r="Q610" s="209">
        <v>0</v>
      </c>
      <c r="R610" s="209">
        <f>Q610*H610</f>
        <v>0</v>
      </c>
      <c r="S610" s="209">
        <v>0.00029999999999999997</v>
      </c>
      <c r="T610" s="210">
        <f>S610*H610</f>
        <v>0.009639</v>
      </c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R610" s="211" t="s">
        <v>256</v>
      </c>
      <c r="AT610" s="211" t="s">
        <v>125</v>
      </c>
      <c r="AU610" s="211" t="s">
        <v>79</v>
      </c>
      <c r="AY610" s="20" t="s">
        <v>122</v>
      </c>
      <c r="BE610" s="212">
        <f>IF(N610="základní",J610,0)</f>
        <v>0</v>
      </c>
      <c r="BF610" s="212">
        <f>IF(N610="snížená",J610,0)</f>
        <v>0</v>
      </c>
      <c r="BG610" s="212">
        <f>IF(N610="zákl. přenesená",J610,0)</f>
        <v>0</v>
      </c>
      <c r="BH610" s="212">
        <f>IF(N610="sníž. přenesená",J610,0)</f>
        <v>0</v>
      </c>
      <c r="BI610" s="212">
        <f>IF(N610="nulová",J610,0)</f>
        <v>0</v>
      </c>
      <c r="BJ610" s="20" t="s">
        <v>77</v>
      </c>
      <c r="BK610" s="212">
        <f>ROUND(I610*H610,2)</f>
        <v>0</v>
      </c>
      <c r="BL610" s="20" t="s">
        <v>256</v>
      </c>
      <c r="BM610" s="211" t="s">
        <v>925</v>
      </c>
    </row>
    <row r="611" s="2" customFormat="1">
      <c r="A611" s="41"/>
      <c r="B611" s="42"/>
      <c r="C611" s="43"/>
      <c r="D611" s="213" t="s">
        <v>132</v>
      </c>
      <c r="E611" s="43"/>
      <c r="F611" s="214" t="s">
        <v>926</v>
      </c>
      <c r="G611" s="43"/>
      <c r="H611" s="43"/>
      <c r="I611" s="215"/>
      <c r="J611" s="43"/>
      <c r="K611" s="43"/>
      <c r="L611" s="47"/>
      <c r="M611" s="216"/>
      <c r="N611" s="217"/>
      <c r="O611" s="87"/>
      <c r="P611" s="87"/>
      <c r="Q611" s="87"/>
      <c r="R611" s="87"/>
      <c r="S611" s="87"/>
      <c r="T611" s="88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T611" s="20" t="s">
        <v>132</v>
      </c>
      <c r="AU611" s="20" t="s">
        <v>79</v>
      </c>
    </row>
    <row r="612" s="14" customFormat="1">
      <c r="A612" s="14"/>
      <c r="B612" s="229"/>
      <c r="C612" s="230"/>
      <c r="D612" s="220" t="s">
        <v>134</v>
      </c>
      <c r="E612" s="231" t="s">
        <v>19</v>
      </c>
      <c r="F612" s="232" t="s">
        <v>927</v>
      </c>
      <c r="G612" s="230"/>
      <c r="H612" s="233">
        <v>32.130000000000003</v>
      </c>
      <c r="I612" s="234"/>
      <c r="J612" s="230"/>
      <c r="K612" s="230"/>
      <c r="L612" s="235"/>
      <c r="M612" s="236"/>
      <c r="N612" s="237"/>
      <c r="O612" s="237"/>
      <c r="P612" s="237"/>
      <c r="Q612" s="237"/>
      <c r="R612" s="237"/>
      <c r="S612" s="237"/>
      <c r="T612" s="238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39" t="s">
        <v>134</v>
      </c>
      <c r="AU612" s="239" t="s">
        <v>79</v>
      </c>
      <c r="AV612" s="14" t="s">
        <v>79</v>
      </c>
      <c r="AW612" s="14" t="s">
        <v>33</v>
      </c>
      <c r="AX612" s="14" t="s">
        <v>77</v>
      </c>
      <c r="AY612" s="239" t="s">
        <v>122</v>
      </c>
    </row>
    <row r="613" s="2" customFormat="1" ht="16.5" customHeight="1">
      <c r="A613" s="41"/>
      <c r="B613" s="42"/>
      <c r="C613" s="200" t="s">
        <v>928</v>
      </c>
      <c r="D613" s="200" t="s">
        <v>125</v>
      </c>
      <c r="E613" s="201" t="s">
        <v>929</v>
      </c>
      <c r="F613" s="202" t="s">
        <v>930</v>
      </c>
      <c r="G613" s="203" t="s">
        <v>167</v>
      </c>
      <c r="H613" s="204">
        <v>49.979999999999997</v>
      </c>
      <c r="I613" s="205"/>
      <c r="J613" s="206">
        <f>ROUND(I613*H613,2)</f>
        <v>0</v>
      </c>
      <c r="K613" s="202" t="s">
        <v>129</v>
      </c>
      <c r="L613" s="47"/>
      <c r="M613" s="207" t="s">
        <v>19</v>
      </c>
      <c r="N613" s="208" t="s">
        <v>43</v>
      </c>
      <c r="O613" s="87"/>
      <c r="P613" s="209">
        <f>O613*H613</f>
        <v>0</v>
      </c>
      <c r="Q613" s="209">
        <v>0</v>
      </c>
      <c r="R613" s="209">
        <f>Q613*H613</f>
        <v>0</v>
      </c>
      <c r="S613" s="209">
        <v>0.0025000000000000001</v>
      </c>
      <c r="T613" s="210">
        <f>S613*H613</f>
        <v>0.12494999999999999</v>
      </c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R613" s="211" t="s">
        <v>256</v>
      </c>
      <c r="AT613" s="211" t="s">
        <v>125</v>
      </c>
      <c r="AU613" s="211" t="s">
        <v>79</v>
      </c>
      <c r="AY613" s="20" t="s">
        <v>122</v>
      </c>
      <c r="BE613" s="212">
        <f>IF(N613="základní",J613,0)</f>
        <v>0</v>
      </c>
      <c r="BF613" s="212">
        <f>IF(N613="snížená",J613,0)</f>
        <v>0</v>
      </c>
      <c r="BG613" s="212">
        <f>IF(N613="zákl. přenesená",J613,0)</f>
        <v>0</v>
      </c>
      <c r="BH613" s="212">
        <f>IF(N613="sníž. přenesená",J613,0)</f>
        <v>0</v>
      </c>
      <c r="BI613" s="212">
        <f>IF(N613="nulová",J613,0)</f>
        <v>0</v>
      </c>
      <c r="BJ613" s="20" t="s">
        <v>77</v>
      </c>
      <c r="BK613" s="212">
        <f>ROUND(I613*H613,2)</f>
        <v>0</v>
      </c>
      <c r="BL613" s="20" t="s">
        <v>256</v>
      </c>
      <c r="BM613" s="211" t="s">
        <v>931</v>
      </c>
    </row>
    <row r="614" s="2" customFormat="1">
      <c r="A614" s="41"/>
      <c r="B614" s="42"/>
      <c r="C614" s="43"/>
      <c r="D614" s="213" t="s">
        <v>132</v>
      </c>
      <c r="E614" s="43"/>
      <c r="F614" s="214" t="s">
        <v>932</v>
      </c>
      <c r="G614" s="43"/>
      <c r="H614" s="43"/>
      <c r="I614" s="215"/>
      <c r="J614" s="43"/>
      <c r="K614" s="43"/>
      <c r="L614" s="47"/>
      <c r="M614" s="216"/>
      <c r="N614" s="217"/>
      <c r="O614" s="87"/>
      <c r="P614" s="87"/>
      <c r="Q614" s="87"/>
      <c r="R614" s="87"/>
      <c r="S614" s="87"/>
      <c r="T614" s="88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T614" s="20" t="s">
        <v>132</v>
      </c>
      <c r="AU614" s="20" t="s">
        <v>79</v>
      </c>
    </row>
    <row r="615" s="13" customFormat="1">
      <c r="A615" s="13"/>
      <c r="B615" s="218"/>
      <c r="C615" s="219"/>
      <c r="D615" s="220" t="s">
        <v>134</v>
      </c>
      <c r="E615" s="221" t="s">
        <v>19</v>
      </c>
      <c r="F615" s="222" t="s">
        <v>306</v>
      </c>
      <c r="G615" s="219"/>
      <c r="H615" s="221" t="s">
        <v>19</v>
      </c>
      <c r="I615" s="223"/>
      <c r="J615" s="219"/>
      <c r="K615" s="219"/>
      <c r="L615" s="224"/>
      <c r="M615" s="225"/>
      <c r="N615" s="226"/>
      <c r="O615" s="226"/>
      <c r="P615" s="226"/>
      <c r="Q615" s="226"/>
      <c r="R615" s="226"/>
      <c r="S615" s="226"/>
      <c r="T615" s="227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28" t="s">
        <v>134</v>
      </c>
      <c r="AU615" s="228" t="s">
        <v>79</v>
      </c>
      <c r="AV615" s="13" t="s">
        <v>77</v>
      </c>
      <c r="AW615" s="13" t="s">
        <v>33</v>
      </c>
      <c r="AX615" s="13" t="s">
        <v>72</v>
      </c>
      <c r="AY615" s="228" t="s">
        <v>122</v>
      </c>
    </row>
    <row r="616" s="14" customFormat="1">
      <c r="A616" s="14"/>
      <c r="B616" s="229"/>
      <c r="C616" s="230"/>
      <c r="D616" s="220" t="s">
        <v>134</v>
      </c>
      <c r="E616" s="231" t="s">
        <v>19</v>
      </c>
      <c r="F616" s="232" t="s">
        <v>933</v>
      </c>
      <c r="G616" s="230"/>
      <c r="H616" s="233">
        <v>49.979999999999997</v>
      </c>
      <c r="I616" s="234"/>
      <c r="J616" s="230"/>
      <c r="K616" s="230"/>
      <c r="L616" s="235"/>
      <c r="M616" s="236"/>
      <c r="N616" s="237"/>
      <c r="O616" s="237"/>
      <c r="P616" s="237"/>
      <c r="Q616" s="237"/>
      <c r="R616" s="237"/>
      <c r="S616" s="237"/>
      <c r="T616" s="238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39" t="s">
        <v>134</v>
      </c>
      <c r="AU616" s="239" t="s">
        <v>79</v>
      </c>
      <c r="AV616" s="14" t="s">
        <v>79</v>
      </c>
      <c r="AW616" s="14" t="s">
        <v>33</v>
      </c>
      <c r="AX616" s="14" t="s">
        <v>77</v>
      </c>
      <c r="AY616" s="239" t="s">
        <v>122</v>
      </c>
    </row>
    <row r="617" s="2" customFormat="1" ht="21.75" customHeight="1">
      <c r="A617" s="41"/>
      <c r="B617" s="42"/>
      <c r="C617" s="200" t="s">
        <v>934</v>
      </c>
      <c r="D617" s="200" t="s">
        <v>125</v>
      </c>
      <c r="E617" s="201" t="s">
        <v>935</v>
      </c>
      <c r="F617" s="202" t="s">
        <v>936</v>
      </c>
      <c r="G617" s="203" t="s">
        <v>167</v>
      </c>
      <c r="H617" s="204">
        <v>96.260000000000005</v>
      </c>
      <c r="I617" s="205"/>
      <c r="J617" s="206">
        <f>ROUND(I617*H617,2)</f>
        <v>0</v>
      </c>
      <c r="K617" s="202" t="s">
        <v>129</v>
      </c>
      <c r="L617" s="47"/>
      <c r="M617" s="207" t="s">
        <v>19</v>
      </c>
      <c r="N617" s="208" t="s">
        <v>43</v>
      </c>
      <c r="O617" s="87"/>
      <c r="P617" s="209">
        <f>O617*H617</f>
        <v>0</v>
      </c>
      <c r="Q617" s="209">
        <v>0.00050000000000000001</v>
      </c>
      <c r="R617" s="209">
        <f>Q617*H617</f>
        <v>0.048130000000000006</v>
      </c>
      <c r="S617" s="209">
        <v>0</v>
      </c>
      <c r="T617" s="210">
        <f>S617*H617</f>
        <v>0</v>
      </c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R617" s="211" t="s">
        <v>256</v>
      </c>
      <c r="AT617" s="211" t="s">
        <v>125</v>
      </c>
      <c r="AU617" s="211" t="s">
        <v>79</v>
      </c>
      <c r="AY617" s="20" t="s">
        <v>122</v>
      </c>
      <c r="BE617" s="212">
        <f>IF(N617="základní",J617,0)</f>
        <v>0</v>
      </c>
      <c r="BF617" s="212">
        <f>IF(N617="snížená",J617,0)</f>
        <v>0</v>
      </c>
      <c r="BG617" s="212">
        <f>IF(N617="zákl. přenesená",J617,0)</f>
        <v>0</v>
      </c>
      <c r="BH617" s="212">
        <f>IF(N617="sníž. přenesená",J617,0)</f>
        <v>0</v>
      </c>
      <c r="BI617" s="212">
        <f>IF(N617="nulová",J617,0)</f>
        <v>0</v>
      </c>
      <c r="BJ617" s="20" t="s">
        <v>77</v>
      </c>
      <c r="BK617" s="212">
        <f>ROUND(I617*H617,2)</f>
        <v>0</v>
      </c>
      <c r="BL617" s="20" t="s">
        <v>256</v>
      </c>
      <c r="BM617" s="211" t="s">
        <v>937</v>
      </c>
    </row>
    <row r="618" s="2" customFormat="1">
      <c r="A618" s="41"/>
      <c r="B618" s="42"/>
      <c r="C618" s="43"/>
      <c r="D618" s="213" t="s">
        <v>132</v>
      </c>
      <c r="E618" s="43"/>
      <c r="F618" s="214" t="s">
        <v>938</v>
      </c>
      <c r="G618" s="43"/>
      <c r="H618" s="43"/>
      <c r="I618" s="215"/>
      <c r="J618" s="43"/>
      <c r="K618" s="43"/>
      <c r="L618" s="47"/>
      <c r="M618" s="216"/>
      <c r="N618" s="217"/>
      <c r="O618" s="87"/>
      <c r="P618" s="87"/>
      <c r="Q618" s="87"/>
      <c r="R618" s="87"/>
      <c r="S618" s="87"/>
      <c r="T618" s="88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T618" s="20" t="s">
        <v>132</v>
      </c>
      <c r="AU618" s="20" t="s">
        <v>79</v>
      </c>
    </row>
    <row r="619" s="13" customFormat="1">
      <c r="A619" s="13"/>
      <c r="B619" s="218"/>
      <c r="C619" s="219"/>
      <c r="D619" s="220" t="s">
        <v>134</v>
      </c>
      <c r="E619" s="221" t="s">
        <v>19</v>
      </c>
      <c r="F619" s="222" t="s">
        <v>939</v>
      </c>
      <c r="G619" s="219"/>
      <c r="H619" s="221" t="s">
        <v>19</v>
      </c>
      <c r="I619" s="223"/>
      <c r="J619" s="219"/>
      <c r="K619" s="219"/>
      <c r="L619" s="224"/>
      <c r="M619" s="225"/>
      <c r="N619" s="226"/>
      <c r="O619" s="226"/>
      <c r="P619" s="226"/>
      <c r="Q619" s="226"/>
      <c r="R619" s="226"/>
      <c r="S619" s="226"/>
      <c r="T619" s="227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28" t="s">
        <v>134</v>
      </c>
      <c r="AU619" s="228" t="s">
        <v>79</v>
      </c>
      <c r="AV619" s="13" t="s">
        <v>77</v>
      </c>
      <c r="AW619" s="13" t="s">
        <v>33</v>
      </c>
      <c r="AX619" s="13" t="s">
        <v>72</v>
      </c>
      <c r="AY619" s="228" t="s">
        <v>122</v>
      </c>
    </row>
    <row r="620" s="13" customFormat="1">
      <c r="A620" s="13"/>
      <c r="B620" s="218"/>
      <c r="C620" s="219"/>
      <c r="D620" s="220" t="s">
        <v>134</v>
      </c>
      <c r="E620" s="221" t="s">
        <v>19</v>
      </c>
      <c r="F620" s="222" t="s">
        <v>306</v>
      </c>
      <c r="G620" s="219"/>
      <c r="H620" s="221" t="s">
        <v>19</v>
      </c>
      <c r="I620" s="223"/>
      <c r="J620" s="219"/>
      <c r="K620" s="219"/>
      <c r="L620" s="224"/>
      <c r="M620" s="225"/>
      <c r="N620" s="226"/>
      <c r="O620" s="226"/>
      <c r="P620" s="226"/>
      <c r="Q620" s="226"/>
      <c r="R620" s="226"/>
      <c r="S620" s="226"/>
      <c r="T620" s="227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T620" s="228" t="s">
        <v>134</v>
      </c>
      <c r="AU620" s="228" t="s">
        <v>79</v>
      </c>
      <c r="AV620" s="13" t="s">
        <v>77</v>
      </c>
      <c r="AW620" s="13" t="s">
        <v>33</v>
      </c>
      <c r="AX620" s="13" t="s">
        <v>72</v>
      </c>
      <c r="AY620" s="228" t="s">
        <v>122</v>
      </c>
    </row>
    <row r="621" s="14" customFormat="1">
      <c r="A621" s="14"/>
      <c r="B621" s="229"/>
      <c r="C621" s="230"/>
      <c r="D621" s="220" t="s">
        <v>134</v>
      </c>
      <c r="E621" s="231" t="s">
        <v>19</v>
      </c>
      <c r="F621" s="232" t="s">
        <v>940</v>
      </c>
      <c r="G621" s="230"/>
      <c r="H621" s="233">
        <v>96.260000000000005</v>
      </c>
      <c r="I621" s="234"/>
      <c r="J621" s="230"/>
      <c r="K621" s="230"/>
      <c r="L621" s="235"/>
      <c r="M621" s="236"/>
      <c r="N621" s="237"/>
      <c r="O621" s="237"/>
      <c r="P621" s="237"/>
      <c r="Q621" s="237"/>
      <c r="R621" s="237"/>
      <c r="S621" s="237"/>
      <c r="T621" s="238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39" t="s">
        <v>134</v>
      </c>
      <c r="AU621" s="239" t="s">
        <v>79</v>
      </c>
      <c r="AV621" s="14" t="s">
        <v>79</v>
      </c>
      <c r="AW621" s="14" t="s">
        <v>33</v>
      </c>
      <c r="AX621" s="14" t="s">
        <v>77</v>
      </c>
      <c r="AY621" s="239" t="s">
        <v>122</v>
      </c>
    </row>
    <row r="622" s="2" customFormat="1" ht="16.5" customHeight="1">
      <c r="A622" s="41"/>
      <c r="B622" s="42"/>
      <c r="C622" s="200" t="s">
        <v>941</v>
      </c>
      <c r="D622" s="200" t="s">
        <v>125</v>
      </c>
      <c r="E622" s="201" t="s">
        <v>942</v>
      </c>
      <c r="F622" s="202" t="s">
        <v>943</v>
      </c>
      <c r="G622" s="203" t="s">
        <v>167</v>
      </c>
      <c r="H622" s="204">
        <v>96.260000000000005</v>
      </c>
      <c r="I622" s="205"/>
      <c r="J622" s="206">
        <f>ROUND(I622*H622,2)</f>
        <v>0</v>
      </c>
      <c r="K622" s="202" t="s">
        <v>129</v>
      </c>
      <c r="L622" s="47"/>
      <c r="M622" s="207" t="s">
        <v>19</v>
      </c>
      <c r="N622" s="208" t="s">
        <v>43</v>
      </c>
      <c r="O622" s="87"/>
      <c r="P622" s="209">
        <f>O622*H622</f>
        <v>0</v>
      </c>
      <c r="Q622" s="209">
        <v>0.00029999999999999997</v>
      </c>
      <c r="R622" s="209">
        <f>Q622*H622</f>
        <v>0.028877999999999997</v>
      </c>
      <c r="S622" s="209">
        <v>0</v>
      </c>
      <c r="T622" s="210">
        <f>S622*H622</f>
        <v>0</v>
      </c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R622" s="211" t="s">
        <v>256</v>
      </c>
      <c r="AT622" s="211" t="s">
        <v>125</v>
      </c>
      <c r="AU622" s="211" t="s">
        <v>79</v>
      </c>
      <c r="AY622" s="20" t="s">
        <v>122</v>
      </c>
      <c r="BE622" s="212">
        <f>IF(N622="základní",J622,0)</f>
        <v>0</v>
      </c>
      <c r="BF622" s="212">
        <f>IF(N622="snížená",J622,0)</f>
        <v>0</v>
      </c>
      <c r="BG622" s="212">
        <f>IF(N622="zákl. přenesená",J622,0)</f>
        <v>0</v>
      </c>
      <c r="BH622" s="212">
        <f>IF(N622="sníž. přenesená",J622,0)</f>
        <v>0</v>
      </c>
      <c r="BI622" s="212">
        <f>IF(N622="nulová",J622,0)</f>
        <v>0</v>
      </c>
      <c r="BJ622" s="20" t="s">
        <v>77</v>
      </c>
      <c r="BK622" s="212">
        <f>ROUND(I622*H622,2)</f>
        <v>0</v>
      </c>
      <c r="BL622" s="20" t="s">
        <v>256</v>
      </c>
      <c r="BM622" s="211" t="s">
        <v>944</v>
      </c>
    </row>
    <row r="623" s="2" customFormat="1">
      <c r="A623" s="41"/>
      <c r="B623" s="42"/>
      <c r="C623" s="43"/>
      <c r="D623" s="213" t="s">
        <v>132</v>
      </c>
      <c r="E623" s="43"/>
      <c r="F623" s="214" t="s">
        <v>945</v>
      </c>
      <c r="G623" s="43"/>
      <c r="H623" s="43"/>
      <c r="I623" s="215"/>
      <c r="J623" s="43"/>
      <c r="K623" s="43"/>
      <c r="L623" s="47"/>
      <c r="M623" s="216"/>
      <c r="N623" s="217"/>
      <c r="O623" s="87"/>
      <c r="P623" s="87"/>
      <c r="Q623" s="87"/>
      <c r="R623" s="87"/>
      <c r="S623" s="87"/>
      <c r="T623" s="88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T623" s="20" t="s">
        <v>132</v>
      </c>
      <c r="AU623" s="20" t="s">
        <v>79</v>
      </c>
    </row>
    <row r="624" s="2" customFormat="1" ht="24.15" customHeight="1">
      <c r="A624" s="41"/>
      <c r="B624" s="42"/>
      <c r="C624" s="262" t="s">
        <v>946</v>
      </c>
      <c r="D624" s="262" t="s">
        <v>314</v>
      </c>
      <c r="E624" s="263" t="s">
        <v>947</v>
      </c>
      <c r="F624" s="264" t="s">
        <v>948</v>
      </c>
      <c r="G624" s="265" t="s">
        <v>167</v>
      </c>
      <c r="H624" s="266">
        <v>105.886</v>
      </c>
      <c r="I624" s="267"/>
      <c r="J624" s="268">
        <f>ROUND(I624*H624,2)</f>
        <v>0</v>
      </c>
      <c r="K624" s="264" t="s">
        <v>19</v>
      </c>
      <c r="L624" s="269"/>
      <c r="M624" s="270" t="s">
        <v>19</v>
      </c>
      <c r="N624" s="271" t="s">
        <v>43</v>
      </c>
      <c r="O624" s="87"/>
      <c r="P624" s="209">
        <f>O624*H624</f>
        <v>0</v>
      </c>
      <c r="Q624" s="209">
        <v>0.002</v>
      </c>
      <c r="R624" s="209">
        <f>Q624*H624</f>
        <v>0.21177199999999999</v>
      </c>
      <c r="S624" s="209">
        <v>0</v>
      </c>
      <c r="T624" s="210">
        <f>S624*H624</f>
        <v>0</v>
      </c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R624" s="211" t="s">
        <v>361</v>
      </c>
      <c r="AT624" s="211" t="s">
        <v>314</v>
      </c>
      <c r="AU624" s="211" t="s">
        <v>79</v>
      </c>
      <c r="AY624" s="20" t="s">
        <v>122</v>
      </c>
      <c r="BE624" s="212">
        <f>IF(N624="základní",J624,0)</f>
        <v>0</v>
      </c>
      <c r="BF624" s="212">
        <f>IF(N624="snížená",J624,0)</f>
        <v>0</v>
      </c>
      <c r="BG624" s="212">
        <f>IF(N624="zákl. přenesená",J624,0)</f>
        <v>0</v>
      </c>
      <c r="BH624" s="212">
        <f>IF(N624="sníž. přenesená",J624,0)</f>
        <v>0</v>
      </c>
      <c r="BI624" s="212">
        <f>IF(N624="nulová",J624,0)</f>
        <v>0</v>
      </c>
      <c r="BJ624" s="20" t="s">
        <v>77</v>
      </c>
      <c r="BK624" s="212">
        <f>ROUND(I624*H624,2)</f>
        <v>0</v>
      </c>
      <c r="BL624" s="20" t="s">
        <v>256</v>
      </c>
      <c r="BM624" s="211" t="s">
        <v>949</v>
      </c>
    </row>
    <row r="625" s="14" customFormat="1">
      <c r="A625" s="14"/>
      <c r="B625" s="229"/>
      <c r="C625" s="230"/>
      <c r="D625" s="220" t="s">
        <v>134</v>
      </c>
      <c r="E625" s="230"/>
      <c r="F625" s="232" t="s">
        <v>950</v>
      </c>
      <c r="G625" s="230"/>
      <c r="H625" s="233">
        <v>105.886</v>
      </c>
      <c r="I625" s="234"/>
      <c r="J625" s="230"/>
      <c r="K625" s="230"/>
      <c r="L625" s="235"/>
      <c r="M625" s="236"/>
      <c r="N625" s="237"/>
      <c r="O625" s="237"/>
      <c r="P625" s="237"/>
      <c r="Q625" s="237"/>
      <c r="R625" s="237"/>
      <c r="S625" s="237"/>
      <c r="T625" s="238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39" t="s">
        <v>134</v>
      </c>
      <c r="AU625" s="239" t="s">
        <v>79</v>
      </c>
      <c r="AV625" s="14" t="s">
        <v>79</v>
      </c>
      <c r="AW625" s="14" t="s">
        <v>4</v>
      </c>
      <c r="AX625" s="14" t="s">
        <v>77</v>
      </c>
      <c r="AY625" s="239" t="s">
        <v>122</v>
      </c>
    </row>
    <row r="626" s="2" customFormat="1" ht="16.5" customHeight="1">
      <c r="A626" s="41"/>
      <c r="B626" s="42"/>
      <c r="C626" s="200" t="s">
        <v>951</v>
      </c>
      <c r="D626" s="200" t="s">
        <v>125</v>
      </c>
      <c r="E626" s="201" t="s">
        <v>952</v>
      </c>
      <c r="F626" s="202" t="s">
        <v>953</v>
      </c>
      <c r="G626" s="203" t="s">
        <v>139</v>
      </c>
      <c r="H626" s="204">
        <v>72.769999999999996</v>
      </c>
      <c r="I626" s="205"/>
      <c r="J626" s="206">
        <f>ROUND(I626*H626,2)</f>
        <v>0</v>
      </c>
      <c r="K626" s="202" t="s">
        <v>129</v>
      </c>
      <c r="L626" s="47"/>
      <c r="M626" s="207" t="s">
        <v>19</v>
      </c>
      <c r="N626" s="208" t="s">
        <v>43</v>
      </c>
      <c r="O626" s="87"/>
      <c r="P626" s="209">
        <f>O626*H626</f>
        <v>0</v>
      </c>
      <c r="Q626" s="209">
        <v>1.0000000000000001E-05</v>
      </c>
      <c r="R626" s="209">
        <f>Q626*H626</f>
        <v>0.00072770000000000007</v>
      </c>
      <c r="S626" s="209">
        <v>0</v>
      </c>
      <c r="T626" s="210">
        <f>S626*H626</f>
        <v>0</v>
      </c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R626" s="211" t="s">
        <v>256</v>
      </c>
      <c r="AT626" s="211" t="s">
        <v>125</v>
      </c>
      <c r="AU626" s="211" t="s">
        <v>79</v>
      </c>
      <c r="AY626" s="20" t="s">
        <v>122</v>
      </c>
      <c r="BE626" s="212">
        <f>IF(N626="základní",J626,0)</f>
        <v>0</v>
      </c>
      <c r="BF626" s="212">
        <f>IF(N626="snížená",J626,0)</f>
        <v>0</v>
      </c>
      <c r="BG626" s="212">
        <f>IF(N626="zákl. přenesená",J626,0)</f>
        <v>0</v>
      </c>
      <c r="BH626" s="212">
        <f>IF(N626="sníž. přenesená",J626,0)</f>
        <v>0</v>
      </c>
      <c r="BI626" s="212">
        <f>IF(N626="nulová",J626,0)</f>
        <v>0</v>
      </c>
      <c r="BJ626" s="20" t="s">
        <v>77</v>
      </c>
      <c r="BK626" s="212">
        <f>ROUND(I626*H626,2)</f>
        <v>0</v>
      </c>
      <c r="BL626" s="20" t="s">
        <v>256</v>
      </c>
      <c r="BM626" s="211" t="s">
        <v>954</v>
      </c>
    </row>
    <row r="627" s="2" customFormat="1">
      <c r="A627" s="41"/>
      <c r="B627" s="42"/>
      <c r="C627" s="43"/>
      <c r="D627" s="213" t="s">
        <v>132</v>
      </c>
      <c r="E627" s="43"/>
      <c r="F627" s="214" t="s">
        <v>955</v>
      </c>
      <c r="G627" s="43"/>
      <c r="H627" s="43"/>
      <c r="I627" s="215"/>
      <c r="J627" s="43"/>
      <c r="K627" s="43"/>
      <c r="L627" s="47"/>
      <c r="M627" s="216"/>
      <c r="N627" s="217"/>
      <c r="O627" s="87"/>
      <c r="P627" s="87"/>
      <c r="Q627" s="87"/>
      <c r="R627" s="87"/>
      <c r="S627" s="87"/>
      <c r="T627" s="88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T627" s="20" t="s">
        <v>132</v>
      </c>
      <c r="AU627" s="20" t="s">
        <v>79</v>
      </c>
    </row>
    <row r="628" s="14" customFormat="1">
      <c r="A628" s="14"/>
      <c r="B628" s="229"/>
      <c r="C628" s="230"/>
      <c r="D628" s="220" t="s">
        <v>134</v>
      </c>
      <c r="E628" s="231" t="s">
        <v>19</v>
      </c>
      <c r="F628" s="232" t="s">
        <v>956</v>
      </c>
      <c r="G628" s="230"/>
      <c r="H628" s="233">
        <v>50.109999999999999</v>
      </c>
      <c r="I628" s="234"/>
      <c r="J628" s="230"/>
      <c r="K628" s="230"/>
      <c r="L628" s="235"/>
      <c r="M628" s="236"/>
      <c r="N628" s="237"/>
      <c r="O628" s="237"/>
      <c r="P628" s="237"/>
      <c r="Q628" s="237"/>
      <c r="R628" s="237"/>
      <c r="S628" s="237"/>
      <c r="T628" s="238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39" t="s">
        <v>134</v>
      </c>
      <c r="AU628" s="239" t="s">
        <v>79</v>
      </c>
      <c r="AV628" s="14" t="s">
        <v>79</v>
      </c>
      <c r="AW628" s="14" t="s">
        <v>33</v>
      </c>
      <c r="AX628" s="14" t="s">
        <v>72</v>
      </c>
      <c r="AY628" s="239" t="s">
        <v>122</v>
      </c>
    </row>
    <row r="629" s="14" customFormat="1">
      <c r="A629" s="14"/>
      <c r="B629" s="229"/>
      <c r="C629" s="230"/>
      <c r="D629" s="220" t="s">
        <v>134</v>
      </c>
      <c r="E629" s="231" t="s">
        <v>19</v>
      </c>
      <c r="F629" s="232" t="s">
        <v>957</v>
      </c>
      <c r="G629" s="230"/>
      <c r="H629" s="233">
        <v>22.66</v>
      </c>
      <c r="I629" s="234"/>
      <c r="J629" s="230"/>
      <c r="K629" s="230"/>
      <c r="L629" s="235"/>
      <c r="M629" s="236"/>
      <c r="N629" s="237"/>
      <c r="O629" s="237"/>
      <c r="P629" s="237"/>
      <c r="Q629" s="237"/>
      <c r="R629" s="237"/>
      <c r="S629" s="237"/>
      <c r="T629" s="238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39" t="s">
        <v>134</v>
      </c>
      <c r="AU629" s="239" t="s">
        <v>79</v>
      </c>
      <c r="AV629" s="14" t="s">
        <v>79</v>
      </c>
      <c r="AW629" s="14" t="s">
        <v>33</v>
      </c>
      <c r="AX629" s="14" t="s">
        <v>72</v>
      </c>
      <c r="AY629" s="239" t="s">
        <v>122</v>
      </c>
    </row>
    <row r="630" s="15" customFormat="1">
      <c r="A630" s="15"/>
      <c r="B630" s="240"/>
      <c r="C630" s="241"/>
      <c r="D630" s="220" t="s">
        <v>134</v>
      </c>
      <c r="E630" s="242" t="s">
        <v>19</v>
      </c>
      <c r="F630" s="243" t="s">
        <v>172</v>
      </c>
      <c r="G630" s="241"/>
      <c r="H630" s="244">
        <v>72.769999999999996</v>
      </c>
      <c r="I630" s="245"/>
      <c r="J630" s="241"/>
      <c r="K630" s="241"/>
      <c r="L630" s="246"/>
      <c r="M630" s="247"/>
      <c r="N630" s="248"/>
      <c r="O630" s="248"/>
      <c r="P630" s="248"/>
      <c r="Q630" s="248"/>
      <c r="R630" s="248"/>
      <c r="S630" s="248"/>
      <c r="T630" s="249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T630" s="250" t="s">
        <v>134</v>
      </c>
      <c r="AU630" s="250" t="s">
        <v>79</v>
      </c>
      <c r="AV630" s="15" t="s">
        <v>130</v>
      </c>
      <c r="AW630" s="15" t="s">
        <v>33</v>
      </c>
      <c r="AX630" s="15" t="s">
        <v>77</v>
      </c>
      <c r="AY630" s="250" t="s">
        <v>122</v>
      </c>
    </row>
    <row r="631" s="2" customFormat="1" ht="16.5" customHeight="1">
      <c r="A631" s="41"/>
      <c r="B631" s="42"/>
      <c r="C631" s="262" t="s">
        <v>958</v>
      </c>
      <c r="D631" s="262" t="s">
        <v>314</v>
      </c>
      <c r="E631" s="263" t="s">
        <v>959</v>
      </c>
      <c r="F631" s="264" t="s">
        <v>960</v>
      </c>
      <c r="G631" s="265" t="s">
        <v>139</v>
      </c>
      <c r="H631" s="266">
        <v>76.409000000000006</v>
      </c>
      <c r="I631" s="267"/>
      <c r="J631" s="268">
        <f>ROUND(I631*H631,2)</f>
        <v>0</v>
      </c>
      <c r="K631" s="264" t="s">
        <v>129</v>
      </c>
      <c r="L631" s="269"/>
      <c r="M631" s="270" t="s">
        <v>19</v>
      </c>
      <c r="N631" s="271" t="s">
        <v>43</v>
      </c>
      <c r="O631" s="87"/>
      <c r="P631" s="209">
        <f>O631*H631</f>
        <v>0</v>
      </c>
      <c r="Q631" s="209">
        <v>0.00022000000000000001</v>
      </c>
      <c r="R631" s="209">
        <f>Q631*H631</f>
        <v>0.016809980000000002</v>
      </c>
      <c r="S631" s="209">
        <v>0</v>
      </c>
      <c r="T631" s="210">
        <f>S631*H631</f>
        <v>0</v>
      </c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R631" s="211" t="s">
        <v>361</v>
      </c>
      <c r="AT631" s="211" t="s">
        <v>314</v>
      </c>
      <c r="AU631" s="211" t="s">
        <v>79</v>
      </c>
      <c r="AY631" s="20" t="s">
        <v>122</v>
      </c>
      <c r="BE631" s="212">
        <f>IF(N631="základní",J631,0)</f>
        <v>0</v>
      </c>
      <c r="BF631" s="212">
        <f>IF(N631="snížená",J631,0)</f>
        <v>0</v>
      </c>
      <c r="BG631" s="212">
        <f>IF(N631="zákl. přenesená",J631,0)</f>
        <v>0</v>
      </c>
      <c r="BH631" s="212">
        <f>IF(N631="sníž. přenesená",J631,0)</f>
        <v>0</v>
      </c>
      <c r="BI631" s="212">
        <f>IF(N631="nulová",J631,0)</f>
        <v>0</v>
      </c>
      <c r="BJ631" s="20" t="s">
        <v>77</v>
      </c>
      <c r="BK631" s="212">
        <f>ROUND(I631*H631,2)</f>
        <v>0</v>
      </c>
      <c r="BL631" s="20" t="s">
        <v>256</v>
      </c>
      <c r="BM631" s="211" t="s">
        <v>961</v>
      </c>
    </row>
    <row r="632" s="2" customFormat="1">
      <c r="A632" s="41"/>
      <c r="B632" s="42"/>
      <c r="C632" s="43"/>
      <c r="D632" s="220" t="s">
        <v>788</v>
      </c>
      <c r="E632" s="43"/>
      <c r="F632" s="273" t="s">
        <v>789</v>
      </c>
      <c r="G632" s="43"/>
      <c r="H632" s="43"/>
      <c r="I632" s="215"/>
      <c r="J632" s="43"/>
      <c r="K632" s="43"/>
      <c r="L632" s="47"/>
      <c r="M632" s="216"/>
      <c r="N632" s="217"/>
      <c r="O632" s="87"/>
      <c r="P632" s="87"/>
      <c r="Q632" s="87"/>
      <c r="R632" s="87"/>
      <c r="S632" s="87"/>
      <c r="T632" s="88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T632" s="20" t="s">
        <v>788</v>
      </c>
      <c r="AU632" s="20" t="s">
        <v>79</v>
      </c>
    </row>
    <row r="633" s="14" customFormat="1">
      <c r="A633" s="14"/>
      <c r="B633" s="229"/>
      <c r="C633" s="230"/>
      <c r="D633" s="220" t="s">
        <v>134</v>
      </c>
      <c r="E633" s="230"/>
      <c r="F633" s="232" t="s">
        <v>962</v>
      </c>
      <c r="G633" s="230"/>
      <c r="H633" s="233">
        <v>76.409000000000006</v>
      </c>
      <c r="I633" s="234"/>
      <c r="J633" s="230"/>
      <c r="K633" s="230"/>
      <c r="L633" s="235"/>
      <c r="M633" s="236"/>
      <c r="N633" s="237"/>
      <c r="O633" s="237"/>
      <c r="P633" s="237"/>
      <c r="Q633" s="237"/>
      <c r="R633" s="237"/>
      <c r="S633" s="237"/>
      <c r="T633" s="238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39" t="s">
        <v>134</v>
      </c>
      <c r="AU633" s="239" t="s">
        <v>79</v>
      </c>
      <c r="AV633" s="14" t="s">
        <v>79</v>
      </c>
      <c r="AW633" s="14" t="s">
        <v>4</v>
      </c>
      <c r="AX633" s="14" t="s">
        <v>77</v>
      </c>
      <c r="AY633" s="239" t="s">
        <v>122</v>
      </c>
    </row>
    <row r="634" s="2" customFormat="1" ht="16.5" customHeight="1">
      <c r="A634" s="41"/>
      <c r="B634" s="42"/>
      <c r="C634" s="200" t="s">
        <v>963</v>
      </c>
      <c r="D634" s="200" t="s">
        <v>125</v>
      </c>
      <c r="E634" s="201" t="s">
        <v>964</v>
      </c>
      <c r="F634" s="202" t="s">
        <v>965</v>
      </c>
      <c r="G634" s="203" t="s">
        <v>139</v>
      </c>
      <c r="H634" s="204">
        <v>5.0999999999999996</v>
      </c>
      <c r="I634" s="205"/>
      <c r="J634" s="206">
        <f>ROUND(I634*H634,2)</f>
        <v>0</v>
      </c>
      <c r="K634" s="202" t="s">
        <v>129</v>
      </c>
      <c r="L634" s="47"/>
      <c r="M634" s="207" t="s">
        <v>19</v>
      </c>
      <c r="N634" s="208" t="s">
        <v>43</v>
      </c>
      <c r="O634" s="87"/>
      <c r="P634" s="209">
        <f>O634*H634</f>
        <v>0</v>
      </c>
      <c r="Q634" s="209">
        <v>0</v>
      </c>
      <c r="R634" s="209">
        <f>Q634*H634</f>
        <v>0</v>
      </c>
      <c r="S634" s="209">
        <v>0</v>
      </c>
      <c r="T634" s="210">
        <f>S634*H634</f>
        <v>0</v>
      </c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R634" s="211" t="s">
        <v>256</v>
      </c>
      <c r="AT634" s="211" t="s">
        <v>125</v>
      </c>
      <c r="AU634" s="211" t="s">
        <v>79</v>
      </c>
      <c r="AY634" s="20" t="s">
        <v>122</v>
      </c>
      <c r="BE634" s="212">
        <f>IF(N634="základní",J634,0)</f>
        <v>0</v>
      </c>
      <c r="BF634" s="212">
        <f>IF(N634="snížená",J634,0)</f>
        <v>0</v>
      </c>
      <c r="BG634" s="212">
        <f>IF(N634="zákl. přenesená",J634,0)</f>
        <v>0</v>
      </c>
      <c r="BH634" s="212">
        <f>IF(N634="sníž. přenesená",J634,0)</f>
        <v>0</v>
      </c>
      <c r="BI634" s="212">
        <f>IF(N634="nulová",J634,0)</f>
        <v>0</v>
      </c>
      <c r="BJ634" s="20" t="s">
        <v>77</v>
      </c>
      <c r="BK634" s="212">
        <f>ROUND(I634*H634,2)</f>
        <v>0</v>
      </c>
      <c r="BL634" s="20" t="s">
        <v>256</v>
      </c>
      <c r="BM634" s="211" t="s">
        <v>966</v>
      </c>
    </row>
    <row r="635" s="2" customFormat="1">
      <c r="A635" s="41"/>
      <c r="B635" s="42"/>
      <c r="C635" s="43"/>
      <c r="D635" s="213" t="s">
        <v>132</v>
      </c>
      <c r="E635" s="43"/>
      <c r="F635" s="214" t="s">
        <v>967</v>
      </c>
      <c r="G635" s="43"/>
      <c r="H635" s="43"/>
      <c r="I635" s="215"/>
      <c r="J635" s="43"/>
      <c r="K635" s="43"/>
      <c r="L635" s="47"/>
      <c r="M635" s="216"/>
      <c r="N635" s="217"/>
      <c r="O635" s="87"/>
      <c r="P635" s="87"/>
      <c r="Q635" s="87"/>
      <c r="R635" s="87"/>
      <c r="S635" s="87"/>
      <c r="T635" s="88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T635" s="20" t="s">
        <v>132</v>
      </c>
      <c r="AU635" s="20" t="s">
        <v>79</v>
      </c>
    </row>
    <row r="636" s="13" customFormat="1">
      <c r="A636" s="13"/>
      <c r="B636" s="218"/>
      <c r="C636" s="219"/>
      <c r="D636" s="220" t="s">
        <v>134</v>
      </c>
      <c r="E636" s="221" t="s">
        <v>19</v>
      </c>
      <c r="F636" s="222" t="s">
        <v>968</v>
      </c>
      <c r="G636" s="219"/>
      <c r="H636" s="221" t="s">
        <v>19</v>
      </c>
      <c r="I636" s="223"/>
      <c r="J636" s="219"/>
      <c r="K636" s="219"/>
      <c r="L636" s="224"/>
      <c r="M636" s="225"/>
      <c r="N636" s="226"/>
      <c r="O636" s="226"/>
      <c r="P636" s="226"/>
      <c r="Q636" s="226"/>
      <c r="R636" s="226"/>
      <c r="S636" s="226"/>
      <c r="T636" s="227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28" t="s">
        <v>134</v>
      </c>
      <c r="AU636" s="228" t="s">
        <v>79</v>
      </c>
      <c r="AV636" s="13" t="s">
        <v>77</v>
      </c>
      <c r="AW636" s="13" t="s">
        <v>33</v>
      </c>
      <c r="AX636" s="13" t="s">
        <v>72</v>
      </c>
      <c r="AY636" s="228" t="s">
        <v>122</v>
      </c>
    </row>
    <row r="637" s="14" customFormat="1">
      <c r="A637" s="14"/>
      <c r="B637" s="229"/>
      <c r="C637" s="230"/>
      <c r="D637" s="220" t="s">
        <v>134</v>
      </c>
      <c r="E637" s="231" t="s">
        <v>19</v>
      </c>
      <c r="F637" s="232" t="s">
        <v>969</v>
      </c>
      <c r="G637" s="230"/>
      <c r="H637" s="233">
        <v>5.0999999999999996</v>
      </c>
      <c r="I637" s="234"/>
      <c r="J637" s="230"/>
      <c r="K637" s="230"/>
      <c r="L637" s="235"/>
      <c r="M637" s="236"/>
      <c r="N637" s="237"/>
      <c r="O637" s="237"/>
      <c r="P637" s="237"/>
      <c r="Q637" s="237"/>
      <c r="R637" s="237"/>
      <c r="S637" s="237"/>
      <c r="T637" s="238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39" t="s">
        <v>134</v>
      </c>
      <c r="AU637" s="239" t="s">
        <v>79</v>
      </c>
      <c r="AV637" s="14" t="s">
        <v>79</v>
      </c>
      <c r="AW637" s="14" t="s">
        <v>33</v>
      </c>
      <c r="AX637" s="14" t="s">
        <v>77</v>
      </c>
      <c r="AY637" s="239" t="s">
        <v>122</v>
      </c>
    </row>
    <row r="638" s="2" customFormat="1" ht="16.5" customHeight="1">
      <c r="A638" s="41"/>
      <c r="B638" s="42"/>
      <c r="C638" s="262" t="s">
        <v>970</v>
      </c>
      <c r="D638" s="262" t="s">
        <v>314</v>
      </c>
      <c r="E638" s="263" t="s">
        <v>971</v>
      </c>
      <c r="F638" s="264" t="s">
        <v>972</v>
      </c>
      <c r="G638" s="265" t="s">
        <v>139</v>
      </c>
      <c r="H638" s="266">
        <v>5.6100000000000003</v>
      </c>
      <c r="I638" s="267"/>
      <c r="J638" s="268">
        <f>ROUND(I638*H638,2)</f>
        <v>0</v>
      </c>
      <c r="K638" s="264" t="s">
        <v>19</v>
      </c>
      <c r="L638" s="269"/>
      <c r="M638" s="270" t="s">
        <v>19</v>
      </c>
      <c r="N638" s="271" t="s">
        <v>43</v>
      </c>
      <c r="O638" s="87"/>
      <c r="P638" s="209">
        <f>O638*H638</f>
        <v>0</v>
      </c>
      <c r="Q638" s="209">
        <v>0.00016000000000000001</v>
      </c>
      <c r="R638" s="209">
        <f>Q638*H638</f>
        <v>0.00089760000000000013</v>
      </c>
      <c r="S638" s="209">
        <v>0</v>
      </c>
      <c r="T638" s="210">
        <f>S638*H638</f>
        <v>0</v>
      </c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R638" s="211" t="s">
        <v>361</v>
      </c>
      <c r="AT638" s="211" t="s">
        <v>314</v>
      </c>
      <c r="AU638" s="211" t="s">
        <v>79</v>
      </c>
      <c r="AY638" s="20" t="s">
        <v>122</v>
      </c>
      <c r="BE638" s="212">
        <f>IF(N638="základní",J638,0)</f>
        <v>0</v>
      </c>
      <c r="BF638" s="212">
        <f>IF(N638="snížená",J638,0)</f>
        <v>0</v>
      </c>
      <c r="BG638" s="212">
        <f>IF(N638="zákl. přenesená",J638,0)</f>
        <v>0</v>
      </c>
      <c r="BH638" s="212">
        <f>IF(N638="sníž. přenesená",J638,0)</f>
        <v>0</v>
      </c>
      <c r="BI638" s="212">
        <f>IF(N638="nulová",J638,0)</f>
        <v>0</v>
      </c>
      <c r="BJ638" s="20" t="s">
        <v>77</v>
      </c>
      <c r="BK638" s="212">
        <f>ROUND(I638*H638,2)</f>
        <v>0</v>
      </c>
      <c r="BL638" s="20" t="s">
        <v>256</v>
      </c>
      <c r="BM638" s="211" t="s">
        <v>973</v>
      </c>
    </row>
    <row r="639" s="14" customFormat="1">
      <c r="A639" s="14"/>
      <c r="B639" s="229"/>
      <c r="C639" s="230"/>
      <c r="D639" s="220" t="s">
        <v>134</v>
      </c>
      <c r="E639" s="230"/>
      <c r="F639" s="232" t="s">
        <v>974</v>
      </c>
      <c r="G639" s="230"/>
      <c r="H639" s="233">
        <v>5.6100000000000003</v>
      </c>
      <c r="I639" s="234"/>
      <c r="J639" s="230"/>
      <c r="K639" s="230"/>
      <c r="L639" s="235"/>
      <c r="M639" s="236"/>
      <c r="N639" s="237"/>
      <c r="O639" s="237"/>
      <c r="P639" s="237"/>
      <c r="Q639" s="237"/>
      <c r="R639" s="237"/>
      <c r="S639" s="237"/>
      <c r="T639" s="238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39" t="s">
        <v>134</v>
      </c>
      <c r="AU639" s="239" t="s">
        <v>79</v>
      </c>
      <c r="AV639" s="14" t="s">
        <v>79</v>
      </c>
      <c r="AW639" s="14" t="s">
        <v>4</v>
      </c>
      <c r="AX639" s="14" t="s">
        <v>77</v>
      </c>
      <c r="AY639" s="239" t="s">
        <v>122</v>
      </c>
    </row>
    <row r="640" s="2" customFormat="1" ht="24.15" customHeight="1">
      <c r="A640" s="41"/>
      <c r="B640" s="42"/>
      <c r="C640" s="200" t="s">
        <v>975</v>
      </c>
      <c r="D640" s="200" t="s">
        <v>125</v>
      </c>
      <c r="E640" s="201" t="s">
        <v>976</v>
      </c>
      <c r="F640" s="202" t="s">
        <v>977</v>
      </c>
      <c r="G640" s="203" t="s">
        <v>471</v>
      </c>
      <c r="H640" s="272"/>
      <c r="I640" s="205"/>
      <c r="J640" s="206">
        <f>ROUND(I640*H640,2)</f>
        <v>0</v>
      </c>
      <c r="K640" s="202" t="s">
        <v>129</v>
      </c>
      <c r="L640" s="47"/>
      <c r="M640" s="207" t="s">
        <v>19</v>
      </c>
      <c r="N640" s="208" t="s">
        <v>43</v>
      </c>
      <c r="O640" s="87"/>
      <c r="P640" s="209">
        <f>O640*H640</f>
        <v>0</v>
      </c>
      <c r="Q640" s="209">
        <v>0</v>
      </c>
      <c r="R640" s="209">
        <f>Q640*H640</f>
        <v>0</v>
      </c>
      <c r="S640" s="209">
        <v>0</v>
      </c>
      <c r="T640" s="210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11" t="s">
        <v>256</v>
      </c>
      <c r="AT640" s="211" t="s">
        <v>125</v>
      </c>
      <c r="AU640" s="211" t="s">
        <v>79</v>
      </c>
      <c r="AY640" s="20" t="s">
        <v>122</v>
      </c>
      <c r="BE640" s="212">
        <f>IF(N640="základní",J640,0)</f>
        <v>0</v>
      </c>
      <c r="BF640" s="212">
        <f>IF(N640="snížená",J640,0)</f>
        <v>0</v>
      </c>
      <c r="BG640" s="212">
        <f>IF(N640="zákl. přenesená",J640,0)</f>
        <v>0</v>
      </c>
      <c r="BH640" s="212">
        <f>IF(N640="sníž. přenesená",J640,0)</f>
        <v>0</v>
      </c>
      <c r="BI640" s="212">
        <f>IF(N640="nulová",J640,0)</f>
        <v>0</v>
      </c>
      <c r="BJ640" s="20" t="s">
        <v>77</v>
      </c>
      <c r="BK640" s="212">
        <f>ROUND(I640*H640,2)</f>
        <v>0</v>
      </c>
      <c r="BL640" s="20" t="s">
        <v>256</v>
      </c>
      <c r="BM640" s="211" t="s">
        <v>978</v>
      </c>
    </row>
    <row r="641" s="2" customFormat="1">
      <c r="A641" s="41"/>
      <c r="B641" s="42"/>
      <c r="C641" s="43"/>
      <c r="D641" s="213" t="s">
        <v>132</v>
      </c>
      <c r="E641" s="43"/>
      <c r="F641" s="214" t="s">
        <v>979</v>
      </c>
      <c r="G641" s="43"/>
      <c r="H641" s="43"/>
      <c r="I641" s="215"/>
      <c r="J641" s="43"/>
      <c r="K641" s="43"/>
      <c r="L641" s="47"/>
      <c r="M641" s="216"/>
      <c r="N641" s="217"/>
      <c r="O641" s="87"/>
      <c r="P641" s="87"/>
      <c r="Q641" s="87"/>
      <c r="R641" s="87"/>
      <c r="S641" s="87"/>
      <c r="T641" s="88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T641" s="20" t="s">
        <v>132</v>
      </c>
      <c r="AU641" s="20" t="s">
        <v>79</v>
      </c>
    </row>
    <row r="642" s="12" customFormat="1" ht="22.8" customHeight="1">
      <c r="A642" s="12"/>
      <c r="B642" s="184"/>
      <c r="C642" s="185"/>
      <c r="D642" s="186" t="s">
        <v>71</v>
      </c>
      <c r="E642" s="198" t="s">
        <v>980</v>
      </c>
      <c r="F642" s="198" t="s">
        <v>981</v>
      </c>
      <c r="G642" s="185"/>
      <c r="H642" s="185"/>
      <c r="I642" s="188"/>
      <c r="J642" s="199">
        <f>BK642</f>
        <v>0</v>
      </c>
      <c r="K642" s="185"/>
      <c r="L642" s="190"/>
      <c r="M642" s="191"/>
      <c r="N642" s="192"/>
      <c r="O642" s="192"/>
      <c r="P642" s="193">
        <f>SUM(P643:P714)</f>
        <v>0</v>
      </c>
      <c r="Q642" s="192"/>
      <c r="R642" s="193">
        <f>SUM(R643:R714)</f>
        <v>0.79507422000000016</v>
      </c>
      <c r="S642" s="192"/>
      <c r="T642" s="194">
        <f>SUM(T643:T714)</f>
        <v>1.1254544</v>
      </c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R642" s="195" t="s">
        <v>79</v>
      </c>
      <c r="AT642" s="196" t="s">
        <v>71</v>
      </c>
      <c r="AU642" s="196" t="s">
        <v>77</v>
      </c>
      <c r="AY642" s="195" t="s">
        <v>122</v>
      </c>
      <c r="BK642" s="197">
        <f>SUM(BK643:BK714)</f>
        <v>0</v>
      </c>
    </row>
    <row r="643" s="2" customFormat="1" ht="16.5" customHeight="1">
      <c r="A643" s="41"/>
      <c r="B643" s="42"/>
      <c r="C643" s="200" t="s">
        <v>982</v>
      </c>
      <c r="D643" s="200" t="s">
        <v>125</v>
      </c>
      <c r="E643" s="201" t="s">
        <v>983</v>
      </c>
      <c r="F643" s="202" t="s">
        <v>984</v>
      </c>
      <c r="G643" s="203" t="s">
        <v>167</v>
      </c>
      <c r="H643" s="204">
        <v>41.377000000000002</v>
      </c>
      <c r="I643" s="205"/>
      <c r="J643" s="206">
        <f>ROUND(I643*H643,2)</f>
        <v>0</v>
      </c>
      <c r="K643" s="202" t="s">
        <v>129</v>
      </c>
      <c r="L643" s="47"/>
      <c r="M643" s="207" t="s">
        <v>19</v>
      </c>
      <c r="N643" s="208" t="s">
        <v>43</v>
      </c>
      <c r="O643" s="87"/>
      <c r="P643" s="209">
        <f>O643*H643</f>
        <v>0</v>
      </c>
      <c r="Q643" s="209">
        <v>0</v>
      </c>
      <c r="R643" s="209">
        <f>Q643*H643</f>
        <v>0</v>
      </c>
      <c r="S643" s="209">
        <v>0.027199999999999998</v>
      </c>
      <c r="T643" s="210">
        <f>S643*H643</f>
        <v>1.1254544</v>
      </c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R643" s="211" t="s">
        <v>256</v>
      </c>
      <c r="AT643" s="211" t="s">
        <v>125</v>
      </c>
      <c r="AU643" s="211" t="s">
        <v>79</v>
      </c>
      <c r="AY643" s="20" t="s">
        <v>122</v>
      </c>
      <c r="BE643" s="212">
        <f>IF(N643="základní",J643,0)</f>
        <v>0</v>
      </c>
      <c r="BF643" s="212">
        <f>IF(N643="snížená",J643,0)</f>
        <v>0</v>
      </c>
      <c r="BG643" s="212">
        <f>IF(N643="zákl. přenesená",J643,0)</f>
        <v>0</v>
      </c>
      <c r="BH643" s="212">
        <f>IF(N643="sníž. přenesená",J643,0)</f>
        <v>0</v>
      </c>
      <c r="BI643" s="212">
        <f>IF(N643="nulová",J643,0)</f>
        <v>0</v>
      </c>
      <c r="BJ643" s="20" t="s">
        <v>77</v>
      </c>
      <c r="BK643" s="212">
        <f>ROUND(I643*H643,2)</f>
        <v>0</v>
      </c>
      <c r="BL643" s="20" t="s">
        <v>256</v>
      </c>
      <c r="BM643" s="211" t="s">
        <v>985</v>
      </c>
    </row>
    <row r="644" s="2" customFormat="1">
      <c r="A644" s="41"/>
      <c r="B644" s="42"/>
      <c r="C644" s="43"/>
      <c r="D644" s="213" t="s">
        <v>132</v>
      </c>
      <c r="E644" s="43"/>
      <c r="F644" s="214" t="s">
        <v>986</v>
      </c>
      <c r="G644" s="43"/>
      <c r="H644" s="43"/>
      <c r="I644" s="215"/>
      <c r="J644" s="43"/>
      <c r="K644" s="43"/>
      <c r="L644" s="47"/>
      <c r="M644" s="216"/>
      <c r="N644" s="217"/>
      <c r="O644" s="87"/>
      <c r="P644" s="87"/>
      <c r="Q644" s="87"/>
      <c r="R644" s="87"/>
      <c r="S644" s="87"/>
      <c r="T644" s="88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T644" s="20" t="s">
        <v>132</v>
      </c>
      <c r="AU644" s="20" t="s">
        <v>79</v>
      </c>
    </row>
    <row r="645" s="13" customFormat="1">
      <c r="A645" s="13"/>
      <c r="B645" s="218"/>
      <c r="C645" s="219"/>
      <c r="D645" s="220" t="s">
        <v>134</v>
      </c>
      <c r="E645" s="221" t="s">
        <v>19</v>
      </c>
      <c r="F645" s="222" t="s">
        <v>987</v>
      </c>
      <c r="G645" s="219"/>
      <c r="H645" s="221" t="s">
        <v>19</v>
      </c>
      <c r="I645" s="223"/>
      <c r="J645" s="219"/>
      <c r="K645" s="219"/>
      <c r="L645" s="224"/>
      <c r="M645" s="225"/>
      <c r="N645" s="226"/>
      <c r="O645" s="226"/>
      <c r="P645" s="226"/>
      <c r="Q645" s="226"/>
      <c r="R645" s="226"/>
      <c r="S645" s="226"/>
      <c r="T645" s="227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28" t="s">
        <v>134</v>
      </c>
      <c r="AU645" s="228" t="s">
        <v>79</v>
      </c>
      <c r="AV645" s="13" t="s">
        <v>77</v>
      </c>
      <c r="AW645" s="13" t="s">
        <v>33</v>
      </c>
      <c r="AX645" s="13" t="s">
        <v>72</v>
      </c>
      <c r="AY645" s="228" t="s">
        <v>122</v>
      </c>
    </row>
    <row r="646" s="14" customFormat="1">
      <c r="A646" s="14"/>
      <c r="B646" s="229"/>
      <c r="C646" s="230"/>
      <c r="D646" s="220" t="s">
        <v>134</v>
      </c>
      <c r="E646" s="231" t="s">
        <v>19</v>
      </c>
      <c r="F646" s="232" t="s">
        <v>988</v>
      </c>
      <c r="G646" s="230"/>
      <c r="H646" s="233">
        <v>32.356999999999999</v>
      </c>
      <c r="I646" s="234"/>
      <c r="J646" s="230"/>
      <c r="K646" s="230"/>
      <c r="L646" s="235"/>
      <c r="M646" s="236"/>
      <c r="N646" s="237"/>
      <c r="O646" s="237"/>
      <c r="P646" s="237"/>
      <c r="Q646" s="237"/>
      <c r="R646" s="237"/>
      <c r="S646" s="237"/>
      <c r="T646" s="238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39" t="s">
        <v>134</v>
      </c>
      <c r="AU646" s="239" t="s">
        <v>79</v>
      </c>
      <c r="AV646" s="14" t="s">
        <v>79</v>
      </c>
      <c r="AW646" s="14" t="s">
        <v>33</v>
      </c>
      <c r="AX646" s="14" t="s">
        <v>72</v>
      </c>
      <c r="AY646" s="239" t="s">
        <v>122</v>
      </c>
    </row>
    <row r="647" s="14" customFormat="1">
      <c r="A647" s="14"/>
      <c r="B647" s="229"/>
      <c r="C647" s="230"/>
      <c r="D647" s="220" t="s">
        <v>134</v>
      </c>
      <c r="E647" s="231" t="s">
        <v>19</v>
      </c>
      <c r="F647" s="232" t="s">
        <v>989</v>
      </c>
      <c r="G647" s="230"/>
      <c r="H647" s="233">
        <v>-0.71399999999999997</v>
      </c>
      <c r="I647" s="234"/>
      <c r="J647" s="230"/>
      <c r="K647" s="230"/>
      <c r="L647" s="235"/>
      <c r="M647" s="236"/>
      <c r="N647" s="237"/>
      <c r="O647" s="237"/>
      <c r="P647" s="237"/>
      <c r="Q647" s="237"/>
      <c r="R647" s="237"/>
      <c r="S647" s="237"/>
      <c r="T647" s="238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39" t="s">
        <v>134</v>
      </c>
      <c r="AU647" s="239" t="s">
        <v>79</v>
      </c>
      <c r="AV647" s="14" t="s">
        <v>79</v>
      </c>
      <c r="AW647" s="14" t="s">
        <v>33</v>
      </c>
      <c r="AX647" s="14" t="s">
        <v>72</v>
      </c>
      <c r="AY647" s="239" t="s">
        <v>122</v>
      </c>
    </row>
    <row r="648" s="14" customFormat="1">
      <c r="A648" s="14"/>
      <c r="B648" s="229"/>
      <c r="C648" s="230"/>
      <c r="D648" s="220" t="s">
        <v>134</v>
      </c>
      <c r="E648" s="231" t="s">
        <v>19</v>
      </c>
      <c r="F648" s="232" t="s">
        <v>990</v>
      </c>
      <c r="G648" s="230"/>
      <c r="H648" s="233">
        <v>0.78200000000000003</v>
      </c>
      <c r="I648" s="234"/>
      <c r="J648" s="230"/>
      <c r="K648" s="230"/>
      <c r="L648" s="235"/>
      <c r="M648" s="236"/>
      <c r="N648" s="237"/>
      <c r="O648" s="237"/>
      <c r="P648" s="237"/>
      <c r="Q648" s="237"/>
      <c r="R648" s="237"/>
      <c r="S648" s="237"/>
      <c r="T648" s="238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39" t="s">
        <v>134</v>
      </c>
      <c r="AU648" s="239" t="s">
        <v>79</v>
      </c>
      <c r="AV648" s="14" t="s">
        <v>79</v>
      </c>
      <c r="AW648" s="14" t="s">
        <v>33</v>
      </c>
      <c r="AX648" s="14" t="s">
        <v>72</v>
      </c>
      <c r="AY648" s="239" t="s">
        <v>122</v>
      </c>
    </row>
    <row r="649" s="14" customFormat="1">
      <c r="A649" s="14"/>
      <c r="B649" s="229"/>
      <c r="C649" s="230"/>
      <c r="D649" s="220" t="s">
        <v>134</v>
      </c>
      <c r="E649" s="231" t="s">
        <v>19</v>
      </c>
      <c r="F649" s="232" t="s">
        <v>270</v>
      </c>
      <c r="G649" s="230"/>
      <c r="H649" s="233">
        <v>0.27300000000000002</v>
      </c>
      <c r="I649" s="234"/>
      <c r="J649" s="230"/>
      <c r="K649" s="230"/>
      <c r="L649" s="235"/>
      <c r="M649" s="236"/>
      <c r="N649" s="237"/>
      <c r="O649" s="237"/>
      <c r="P649" s="237"/>
      <c r="Q649" s="237"/>
      <c r="R649" s="237"/>
      <c r="S649" s="237"/>
      <c r="T649" s="238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39" t="s">
        <v>134</v>
      </c>
      <c r="AU649" s="239" t="s">
        <v>79</v>
      </c>
      <c r="AV649" s="14" t="s">
        <v>79</v>
      </c>
      <c r="AW649" s="14" t="s">
        <v>33</v>
      </c>
      <c r="AX649" s="14" t="s">
        <v>72</v>
      </c>
      <c r="AY649" s="239" t="s">
        <v>122</v>
      </c>
    </row>
    <row r="650" s="14" customFormat="1">
      <c r="A650" s="14"/>
      <c r="B650" s="229"/>
      <c r="C650" s="230"/>
      <c r="D650" s="220" t="s">
        <v>134</v>
      </c>
      <c r="E650" s="231" t="s">
        <v>19</v>
      </c>
      <c r="F650" s="232" t="s">
        <v>271</v>
      </c>
      <c r="G650" s="230"/>
      <c r="H650" s="233">
        <v>0.10199999999999999</v>
      </c>
      <c r="I650" s="234"/>
      <c r="J650" s="230"/>
      <c r="K650" s="230"/>
      <c r="L650" s="235"/>
      <c r="M650" s="236"/>
      <c r="N650" s="237"/>
      <c r="O650" s="237"/>
      <c r="P650" s="237"/>
      <c r="Q650" s="237"/>
      <c r="R650" s="237"/>
      <c r="S650" s="237"/>
      <c r="T650" s="238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39" t="s">
        <v>134</v>
      </c>
      <c r="AU650" s="239" t="s">
        <v>79</v>
      </c>
      <c r="AV650" s="14" t="s">
        <v>79</v>
      </c>
      <c r="AW650" s="14" t="s">
        <v>33</v>
      </c>
      <c r="AX650" s="14" t="s">
        <v>72</v>
      </c>
      <c r="AY650" s="239" t="s">
        <v>122</v>
      </c>
    </row>
    <row r="651" s="14" customFormat="1">
      <c r="A651" s="14"/>
      <c r="B651" s="229"/>
      <c r="C651" s="230"/>
      <c r="D651" s="220" t="s">
        <v>134</v>
      </c>
      <c r="E651" s="231" t="s">
        <v>19</v>
      </c>
      <c r="F651" s="232" t="s">
        <v>334</v>
      </c>
      <c r="G651" s="230"/>
      <c r="H651" s="233">
        <v>1.6000000000000001</v>
      </c>
      <c r="I651" s="234"/>
      <c r="J651" s="230"/>
      <c r="K651" s="230"/>
      <c r="L651" s="235"/>
      <c r="M651" s="236"/>
      <c r="N651" s="237"/>
      <c r="O651" s="237"/>
      <c r="P651" s="237"/>
      <c r="Q651" s="237"/>
      <c r="R651" s="237"/>
      <c r="S651" s="237"/>
      <c r="T651" s="238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39" t="s">
        <v>134</v>
      </c>
      <c r="AU651" s="239" t="s">
        <v>79</v>
      </c>
      <c r="AV651" s="14" t="s">
        <v>79</v>
      </c>
      <c r="AW651" s="14" t="s">
        <v>33</v>
      </c>
      <c r="AX651" s="14" t="s">
        <v>72</v>
      </c>
      <c r="AY651" s="239" t="s">
        <v>122</v>
      </c>
    </row>
    <row r="652" s="14" customFormat="1">
      <c r="A652" s="14"/>
      <c r="B652" s="229"/>
      <c r="C652" s="230"/>
      <c r="D652" s="220" t="s">
        <v>134</v>
      </c>
      <c r="E652" s="231" t="s">
        <v>19</v>
      </c>
      <c r="F652" s="232" t="s">
        <v>991</v>
      </c>
      <c r="G652" s="230"/>
      <c r="H652" s="233">
        <v>0.27000000000000002</v>
      </c>
      <c r="I652" s="234"/>
      <c r="J652" s="230"/>
      <c r="K652" s="230"/>
      <c r="L652" s="235"/>
      <c r="M652" s="236"/>
      <c r="N652" s="237"/>
      <c r="O652" s="237"/>
      <c r="P652" s="237"/>
      <c r="Q652" s="237"/>
      <c r="R652" s="237"/>
      <c r="S652" s="237"/>
      <c r="T652" s="238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39" t="s">
        <v>134</v>
      </c>
      <c r="AU652" s="239" t="s">
        <v>79</v>
      </c>
      <c r="AV652" s="14" t="s">
        <v>79</v>
      </c>
      <c r="AW652" s="14" t="s">
        <v>33</v>
      </c>
      <c r="AX652" s="14" t="s">
        <v>72</v>
      </c>
      <c r="AY652" s="239" t="s">
        <v>122</v>
      </c>
    </row>
    <row r="653" s="14" customFormat="1">
      <c r="A653" s="14"/>
      <c r="B653" s="229"/>
      <c r="C653" s="230"/>
      <c r="D653" s="220" t="s">
        <v>134</v>
      </c>
      <c r="E653" s="231" t="s">
        <v>19</v>
      </c>
      <c r="F653" s="232" t="s">
        <v>992</v>
      </c>
      <c r="G653" s="230"/>
      <c r="H653" s="233">
        <v>-0.499</v>
      </c>
      <c r="I653" s="234"/>
      <c r="J653" s="230"/>
      <c r="K653" s="230"/>
      <c r="L653" s="235"/>
      <c r="M653" s="236"/>
      <c r="N653" s="237"/>
      <c r="O653" s="237"/>
      <c r="P653" s="237"/>
      <c r="Q653" s="237"/>
      <c r="R653" s="237"/>
      <c r="S653" s="237"/>
      <c r="T653" s="238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39" t="s">
        <v>134</v>
      </c>
      <c r="AU653" s="239" t="s">
        <v>79</v>
      </c>
      <c r="AV653" s="14" t="s">
        <v>79</v>
      </c>
      <c r="AW653" s="14" t="s">
        <v>33</v>
      </c>
      <c r="AX653" s="14" t="s">
        <v>72</v>
      </c>
      <c r="AY653" s="239" t="s">
        <v>122</v>
      </c>
    </row>
    <row r="654" s="14" customFormat="1">
      <c r="A654" s="14"/>
      <c r="B654" s="229"/>
      <c r="C654" s="230"/>
      <c r="D654" s="220" t="s">
        <v>134</v>
      </c>
      <c r="E654" s="231" t="s">
        <v>19</v>
      </c>
      <c r="F654" s="232" t="s">
        <v>993</v>
      </c>
      <c r="G654" s="230"/>
      <c r="H654" s="233">
        <v>0.91500000000000004</v>
      </c>
      <c r="I654" s="234"/>
      <c r="J654" s="230"/>
      <c r="K654" s="230"/>
      <c r="L654" s="235"/>
      <c r="M654" s="236"/>
      <c r="N654" s="237"/>
      <c r="O654" s="237"/>
      <c r="P654" s="237"/>
      <c r="Q654" s="237"/>
      <c r="R654" s="237"/>
      <c r="S654" s="237"/>
      <c r="T654" s="238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39" t="s">
        <v>134</v>
      </c>
      <c r="AU654" s="239" t="s">
        <v>79</v>
      </c>
      <c r="AV654" s="14" t="s">
        <v>79</v>
      </c>
      <c r="AW654" s="14" t="s">
        <v>33</v>
      </c>
      <c r="AX654" s="14" t="s">
        <v>72</v>
      </c>
      <c r="AY654" s="239" t="s">
        <v>122</v>
      </c>
    </row>
    <row r="655" s="14" customFormat="1">
      <c r="A655" s="14"/>
      <c r="B655" s="229"/>
      <c r="C655" s="230"/>
      <c r="D655" s="220" t="s">
        <v>134</v>
      </c>
      <c r="E655" s="231" t="s">
        <v>19</v>
      </c>
      <c r="F655" s="232" t="s">
        <v>994</v>
      </c>
      <c r="G655" s="230"/>
      <c r="H655" s="233">
        <v>0.21099999999999999</v>
      </c>
      <c r="I655" s="234"/>
      <c r="J655" s="230"/>
      <c r="K655" s="230"/>
      <c r="L655" s="235"/>
      <c r="M655" s="236"/>
      <c r="N655" s="237"/>
      <c r="O655" s="237"/>
      <c r="P655" s="237"/>
      <c r="Q655" s="237"/>
      <c r="R655" s="237"/>
      <c r="S655" s="237"/>
      <c r="T655" s="238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39" t="s">
        <v>134</v>
      </c>
      <c r="AU655" s="239" t="s">
        <v>79</v>
      </c>
      <c r="AV655" s="14" t="s">
        <v>79</v>
      </c>
      <c r="AW655" s="14" t="s">
        <v>33</v>
      </c>
      <c r="AX655" s="14" t="s">
        <v>72</v>
      </c>
      <c r="AY655" s="239" t="s">
        <v>122</v>
      </c>
    </row>
    <row r="656" s="14" customFormat="1">
      <c r="A656" s="14"/>
      <c r="B656" s="229"/>
      <c r="C656" s="230"/>
      <c r="D656" s="220" t="s">
        <v>134</v>
      </c>
      <c r="E656" s="231" t="s">
        <v>19</v>
      </c>
      <c r="F656" s="232" t="s">
        <v>995</v>
      </c>
      <c r="G656" s="230"/>
      <c r="H656" s="233">
        <v>6.0800000000000001</v>
      </c>
      <c r="I656" s="234"/>
      <c r="J656" s="230"/>
      <c r="K656" s="230"/>
      <c r="L656" s="235"/>
      <c r="M656" s="236"/>
      <c r="N656" s="237"/>
      <c r="O656" s="237"/>
      <c r="P656" s="237"/>
      <c r="Q656" s="237"/>
      <c r="R656" s="237"/>
      <c r="S656" s="237"/>
      <c r="T656" s="238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39" t="s">
        <v>134</v>
      </c>
      <c r="AU656" s="239" t="s">
        <v>79</v>
      </c>
      <c r="AV656" s="14" t="s">
        <v>79</v>
      </c>
      <c r="AW656" s="14" t="s">
        <v>33</v>
      </c>
      <c r="AX656" s="14" t="s">
        <v>72</v>
      </c>
      <c r="AY656" s="239" t="s">
        <v>122</v>
      </c>
    </row>
    <row r="657" s="15" customFormat="1">
      <c r="A657" s="15"/>
      <c r="B657" s="240"/>
      <c r="C657" s="241"/>
      <c r="D657" s="220" t="s">
        <v>134</v>
      </c>
      <c r="E657" s="242" t="s">
        <v>19</v>
      </c>
      <c r="F657" s="243" t="s">
        <v>172</v>
      </c>
      <c r="G657" s="241"/>
      <c r="H657" s="244">
        <v>41.376999999999995</v>
      </c>
      <c r="I657" s="245"/>
      <c r="J657" s="241"/>
      <c r="K657" s="241"/>
      <c r="L657" s="246"/>
      <c r="M657" s="247"/>
      <c r="N657" s="248"/>
      <c r="O657" s="248"/>
      <c r="P657" s="248"/>
      <c r="Q657" s="248"/>
      <c r="R657" s="248"/>
      <c r="S657" s="248"/>
      <c r="T657" s="249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T657" s="250" t="s">
        <v>134</v>
      </c>
      <c r="AU657" s="250" t="s">
        <v>79</v>
      </c>
      <c r="AV657" s="15" t="s">
        <v>130</v>
      </c>
      <c r="AW657" s="15" t="s">
        <v>33</v>
      </c>
      <c r="AX657" s="15" t="s">
        <v>77</v>
      </c>
      <c r="AY657" s="250" t="s">
        <v>122</v>
      </c>
    </row>
    <row r="658" s="2" customFormat="1" ht="16.5" customHeight="1">
      <c r="A658" s="41"/>
      <c r="B658" s="42"/>
      <c r="C658" s="200" t="s">
        <v>996</v>
      </c>
      <c r="D658" s="200" t="s">
        <v>125</v>
      </c>
      <c r="E658" s="201" t="s">
        <v>997</v>
      </c>
      <c r="F658" s="202" t="s">
        <v>998</v>
      </c>
      <c r="G658" s="203" t="s">
        <v>167</v>
      </c>
      <c r="H658" s="204">
        <v>33.381</v>
      </c>
      <c r="I658" s="205"/>
      <c r="J658" s="206">
        <f>ROUND(I658*H658,2)</f>
        <v>0</v>
      </c>
      <c r="K658" s="202" t="s">
        <v>129</v>
      </c>
      <c r="L658" s="47"/>
      <c r="M658" s="207" t="s">
        <v>19</v>
      </c>
      <c r="N658" s="208" t="s">
        <v>43</v>
      </c>
      <c r="O658" s="87"/>
      <c r="P658" s="209">
        <f>O658*H658</f>
        <v>0</v>
      </c>
      <c r="Q658" s="209">
        <v>0.00029999999999999997</v>
      </c>
      <c r="R658" s="209">
        <f>Q658*H658</f>
        <v>0.010014299999999999</v>
      </c>
      <c r="S658" s="209">
        <v>0</v>
      </c>
      <c r="T658" s="210">
        <f>S658*H658</f>
        <v>0</v>
      </c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R658" s="211" t="s">
        <v>256</v>
      </c>
      <c r="AT658" s="211" t="s">
        <v>125</v>
      </c>
      <c r="AU658" s="211" t="s">
        <v>79</v>
      </c>
      <c r="AY658" s="20" t="s">
        <v>122</v>
      </c>
      <c r="BE658" s="212">
        <f>IF(N658="základní",J658,0)</f>
        <v>0</v>
      </c>
      <c r="BF658" s="212">
        <f>IF(N658="snížená",J658,0)</f>
        <v>0</v>
      </c>
      <c r="BG658" s="212">
        <f>IF(N658="zákl. přenesená",J658,0)</f>
        <v>0</v>
      </c>
      <c r="BH658" s="212">
        <f>IF(N658="sníž. přenesená",J658,0)</f>
        <v>0</v>
      </c>
      <c r="BI658" s="212">
        <f>IF(N658="nulová",J658,0)</f>
        <v>0</v>
      </c>
      <c r="BJ658" s="20" t="s">
        <v>77</v>
      </c>
      <c r="BK658" s="212">
        <f>ROUND(I658*H658,2)</f>
        <v>0</v>
      </c>
      <c r="BL658" s="20" t="s">
        <v>256</v>
      </c>
      <c r="BM658" s="211" t="s">
        <v>999</v>
      </c>
    </row>
    <row r="659" s="2" customFormat="1">
      <c r="A659" s="41"/>
      <c r="B659" s="42"/>
      <c r="C659" s="43"/>
      <c r="D659" s="213" t="s">
        <v>132</v>
      </c>
      <c r="E659" s="43"/>
      <c r="F659" s="214" t="s">
        <v>1000</v>
      </c>
      <c r="G659" s="43"/>
      <c r="H659" s="43"/>
      <c r="I659" s="215"/>
      <c r="J659" s="43"/>
      <c r="K659" s="43"/>
      <c r="L659" s="47"/>
      <c r="M659" s="216"/>
      <c r="N659" s="217"/>
      <c r="O659" s="87"/>
      <c r="P659" s="87"/>
      <c r="Q659" s="87"/>
      <c r="R659" s="87"/>
      <c r="S659" s="87"/>
      <c r="T659" s="88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T659" s="20" t="s">
        <v>132</v>
      </c>
      <c r="AU659" s="20" t="s">
        <v>79</v>
      </c>
    </row>
    <row r="660" s="13" customFormat="1">
      <c r="A660" s="13"/>
      <c r="B660" s="218"/>
      <c r="C660" s="219"/>
      <c r="D660" s="220" t="s">
        <v>134</v>
      </c>
      <c r="E660" s="221" t="s">
        <v>19</v>
      </c>
      <c r="F660" s="222" t="s">
        <v>262</v>
      </c>
      <c r="G660" s="219"/>
      <c r="H660" s="221" t="s">
        <v>19</v>
      </c>
      <c r="I660" s="223"/>
      <c r="J660" s="219"/>
      <c r="K660" s="219"/>
      <c r="L660" s="224"/>
      <c r="M660" s="225"/>
      <c r="N660" s="226"/>
      <c r="O660" s="226"/>
      <c r="P660" s="226"/>
      <c r="Q660" s="226"/>
      <c r="R660" s="226"/>
      <c r="S660" s="226"/>
      <c r="T660" s="227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28" t="s">
        <v>134</v>
      </c>
      <c r="AU660" s="228" t="s">
        <v>79</v>
      </c>
      <c r="AV660" s="13" t="s">
        <v>77</v>
      </c>
      <c r="AW660" s="13" t="s">
        <v>33</v>
      </c>
      <c r="AX660" s="13" t="s">
        <v>72</v>
      </c>
      <c r="AY660" s="228" t="s">
        <v>122</v>
      </c>
    </row>
    <row r="661" s="14" customFormat="1">
      <c r="A661" s="14"/>
      <c r="B661" s="229"/>
      <c r="C661" s="230"/>
      <c r="D661" s="220" t="s">
        <v>134</v>
      </c>
      <c r="E661" s="231" t="s">
        <v>19</v>
      </c>
      <c r="F661" s="232" t="s">
        <v>263</v>
      </c>
      <c r="G661" s="230"/>
      <c r="H661" s="233">
        <v>12.359999999999999</v>
      </c>
      <c r="I661" s="234"/>
      <c r="J661" s="230"/>
      <c r="K661" s="230"/>
      <c r="L661" s="235"/>
      <c r="M661" s="236"/>
      <c r="N661" s="237"/>
      <c r="O661" s="237"/>
      <c r="P661" s="237"/>
      <c r="Q661" s="237"/>
      <c r="R661" s="237"/>
      <c r="S661" s="237"/>
      <c r="T661" s="238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39" t="s">
        <v>134</v>
      </c>
      <c r="AU661" s="239" t="s">
        <v>79</v>
      </c>
      <c r="AV661" s="14" t="s">
        <v>79</v>
      </c>
      <c r="AW661" s="14" t="s">
        <v>33</v>
      </c>
      <c r="AX661" s="14" t="s">
        <v>72</v>
      </c>
      <c r="AY661" s="239" t="s">
        <v>122</v>
      </c>
    </row>
    <row r="662" s="14" customFormat="1">
      <c r="A662" s="14"/>
      <c r="B662" s="229"/>
      <c r="C662" s="230"/>
      <c r="D662" s="220" t="s">
        <v>134</v>
      </c>
      <c r="E662" s="231" t="s">
        <v>19</v>
      </c>
      <c r="F662" s="232" t="s">
        <v>226</v>
      </c>
      <c r="G662" s="230"/>
      <c r="H662" s="233">
        <v>-0.504</v>
      </c>
      <c r="I662" s="234"/>
      <c r="J662" s="230"/>
      <c r="K662" s="230"/>
      <c r="L662" s="235"/>
      <c r="M662" s="236"/>
      <c r="N662" s="237"/>
      <c r="O662" s="237"/>
      <c r="P662" s="237"/>
      <c r="Q662" s="237"/>
      <c r="R662" s="237"/>
      <c r="S662" s="237"/>
      <c r="T662" s="238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39" t="s">
        <v>134</v>
      </c>
      <c r="AU662" s="239" t="s">
        <v>79</v>
      </c>
      <c r="AV662" s="14" t="s">
        <v>79</v>
      </c>
      <c r="AW662" s="14" t="s">
        <v>33</v>
      </c>
      <c r="AX662" s="14" t="s">
        <v>72</v>
      </c>
      <c r="AY662" s="239" t="s">
        <v>122</v>
      </c>
    </row>
    <row r="663" s="14" customFormat="1">
      <c r="A663" s="14"/>
      <c r="B663" s="229"/>
      <c r="C663" s="230"/>
      <c r="D663" s="220" t="s">
        <v>134</v>
      </c>
      <c r="E663" s="231" t="s">
        <v>19</v>
      </c>
      <c r="F663" s="232" t="s">
        <v>264</v>
      </c>
      <c r="G663" s="230"/>
      <c r="H663" s="233">
        <v>1.3460000000000001</v>
      </c>
      <c r="I663" s="234"/>
      <c r="J663" s="230"/>
      <c r="K663" s="230"/>
      <c r="L663" s="235"/>
      <c r="M663" s="236"/>
      <c r="N663" s="237"/>
      <c r="O663" s="237"/>
      <c r="P663" s="237"/>
      <c r="Q663" s="237"/>
      <c r="R663" s="237"/>
      <c r="S663" s="237"/>
      <c r="T663" s="238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39" t="s">
        <v>134</v>
      </c>
      <c r="AU663" s="239" t="s">
        <v>79</v>
      </c>
      <c r="AV663" s="14" t="s">
        <v>79</v>
      </c>
      <c r="AW663" s="14" t="s">
        <v>33</v>
      </c>
      <c r="AX663" s="14" t="s">
        <v>72</v>
      </c>
      <c r="AY663" s="239" t="s">
        <v>122</v>
      </c>
    </row>
    <row r="664" s="16" customFormat="1">
      <c r="A664" s="16"/>
      <c r="B664" s="251"/>
      <c r="C664" s="252"/>
      <c r="D664" s="220" t="s">
        <v>134</v>
      </c>
      <c r="E664" s="253" t="s">
        <v>19</v>
      </c>
      <c r="F664" s="254" t="s">
        <v>265</v>
      </c>
      <c r="G664" s="252"/>
      <c r="H664" s="255">
        <v>13.202</v>
      </c>
      <c r="I664" s="256"/>
      <c r="J664" s="252"/>
      <c r="K664" s="252"/>
      <c r="L664" s="257"/>
      <c r="M664" s="258"/>
      <c r="N664" s="259"/>
      <c r="O664" s="259"/>
      <c r="P664" s="259"/>
      <c r="Q664" s="259"/>
      <c r="R664" s="259"/>
      <c r="S664" s="259"/>
      <c r="T664" s="260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T664" s="261" t="s">
        <v>134</v>
      </c>
      <c r="AU664" s="261" t="s">
        <v>79</v>
      </c>
      <c r="AV664" s="16" t="s">
        <v>123</v>
      </c>
      <c r="AW664" s="16" t="s">
        <v>33</v>
      </c>
      <c r="AX664" s="16" t="s">
        <v>72</v>
      </c>
      <c r="AY664" s="261" t="s">
        <v>122</v>
      </c>
    </row>
    <row r="665" s="13" customFormat="1">
      <c r="A665" s="13"/>
      <c r="B665" s="218"/>
      <c r="C665" s="219"/>
      <c r="D665" s="220" t="s">
        <v>134</v>
      </c>
      <c r="E665" s="221" t="s">
        <v>19</v>
      </c>
      <c r="F665" s="222" t="s">
        <v>266</v>
      </c>
      <c r="G665" s="219"/>
      <c r="H665" s="221" t="s">
        <v>19</v>
      </c>
      <c r="I665" s="223"/>
      <c r="J665" s="219"/>
      <c r="K665" s="219"/>
      <c r="L665" s="224"/>
      <c r="M665" s="225"/>
      <c r="N665" s="226"/>
      <c r="O665" s="226"/>
      <c r="P665" s="226"/>
      <c r="Q665" s="226"/>
      <c r="R665" s="226"/>
      <c r="S665" s="226"/>
      <c r="T665" s="227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28" t="s">
        <v>134</v>
      </c>
      <c r="AU665" s="228" t="s">
        <v>79</v>
      </c>
      <c r="AV665" s="13" t="s">
        <v>77</v>
      </c>
      <c r="AW665" s="13" t="s">
        <v>33</v>
      </c>
      <c r="AX665" s="13" t="s">
        <v>72</v>
      </c>
      <c r="AY665" s="228" t="s">
        <v>122</v>
      </c>
    </row>
    <row r="666" s="14" customFormat="1">
      <c r="A666" s="14"/>
      <c r="B666" s="229"/>
      <c r="C666" s="230"/>
      <c r="D666" s="220" t="s">
        <v>134</v>
      </c>
      <c r="E666" s="231" t="s">
        <v>19</v>
      </c>
      <c r="F666" s="232" t="s">
        <v>267</v>
      </c>
      <c r="G666" s="230"/>
      <c r="H666" s="233">
        <v>19.539999999999999</v>
      </c>
      <c r="I666" s="234"/>
      <c r="J666" s="230"/>
      <c r="K666" s="230"/>
      <c r="L666" s="235"/>
      <c r="M666" s="236"/>
      <c r="N666" s="237"/>
      <c r="O666" s="237"/>
      <c r="P666" s="237"/>
      <c r="Q666" s="237"/>
      <c r="R666" s="237"/>
      <c r="S666" s="237"/>
      <c r="T666" s="238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39" t="s">
        <v>134</v>
      </c>
      <c r="AU666" s="239" t="s">
        <v>79</v>
      </c>
      <c r="AV666" s="14" t="s">
        <v>79</v>
      </c>
      <c r="AW666" s="14" t="s">
        <v>33</v>
      </c>
      <c r="AX666" s="14" t="s">
        <v>72</v>
      </c>
      <c r="AY666" s="239" t="s">
        <v>122</v>
      </c>
    </row>
    <row r="667" s="14" customFormat="1">
      <c r="A667" s="14"/>
      <c r="B667" s="229"/>
      <c r="C667" s="230"/>
      <c r="D667" s="220" t="s">
        <v>134</v>
      </c>
      <c r="E667" s="231" t="s">
        <v>19</v>
      </c>
      <c r="F667" s="232" t="s">
        <v>268</v>
      </c>
      <c r="G667" s="230"/>
      <c r="H667" s="233">
        <v>-0.79400000000000004</v>
      </c>
      <c r="I667" s="234"/>
      <c r="J667" s="230"/>
      <c r="K667" s="230"/>
      <c r="L667" s="235"/>
      <c r="M667" s="236"/>
      <c r="N667" s="237"/>
      <c r="O667" s="237"/>
      <c r="P667" s="237"/>
      <c r="Q667" s="237"/>
      <c r="R667" s="237"/>
      <c r="S667" s="237"/>
      <c r="T667" s="238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39" t="s">
        <v>134</v>
      </c>
      <c r="AU667" s="239" t="s">
        <v>79</v>
      </c>
      <c r="AV667" s="14" t="s">
        <v>79</v>
      </c>
      <c r="AW667" s="14" t="s">
        <v>33</v>
      </c>
      <c r="AX667" s="14" t="s">
        <v>72</v>
      </c>
      <c r="AY667" s="239" t="s">
        <v>122</v>
      </c>
    </row>
    <row r="668" s="14" customFormat="1">
      <c r="A668" s="14"/>
      <c r="B668" s="229"/>
      <c r="C668" s="230"/>
      <c r="D668" s="220" t="s">
        <v>134</v>
      </c>
      <c r="E668" s="231" t="s">
        <v>19</v>
      </c>
      <c r="F668" s="232" t="s">
        <v>269</v>
      </c>
      <c r="G668" s="230"/>
      <c r="H668" s="233">
        <v>1.0580000000000001</v>
      </c>
      <c r="I668" s="234"/>
      <c r="J668" s="230"/>
      <c r="K668" s="230"/>
      <c r="L668" s="235"/>
      <c r="M668" s="236"/>
      <c r="N668" s="237"/>
      <c r="O668" s="237"/>
      <c r="P668" s="237"/>
      <c r="Q668" s="237"/>
      <c r="R668" s="237"/>
      <c r="S668" s="237"/>
      <c r="T668" s="238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39" t="s">
        <v>134</v>
      </c>
      <c r="AU668" s="239" t="s">
        <v>79</v>
      </c>
      <c r="AV668" s="14" t="s">
        <v>79</v>
      </c>
      <c r="AW668" s="14" t="s">
        <v>33</v>
      </c>
      <c r="AX668" s="14" t="s">
        <v>72</v>
      </c>
      <c r="AY668" s="239" t="s">
        <v>122</v>
      </c>
    </row>
    <row r="669" s="14" customFormat="1">
      <c r="A669" s="14"/>
      <c r="B669" s="229"/>
      <c r="C669" s="230"/>
      <c r="D669" s="220" t="s">
        <v>134</v>
      </c>
      <c r="E669" s="231" t="s">
        <v>19</v>
      </c>
      <c r="F669" s="232" t="s">
        <v>270</v>
      </c>
      <c r="G669" s="230"/>
      <c r="H669" s="233">
        <v>0.27300000000000002</v>
      </c>
      <c r="I669" s="234"/>
      <c r="J669" s="230"/>
      <c r="K669" s="230"/>
      <c r="L669" s="235"/>
      <c r="M669" s="236"/>
      <c r="N669" s="237"/>
      <c r="O669" s="237"/>
      <c r="P669" s="237"/>
      <c r="Q669" s="237"/>
      <c r="R669" s="237"/>
      <c r="S669" s="237"/>
      <c r="T669" s="238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39" t="s">
        <v>134</v>
      </c>
      <c r="AU669" s="239" t="s">
        <v>79</v>
      </c>
      <c r="AV669" s="14" t="s">
        <v>79</v>
      </c>
      <c r="AW669" s="14" t="s">
        <v>33</v>
      </c>
      <c r="AX669" s="14" t="s">
        <v>72</v>
      </c>
      <c r="AY669" s="239" t="s">
        <v>122</v>
      </c>
    </row>
    <row r="670" s="14" customFormat="1">
      <c r="A670" s="14"/>
      <c r="B670" s="229"/>
      <c r="C670" s="230"/>
      <c r="D670" s="220" t="s">
        <v>134</v>
      </c>
      <c r="E670" s="231" t="s">
        <v>19</v>
      </c>
      <c r="F670" s="232" t="s">
        <v>271</v>
      </c>
      <c r="G670" s="230"/>
      <c r="H670" s="233">
        <v>0.10199999999999999</v>
      </c>
      <c r="I670" s="234"/>
      <c r="J670" s="230"/>
      <c r="K670" s="230"/>
      <c r="L670" s="235"/>
      <c r="M670" s="236"/>
      <c r="N670" s="237"/>
      <c r="O670" s="237"/>
      <c r="P670" s="237"/>
      <c r="Q670" s="237"/>
      <c r="R670" s="237"/>
      <c r="S670" s="237"/>
      <c r="T670" s="238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39" t="s">
        <v>134</v>
      </c>
      <c r="AU670" s="239" t="s">
        <v>79</v>
      </c>
      <c r="AV670" s="14" t="s">
        <v>79</v>
      </c>
      <c r="AW670" s="14" t="s">
        <v>33</v>
      </c>
      <c r="AX670" s="14" t="s">
        <v>72</v>
      </c>
      <c r="AY670" s="239" t="s">
        <v>122</v>
      </c>
    </row>
    <row r="671" s="16" customFormat="1">
      <c r="A671" s="16"/>
      <c r="B671" s="251"/>
      <c r="C671" s="252"/>
      <c r="D671" s="220" t="s">
        <v>134</v>
      </c>
      <c r="E671" s="253" t="s">
        <v>19</v>
      </c>
      <c r="F671" s="254" t="s">
        <v>265</v>
      </c>
      <c r="G671" s="252"/>
      <c r="H671" s="255">
        <v>20.178999999999998</v>
      </c>
      <c r="I671" s="256"/>
      <c r="J671" s="252"/>
      <c r="K671" s="252"/>
      <c r="L671" s="257"/>
      <c r="M671" s="258"/>
      <c r="N671" s="259"/>
      <c r="O671" s="259"/>
      <c r="P671" s="259"/>
      <c r="Q671" s="259"/>
      <c r="R671" s="259"/>
      <c r="S671" s="259"/>
      <c r="T671" s="260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T671" s="261" t="s">
        <v>134</v>
      </c>
      <c r="AU671" s="261" t="s">
        <v>79</v>
      </c>
      <c r="AV671" s="16" t="s">
        <v>123</v>
      </c>
      <c r="AW671" s="16" t="s">
        <v>33</v>
      </c>
      <c r="AX671" s="16" t="s">
        <v>72</v>
      </c>
      <c r="AY671" s="261" t="s">
        <v>122</v>
      </c>
    </row>
    <row r="672" s="15" customFormat="1">
      <c r="A672" s="15"/>
      <c r="B672" s="240"/>
      <c r="C672" s="241"/>
      <c r="D672" s="220" t="s">
        <v>134</v>
      </c>
      <c r="E672" s="242" t="s">
        <v>19</v>
      </c>
      <c r="F672" s="243" t="s">
        <v>172</v>
      </c>
      <c r="G672" s="241"/>
      <c r="H672" s="244">
        <v>33.381</v>
      </c>
      <c r="I672" s="245"/>
      <c r="J672" s="241"/>
      <c r="K672" s="241"/>
      <c r="L672" s="246"/>
      <c r="M672" s="247"/>
      <c r="N672" s="248"/>
      <c r="O672" s="248"/>
      <c r="P672" s="248"/>
      <c r="Q672" s="248"/>
      <c r="R672" s="248"/>
      <c r="S672" s="248"/>
      <c r="T672" s="249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50" t="s">
        <v>134</v>
      </c>
      <c r="AU672" s="250" t="s">
        <v>79</v>
      </c>
      <c r="AV672" s="15" t="s">
        <v>130</v>
      </c>
      <c r="AW672" s="15" t="s">
        <v>33</v>
      </c>
      <c r="AX672" s="15" t="s">
        <v>77</v>
      </c>
      <c r="AY672" s="250" t="s">
        <v>122</v>
      </c>
    </row>
    <row r="673" s="2" customFormat="1" ht="16.5" customHeight="1">
      <c r="A673" s="41"/>
      <c r="B673" s="42"/>
      <c r="C673" s="200" t="s">
        <v>1001</v>
      </c>
      <c r="D673" s="200" t="s">
        <v>125</v>
      </c>
      <c r="E673" s="201" t="s">
        <v>1002</v>
      </c>
      <c r="F673" s="202" t="s">
        <v>1003</v>
      </c>
      <c r="G673" s="203" t="s">
        <v>167</v>
      </c>
      <c r="H673" s="204">
        <v>2.411</v>
      </c>
      <c r="I673" s="205"/>
      <c r="J673" s="206">
        <f>ROUND(I673*H673,2)</f>
        <v>0</v>
      </c>
      <c r="K673" s="202" t="s">
        <v>129</v>
      </c>
      <c r="L673" s="47"/>
      <c r="M673" s="207" t="s">
        <v>19</v>
      </c>
      <c r="N673" s="208" t="s">
        <v>43</v>
      </c>
      <c r="O673" s="87"/>
      <c r="P673" s="209">
        <f>O673*H673</f>
        <v>0</v>
      </c>
      <c r="Q673" s="209">
        <v>0.0015</v>
      </c>
      <c r="R673" s="209">
        <f>Q673*H673</f>
        <v>0.0036164999999999999</v>
      </c>
      <c r="S673" s="209">
        <v>0</v>
      </c>
      <c r="T673" s="210">
        <f>S673*H673</f>
        <v>0</v>
      </c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R673" s="211" t="s">
        <v>256</v>
      </c>
      <c r="AT673" s="211" t="s">
        <v>125</v>
      </c>
      <c r="AU673" s="211" t="s">
        <v>79</v>
      </c>
      <c r="AY673" s="20" t="s">
        <v>122</v>
      </c>
      <c r="BE673" s="212">
        <f>IF(N673="základní",J673,0)</f>
        <v>0</v>
      </c>
      <c r="BF673" s="212">
        <f>IF(N673="snížená",J673,0)</f>
        <v>0</v>
      </c>
      <c r="BG673" s="212">
        <f>IF(N673="zákl. přenesená",J673,0)</f>
        <v>0</v>
      </c>
      <c r="BH673" s="212">
        <f>IF(N673="sníž. přenesená",J673,0)</f>
        <v>0</v>
      </c>
      <c r="BI673" s="212">
        <f>IF(N673="nulová",J673,0)</f>
        <v>0</v>
      </c>
      <c r="BJ673" s="20" t="s">
        <v>77</v>
      </c>
      <c r="BK673" s="212">
        <f>ROUND(I673*H673,2)</f>
        <v>0</v>
      </c>
      <c r="BL673" s="20" t="s">
        <v>256</v>
      </c>
      <c r="BM673" s="211" t="s">
        <v>1004</v>
      </c>
    </row>
    <row r="674" s="2" customFormat="1">
      <c r="A674" s="41"/>
      <c r="B674" s="42"/>
      <c r="C674" s="43"/>
      <c r="D674" s="213" t="s">
        <v>132</v>
      </c>
      <c r="E674" s="43"/>
      <c r="F674" s="214" t="s">
        <v>1005</v>
      </c>
      <c r="G674" s="43"/>
      <c r="H674" s="43"/>
      <c r="I674" s="215"/>
      <c r="J674" s="43"/>
      <c r="K674" s="43"/>
      <c r="L674" s="47"/>
      <c r="M674" s="216"/>
      <c r="N674" s="217"/>
      <c r="O674" s="87"/>
      <c r="P674" s="87"/>
      <c r="Q674" s="87"/>
      <c r="R674" s="87"/>
      <c r="S674" s="87"/>
      <c r="T674" s="88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T674" s="20" t="s">
        <v>132</v>
      </c>
      <c r="AU674" s="20" t="s">
        <v>79</v>
      </c>
    </row>
    <row r="675" s="14" customFormat="1">
      <c r="A675" s="14"/>
      <c r="B675" s="229"/>
      <c r="C675" s="230"/>
      <c r="D675" s="220" t="s">
        <v>134</v>
      </c>
      <c r="E675" s="231" t="s">
        <v>19</v>
      </c>
      <c r="F675" s="232" t="s">
        <v>1006</v>
      </c>
      <c r="G675" s="230"/>
      <c r="H675" s="233">
        <v>2.411</v>
      </c>
      <c r="I675" s="234"/>
      <c r="J675" s="230"/>
      <c r="K675" s="230"/>
      <c r="L675" s="235"/>
      <c r="M675" s="236"/>
      <c r="N675" s="237"/>
      <c r="O675" s="237"/>
      <c r="P675" s="237"/>
      <c r="Q675" s="237"/>
      <c r="R675" s="237"/>
      <c r="S675" s="237"/>
      <c r="T675" s="238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39" t="s">
        <v>134</v>
      </c>
      <c r="AU675" s="239" t="s">
        <v>79</v>
      </c>
      <c r="AV675" s="14" t="s">
        <v>79</v>
      </c>
      <c r="AW675" s="14" t="s">
        <v>33</v>
      </c>
      <c r="AX675" s="14" t="s">
        <v>77</v>
      </c>
      <c r="AY675" s="239" t="s">
        <v>122</v>
      </c>
    </row>
    <row r="676" s="2" customFormat="1" ht="16.5" customHeight="1">
      <c r="A676" s="41"/>
      <c r="B676" s="42"/>
      <c r="C676" s="200" t="s">
        <v>1007</v>
      </c>
      <c r="D676" s="200" t="s">
        <v>125</v>
      </c>
      <c r="E676" s="201" t="s">
        <v>1008</v>
      </c>
      <c r="F676" s="202" t="s">
        <v>1009</v>
      </c>
      <c r="G676" s="203" t="s">
        <v>139</v>
      </c>
      <c r="H676" s="204">
        <v>1.5</v>
      </c>
      <c r="I676" s="205"/>
      <c r="J676" s="206">
        <f>ROUND(I676*H676,2)</f>
        <v>0</v>
      </c>
      <c r="K676" s="202" t="s">
        <v>129</v>
      </c>
      <c r="L676" s="47"/>
      <c r="M676" s="207" t="s">
        <v>19</v>
      </c>
      <c r="N676" s="208" t="s">
        <v>43</v>
      </c>
      <c r="O676" s="87"/>
      <c r="P676" s="209">
        <f>O676*H676</f>
        <v>0</v>
      </c>
      <c r="Q676" s="209">
        <v>0.00142</v>
      </c>
      <c r="R676" s="209">
        <f>Q676*H676</f>
        <v>0.0021299999999999999</v>
      </c>
      <c r="S676" s="209">
        <v>0</v>
      </c>
      <c r="T676" s="210">
        <f>S676*H676</f>
        <v>0</v>
      </c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R676" s="211" t="s">
        <v>256</v>
      </c>
      <c r="AT676" s="211" t="s">
        <v>125</v>
      </c>
      <c r="AU676" s="211" t="s">
        <v>79</v>
      </c>
      <c r="AY676" s="20" t="s">
        <v>122</v>
      </c>
      <c r="BE676" s="212">
        <f>IF(N676="základní",J676,0)</f>
        <v>0</v>
      </c>
      <c r="BF676" s="212">
        <f>IF(N676="snížená",J676,0)</f>
        <v>0</v>
      </c>
      <c r="BG676" s="212">
        <f>IF(N676="zákl. přenesená",J676,0)</f>
        <v>0</v>
      </c>
      <c r="BH676" s="212">
        <f>IF(N676="sníž. přenesená",J676,0)</f>
        <v>0</v>
      </c>
      <c r="BI676" s="212">
        <f>IF(N676="nulová",J676,0)</f>
        <v>0</v>
      </c>
      <c r="BJ676" s="20" t="s">
        <v>77</v>
      </c>
      <c r="BK676" s="212">
        <f>ROUND(I676*H676,2)</f>
        <v>0</v>
      </c>
      <c r="BL676" s="20" t="s">
        <v>256</v>
      </c>
      <c r="BM676" s="211" t="s">
        <v>1010</v>
      </c>
    </row>
    <row r="677" s="2" customFormat="1">
      <c r="A677" s="41"/>
      <c r="B677" s="42"/>
      <c r="C677" s="43"/>
      <c r="D677" s="213" t="s">
        <v>132</v>
      </c>
      <c r="E677" s="43"/>
      <c r="F677" s="214" t="s">
        <v>1011</v>
      </c>
      <c r="G677" s="43"/>
      <c r="H677" s="43"/>
      <c r="I677" s="215"/>
      <c r="J677" s="43"/>
      <c r="K677" s="43"/>
      <c r="L677" s="47"/>
      <c r="M677" s="216"/>
      <c r="N677" s="217"/>
      <c r="O677" s="87"/>
      <c r="P677" s="87"/>
      <c r="Q677" s="87"/>
      <c r="R677" s="87"/>
      <c r="S677" s="87"/>
      <c r="T677" s="88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T677" s="20" t="s">
        <v>132</v>
      </c>
      <c r="AU677" s="20" t="s">
        <v>79</v>
      </c>
    </row>
    <row r="678" s="14" customFormat="1">
      <c r="A678" s="14"/>
      <c r="B678" s="229"/>
      <c r="C678" s="230"/>
      <c r="D678" s="220" t="s">
        <v>134</v>
      </c>
      <c r="E678" s="231" t="s">
        <v>19</v>
      </c>
      <c r="F678" s="232" t="s">
        <v>1012</v>
      </c>
      <c r="G678" s="230"/>
      <c r="H678" s="233">
        <v>1.5</v>
      </c>
      <c r="I678" s="234"/>
      <c r="J678" s="230"/>
      <c r="K678" s="230"/>
      <c r="L678" s="235"/>
      <c r="M678" s="236"/>
      <c r="N678" s="237"/>
      <c r="O678" s="237"/>
      <c r="P678" s="237"/>
      <c r="Q678" s="237"/>
      <c r="R678" s="237"/>
      <c r="S678" s="237"/>
      <c r="T678" s="238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39" t="s">
        <v>134</v>
      </c>
      <c r="AU678" s="239" t="s">
        <v>79</v>
      </c>
      <c r="AV678" s="14" t="s">
        <v>79</v>
      </c>
      <c r="AW678" s="14" t="s">
        <v>33</v>
      </c>
      <c r="AX678" s="14" t="s">
        <v>77</v>
      </c>
      <c r="AY678" s="239" t="s">
        <v>122</v>
      </c>
    </row>
    <row r="679" s="2" customFormat="1" ht="21.75" customHeight="1">
      <c r="A679" s="41"/>
      <c r="B679" s="42"/>
      <c r="C679" s="200" t="s">
        <v>1013</v>
      </c>
      <c r="D679" s="200" t="s">
        <v>125</v>
      </c>
      <c r="E679" s="201" t="s">
        <v>1014</v>
      </c>
      <c r="F679" s="202" t="s">
        <v>1015</v>
      </c>
      <c r="G679" s="203" t="s">
        <v>167</v>
      </c>
      <c r="H679" s="204">
        <v>32.323</v>
      </c>
      <c r="I679" s="205"/>
      <c r="J679" s="206">
        <f>ROUND(I679*H679,2)</f>
        <v>0</v>
      </c>
      <c r="K679" s="202" t="s">
        <v>129</v>
      </c>
      <c r="L679" s="47"/>
      <c r="M679" s="207" t="s">
        <v>19</v>
      </c>
      <c r="N679" s="208" t="s">
        <v>43</v>
      </c>
      <c r="O679" s="87"/>
      <c r="P679" s="209">
        <f>O679*H679</f>
        <v>0</v>
      </c>
      <c r="Q679" s="209">
        <v>0.0053800000000000002</v>
      </c>
      <c r="R679" s="209">
        <f>Q679*H679</f>
        <v>0.17389774000000002</v>
      </c>
      <c r="S679" s="209">
        <v>0</v>
      </c>
      <c r="T679" s="210">
        <f>S679*H679</f>
        <v>0</v>
      </c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R679" s="211" t="s">
        <v>256</v>
      </c>
      <c r="AT679" s="211" t="s">
        <v>125</v>
      </c>
      <c r="AU679" s="211" t="s">
        <v>79</v>
      </c>
      <c r="AY679" s="20" t="s">
        <v>122</v>
      </c>
      <c r="BE679" s="212">
        <f>IF(N679="základní",J679,0)</f>
        <v>0</v>
      </c>
      <c r="BF679" s="212">
        <f>IF(N679="snížená",J679,0)</f>
        <v>0</v>
      </c>
      <c r="BG679" s="212">
        <f>IF(N679="zákl. přenesená",J679,0)</f>
        <v>0</v>
      </c>
      <c r="BH679" s="212">
        <f>IF(N679="sníž. přenesená",J679,0)</f>
        <v>0</v>
      </c>
      <c r="BI679" s="212">
        <f>IF(N679="nulová",J679,0)</f>
        <v>0</v>
      </c>
      <c r="BJ679" s="20" t="s">
        <v>77</v>
      </c>
      <c r="BK679" s="212">
        <f>ROUND(I679*H679,2)</f>
        <v>0</v>
      </c>
      <c r="BL679" s="20" t="s">
        <v>256</v>
      </c>
      <c r="BM679" s="211" t="s">
        <v>1016</v>
      </c>
    </row>
    <row r="680" s="2" customFormat="1">
      <c r="A680" s="41"/>
      <c r="B680" s="42"/>
      <c r="C680" s="43"/>
      <c r="D680" s="213" t="s">
        <v>132</v>
      </c>
      <c r="E680" s="43"/>
      <c r="F680" s="214" t="s">
        <v>1017</v>
      </c>
      <c r="G680" s="43"/>
      <c r="H680" s="43"/>
      <c r="I680" s="215"/>
      <c r="J680" s="43"/>
      <c r="K680" s="43"/>
      <c r="L680" s="47"/>
      <c r="M680" s="216"/>
      <c r="N680" s="217"/>
      <c r="O680" s="87"/>
      <c r="P680" s="87"/>
      <c r="Q680" s="87"/>
      <c r="R680" s="87"/>
      <c r="S680" s="87"/>
      <c r="T680" s="88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T680" s="20" t="s">
        <v>132</v>
      </c>
      <c r="AU680" s="20" t="s">
        <v>79</v>
      </c>
    </row>
    <row r="681" s="13" customFormat="1">
      <c r="A681" s="13"/>
      <c r="B681" s="218"/>
      <c r="C681" s="219"/>
      <c r="D681" s="220" t="s">
        <v>134</v>
      </c>
      <c r="E681" s="221" t="s">
        <v>19</v>
      </c>
      <c r="F681" s="222" t="s">
        <v>262</v>
      </c>
      <c r="G681" s="219"/>
      <c r="H681" s="221" t="s">
        <v>19</v>
      </c>
      <c r="I681" s="223"/>
      <c r="J681" s="219"/>
      <c r="K681" s="219"/>
      <c r="L681" s="224"/>
      <c r="M681" s="225"/>
      <c r="N681" s="226"/>
      <c r="O681" s="226"/>
      <c r="P681" s="226"/>
      <c r="Q681" s="226"/>
      <c r="R681" s="226"/>
      <c r="S681" s="226"/>
      <c r="T681" s="227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28" t="s">
        <v>134</v>
      </c>
      <c r="AU681" s="228" t="s">
        <v>79</v>
      </c>
      <c r="AV681" s="13" t="s">
        <v>77</v>
      </c>
      <c r="AW681" s="13" t="s">
        <v>33</v>
      </c>
      <c r="AX681" s="13" t="s">
        <v>72</v>
      </c>
      <c r="AY681" s="228" t="s">
        <v>122</v>
      </c>
    </row>
    <row r="682" s="14" customFormat="1">
      <c r="A682" s="14"/>
      <c r="B682" s="229"/>
      <c r="C682" s="230"/>
      <c r="D682" s="220" t="s">
        <v>134</v>
      </c>
      <c r="E682" s="231" t="s">
        <v>19</v>
      </c>
      <c r="F682" s="232" t="s">
        <v>263</v>
      </c>
      <c r="G682" s="230"/>
      <c r="H682" s="233">
        <v>12.359999999999999</v>
      </c>
      <c r="I682" s="234"/>
      <c r="J682" s="230"/>
      <c r="K682" s="230"/>
      <c r="L682" s="235"/>
      <c r="M682" s="236"/>
      <c r="N682" s="237"/>
      <c r="O682" s="237"/>
      <c r="P682" s="237"/>
      <c r="Q682" s="237"/>
      <c r="R682" s="237"/>
      <c r="S682" s="237"/>
      <c r="T682" s="238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39" t="s">
        <v>134</v>
      </c>
      <c r="AU682" s="239" t="s">
        <v>79</v>
      </c>
      <c r="AV682" s="14" t="s">
        <v>79</v>
      </c>
      <c r="AW682" s="14" t="s">
        <v>33</v>
      </c>
      <c r="AX682" s="14" t="s">
        <v>72</v>
      </c>
      <c r="AY682" s="239" t="s">
        <v>122</v>
      </c>
    </row>
    <row r="683" s="14" customFormat="1">
      <c r="A683" s="14"/>
      <c r="B683" s="229"/>
      <c r="C683" s="230"/>
      <c r="D683" s="220" t="s">
        <v>134</v>
      </c>
      <c r="E683" s="231" t="s">
        <v>19</v>
      </c>
      <c r="F683" s="232" t="s">
        <v>226</v>
      </c>
      <c r="G683" s="230"/>
      <c r="H683" s="233">
        <v>-0.504</v>
      </c>
      <c r="I683" s="234"/>
      <c r="J683" s="230"/>
      <c r="K683" s="230"/>
      <c r="L683" s="235"/>
      <c r="M683" s="236"/>
      <c r="N683" s="237"/>
      <c r="O683" s="237"/>
      <c r="P683" s="237"/>
      <c r="Q683" s="237"/>
      <c r="R683" s="237"/>
      <c r="S683" s="237"/>
      <c r="T683" s="238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39" t="s">
        <v>134</v>
      </c>
      <c r="AU683" s="239" t="s">
        <v>79</v>
      </c>
      <c r="AV683" s="14" t="s">
        <v>79</v>
      </c>
      <c r="AW683" s="14" t="s">
        <v>33</v>
      </c>
      <c r="AX683" s="14" t="s">
        <v>72</v>
      </c>
      <c r="AY683" s="239" t="s">
        <v>122</v>
      </c>
    </row>
    <row r="684" s="14" customFormat="1">
      <c r="A684" s="14"/>
      <c r="B684" s="229"/>
      <c r="C684" s="230"/>
      <c r="D684" s="220" t="s">
        <v>134</v>
      </c>
      <c r="E684" s="231" t="s">
        <v>19</v>
      </c>
      <c r="F684" s="232" t="s">
        <v>264</v>
      </c>
      <c r="G684" s="230"/>
      <c r="H684" s="233">
        <v>1.3460000000000001</v>
      </c>
      <c r="I684" s="234"/>
      <c r="J684" s="230"/>
      <c r="K684" s="230"/>
      <c r="L684" s="235"/>
      <c r="M684" s="236"/>
      <c r="N684" s="237"/>
      <c r="O684" s="237"/>
      <c r="P684" s="237"/>
      <c r="Q684" s="237"/>
      <c r="R684" s="237"/>
      <c r="S684" s="237"/>
      <c r="T684" s="238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39" t="s">
        <v>134</v>
      </c>
      <c r="AU684" s="239" t="s">
        <v>79</v>
      </c>
      <c r="AV684" s="14" t="s">
        <v>79</v>
      </c>
      <c r="AW684" s="14" t="s">
        <v>33</v>
      </c>
      <c r="AX684" s="14" t="s">
        <v>72</v>
      </c>
      <c r="AY684" s="239" t="s">
        <v>122</v>
      </c>
    </row>
    <row r="685" s="16" customFormat="1">
      <c r="A685" s="16"/>
      <c r="B685" s="251"/>
      <c r="C685" s="252"/>
      <c r="D685" s="220" t="s">
        <v>134</v>
      </c>
      <c r="E685" s="253" t="s">
        <v>19</v>
      </c>
      <c r="F685" s="254" t="s">
        <v>265</v>
      </c>
      <c r="G685" s="252"/>
      <c r="H685" s="255">
        <v>13.202</v>
      </c>
      <c r="I685" s="256"/>
      <c r="J685" s="252"/>
      <c r="K685" s="252"/>
      <c r="L685" s="257"/>
      <c r="M685" s="258"/>
      <c r="N685" s="259"/>
      <c r="O685" s="259"/>
      <c r="P685" s="259"/>
      <c r="Q685" s="259"/>
      <c r="R685" s="259"/>
      <c r="S685" s="259"/>
      <c r="T685" s="260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T685" s="261" t="s">
        <v>134</v>
      </c>
      <c r="AU685" s="261" t="s">
        <v>79</v>
      </c>
      <c r="AV685" s="16" t="s">
        <v>123</v>
      </c>
      <c r="AW685" s="16" t="s">
        <v>33</v>
      </c>
      <c r="AX685" s="16" t="s">
        <v>72</v>
      </c>
      <c r="AY685" s="261" t="s">
        <v>122</v>
      </c>
    </row>
    <row r="686" s="13" customFormat="1">
      <c r="A686" s="13"/>
      <c r="B686" s="218"/>
      <c r="C686" s="219"/>
      <c r="D686" s="220" t="s">
        <v>134</v>
      </c>
      <c r="E686" s="221" t="s">
        <v>19</v>
      </c>
      <c r="F686" s="222" t="s">
        <v>266</v>
      </c>
      <c r="G686" s="219"/>
      <c r="H686" s="221" t="s">
        <v>19</v>
      </c>
      <c r="I686" s="223"/>
      <c r="J686" s="219"/>
      <c r="K686" s="219"/>
      <c r="L686" s="224"/>
      <c r="M686" s="225"/>
      <c r="N686" s="226"/>
      <c r="O686" s="226"/>
      <c r="P686" s="226"/>
      <c r="Q686" s="226"/>
      <c r="R686" s="226"/>
      <c r="S686" s="226"/>
      <c r="T686" s="227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28" t="s">
        <v>134</v>
      </c>
      <c r="AU686" s="228" t="s">
        <v>79</v>
      </c>
      <c r="AV686" s="13" t="s">
        <v>77</v>
      </c>
      <c r="AW686" s="13" t="s">
        <v>33</v>
      </c>
      <c r="AX686" s="13" t="s">
        <v>72</v>
      </c>
      <c r="AY686" s="228" t="s">
        <v>122</v>
      </c>
    </row>
    <row r="687" s="14" customFormat="1">
      <c r="A687" s="14"/>
      <c r="B687" s="229"/>
      <c r="C687" s="230"/>
      <c r="D687" s="220" t="s">
        <v>134</v>
      </c>
      <c r="E687" s="231" t="s">
        <v>19</v>
      </c>
      <c r="F687" s="232" t="s">
        <v>267</v>
      </c>
      <c r="G687" s="230"/>
      <c r="H687" s="233">
        <v>19.539999999999999</v>
      </c>
      <c r="I687" s="234"/>
      <c r="J687" s="230"/>
      <c r="K687" s="230"/>
      <c r="L687" s="235"/>
      <c r="M687" s="236"/>
      <c r="N687" s="237"/>
      <c r="O687" s="237"/>
      <c r="P687" s="237"/>
      <c r="Q687" s="237"/>
      <c r="R687" s="237"/>
      <c r="S687" s="237"/>
      <c r="T687" s="238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39" t="s">
        <v>134</v>
      </c>
      <c r="AU687" s="239" t="s">
        <v>79</v>
      </c>
      <c r="AV687" s="14" t="s">
        <v>79</v>
      </c>
      <c r="AW687" s="14" t="s">
        <v>33</v>
      </c>
      <c r="AX687" s="14" t="s">
        <v>72</v>
      </c>
      <c r="AY687" s="239" t="s">
        <v>122</v>
      </c>
    </row>
    <row r="688" s="14" customFormat="1">
      <c r="A688" s="14"/>
      <c r="B688" s="229"/>
      <c r="C688" s="230"/>
      <c r="D688" s="220" t="s">
        <v>134</v>
      </c>
      <c r="E688" s="231" t="s">
        <v>19</v>
      </c>
      <c r="F688" s="232" t="s">
        <v>268</v>
      </c>
      <c r="G688" s="230"/>
      <c r="H688" s="233">
        <v>-0.79400000000000004</v>
      </c>
      <c r="I688" s="234"/>
      <c r="J688" s="230"/>
      <c r="K688" s="230"/>
      <c r="L688" s="235"/>
      <c r="M688" s="236"/>
      <c r="N688" s="237"/>
      <c r="O688" s="237"/>
      <c r="P688" s="237"/>
      <c r="Q688" s="237"/>
      <c r="R688" s="237"/>
      <c r="S688" s="237"/>
      <c r="T688" s="238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39" t="s">
        <v>134</v>
      </c>
      <c r="AU688" s="239" t="s">
        <v>79</v>
      </c>
      <c r="AV688" s="14" t="s">
        <v>79</v>
      </c>
      <c r="AW688" s="14" t="s">
        <v>33</v>
      </c>
      <c r="AX688" s="14" t="s">
        <v>72</v>
      </c>
      <c r="AY688" s="239" t="s">
        <v>122</v>
      </c>
    </row>
    <row r="689" s="14" customFormat="1">
      <c r="A689" s="14"/>
      <c r="B689" s="229"/>
      <c r="C689" s="230"/>
      <c r="D689" s="220" t="s">
        <v>134</v>
      </c>
      <c r="E689" s="231" t="s">
        <v>19</v>
      </c>
      <c r="F689" s="232" t="s">
        <v>270</v>
      </c>
      <c r="G689" s="230"/>
      <c r="H689" s="233">
        <v>0.27300000000000002</v>
      </c>
      <c r="I689" s="234"/>
      <c r="J689" s="230"/>
      <c r="K689" s="230"/>
      <c r="L689" s="235"/>
      <c r="M689" s="236"/>
      <c r="N689" s="237"/>
      <c r="O689" s="237"/>
      <c r="P689" s="237"/>
      <c r="Q689" s="237"/>
      <c r="R689" s="237"/>
      <c r="S689" s="237"/>
      <c r="T689" s="238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39" t="s">
        <v>134</v>
      </c>
      <c r="AU689" s="239" t="s">
        <v>79</v>
      </c>
      <c r="AV689" s="14" t="s">
        <v>79</v>
      </c>
      <c r="AW689" s="14" t="s">
        <v>33</v>
      </c>
      <c r="AX689" s="14" t="s">
        <v>72</v>
      </c>
      <c r="AY689" s="239" t="s">
        <v>122</v>
      </c>
    </row>
    <row r="690" s="14" customFormat="1">
      <c r="A690" s="14"/>
      <c r="B690" s="229"/>
      <c r="C690" s="230"/>
      <c r="D690" s="220" t="s">
        <v>134</v>
      </c>
      <c r="E690" s="231" t="s">
        <v>19</v>
      </c>
      <c r="F690" s="232" t="s">
        <v>271</v>
      </c>
      <c r="G690" s="230"/>
      <c r="H690" s="233">
        <v>0.10199999999999999</v>
      </c>
      <c r="I690" s="234"/>
      <c r="J690" s="230"/>
      <c r="K690" s="230"/>
      <c r="L690" s="235"/>
      <c r="M690" s="236"/>
      <c r="N690" s="237"/>
      <c r="O690" s="237"/>
      <c r="P690" s="237"/>
      <c r="Q690" s="237"/>
      <c r="R690" s="237"/>
      <c r="S690" s="237"/>
      <c r="T690" s="238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39" t="s">
        <v>134</v>
      </c>
      <c r="AU690" s="239" t="s">
        <v>79</v>
      </c>
      <c r="AV690" s="14" t="s">
        <v>79</v>
      </c>
      <c r="AW690" s="14" t="s">
        <v>33</v>
      </c>
      <c r="AX690" s="14" t="s">
        <v>72</v>
      </c>
      <c r="AY690" s="239" t="s">
        <v>122</v>
      </c>
    </row>
    <row r="691" s="16" customFormat="1">
      <c r="A691" s="16"/>
      <c r="B691" s="251"/>
      <c r="C691" s="252"/>
      <c r="D691" s="220" t="s">
        <v>134</v>
      </c>
      <c r="E691" s="253" t="s">
        <v>19</v>
      </c>
      <c r="F691" s="254" t="s">
        <v>265</v>
      </c>
      <c r="G691" s="252"/>
      <c r="H691" s="255">
        <v>19.120999999999999</v>
      </c>
      <c r="I691" s="256"/>
      <c r="J691" s="252"/>
      <c r="K691" s="252"/>
      <c r="L691" s="257"/>
      <c r="M691" s="258"/>
      <c r="N691" s="259"/>
      <c r="O691" s="259"/>
      <c r="P691" s="259"/>
      <c r="Q691" s="259"/>
      <c r="R691" s="259"/>
      <c r="S691" s="259"/>
      <c r="T691" s="260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T691" s="261" t="s">
        <v>134</v>
      </c>
      <c r="AU691" s="261" t="s">
        <v>79</v>
      </c>
      <c r="AV691" s="16" t="s">
        <v>123</v>
      </c>
      <c r="AW691" s="16" t="s">
        <v>33</v>
      </c>
      <c r="AX691" s="16" t="s">
        <v>72</v>
      </c>
      <c r="AY691" s="261" t="s">
        <v>122</v>
      </c>
    </row>
    <row r="692" s="15" customFormat="1">
      <c r="A692" s="15"/>
      <c r="B692" s="240"/>
      <c r="C692" s="241"/>
      <c r="D692" s="220" t="s">
        <v>134</v>
      </c>
      <c r="E692" s="242" t="s">
        <v>19</v>
      </c>
      <c r="F692" s="243" t="s">
        <v>172</v>
      </c>
      <c r="G692" s="241"/>
      <c r="H692" s="244">
        <v>32.322999999999993</v>
      </c>
      <c r="I692" s="245"/>
      <c r="J692" s="241"/>
      <c r="K692" s="241"/>
      <c r="L692" s="246"/>
      <c r="M692" s="247"/>
      <c r="N692" s="248"/>
      <c r="O692" s="248"/>
      <c r="P692" s="248"/>
      <c r="Q692" s="248"/>
      <c r="R692" s="248"/>
      <c r="S692" s="248"/>
      <c r="T692" s="249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T692" s="250" t="s">
        <v>134</v>
      </c>
      <c r="AU692" s="250" t="s">
        <v>79</v>
      </c>
      <c r="AV692" s="15" t="s">
        <v>130</v>
      </c>
      <c r="AW692" s="15" t="s">
        <v>33</v>
      </c>
      <c r="AX692" s="15" t="s">
        <v>77</v>
      </c>
      <c r="AY692" s="250" t="s">
        <v>122</v>
      </c>
    </row>
    <row r="693" s="2" customFormat="1" ht="16.5" customHeight="1">
      <c r="A693" s="41"/>
      <c r="B693" s="42"/>
      <c r="C693" s="200" t="s">
        <v>1018</v>
      </c>
      <c r="D693" s="200" t="s">
        <v>125</v>
      </c>
      <c r="E693" s="201" t="s">
        <v>1019</v>
      </c>
      <c r="F693" s="202" t="s">
        <v>1020</v>
      </c>
      <c r="G693" s="203" t="s">
        <v>139</v>
      </c>
      <c r="H693" s="204">
        <v>2.2999999999999998</v>
      </c>
      <c r="I693" s="205"/>
      <c r="J693" s="206">
        <f>ROUND(I693*H693,2)</f>
        <v>0</v>
      </c>
      <c r="K693" s="202" t="s">
        <v>129</v>
      </c>
      <c r="L693" s="47"/>
      <c r="M693" s="207" t="s">
        <v>19</v>
      </c>
      <c r="N693" s="208" t="s">
        <v>43</v>
      </c>
      <c r="O693" s="87"/>
      <c r="P693" s="209">
        <f>O693*H693</f>
        <v>0</v>
      </c>
      <c r="Q693" s="209">
        <v>0.00095</v>
      </c>
      <c r="R693" s="209">
        <f>Q693*H693</f>
        <v>0.0021849999999999999</v>
      </c>
      <c r="S693" s="209">
        <v>0</v>
      </c>
      <c r="T693" s="210">
        <f>S693*H693</f>
        <v>0</v>
      </c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R693" s="211" t="s">
        <v>256</v>
      </c>
      <c r="AT693" s="211" t="s">
        <v>125</v>
      </c>
      <c r="AU693" s="211" t="s">
        <v>79</v>
      </c>
      <c r="AY693" s="20" t="s">
        <v>122</v>
      </c>
      <c r="BE693" s="212">
        <f>IF(N693="základní",J693,0)</f>
        <v>0</v>
      </c>
      <c r="BF693" s="212">
        <f>IF(N693="snížená",J693,0)</f>
        <v>0</v>
      </c>
      <c r="BG693" s="212">
        <f>IF(N693="zákl. přenesená",J693,0)</f>
        <v>0</v>
      </c>
      <c r="BH693" s="212">
        <f>IF(N693="sníž. přenesená",J693,0)</f>
        <v>0</v>
      </c>
      <c r="BI693" s="212">
        <f>IF(N693="nulová",J693,0)</f>
        <v>0</v>
      </c>
      <c r="BJ693" s="20" t="s">
        <v>77</v>
      </c>
      <c r="BK693" s="212">
        <f>ROUND(I693*H693,2)</f>
        <v>0</v>
      </c>
      <c r="BL693" s="20" t="s">
        <v>256</v>
      </c>
      <c r="BM693" s="211" t="s">
        <v>1021</v>
      </c>
    </row>
    <row r="694" s="2" customFormat="1">
      <c r="A694" s="41"/>
      <c r="B694" s="42"/>
      <c r="C694" s="43"/>
      <c r="D694" s="213" t="s">
        <v>132</v>
      </c>
      <c r="E694" s="43"/>
      <c r="F694" s="214" t="s">
        <v>1022</v>
      </c>
      <c r="G694" s="43"/>
      <c r="H694" s="43"/>
      <c r="I694" s="215"/>
      <c r="J694" s="43"/>
      <c r="K694" s="43"/>
      <c r="L694" s="47"/>
      <c r="M694" s="216"/>
      <c r="N694" s="217"/>
      <c r="O694" s="87"/>
      <c r="P694" s="87"/>
      <c r="Q694" s="87"/>
      <c r="R694" s="87"/>
      <c r="S694" s="87"/>
      <c r="T694" s="88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T694" s="20" t="s">
        <v>132</v>
      </c>
      <c r="AU694" s="20" t="s">
        <v>79</v>
      </c>
    </row>
    <row r="695" s="14" customFormat="1">
      <c r="A695" s="14"/>
      <c r="B695" s="229"/>
      <c r="C695" s="230"/>
      <c r="D695" s="220" t="s">
        <v>134</v>
      </c>
      <c r="E695" s="231" t="s">
        <v>19</v>
      </c>
      <c r="F695" s="232" t="s">
        <v>1023</v>
      </c>
      <c r="G695" s="230"/>
      <c r="H695" s="233">
        <v>2.2999999999999998</v>
      </c>
      <c r="I695" s="234"/>
      <c r="J695" s="230"/>
      <c r="K695" s="230"/>
      <c r="L695" s="235"/>
      <c r="M695" s="236"/>
      <c r="N695" s="237"/>
      <c r="O695" s="237"/>
      <c r="P695" s="237"/>
      <c r="Q695" s="237"/>
      <c r="R695" s="237"/>
      <c r="S695" s="237"/>
      <c r="T695" s="238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39" t="s">
        <v>134</v>
      </c>
      <c r="AU695" s="239" t="s">
        <v>79</v>
      </c>
      <c r="AV695" s="14" t="s">
        <v>79</v>
      </c>
      <c r="AW695" s="14" t="s">
        <v>33</v>
      </c>
      <c r="AX695" s="14" t="s">
        <v>77</v>
      </c>
      <c r="AY695" s="239" t="s">
        <v>122</v>
      </c>
    </row>
    <row r="696" s="2" customFormat="1" ht="21.75" customHeight="1">
      <c r="A696" s="41"/>
      <c r="B696" s="42"/>
      <c r="C696" s="200" t="s">
        <v>1024</v>
      </c>
      <c r="D696" s="200" t="s">
        <v>125</v>
      </c>
      <c r="E696" s="201" t="s">
        <v>1025</v>
      </c>
      <c r="F696" s="202" t="s">
        <v>1026</v>
      </c>
      <c r="G696" s="203" t="s">
        <v>139</v>
      </c>
      <c r="H696" s="204">
        <v>2.2999999999999998</v>
      </c>
      <c r="I696" s="205"/>
      <c r="J696" s="206">
        <f>ROUND(I696*H696,2)</f>
        <v>0</v>
      </c>
      <c r="K696" s="202" t="s">
        <v>129</v>
      </c>
      <c r="L696" s="47"/>
      <c r="M696" s="207" t="s">
        <v>19</v>
      </c>
      <c r="N696" s="208" t="s">
        <v>43</v>
      </c>
      <c r="O696" s="87"/>
      <c r="P696" s="209">
        <f>O696*H696</f>
        <v>0</v>
      </c>
      <c r="Q696" s="209">
        <v>0.002</v>
      </c>
      <c r="R696" s="209">
        <f>Q696*H696</f>
        <v>0.0045999999999999999</v>
      </c>
      <c r="S696" s="209">
        <v>0</v>
      </c>
      <c r="T696" s="210">
        <f>S696*H696</f>
        <v>0</v>
      </c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R696" s="211" t="s">
        <v>256</v>
      </c>
      <c r="AT696" s="211" t="s">
        <v>125</v>
      </c>
      <c r="AU696" s="211" t="s">
        <v>79</v>
      </c>
      <c r="AY696" s="20" t="s">
        <v>122</v>
      </c>
      <c r="BE696" s="212">
        <f>IF(N696="základní",J696,0)</f>
        <v>0</v>
      </c>
      <c r="BF696" s="212">
        <f>IF(N696="snížená",J696,0)</f>
        <v>0</v>
      </c>
      <c r="BG696" s="212">
        <f>IF(N696="zákl. přenesená",J696,0)</f>
        <v>0</v>
      </c>
      <c r="BH696" s="212">
        <f>IF(N696="sníž. přenesená",J696,0)</f>
        <v>0</v>
      </c>
      <c r="BI696" s="212">
        <f>IF(N696="nulová",J696,0)</f>
        <v>0</v>
      </c>
      <c r="BJ696" s="20" t="s">
        <v>77</v>
      </c>
      <c r="BK696" s="212">
        <f>ROUND(I696*H696,2)</f>
        <v>0</v>
      </c>
      <c r="BL696" s="20" t="s">
        <v>256</v>
      </c>
      <c r="BM696" s="211" t="s">
        <v>1027</v>
      </c>
    </row>
    <row r="697" s="2" customFormat="1">
      <c r="A697" s="41"/>
      <c r="B697" s="42"/>
      <c r="C697" s="43"/>
      <c r="D697" s="213" t="s">
        <v>132</v>
      </c>
      <c r="E697" s="43"/>
      <c r="F697" s="214" t="s">
        <v>1028</v>
      </c>
      <c r="G697" s="43"/>
      <c r="H697" s="43"/>
      <c r="I697" s="215"/>
      <c r="J697" s="43"/>
      <c r="K697" s="43"/>
      <c r="L697" s="47"/>
      <c r="M697" s="216"/>
      <c r="N697" s="217"/>
      <c r="O697" s="87"/>
      <c r="P697" s="87"/>
      <c r="Q697" s="87"/>
      <c r="R697" s="87"/>
      <c r="S697" s="87"/>
      <c r="T697" s="88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T697" s="20" t="s">
        <v>132</v>
      </c>
      <c r="AU697" s="20" t="s">
        <v>79</v>
      </c>
    </row>
    <row r="698" s="14" customFormat="1">
      <c r="A698" s="14"/>
      <c r="B698" s="229"/>
      <c r="C698" s="230"/>
      <c r="D698" s="220" t="s">
        <v>134</v>
      </c>
      <c r="E698" s="231" t="s">
        <v>19</v>
      </c>
      <c r="F698" s="232" t="s">
        <v>1023</v>
      </c>
      <c r="G698" s="230"/>
      <c r="H698" s="233">
        <v>2.2999999999999998</v>
      </c>
      <c r="I698" s="234"/>
      <c r="J698" s="230"/>
      <c r="K698" s="230"/>
      <c r="L698" s="235"/>
      <c r="M698" s="236"/>
      <c r="N698" s="237"/>
      <c r="O698" s="237"/>
      <c r="P698" s="237"/>
      <c r="Q698" s="237"/>
      <c r="R698" s="237"/>
      <c r="S698" s="237"/>
      <c r="T698" s="238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39" t="s">
        <v>134</v>
      </c>
      <c r="AU698" s="239" t="s">
        <v>79</v>
      </c>
      <c r="AV698" s="14" t="s">
        <v>79</v>
      </c>
      <c r="AW698" s="14" t="s">
        <v>33</v>
      </c>
      <c r="AX698" s="14" t="s">
        <v>77</v>
      </c>
      <c r="AY698" s="239" t="s">
        <v>122</v>
      </c>
    </row>
    <row r="699" s="2" customFormat="1" ht="16.5" customHeight="1">
      <c r="A699" s="41"/>
      <c r="B699" s="42"/>
      <c r="C699" s="262" t="s">
        <v>1029</v>
      </c>
      <c r="D699" s="262" t="s">
        <v>314</v>
      </c>
      <c r="E699" s="263" t="s">
        <v>1030</v>
      </c>
      <c r="F699" s="264" t="s">
        <v>1031</v>
      </c>
      <c r="G699" s="265" t="s">
        <v>167</v>
      </c>
      <c r="H699" s="266">
        <v>36.719000000000001</v>
      </c>
      <c r="I699" s="267"/>
      <c r="J699" s="268">
        <f>ROUND(I699*H699,2)</f>
        <v>0</v>
      </c>
      <c r="K699" s="264" t="s">
        <v>19</v>
      </c>
      <c r="L699" s="269"/>
      <c r="M699" s="270" t="s">
        <v>19</v>
      </c>
      <c r="N699" s="271" t="s">
        <v>43</v>
      </c>
      <c r="O699" s="87"/>
      <c r="P699" s="209">
        <f>O699*H699</f>
        <v>0</v>
      </c>
      <c r="Q699" s="209">
        <v>0.016</v>
      </c>
      <c r="R699" s="209">
        <f>Q699*H699</f>
        <v>0.58750400000000003</v>
      </c>
      <c r="S699" s="209">
        <v>0</v>
      </c>
      <c r="T699" s="210">
        <f>S699*H699</f>
        <v>0</v>
      </c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R699" s="211" t="s">
        <v>361</v>
      </c>
      <c r="AT699" s="211" t="s">
        <v>314</v>
      </c>
      <c r="AU699" s="211" t="s">
        <v>79</v>
      </c>
      <c r="AY699" s="20" t="s">
        <v>122</v>
      </c>
      <c r="BE699" s="212">
        <f>IF(N699="základní",J699,0)</f>
        <v>0</v>
      </c>
      <c r="BF699" s="212">
        <f>IF(N699="snížená",J699,0)</f>
        <v>0</v>
      </c>
      <c r="BG699" s="212">
        <f>IF(N699="zákl. přenesená",J699,0)</f>
        <v>0</v>
      </c>
      <c r="BH699" s="212">
        <f>IF(N699="sníž. přenesená",J699,0)</f>
        <v>0</v>
      </c>
      <c r="BI699" s="212">
        <f>IF(N699="nulová",J699,0)</f>
        <v>0</v>
      </c>
      <c r="BJ699" s="20" t="s">
        <v>77</v>
      </c>
      <c r="BK699" s="212">
        <f>ROUND(I699*H699,2)</f>
        <v>0</v>
      </c>
      <c r="BL699" s="20" t="s">
        <v>256</v>
      </c>
      <c r="BM699" s="211" t="s">
        <v>1032</v>
      </c>
    </row>
    <row r="700" s="14" customFormat="1">
      <c r="A700" s="14"/>
      <c r="B700" s="229"/>
      <c r="C700" s="230"/>
      <c r="D700" s="220" t="s">
        <v>134</v>
      </c>
      <c r="E700" s="230"/>
      <c r="F700" s="232" t="s">
        <v>1033</v>
      </c>
      <c r="G700" s="230"/>
      <c r="H700" s="233">
        <v>36.719000000000001</v>
      </c>
      <c r="I700" s="234"/>
      <c r="J700" s="230"/>
      <c r="K700" s="230"/>
      <c r="L700" s="235"/>
      <c r="M700" s="236"/>
      <c r="N700" s="237"/>
      <c r="O700" s="237"/>
      <c r="P700" s="237"/>
      <c r="Q700" s="237"/>
      <c r="R700" s="237"/>
      <c r="S700" s="237"/>
      <c r="T700" s="238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39" t="s">
        <v>134</v>
      </c>
      <c r="AU700" s="239" t="s">
        <v>79</v>
      </c>
      <c r="AV700" s="14" t="s">
        <v>79</v>
      </c>
      <c r="AW700" s="14" t="s">
        <v>4</v>
      </c>
      <c r="AX700" s="14" t="s">
        <v>77</v>
      </c>
      <c r="AY700" s="239" t="s">
        <v>122</v>
      </c>
    </row>
    <row r="701" s="2" customFormat="1" ht="16.5" customHeight="1">
      <c r="A701" s="41"/>
      <c r="B701" s="42"/>
      <c r="C701" s="200" t="s">
        <v>1034</v>
      </c>
      <c r="D701" s="200" t="s">
        <v>125</v>
      </c>
      <c r="E701" s="201" t="s">
        <v>1035</v>
      </c>
      <c r="F701" s="202" t="s">
        <v>1036</v>
      </c>
      <c r="G701" s="203" t="s">
        <v>139</v>
      </c>
      <c r="H701" s="204">
        <v>10.58</v>
      </c>
      <c r="I701" s="205"/>
      <c r="J701" s="206">
        <f>ROUND(I701*H701,2)</f>
        <v>0</v>
      </c>
      <c r="K701" s="202" t="s">
        <v>129</v>
      </c>
      <c r="L701" s="47"/>
      <c r="M701" s="207" t="s">
        <v>19</v>
      </c>
      <c r="N701" s="208" t="s">
        <v>43</v>
      </c>
      <c r="O701" s="87"/>
      <c r="P701" s="209">
        <f>O701*H701</f>
        <v>0</v>
      </c>
      <c r="Q701" s="209">
        <v>0.00020000000000000001</v>
      </c>
      <c r="R701" s="209">
        <f>Q701*H701</f>
        <v>0.0021160000000000003</v>
      </c>
      <c r="S701" s="209">
        <v>0</v>
      </c>
      <c r="T701" s="210">
        <f>S701*H701</f>
        <v>0</v>
      </c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R701" s="211" t="s">
        <v>256</v>
      </c>
      <c r="AT701" s="211" t="s">
        <v>125</v>
      </c>
      <c r="AU701" s="211" t="s">
        <v>79</v>
      </c>
      <c r="AY701" s="20" t="s">
        <v>122</v>
      </c>
      <c r="BE701" s="212">
        <f>IF(N701="základní",J701,0)</f>
        <v>0</v>
      </c>
      <c r="BF701" s="212">
        <f>IF(N701="snížená",J701,0)</f>
        <v>0</v>
      </c>
      <c r="BG701" s="212">
        <f>IF(N701="zákl. přenesená",J701,0)</f>
        <v>0</v>
      </c>
      <c r="BH701" s="212">
        <f>IF(N701="sníž. přenesená",J701,0)</f>
        <v>0</v>
      </c>
      <c r="BI701" s="212">
        <f>IF(N701="nulová",J701,0)</f>
        <v>0</v>
      </c>
      <c r="BJ701" s="20" t="s">
        <v>77</v>
      </c>
      <c r="BK701" s="212">
        <f>ROUND(I701*H701,2)</f>
        <v>0</v>
      </c>
      <c r="BL701" s="20" t="s">
        <v>256</v>
      </c>
      <c r="BM701" s="211" t="s">
        <v>1037</v>
      </c>
    </row>
    <row r="702" s="2" customFormat="1">
      <c r="A702" s="41"/>
      <c r="B702" s="42"/>
      <c r="C702" s="43"/>
      <c r="D702" s="213" t="s">
        <v>132</v>
      </c>
      <c r="E702" s="43"/>
      <c r="F702" s="214" t="s">
        <v>1038</v>
      </c>
      <c r="G702" s="43"/>
      <c r="H702" s="43"/>
      <c r="I702" s="215"/>
      <c r="J702" s="43"/>
      <c r="K702" s="43"/>
      <c r="L702" s="47"/>
      <c r="M702" s="216"/>
      <c r="N702" s="217"/>
      <c r="O702" s="87"/>
      <c r="P702" s="87"/>
      <c r="Q702" s="87"/>
      <c r="R702" s="87"/>
      <c r="S702" s="87"/>
      <c r="T702" s="88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T702" s="20" t="s">
        <v>132</v>
      </c>
      <c r="AU702" s="20" t="s">
        <v>79</v>
      </c>
    </row>
    <row r="703" s="14" customFormat="1">
      <c r="A703" s="14"/>
      <c r="B703" s="229"/>
      <c r="C703" s="230"/>
      <c r="D703" s="220" t="s">
        <v>134</v>
      </c>
      <c r="E703" s="231" t="s">
        <v>19</v>
      </c>
      <c r="F703" s="232" t="s">
        <v>1039</v>
      </c>
      <c r="G703" s="230"/>
      <c r="H703" s="233">
        <v>10.58</v>
      </c>
      <c r="I703" s="234"/>
      <c r="J703" s="230"/>
      <c r="K703" s="230"/>
      <c r="L703" s="235"/>
      <c r="M703" s="236"/>
      <c r="N703" s="237"/>
      <c r="O703" s="237"/>
      <c r="P703" s="237"/>
      <c r="Q703" s="237"/>
      <c r="R703" s="237"/>
      <c r="S703" s="237"/>
      <c r="T703" s="238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39" t="s">
        <v>134</v>
      </c>
      <c r="AU703" s="239" t="s">
        <v>79</v>
      </c>
      <c r="AV703" s="14" t="s">
        <v>79</v>
      </c>
      <c r="AW703" s="14" t="s">
        <v>33</v>
      </c>
      <c r="AX703" s="14" t="s">
        <v>77</v>
      </c>
      <c r="AY703" s="239" t="s">
        <v>122</v>
      </c>
    </row>
    <row r="704" s="2" customFormat="1" ht="16.5" customHeight="1">
      <c r="A704" s="41"/>
      <c r="B704" s="42"/>
      <c r="C704" s="200" t="s">
        <v>1040</v>
      </c>
      <c r="D704" s="200" t="s">
        <v>125</v>
      </c>
      <c r="E704" s="201" t="s">
        <v>1041</v>
      </c>
      <c r="F704" s="202" t="s">
        <v>1042</v>
      </c>
      <c r="G704" s="203" t="s">
        <v>139</v>
      </c>
      <c r="H704" s="204">
        <v>16.309999999999999</v>
      </c>
      <c r="I704" s="205"/>
      <c r="J704" s="206">
        <f>ROUND(I704*H704,2)</f>
        <v>0</v>
      </c>
      <c r="K704" s="202" t="s">
        <v>129</v>
      </c>
      <c r="L704" s="47"/>
      <c r="M704" s="207" t="s">
        <v>19</v>
      </c>
      <c r="N704" s="208" t="s">
        <v>43</v>
      </c>
      <c r="O704" s="87"/>
      <c r="P704" s="209">
        <f>O704*H704</f>
        <v>0</v>
      </c>
      <c r="Q704" s="209">
        <v>0.00018000000000000001</v>
      </c>
      <c r="R704" s="209">
        <f>Q704*H704</f>
        <v>0.0029358000000000001</v>
      </c>
      <c r="S704" s="209">
        <v>0</v>
      </c>
      <c r="T704" s="210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11" t="s">
        <v>256</v>
      </c>
      <c r="AT704" s="211" t="s">
        <v>125</v>
      </c>
      <c r="AU704" s="211" t="s">
        <v>79</v>
      </c>
      <c r="AY704" s="20" t="s">
        <v>122</v>
      </c>
      <c r="BE704" s="212">
        <f>IF(N704="základní",J704,0)</f>
        <v>0</v>
      </c>
      <c r="BF704" s="212">
        <f>IF(N704="snížená",J704,0)</f>
        <v>0</v>
      </c>
      <c r="BG704" s="212">
        <f>IF(N704="zákl. přenesená",J704,0)</f>
        <v>0</v>
      </c>
      <c r="BH704" s="212">
        <f>IF(N704="sníž. přenesená",J704,0)</f>
        <v>0</v>
      </c>
      <c r="BI704" s="212">
        <f>IF(N704="nulová",J704,0)</f>
        <v>0</v>
      </c>
      <c r="BJ704" s="20" t="s">
        <v>77</v>
      </c>
      <c r="BK704" s="212">
        <f>ROUND(I704*H704,2)</f>
        <v>0</v>
      </c>
      <c r="BL704" s="20" t="s">
        <v>256</v>
      </c>
      <c r="BM704" s="211" t="s">
        <v>1043</v>
      </c>
    </row>
    <row r="705" s="2" customFormat="1">
      <c r="A705" s="41"/>
      <c r="B705" s="42"/>
      <c r="C705" s="43"/>
      <c r="D705" s="213" t="s">
        <v>132</v>
      </c>
      <c r="E705" s="43"/>
      <c r="F705" s="214" t="s">
        <v>1044</v>
      </c>
      <c r="G705" s="43"/>
      <c r="H705" s="43"/>
      <c r="I705" s="215"/>
      <c r="J705" s="43"/>
      <c r="K705" s="43"/>
      <c r="L705" s="47"/>
      <c r="M705" s="216"/>
      <c r="N705" s="217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132</v>
      </c>
      <c r="AU705" s="20" t="s">
        <v>79</v>
      </c>
    </row>
    <row r="706" s="14" customFormat="1">
      <c r="A706" s="14"/>
      <c r="B706" s="229"/>
      <c r="C706" s="230"/>
      <c r="D706" s="220" t="s">
        <v>134</v>
      </c>
      <c r="E706" s="231" t="s">
        <v>19</v>
      </c>
      <c r="F706" s="232" t="s">
        <v>1045</v>
      </c>
      <c r="G706" s="230"/>
      <c r="H706" s="233">
        <v>16.309999999999999</v>
      </c>
      <c r="I706" s="234"/>
      <c r="J706" s="230"/>
      <c r="K706" s="230"/>
      <c r="L706" s="235"/>
      <c r="M706" s="236"/>
      <c r="N706" s="237"/>
      <c r="O706" s="237"/>
      <c r="P706" s="237"/>
      <c r="Q706" s="237"/>
      <c r="R706" s="237"/>
      <c r="S706" s="237"/>
      <c r="T706" s="238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39" t="s">
        <v>134</v>
      </c>
      <c r="AU706" s="239" t="s">
        <v>79</v>
      </c>
      <c r="AV706" s="14" t="s">
        <v>79</v>
      </c>
      <c r="AW706" s="14" t="s">
        <v>33</v>
      </c>
      <c r="AX706" s="14" t="s">
        <v>77</v>
      </c>
      <c r="AY706" s="239" t="s">
        <v>122</v>
      </c>
    </row>
    <row r="707" s="2" customFormat="1" ht="16.5" customHeight="1">
      <c r="A707" s="41"/>
      <c r="B707" s="42"/>
      <c r="C707" s="262" t="s">
        <v>1046</v>
      </c>
      <c r="D707" s="262" t="s">
        <v>314</v>
      </c>
      <c r="E707" s="263" t="s">
        <v>1047</v>
      </c>
      <c r="F707" s="264" t="s">
        <v>1048</v>
      </c>
      <c r="G707" s="265" t="s">
        <v>139</v>
      </c>
      <c r="H707" s="266">
        <v>29.579000000000001</v>
      </c>
      <c r="I707" s="267"/>
      <c r="J707" s="268">
        <f>ROUND(I707*H707,2)</f>
        <v>0</v>
      </c>
      <c r="K707" s="264" t="s">
        <v>129</v>
      </c>
      <c r="L707" s="269"/>
      <c r="M707" s="270" t="s">
        <v>19</v>
      </c>
      <c r="N707" s="271" t="s">
        <v>43</v>
      </c>
      <c r="O707" s="87"/>
      <c r="P707" s="209">
        <f>O707*H707</f>
        <v>0</v>
      </c>
      <c r="Q707" s="209">
        <v>0.00012</v>
      </c>
      <c r="R707" s="209">
        <f>Q707*H707</f>
        <v>0.0035494800000000003</v>
      </c>
      <c r="S707" s="209">
        <v>0</v>
      </c>
      <c r="T707" s="210">
        <f>S707*H707</f>
        <v>0</v>
      </c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R707" s="211" t="s">
        <v>361</v>
      </c>
      <c r="AT707" s="211" t="s">
        <v>314</v>
      </c>
      <c r="AU707" s="211" t="s">
        <v>79</v>
      </c>
      <c r="AY707" s="20" t="s">
        <v>122</v>
      </c>
      <c r="BE707" s="212">
        <f>IF(N707="základní",J707,0)</f>
        <v>0</v>
      </c>
      <c r="BF707" s="212">
        <f>IF(N707="snížená",J707,0)</f>
        <v>0</v>
      </c>
      <c r="BG707" s="212">
        <f>IF(N707="zákl. přenesená",J707,0)</f>
        <v>0</v>
      </c>
      <c r="BH707" s="212">
        <f>IF(N707="sníž. přenesená",J707,0)</f>
        <v>0</v>
      </c>
      <c r="BI707" s="212">
        <f>IF(N707="nulová",J707,0)</f>
        <v>0</v>
      </c>
      <c r="BJ707" s="20" t="s">
        <v>77</v>
      </c>
      <c r="BK707" s="212">
        <f>ROUND(I707*H707,2)</f>
        <v>0</v>
      </c>
      <c r="BL707" s="20" t="s">
        <v>256</v>
      </c>
      <c r="BM707" s="211" t="s">
        <v>1049</v>
      </c>
    </row>
    <row r="708" s="14" customFormat="1">
      <c r="A708" s="14"/>
      <c r="B708" s="229"/>
      <c r="C708" s="230"/>
      <c r="D708" s="220" t="s">
        <v>134</v>
      </c>
      <c r="E708" s="231" t="s">
        <v>19</v>
      </c>
      <c r="F708" s="232" t="s">
        <v>1050</v>
      </c>
      <c r="G708" s="230"/>
      <c r="H708" s="233">
        <v>26.890000000000001</v>
      </c>
      <c r="I708" s="234"/>
      <c r="J708" s="230"/>
      <c r="K708" s="230"/>
      <c r="L708" s="235"/>
      <c r="M708" s="236"/>
      <c r="N708" s="237"/>
      <c r="O708" s="237"/>
      <c r="P708" s="237"/>
      <c r="Q708" s="237"/>
      <c r="R708" s="237"/>
      <c r="S708" s="237"/>
      <c r="T708" s="238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39" t="s">
        <v>134</v>
      </c>
      <c r="AU708" s="239" t="s">
        <v>79</v>
      </c>
      <c r="AV708" s="14" t="s">
        <v>79</v>
      </c>
      <c r="AW708" s="14" t="s">
        <v>33</v>
      </c>
      <c r="AX708" s="14" t="s">
        <v>77</v>
      </c>
      <c r="AY708" s="239" t="s">
        <v>122</v>
      </c>
    </row>
    <row r="709" s="14" customFormat="1">
      <c r="A709" s="14"/>
      <c r="B709" s="229"/>
      <c r="C709" s="230"/>
      <c r="D709" s="220" t="s">
        <v>134</v>
      </c>
      <c r="E709" s="230"/>
      <c r="F709" s="232" t="s">
        <v>1051</v>
      </c>
      <c r="G709" s="230"/>
      <c r="H709" s="233">
        <v>29.579000000000001</v>
      </c>
      <c r="I709" s="234"/>
      <c r="J709" s="230"/>
      <c r="K709" s="230"/>
      <c r="L709" s="235"/>
      <c r="M709" s="236"/>
      <c r="N709" s="237"/>
      <c r="O709" s="237"/>
      <c r="P709" s="237"/>
      <c r="Q709" s="237"/>
      <c r="R709" s="237"/>
      <c r="S709" s="237"/>
      <c r="T709" s="238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T709" s="239" t="s">
        <v>134</v>
      </c>
      <c r="AU709" s="239" t="s">
        <v>79</v>
      </c>
      <c r="AV709" s="14" t="s">
        <v>79</v>
      </c>
      <c r="AW709" s="14" t="s">
        <v>4</v>
      </c>
      <c r="AX709" s="14" t="s">
        <v>77</v>
      </c>
      <c r="AY709" s="239" t="s">
        <v>122</v>
      </c>
    </row>
    <row r="710" s="2" customFormat="1" ht="16.5" customHeight="1">
      <c r="A710" s="41"/>
      <c r="B710" s="42"/>
      <c r="C710" s="200" t="s">
        <v>1052</v>
      </c>
      <c r="D710" s="200" t="s">
        <v>125</v>
      </c>
      <c r="E710" s="201" t="s">
        <v>1053</v>
      </c>
      <c r="F710" s="202" t="s">
        <v>1054</v>
      </c>
      <c r="G710" s="203" t="s">
        <v>139</v>
      </c>
      <c r="H710" s="204">
        <v>28.059999999999999</v>
      </c>
      <c r="I710" s="205"/>
      <c r="J710" s="206">
        <f>ROUND(I710*H710,2)</f>
        <v>0</v>
      </c>
      <c r="K710" s="202" t="s">
        <v>129</v>
      </c>
      <c r="L710" s="47"/>
      <c r="M710" s="207" t="s">
        <v>19</v>
      </c>
      <c r="N710" s="208" t="s">
        <v>43</v>
      </c>
      <c r="O710" s="87"/>
      <c r="P710" s="209">
        <f>O710*H710</f>
        <v>0</v>
      </c>
      <c r="Q710" s="209">
        <v>9.0000000000000006E-05</v>
      </c>
      <c r="R710" s="209">
        <f>Q710*H710</f>
        <v>0.0025254000000000001</v>
      </c>
      <c r="S710" s="209">
        <v>0</v>
      </c>
      <c r="T710" s="210">
        <f>S710*H710</f>
        <v>0</v>
      </c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R710" s="211" t="s">
        <v>256</v>
      </c>
      <c r="AT710" s="211" t="s">
        <v>125</v>
      </c>
      <c r="AU710" s="211" t="s">
        <v>79</v>
      </c>
      <c r="AY710" s="20" t="s">
        <v>122</v>
      </c>
      <c r="BE710" s="212">
        <f>IF(N710="základní",J710,0)</f>
        <v>0</v>
      </c>
      <c r="BF710" s="212">
        <f>IF(N710="snížená",J710,0)</f>
        <v>0</v>
      </c>
      <c r="BG710" s="212">
        <f>IF(N710="zákl. přenesená",J710,0)</f>
        <v>0</v>
      </c>
      <c r="BH710" s="212">
        <f>IF(N710="sníž. přenesená",J710,0)</f>
        <v>0</v>
      </c>
      <c r="BI710" s="212">
        <f>IF(N710="nulová",J710,0)</f>
        <v>0</v>
      </c>
      <c r="BJ710" s="20" t="s">
        <v>77</v>
      </c>
      <c r="BK710" s="212">
        <f>ROUND(I710*H710,2)</f>
        <v>0</v>
      </c>
      <c r="BL710" s="20" t="s">
        <v>256</v>
      </c>
      <c r="BM710" s="211" t="s">
        <v>1055</v>
      </c>
    </row>
    <row r="711" s="2" customFormat="1">
      <c r="A711" s="41"/>
      <c r="B711" s="42"/>
      <c r="C711" s="43"/>
      <c r="D711" s="213" t="s">
        <v>132</v>
      </c>
      <c r="E711" s="43"/>
      <c r="F711" s="214" t="s">
        <v>1056</v>
      </c>
      <c r="G711" s="43"/>
      <c r="H711" s="43"/>
      <c r="I711" s="215"/>
      <c r="J711" s="43"/>
      <c r="K711" s="43"/>
      <c r="L711" s="47"/>
      <c r="M711" s="216"/>
      <c r="N711" s="217"/>
      <c r="O711" s="87"/>
      <c r="P711" s="87"/>
      <c r="Q711" s="87"/>
      <c r="R711" s="87"/>
      <c r="S711" s="87"/>
      <c r="T711" s="88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T711" s="20" t="s">
        <v>132</v>
      </c>
      <c r="AU711" s="20" t="s">
        <v>79</v>
      </c>
    </row>
    <row r="712" s="14" customFormat="1">
      <c r="A712" s="14"/>
      <c r="B712" s="229"/>
      <c r="C712" s="230"/>
      <c r="D712" s="220" t="s">
        <v>134</v>
      </c>
      <c r="E712" s="231" t="s">
        <v>19</v>
      </c>
      <c r="F712" s="232" t="s">
        <v>1057</v>
      </c>
      <c r="G712" s="230"/>
      <c r="H712" s="233">
        <v>28.059999999999999</v>
      </c>
      <c r="I712" s="234"/>
      <c r="J712" s="230"/>
      <c r="K712" s="230"/>
      <c r="L712" s="235"/>
      <c r="M712" s="236"/>
      <c r="N712" s="237"/>
      <c r="O712" s="237"/>
      <c r="P712" s="237"/>
      <c r="Q712" s="237"/>
      <c r="R712" s="237"/>
      <c r="S712" s="237"/>
      <c r="T712" s="238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39" t="s">
        <v>134</v>
      </c>
      <c r="AU712" s="239" t="s">
        <v>79</v>
      </c>
      <c r="AV712" s="14" t="s">
        <v>79</v>
      </c>
      <c r="AW712" s="14" t="s">
        <v>33</v>
      </c>
      <c r="AX712" s="14" t="s">
        <v>77</v>
      </c>
      <c r="AY712" s="239" t="s">
        <v>122</v>
      </c>
    </row>
    <row r="713" s="2" customFormat="1" ht="24.15" customHeight="1">
      <c r="A713" s="41"/>
      <c r="B713" s="42"/>
      <c r="C713" s="200" t="s">
        <v>1058</v>
      </c>
      <c r="D713" s="200" t="s">
        <v>125</v>
      </c>
      <c r="E713" s="201" t="s">
        <v>1059</v>
      </c>
      <c r="F713" s="202" t="s">
        <v>1060</v>
      </c>
      <c r="G713" s="203" t="s">
        <v>471</v>
      </c>
      <c r="H713" s="272"/>
      <c r="I713" s="205"/>
      <c r="J713" s="206">
        <f>ROUND(I713*H713,2)</f>
        <v>0</v>
      </c>
      <c r="K713" s="202" t="s">
        <v>129</v>
      </c>
      <c r="L713" s="47"/>
      <c r="M713" s="207" t="s">
        <v>19</v>
      </c>
      <c r="N713" s="208" t="s">
        <v>43</v>
      </c>
      <c r="O713" s="87"/>
      <c r="P713" s="209">
        <f>O713*H713</f>
        <v>0</v>
      </c>
      <c r="Q713" s="209">
        <v>0</v>
      </c>
      <c r="R713" s="209">
        <f>Q713*H713</f>
        <v>0</v>
      </c>
      <c r="S713" s="209">
        <v>0</v>
      </c>
      <c r="T713" s="210">
        <f>S713*H713</f>
        <v>0</v>
      </c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R713" s="211" t="s">
        <v>256</v>
      </c>
      <c r="AT713" s="211" t="s">
        <v>125</v>
      </c>
      <c r="AU713" s="211" t="s">
        <v>79</v>
      </c>
      <c r="AY713" s="20" t="s">
        <v>122</v>
      </c>
      <c r="BE713" s="212">
        <f>IF(N713="základní",J713,0)</f>
        <v>0</v>
      </c>
      <c r="BF713" s="212">
        <f>IF(N713="snížená",J713,0)</f>
        <v>0</v>
      </c>
      <c r="BG713" s="212">
        <f>IF(N713="zákl. přenesená",J713,0)</f>
        <v>0</v>
      </c>
      <c r="BH713" s="212">
        <f>IF(N713="sníž. přenesená",J713,0)</f>
        <v>0</v>
      </c>
      <c r="BI713" s="212">
        <f>IF(N713="nulová",J713,0)</f>
        <v>0</v>
      </c>
      <c r="BJ713" s="20" t="s">
        <v>77</v>
      </c>
      <c r="BK713" s="212">
        <f>ROUND(I713*H713,2)</f>
        <v>0</v>
      </c>
      <c r="BL713" s="20" t="s">
        <v>256</v>
      </c>
      <c r="BM713" s="211" t="s">
        <v>1061</v>
      </c>
    </row>
    <row r="714" s="2" customFormat="1">
      <c r="A714" s="41"/>
      <c r="B714" s="42"/>
      <c r="C714" s="43"/>
      <c r="D714" s="213" t="s">
        <v>132</v>
      </c>
      <c r="E714" s="43"/>
      <c r="F714" s="214" t="s">
        <v>1062</v>
      </c>
      <c r="G714" s="43"/>
      <c r="H714" s="43"/>
      <c r="I714" s="215"/>
      <c r="J714" s="43"/>
      <c r="K714" s="43"/>
      <c r="L714" s="47"/>
      <c r="M714" s="216"/>
      <c r="N714" s="217"/>
      <c r="O714" s="87"/>
      <c r="P714" s="87"/>
      <c r="Q714" s="87"/>
      <c r="R714" s="87"/>
      <c r="S714" s="87"/>
      <c r="T714" s="88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T714" s="20" t="s">
        <v>132</v>
      </c>
      <c r="AU714" s="20" t="s">
        <v>79</v>
      </c>
    </row>
    <row r="715" s="12" customFormat="1" ht="22.8" customHeight="1">
      <c r="A715" s="12"/>
      <c r="B715" s="184"/>
      <c r="C715" s="185"/>
      <c r="D715" s="186" t="s">
        <v>71</v>
      </c>
      <c r="E715" s="198" t="s">
        <v>1063</v>
      </c>
      <c r="F715" s="198" t="s">
        <v>1064</v>
      </c>
      <c r="G715" s="185"/>
      <c r="H715" s="185"/>
      <c r="I715" s="188"/>
      <c r="J715" s="199">
        <f>BK715</f>
        <v>0</v>
      </c>
      <c r="K715" s="185"/>
      <c r="L715" s="190"/>
      <c r="M715" s="191"/>
      <c r="N715" s="192"/>
      <c r="O715" s="192"/>
      <c r="P715" s="193">
        <f>SUM(P716:P758)</f>
        <v>0</v>
      </c>
      <c r="Q715" s="192"/>
      <c r="R715" s="193">
        <f>SUM(R716:R758)</f>
        <v>0.0053771999999999995</v>
      </c>
      <c r="S715" s="192"/>
      <c r="T715" s="194">
        <f>SUM(T716:T758)</f>
        <v>0</v>
      </c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R715" s="195" t="s">
        <v>79</v>
      </c>
      <c r="AT715" s="196" t="s">
        <v>71</v>
      </c>
      <c r="AU715" s="196" t="s">
        <v>77</v>
      </c>
      <c r="AY715" s="195" t="s">
        <v>122</v>
      </c>
      <c r="BK715" s="197">
        <f>SUM(BK716:BK758)</f>
        <v>0</v>
      </c>
    </row>
    <row r="716" s="2" customFormat="1" ht="16.5" customHeight="1">
      <c r="A716" s="41"/>
      <c r="B716" s="42"/>
      <c r="C716" s="200" t="s">
        <v>1065</v>
      </c>
      <c r="D716" s="200" t="s">
        <v>125</v>
      </c>
      <c r="E716" s="201" t="s">
        <v>1066</v>
      </c>
      <c r="F716" s="202" t="s">
        <v>1067</v>
      </c>
      <c r="G716" s="203" t="s">
        <v>167</v>
      </c>
      <c r="H716" s="204">
        <v>5.8499999999999996</v>
      </c>
      <c r="I716" s="205"/>
      <c r="J716" s="206">
        <f>ROUND(I716*H716,2)</f>
        <v>0</v>
      </c>
      <c r="K716" s="202" t="s">
        <v>129</v>
      </c>
      <c r="L716" s="47"/>
      <c r="M716" s="207" t="s">
        <v>19</v>
      </c>
      <c r="N716" s="208" t="s">
        <v>43</v>
      </c>
      <c r="O716" s="87"/>
      <c r="P716" s="209">
        <f>O716*H716</f>
        <v>0</v>
      </c>
      <c r="Q716" s="209">
        <v>6.0000000000000002E-05</v>
      </c>
      <c r="R716" s="209">
        <f>Q716*H716</f>
        <v>0.00035099999999999997</v>
      </c>
      <c r="S716" s="209">
        <v>0</v>
      </c>
      <c r="T716" s="210">
        <f>S716*H716</f>
        <v>0</v>
      </c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R716" s="211" t="s">
        <v>256</v>
      </c>
      <c r="AT716" s="211" t="s">
        <v>125</v>
      </c>
      <c r="AU716" s="211" t="s">
        <v>79</v>
      </c>
      <c r="AY716" s="20" t="s">
        <v>122</v>
      </c>
      <c r="BE716" s="212">
        <f>IF(N716="základní",J716,0)</f>
        <v>0</v>
      </c>
      <c r="BF716" s="212">
        <f>IF(N716="snížená",J716,0)</f>
        <v>0</v>
      </c>
      <c r="BG716" s="212">
        <f>IF(N716="zákl. přenesená",J716,0)</f>
        <v>0</v>
      </c>
      <c r="BH716" s="212">
        <f>IF(N716="sníž. přenesená",J716,0)</f>
        <v>0</v>
      </c>
      <c r="BI716" s="212">
        <f>IF(N716="nulová",J716,0)</f>
        <v>0</v>
      </c>
      <c r="BJ716" s="20" t="s">
        <v>77</v>
      </c>
      <c r="BK716" s="212">
        <f>ROUND(I716*H716,2)</f>
        <v>0</v>
      </c>
      <c r="BL716" s="20" t="s">
        <v>256</v>
      </c>
      <c r="BM716" s="211" t="s">
        <v>1068</v>
      </c>
    </row>
    <row r="717" s="2" customFormat="1">
      <c r="A717" s="41"/>
      <c r="B717" s="42"/>
      <c r="C717" s="43"/>
      <c r="D717" s="213" t="s">
        <v>132</v>
      </c>
      <c r="E717" s="43"/>
      <c r="F717" s="214" t="s">
        <v>1069</v>
      </c>
      <c r="G717" s="43"/>
      <c r="H717" s="43"/>
      <c r="I717" s="215"/>
      <c r="J717" s="43"/>
      <c r="K717" s="43"/>
      <c r="L717" s="47"/>
      <c r="M717" s="216"/>
      <c r="N717" s="217"/>
      <c r="O717" s="87"/>
      <c r="P717" s="87"/>
      <c r="Q717" s="87"/>
      <c r="R717" s="87"/>
      <c r="S717" s="87"/>
      <c r="T717" s="88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T717" s="20" t="s">
        <v>132</v>
      </c>
      <c r="AU717" s="20" t="s">
        <v>79</v>
      </c>
    </row>
    <row r="718" s="13" customFormat="1">
      <c r="A718" s="13"/>
      <c r="B718" s="218"/>
      <c r="C718" s="219"/>
      <c r="D718" s="220" t="s">
        <v>134</v>
      </c>
      <c r="E718" s="221" t="s">
        <v>19</v>
      </c>
      <c r="F718" s="222" t="s">
        <v>1070</v>
      </c>
      <c r="G718" s="219"/>
      <c r="H718" s="221" t="s">
        <v>19</v>
      </c>
      <c r="I718" s="223"/>
      <c r="J718" s="219"/>
      <c r="K718" s="219"/>
      <c r="L718" s="224"/>
      <c r="M718" s="225"/>
      <c r="N718" s="226"/>
      <c r="O718" s="226"/>
      <c r="P718" s="226"/>
      <c r="Q718" s="226"/>
      <c r="R718" s="226"/>
      <c r="S718" s="226"/>
      <c r="T718" s="227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28" t="s">
        <v>134</v>
      </c>
      <c r="AU718" s="228" t="s">
        <v>79</v>
      </c>
      <c r="AV718" s="13" t="s">
        <v>77</v>
      </c>
      <c r="AW718" s="13" t="s">
        <v>33</v>
      </c>
      <c r="AX718" s="13" t="s">
        <v>72</v>
      </c>
      <c r="AY718" s="228" t="s">
        <v>122</v>
      </c>
    </row>
    <row r="719" s="13" customFormat="1">
      <c r="A719" s="13"/>
      <c r="B719" s="218"/>
      <c r="C719" s="219"/>
      <c r="D719" s="220" t="s">
        <v>134</v>
      </c>
      <c r="E719" s="221" t="s">
        <v>19</v>
      </c>
      <c r="F719" s="222" t="s">
        <v>748</v>
      </c>
      <c r="G719" s="219"/>
      <c r="H719" s="221" t="s">
        <v>19</v>
      </c>
      <c r="I719" s="223"/>
      <c r="J719" s="219"/>
      <c r="K719" s="219"/>
      <c r="L719" s="224"/>
      <c r="M719" s="225"/>
      <c r="N719" s="226"/>
      <c r="O719" s="226"/>
      <c r="P719" s="226"/>
      <c r="Q719" s="226"/>
      <c r="R719" s="226"/>
      <c r="S719" s="226"/>
      <c r="T719" s="227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28" t="s">
        <v>134</v>
      </c>
      <c r="AU719" s="228" t="s">
        <v>79</v>
      </c>
      <c r="AV719" s="13" t="s">
        <v>77</v>
      </c>
      <c r="AW719" s="13" t="s">
        <v>33</v>
      </c>
      <c r="AX719" s="13" t="s">
        <v>72</v>
      </c>
      <c r="AY719" s="228" t="s">
        <v>122</v>
      </c>
    </row>
    <row r="720" s="14" customFormat="1">
      <c r="A720" s="14"/>
      <c r="B720" s="229"/>
      <c r="C720" s="230"/>
      <c r="D720" s="220" t="s">
        <v>134</v>
      </c>
      <c r="E720" s="231" t="s">
        <v>19</v>
      </c>
      <c r="F720" s="232" t="s">
        <v>1071</v>
      </c>
      <c r="G720" s="230"/>
      <c r="H720" s="233">
        <v>1.44</v>
      </c>
      <c r="I720" s="234"/>
      <c r="J720" s="230"/>
      <c r="K720" s="230"/>
      <c r="L720" s="235"/>
      <c r="M720" s="236"/>
      <c r="N720" s="237"/>
      <c r="O720" s="237"/>
      <c r="P720" s="237"/>
      <c r="Q720" s="237"/>
      <c r="R720" s="237"/>
      <c r="S720" s="237"/>
      <c r="T720" s="238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T720" s="239" t="s">
        <v>134</v>
      </c>
      <c r="AU720" s="239" t="s">
        <v>79</v>
      </c>
      <c r="AV720" s="14" t="s">
        <v>79</v>
      </c>
      <c r="AW720" s="14" t="s">
        <v>33</v>
      </c>
      <c r="AX720" s="14" t="s">
        <v>72</v>
      </c>
      <c r="AY720" s="239" t="s">
        <v>122</v>
      </c>
    </row>
    <row r="721" s="13" customFormat="1">
      <c r="A721" s="13"/>
      <c r="B721" s="218"/>
      <c r="C721" s="219"/>
      <c r="D721" s="220" t="s">
        <v>134</v>
      </c>
      <c r="E721" s="221" t="s">
        <v>19</v>
      </c>
      <c r="F721" s="222" t="s">
        <v>749</v>
      </c>
      <c r="G721" s="219"/>
      <c r="H721" s="221" t="s">
        <v>19</v>
      </c>
      <c r="I721" s="223"/>
      <c r="J721" s="219"/>
      <c r="K721" s="219"/>
      <c r="L721" s="224"/>
      <c r="M721" s="225"/>
      <c r="N721" s="226"/>
      <c r="O721" s="226"/>
      <c r="P721" s="226"/>
      <c r="Q721" s="226"/>
      <c r="R721" s="226"/>
      <c r="S721" s="226"/>
      <c r="T721" s="227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28" t="s">
        <v>134</v>
      </c>
      <c r="AU721" s="228" t="s">
        <v>79</v>
      </c>
      <c r="AV721" s="13" t="s">
        <v>77</v>
      </c>
      <c r="AW721" s="13" t="s">
        <v>33</v>
      </c>
      <c r="AX721" s="13" t="s">
        <v>72</v>
      </c>
      <c r="AY721" s="228" t="s">
        <v>122</v>
      </c>
    </row>
    <row r="722" s="14" customFormat="1">
      <c r="A722" s="14"/>
      <c r="B722" s="229"/>
      <c r="C722" s="230"/>
      <c r="D722" s="220" t="s">
        <v>134</v>
      </c>
      <c r="E722" s="231" t="s">
        <v>19</v>
      </c>
      <c r="F722" s="232" t="s">
        <v>1072</v>
      </c>
      <c r="G722" s="230"/>
      <c r="H722" s="233">
        <v>1.47</v>
      </c>
      <c r="I722" s="234"/>
      <c r="J722" s="230"/>
      <c r="K722" s="230"/>
      <c r="L722" s="235"/>
      <c r="M722" s="236"/>
      <c r="N722" s="237"/>
      <c r="O722" s="237"/>
      <c r="P722" s="237"/>
      <c r="Q722" s="237"/>
      <c r="R722" s="237"/>
      <c r="S722" s="237"/>
      <c r="T722" s="238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39" t="s">
        <v>134</v>
      </c>
      <c r="AU722" s="239" t="s">
        <v>79</v>
      </c>
      <c r="AV722" s="14" t="s">
        <v>79</v>
      </c>
      <c r="AW722" s="14" t="s">
        <v>33</v>
      </c>
      <c r="AX722" s="14" t="s">
        <v>72</v>
      </c>
      <c r="AY722" s="239" t="s">
        <v>122</v>
      </c>
    </row>
    <row r="723" s="13" customFormat="1">
      <c r="A723" s="13"/>
      <c r="B723" s="218"/>
      <c r="C723" s="219"/>
      <c r="D723" s="220" t="s">
        <v>134</v>
      </c>
      <c r="E723" s="221" t="s">
        <v>19</v>
      </c>
      <c r="F723" s="222" t="s">
        <v>750</v>
      </c>
      <c r="G723" s="219"/>
      <c r="H723" s="221" t="s">
        <v>19</v>
      </c>
      <c r="I723" s="223"/>
      <c r="J723" s="219"/>
      <c r="K723" s="219"/>
      <c r="L723" s="224"/>
      <c r="M723" s="225"/>
      <c r="N723" s="226"/>
      <c r="O723" s="226"/>
      <c r="P723" s="226"/>
      <c r="Q723" s="226"/>
      <c r="R723" s="226"/>
      <c r="S723" s="226"/>
      <c r="T723" s="227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28" t="s">
        <v>134</v>
      </c>
      <c r="AU723" s="228" t="s">
        <v>79</v>
      </c>
      <c r="AV723" s="13" t="s">
        <v>77</v>
      </c>
      <c r="AW723" s="13" t="s">
        <v>33</v>
      </c>
      <c r="AX723" s="13" t="s">
        <v>72</v>
      </c>
      <c r="AY723" s="228" t="s">
        <v>122</v>
      </c>
    </row>
    <row r="724" s="14" customFormat="1">
      <c r="A724" s="14"/>
      <c r="B724" s="229"/>
      <c r="C724" s="230"/>
      <c r="D724" s="220" t="s">
        <v>134</v>
      </c>
      <c r="E724" s="231" t="s">
        <v>19</v>
      </c>
      <c r="F724" s="232" t="s">
        <v>1073</v>
      </c>
      <c r="G724" s="230"/>
      <c r="H724" s="233">
        <v>2.9399999999999999</v>
      </c>
      <c r="I724" s="234"/>
      <c r="J724" s="230"/>
      <c r="K724" s="230"/>
      <c r="L724" s="235"/>
      <c r="M724" s="236"/>
      <c r="N724" s="237"/>
      <c r="O724" s="237"/>
      <c r="P724" s="237"/>
      <c r="Q724" s="237"/>
      <c r="R724" s="237"/>
      <c r="S724" s="237"/>
      <c r="T724" s="238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39" t="s">
        <v>134</v>
      </c>
      <c r="AU724" s="239" t="s">
        <v>79</v>
      </c>
      <c r="AV724" s="14" t="s">
        <v>79</v>
      </c>
      <c r="AW724" s="14" t="s">
        <v>33</v>
      </c>
      <c r="AX724" s="14" t="s">
        <v>72</v>
      </c>
      <c r="AY724" s="239" t="s">
        <v>122</v>
      </c>
    </row>
    <row r="725" s="15" customFormat="1">
      <c r="A725" s="15"/>
      <c r="B725" s="240"/>
      <c r="C725" s="241"/>
      <c r="D725" s="220" t="s">
        <v>134</v>
      </c>
      <c r="E725" s="242" t="s">
        <v>19</v>
      </c>
      <c r="F725" s="243" t="s">
        <v>172</v>
      </c>
      <c r="G725" s="241"/>
      <c r="H725" s="244">
        <v>5.8499999999999996</v>
      </c>
      <c r="I725" s="245"/>
      <c r="J725" s="241"/>
      <c r="K725" s="241"/>
      <c r="L725" s="246"/>
      <c r="M725" s="247"/>
      <c r="N725" s="248"/>
      <c r="O725" s="248"/>
      <c r="P725" s="248"/>
      <c r="Q725" s="248"/>
      <c r="R725" s="248"/>
      <c r="S725" s="248"/>
      <c r="T725" s="249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50" t="s">
        <v>134</v>
      </c>
      <c r="AU725" s="250" t="s">
        <v>79</v>
      </c>
      <c r="AV725" s="15" t="s">
        <v>130</v>
      </c>
      <c r="AW725" s="15" t="s">
        <v>33</v>
      </c>
      <c r="AX725" s="15" t="s">
        <v>77</v>
      </c>
      <c r="AY725" s="250" t="s">
        <v>122</v>
      </c>
    </row>
    <row r="726" s="2" customFormat="1" ht="16.5" customHeight="1">
      <c r="A726" s="41"/>
      <c r="B726" s="42"/>
      <c r="C726" s="200" t="s">
        <v>1074</v>
      </c>
      <c r="D726" s="200" t="s">
        <v>125</v>
      </c>
      <c r="E726" s="201" t="s">
        <v>1075</v>
      </c>
      <c r="F726" s="202" t="s">
        <v>1076</v>
      </c>
      <c r="G726" s="203" t="s">
        <v>167</v>
      </c>
      <c r="H726" s="204">
        <v>8.0640000000000001</v>
      </c>
      <c r="I726" s="205"/>
      <c r="J726" s="206">
        <f>ROUND(I726*H726,2)</f>
        <v>0</v>
      </c>
      <c r="K726" s="202" t="s">
        <v>129</v>
      </c>
      <c r="L726" s="47"/>
      <c r="M726" s="207" t="s">
        <v>19</v>
      </c>
      <c r="N726" s="208" t="s">
        <v>43</v>
      </c>
      <c r="O726" s="87"/>
      <c r="P726" s="209">
        <f>O726*H726</f>
        <v>0</v>
      </c>
      <c r="Q726" s="209">
        <v>0.00013999999999999999</v>
      </c>
      <c r="R726" s="209">
        <f>Q726*H726</f>
        <v>0.0011289599999999998</v>
      </c>
      <c r="S726" s="209">
        <v>0</v>
      </c>
      <c r="T726" s="210">
        <f>S726*H726</f>
        <v>0</v>
      </c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R726" s="211" t="s">
        <v>256</v>
      </c>
      <c r="AT726" s="211" t="s">
        <v>125</v>
      </c>
      <c r="AU726" s="211" t="s">
        <v>79</v>
      </c>
      <c r="AY726" s="20" t="s">
        <v>122</v>
      </c>
      <c r="BE726" s="212">
        <f>IF(N726="základní",J726,0)</f>
        <v>0</v>
      </c>
      <c r="BF726" s="212">
        <f>IF(N726="snížená",J726,0)</f>
        <v>0</v>
      </c>
      <c r="BG726" s="212">
        <f>IF(N726="zákl. přenesená",J726,0)</f>
        <v>0</v>
      </c>
      <c r="BH726" s="212">
        <f>IF(N726="sníž. přenesená",J726,0)</f>
        <v>0</v>
      </c>
      <c r="BI726" s="212">
        <f>IF(N726="nulová",J726,0)</f>
        <v>0</v>
      </c>
      <c r="BJ726" s="20" t="s">
        <v>77</v>
      </c>
      <c r="BK726" s="212">
        <f>ROUND(I726*H726,2)</f>
        <v>0</v>
      </c>
      <c r="BL726" s="20" t="s">
        <v>256</v>
      </c>
      <c r="BM726" s="211" t="s">
        <v>1077</v>
      </c>
    </row>
    <row r="727" s="2" customFormat="1">
      <c r="A727" s="41"/>
      <c r="B727" s="42"/>
      <c r="C727" s="43"/>
      <c r="D727" s="213" t="s">
        <v>132</v>
      </c>
      <c r="E727" s="43"/>
      <c r="F727" s="214" t="s">
        <v>1078</v>
      </c>
      <c r="G727" s="43"/>
      <c r="H727" s="43"/>
      <c r="I727" s="215"/>
      <c r="J727" s="43"/>
      <c r="K727" s="43"/>
      <c r="L727" s="47"/>
      <c r="M727" s="216"/>
      <c r="N727" s="217"/>
      <c r="O727" s="87"/>
      <c r="P727" s="87"/>
      <c r="Q727" s="87"/>
      <c r="R727" s="87"/>
      <c r="S727" s="87"/>
      <c r="T727" s="88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T727" s="20" t="s">
        <v>132</v>
      </c>
      <c r="AU727" s="20" t="s">
        <v>79</v>
      </c>
    </row>
    <row r="728" s="13" customFormat="1">
      <c r="A728" s="13"/>
      <c r="B728" s="218"/>
      <c r="C728" s="219"/>
      <c r="D728" s="220" t="s">
        <v>134</v>
      </c>
      <c r="E728" s="221" t="s">
        <v>19</v>
      </c>
      <c r="F728" s="222" t="s">
        <v>1079</v>
      </c>
      <c r="G728" s="219"/>
      <c r="H728" s="221" t="s">
        <v>19</v>
      </c>
      <c r="I728" s="223"/>
      <c r="J728" s="219"/>
      <c r="K728" s="219"/>
      <c r="L728" s="224"/>
      <c r="M728" s="225"/>
      <c r="N728" s="226"/>
      <c r="O728" s="226"/>
      <c r="P728" s="226"/>
      <c r="Q728" s="226"/>
      <c r="R728" s="226"/>
      <c r="S728" s="226"/>
      <c r="T728" s="227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28" t="s">
        <v>134</v>
      </c>
      <c r="AU728" s="228" t="s">
        <v>79</v>
      </c>
      <c r="AV728" s="13" t="s">
        <v>77</v>
      </c>
      <c r="AW728" s="13" t="s">
        <v>33</v>
      </c>
      <c r="AX728" s="13" t="s">
        <v>72</v>
      </c>
      <c r="AY728" s="228" t="s">
        <v>122</v>
      </c>
    </row>
    <row r="729" s="13" customFormat="1">
      <c r="A729" s="13"/>
      <c r="B729" s="218"/>
      <c r="C729" s="219"/>
      <c r="D729" s="220" t="s">
        <v>134</v>
      </c>
      <c r="E729" s="221" t="s">
        <v>19</v>
      </c>
      <c r="F729" s="222" t="s">
        <v>148</v>
      </c>
      <c r="G729" s="219"/>
      <c r="H729" s="221" t="s">
        <v>19</v>
      </c>
      <c r="I729" s="223"/>
      <c r="J729" s="219"/>
      <c r="K729" s="219"/>
      <c r="L729" s="224"/>
      <c r="M729" s="225"/>
      <c r="N729" s="226"/>
      <c r="O729" s="226"/>
      <c r="P729" s="226"/>
      <c r="Q729" s="226"/>
      <c r="R729" s="226"/>
      <c r="S729" s="226"/>
      <c r="T729" s="227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28" t="s">
        <v>134</v>
      </c>
      <c r="AU729" s="228" t="s">
        <v>79</v>
      </c>
      <c r="AV729" s="13" t="s">
        <v>77</v>
      </c>
      <c r="AW729" s="13" t="s">
        <v>33</v>
      </c>
      <c r="AX729" s="13" t="s">
        <v>72</v>
      </c>
      <c r="AY729" s="228" t="s">
        <v>122</v>
      </c>
    </row>
    <row r="730" s="13" customFormat="1">
      <c r="A730" s="13"/>
      <c r="B730" s="218"/>
      <c r="C730" s="219"/>
      <c r="D730" s="220" t="s">
        <v>134</v>
      </c>
      <c r="E730" s="221" t="s">
        <v>19</v>
      </c>
      <c r="F730" s="222" t="s">
        <v>149</v>
      </c>
      <c r="G730" s="219"/>
      <c r="H730" s="221" t="s">
        <v>19</v>
      </c>
      <c r="I730" s="223"/>
      <c r="J730" s="219"/>
      <c r="K730" s="219"/>
      <c r="L730" s="224"/>
      <c r="M730" s="225"/>
      <c r="N730" s="226"/>
      <c r="O730" s="226"/>
      <c r="P730" s="226"/>
      <c r="Q730" s="226"/>
      <c r="R730" s="226"/>
      <c r="S730" s="226"/>
      <c r="T730" s="227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28" t="s">
        <v>134</v>
      </c>
      <c r="AU730" s="228" t="s">
        <v>79</v>
      </c>
      <c r="AV730" s="13" t="s">
        <v>77</v>
      </c>
      <c r="AW730" s="13" t="s">
        <v>33</v>
      </c>
      <c r="AX730" s="13" t="s">
        <v>72</v>
      </c>
      <c r="AY730" s="228" t="s">
        <v>122</v>
      </c>
    </row>
    <row r="731" s="14" customFormat="1">
      <c r="A731" s="14"/>
      <c r="B731" s="229"/>
      <c r="C731" s="230"/>
      <c r="D731" s="220" t="s">
        <v>134</v>
      </c>
      <c r="E731" s="231" t="s">
        <v>19</v>
      </c>
      <c r="F731" s="232" t="s">
        <v>1080</v>
      </c>
      <c r="G731" s="230"/>
      <c r="H731" s="233">
        <v>1.6799999999999999</v>
      </c>
      <c r="I731" s="234"/>
      <c r="J731" s="230"/>
      <c r="K731" s="230"/>
      <c r="L731" s="235"/>
      <c r="M731" s="236"/>
      <c r="N731" s="237"/>
      <c r="O731" s="237"/>
      <c r="P731" s="237"/>
      <c r="Q731" s="237"/>
      <c r="R731" s="237"/>
      <c r="S731" s="237"/>
      <c r="T731" s="238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39" t="s">
        <v>134</v>
      </c>
      <c r="AU731" s="239" t="s">
        <v>79</v>
      </c>
      <c r="AV731" s="14" t="s">
        <v>79</v>
      </c>
      <c r="AW731" s="14" t="s">
        <v>33</v>
      </c>
      <c r="AX731" s="14" t="s">
        <v>72</v>
      </c>
      <c r="AY731" s="239" t="s">
        <v>122</v>
      </c>
    </row>
    <row r="732" s="13" customFormat="1">
      <c r="A732" s="13"/>
      <c r="B732" s="218"/>
      <c r="C732" s="219"/>
      <c r="D732" s="220" t="s">
        <v>134</v>
      </c>
      <c r="E732" s="221" t="s">
        <v>19</v>
      </c>
      <c r="F732" s="222" t="s">
        <v>155</v>
      </c>
      <c r="G732" s="219"/>
      <c r="H732" s="221" t="s">
        <v>19</v>
      </c>
      <c r="I732" s="223"/>
      <c r="J732" s="219"/>
      <c r="K732" s="219"/>
      <c r="L732" s="224"/>
      <c r="M732" s="225"/>
      <c r="N732" s="226"/>
      <c r="O732" s="226"/>
      <c r="P732" s="226"/>
      <c r="Q732" s="226"/>
      <c r="R732" s="226"/>
      <c r="S732" s="226"/>
      <c r="T732" s="227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28" t="s">
        <v>134</v>
      </c>
      <c r="AU732" s="228" t="s">
        <v>79</v>
      </c>
      <c r="AV732" s="13" t="s">
        <v>77</v>
      </c>
      <c r="AW732" s="13" t="s">
        <v>33</v>
      </c>
      <c r="AX732" s="13" t="s">
        <v>72</v>
      </c>
      <c r="AY732" s="228" t="s">
        <v>122</v>
      </c>
    </row>
    <row r="733" s="13" customFormat="1">
      <c r="A733" s="13"/>
      <c r="B733" s="218"/>
      <c r="C733" s="219"/>
      <c r="D733" s="220" t="s">
        <v>134</v>
      </c>
      <c r="E733" s="221" t="s">
        <v>19</v>
      </c>
      <c r="F733" s="222" t="s">
        <v>156</v>
      </c>
      <c r="G733" s="219"/>
      <c r="H733" s="221" t="s">
        <v>19</v>
      </c>
      <c r="I733" s="223"/>
      <c r="J733" s="219"/>
      <c r="K733" s="219"/>
      <c r="L733" s="224"/>
      <c r="M733" s="225"/>
      <c r="N733" s="226"/>
      <c r="O733" s="226"/>
      <c r="P733" s="226"/>
      <c r="Q733" s="226"/>
      <c r="R733" s="226"/>
      <c r="S733" s="226"/>
      <c r="T733" s="227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28" t="s">
        <v>134</v>
      </c>
      <c r="AU733" s="228" t="s">
        <v>79</v>
      </c>
      <c r="AV733" s="13" t="s">
        <v>77</v>
      </c>
      <c r="AW733" s="13" t="s">
        <v>33</v>
      </c>
      <c r="AX733" s="13" t="s">
        <v>72</v>
      </c>
      <c r="AY733" s="228" t="s">
        <v>122</v>
      </c>
    </row>
    <row r="734" s="14" customFormat="1">
      <c r="A734" s="14"/>
      <c r="B734" s="229"/>
      <c r="C734" s="230"/>
      <c r="D734" s="220" t="s">
        <v>134</v>
      </c>
      <c r="E734" s="231" t="s">
        <v>19</v>
      </c>
      <c r="F734" s="232" t="s">
        <v>1081</v>
      </c>
      <c r="G734" s="230"/>
      <c r="H734" s="233">
        <v>6.3840000000000003</v>
      </c>
      <c r="I734" s="234"/>
      <c r="J734" s="230"/>
      <c r="K734" s="230"/>
      <c r="L734" s="235"/>
      <c r="M734" s="236"/>
      <c r="N734" s="237"/>
      <c r="O734" s="237"/>
      <c r="P734" s="237"/>
      <c r="Q734" s="237"/>
      <c r="R734" s="237"/>
      <c r="S734" s="237"/>
      <c r="T734" s="238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39" t="s">
        <v>134</v>
      </c>
      <c r="AU734" s="239" t="s">
        <v>79</v>
      </c>
      <c r="AV734" s="14" t="s">
        <v>79</v>
      </c>
      <c r="AW734" s="14" t="s">
        <v>33</v>
      </c>
      <c r="AX734" s="14" t="s">
        <v>72</v>
      </c>
      <c r="AY734" s="239" t="s">
        <v>122</v>
      </c>
    </row>
    <row r="735" s="15" customFormat="1">
      <c r="A735" s="15"/>
      <c r="B735" s="240"/>
      <c r="C735" s="241"/>
      <c r="D735" s="220" t="s">
        <v>134</v>
      </c>
      <c r="E735" s="242" t="s">
        <v>19</v>
      </c>
      <c r="F735" s="243" t="s">
        <v>172</v>
      </c>
      <c r="G735" s="241"/>
      <c r="H735" s="244">
        <v>8.0640000000000001</v>
      </c>
      <c r="I735" s="245"/>
      <c r="J735" s="241"/>
      <c r="K735" s="241"/>
      <c r="L735" s="246"/>
      <c r="M735" s="247"/>
      <c r="N735" s="248"/>
      <c r="O735" s="248"/>
      <c r="P735" s="248"/>
      <c r="Q735" s="248"/>
      <c r="R735" s="248"/>
      <c r="S735" s="248"/>
      <c r="T735" s="249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T735" s="250" t="s">
        <v>134</v>
      </c>
      <c r="AU735" s="250" t="s">
        <v>79</v>
      </c>
      <c r="AV735" s="15" t="s">
        <v>130</v>
      </c>
      <c r="AW735" s="15" t="s">
        <v>33</v>
      </c>
      <c r="AX735" s="15" t="s">
        <v>77</v>
      </c>
      <c r="AY735" s="250" t="s">
        <v>122</v>
      </c>
    </row>
    <row r="736" s="2" customFormat="1" ht="16.5" customHeight="1">
      <c r="A736" s="41"/>
      <c r="B736" s="42"/>
      <c r="C736" s="200" t="s">
        <v>1082</v>
      </c>
      <c r="D736" s="200" t="s">
        <v>125</v>
      </c>
      <c r="E736" s="201" t="s">
        <v>1083</v>
      </c>
      <c r="F736" s="202" t="s">
        <v>1084</v>
      </c>
      <c r="G736" s="203" t="s">
        <v>167</v>
      </c>
      <c r="H736" s="204">
        <v>8.7899999999999991</v>
      </c>
      <c r="I736" s="205"/>
      <c r="J736" s="206">
        <f>ROUND(I736*H736,2)</f>
        <v>0</v>
      </c>
      <c r="K736" s="202" t="s">
        <v>129</v>
      </c>
      <c r="L736" s="47"/>
      <c r="M736" s="207" t="s">
        <v>19</v>
      </c>
      <c r="N736" s="208" t="s">
        <v>43</v>
      </c>
      <c r="O736" s="87"/>
      <c r="P736" s="209">
        <f>O736*H736</f>
        <v>0</v>
      </c>
      <c r="Q736" s="209">
        <v>0.00013999999999999999</v>
      </c>
      <c r="R736" s="209">
        <f>Q736*H736</f>
        <v>0.0012305999999999999</v>
      </c>
      <c r="S736" s="209">
        <v>0</v>
      </c>
      <c r="T736" s="210">
        <f>S736*H736</f>
        <v>0</v>
      </c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R736" s="211" t="s">
        <v>256</v>
      </c>
      <c r="AT736" s="211" t="s">
        <v>125</v>
      </c>
      <c r="AU736" s="211" t="s">
        <v>79</v>
      </c>
      <c r="AY736" s="20" t="s">
        <v>122</v>
      </c>
      <c r="BE736" s="212">
        <f>IF(N736="základní",J736,0)</f>
        <v>0</v>
      </c>
      <c r="BF736" s="212">
        <f>IF(N736="snížená",J736,0)</f>
        <v>0</v>
      </c>
      <c r="BG736" s="212">
        <f>IF(N736="zákl. přenesená",J736,0)</f>
        <v>0</v>
      </c>
      <c r="BH736" s="212">
        <f>IF(N736="sníž. přenesená",J736,0)</f>
        <v>0</v>
      </c>
      <c r="BI736" s="212">
        <f>IF(N736="nulová",J736,0)</f>
        <v>0</v>
      </c>
      <c r="BJ736" s="20" t="s">
        <v>77</v>
      </c>
      <c r="BK736" s="212">
        <f>ROUND(I736*H736,2)</f>
        <v>0</v>
      </c>
      <c r="BL736" s="20" t="s">
        <v>256</v>
      </c>
      <c r="BM736" s="211" t="s">
        <v>1085</v>
      </c>
    </row>
    <row r="737" s="2" customFormat="1">
      <c r="A737" s="41"/>
      <c r="B737" s="42"/>
      <c r="C737" s="43"/>
      <c r="D737" s="213" t="s">
        <v>132</v>
      </c>
      <c r="E737" s="43"/>
      <c r="F737" s="214" t="s">
        <v>1086</v>
      </c>
      <c r="G737" s="43"/>
      <c r="H737" s="43"/>
      <c r="I737" s="215"/>
      <c r="J737" s="43"/>
      <c r="K737" s="43"/>
      <c r="L737" s="47"/>
      <c r="M737" s="216"/>
      <c r="N737" s="217"/>
      <c r="O737" s="87"/>
      <c r="P737" s="87"/>
      <c r="Q737" s="87"/>
      <c r="R737" s="87"/>
      <c r="S737" s="87"/>
      <c r="T737" s="88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T737" s="20" t="s">
        <v>132</v>
      </c>
      <c r="AU737" s="20" t="s">
        <v>79</v>
      </c>
    </row>
    <row r="738" s="13" customFormat="1">
      <c r="A738" s="13"/>
      <c r="B738" s="218"/>
      <c r="C738" s="219"/>
      <c r="D738" s="220" t="s">
        <v>134</v>
      </c>
      <c r="E738" s="221" t="s">
        <v>19</v>
      </c>
      <c r="F738" s="222" t="s">
        <v>1070</v>
      </c>
      <c r="G738" s="219"/>
      <c r="H738" s="221" t="s">
        <v>19</v>
      </c>
      <c r="I738" s="223"/>
      <c r="J738" s="219"/>
      <c r="K738" s="219"/>
      <c r="L738" s="224"/>
      <c r="M738" s="225"/>
      <c r="N738" s="226"/>
      <c r="O738" s="226"/>
      <c r="P738" s="226"/>
      <c r="Q738" s="226"/>
      <c r="R738" s="226"/>
      <c r="S738" s="226"/>
      <c r="T738" s="227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28" t="s">
        <v>134</v>
      </c>
      <c r="AU738" s="228" t="s">
        <v>79</v>
      </c>
      <c r="AV738" s="13" t="s">
        <v>77</v>
      </c>
      <c r="AW738" s="13" t="s">
        <v>33</v>
      </c>
      <c r="AX738" s="13" t="s">
        <v>72</v>
      </c>
      <c r="AY738" s="228" t="s">
        <v>122</v>
      </c>
    </row>
    <row r="739" s="13" customFormat="1">
      <c r="A739" s="13"/>
      <c r="B739" s="218"/>
      <c r="C739" s="219"/>
      <c r="D739" s="220" t="s">
        <v>134</v>
      </c>
      <c r="E739" s="221" t="s">
        <v>19</v>
      </c>
      <c r="F739" s="222" t="s">
        <v>748</v>
      </c>
      <c r="G739" s="219"/>
      <c r="H739" s="221" t="s">
        <v>19</v>
      </c>
      <c r="I739" s="223"/>
      <c r="J739" s="219"/>
      <c r="K739" s="219"/>
      <c r="L739" s="224"/>
      <c r="M739" s="225"/>
      <c r="N739" s="226"/>
      <c r="O739" s="226"/>
      <c r="P739" s="226"/>
      <c r="Q739" s="226"/>
      <c r="R739" s="226"/>
      <c r="S739" s="226"/>
      <c r="T739" s="227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28" t="s">
        <v>134</v>
      </c>
      <c r="AU739" s="228" t="s">
        <v>79</v>
      </c>
      <c r="AV739" s="13" t="s">
        <v>77</v>
      </c>
      <c r="AW739" s="13" t="s">
        <v>33</v>
      </c>
      <c r="AX739" s="13" t="s">
        <v>72</v>
      </c>
      <c r="AY739" s="228" t="s">
        <v>122</v>
      </c>
    </row>
    <row r="740" s="14" customFormat="1">
      <c r="A740" s="14"/>
      <c r="B740" s="229"/>
      <c r="C740" s="230"/>
      <c r="D740" s="220" t="s">
        <v>134</v>
      </c>
      <c r="E740" s="231" t="s">
        <v>19</v>
      </c>
      <c r="F740" s="232" t="s">
        <v>1071</v>
      </c>
      <c r="G740" s="230"/>
      <c r="H740" s="233">
        <v>1.44</v>
      </c>
      <c r="I740" s="234"/>
      <c r="J740" s="230"/>
      <c r="K740" s="230"/>
      <c r="L740" s="235"/>
      <c r="M740" s="236"/>
      <c r="N740" s="237"/>
      <c r="O740" s="237"/>
      <c r="P740" s="237"/>
      <c r="Q740" s="237"/>
      <c r="R740" s="237"/>
      <c r="S740" s="237"/>
      <c r="T740" s="238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T740" s="239" t="s">
        <v>134</v>
      </c>
      <c r="AU740" s="239" t="s">
        <v>79</v>
      </c>
      <c r="AV740" s="14" t="s">
        <v>79</v>
      </c>
      <c r="AW740" s="14" t="s">
        <v>33</v>
      </c>
      <c r="AX740" s="14" t="s">
        <v>72</v>
      </c>
      <c r="AY740" s="239" t="s">
        <v>122</v>
      </c>
    </row>
    <row r="741" s="13" customFormat="1">
      <c r="A741" s="13"/>
      <c r="B741" s="218"/>
      <c r="C741" s="219"/>
      <c r="D741" s="220" t="s">
        <v>134</v>
      </c>
      <c r="E741" s="221" t="s">
        <v>19</v>
      </c>
      <c r="F741" s="222" t="s">
        <v>749</v>
      </c>
      <c r="G741" s="219"/>
      <c r="H741" s="221" t="s">
        <v>19</v>
      </c>
      <c r="I741" s="223"/>
      <c r="J741" s="219"/>
      <c r="K741" s="219"/>
      <c r="L741" s="224"/>
      <c r="M741" s="225"/>
      <c r="N741" s="226"/>
      <c r="O741" s="226"/>
      <c r="P741" s="226"/>
      <c r="Q741" s="226"/>
      <c r="R741" s="226"/>
      <c r="S741" s="226"/>
      <c r="T741" s="227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28" t="s">
        <v>134</v>
      </c>
      <c r="AU741" s="228" t="s">
        <v>79</v>
      </c>
      <c r="AV741" s="13" t="s">
        <v>77</v>
      </c>
      <c r="AW741" s="13" t="s">
        <v>33</v>
      </c>
      <c r="AX741" s="13" t="s">
        <v>72</v>
      </c>
      <c r="AY741" s="228" t="s">
        <v>122</v>
      </c>
    </row>
    <row r="742" s="14" customFormat="1">
      <c r="A742" s="14"/>
      <c r="B742" s="229"/>
      <c r="C742" s="230"/>
      <c r="D742" s="220" t="s">
        <v>134</v>
      </c>
      <c r="E742" s="231" t="s">
        <v>19</v>
      </c>
      <c r="F742" s="232" t="s">
        <v>1072</v>
      </c>
      <c r="G742" s="230"/>
      <c r="H742" s="233">
        <v>1.47</v>
      </c>
      <c r="I742" s="234"/>
      <c r="J742" s="230"/>
      <c r="K742" s="230"/>
      <c r="L742" s="235"/>
      <c r="M742" s="236"/>
      <c r="N742" s="237"/>
      <c r="O742" s="237"/>
      <c r="P742" s="237"/>
      <c r="Q742" s="237"/>
      <c r="R742" s="237"/>
      <c r="S742" s="237"/>
      <c r="T742" s="238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39" t="s">
        <v>134</v>
      </c>
      <c r="AU742" s="239" t="s">
        <v>79</v>
      </c>
      <c r="AV742" s="14" t="s">
        <v>79</v>
      </c>
      <c r="AW742" s="14" t="s">
        <v>33</v>
      </c>
      <c r="AX742" s="14" t="s">
        <v>72</v>
      </c>
      <c r="AY742" s="239" t="s">
        <v>122</v>
      </c>
    </row>
    <row r="743" s="13" customFormat="1">
      <c r="A743" s="13"/>
      <c r="B743" s="218"/>
      <c r="C743" s="219"/>
      <c r="D743" s="220" t="s">
        <v>134</v>
      </c>
      <c r="E743" s="221" t="s">
        <v>19</v>
      </c>
      <c r="F743" s="222" t="s">
        <v>750</v>
      </c>
      <c r="G743" s="219"/>
      <c r="H743" s="221" t="s">
        <v>19</v>
      </c>
      <c r="I743" s="223"/>
      <c r="J743" s="219"/>
      <c r="K743" s="219"/>
      <c r="L743" s="224"/>
      <c r="M743" s="225"/>
      <c r="N743" s="226"/>
      <c r="O743" s="226"/>
      <c r="P743" s="226"/>
      <c r="Q743" s="226"/>
      <c r="R743" s="226"/>
      <c r="S743" s="226"/>
      <c r="T743" s="227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T743" s="228" t="s">
        <v>134</v>
      </c>
      <c r="AU743" s="228" t="s">
        <v>79</v>
      </c>
      <c r="AV743" s="13" t="s">
        <v>77</v>
      </c>
      <c r="AW743" s="13" t="s">
        <v>33</v>
      </c>
      <c r="AX743" s="13" t="s">
        <v>72</v>
      </c>
      <c r="AY743" s="228" t="s">
        <v>122</v>
      </c>
    </row>
    <row r="744" s="14" customFormat="1">
      <c r="A744" s="14"/>
      <c r="B744" s="229"/>
      <c r="C744" s="230"/>
      <c r="D744" s="220" t="s">
        <v>134</v>
      </c>
      <c r="E744" s="231" t="s">
        <v>19</v>
      </c>
      <c r="F744" s="232" t="s">
        <v>1073</v>
      </c>
      <c r="G744" s="230"/>
      <c r="H744" s="233">
        <v>2.9399999999999999</v>
      </c>
      <c r="I744" s="234"/>
      <c r="J744" s="230"/>
      <c r="K744" s="230"/>
      <c r="L744" s="235"/>
      <c r="M744" s="236"/>
      <c r="N744" s="237"/>
      <c r="O744" s="237"/>
      <c r="P744" s="237"/>
      <c r="Q744" s="237"/>
      <c r="R744" s="237"/>
      <c r="S744" s="237"/>
      <c r="T744" s="238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T744" s="239" t="s">
        <v>134</v>
      </c>
      <c r="AU744" s="239" t="s">
        <v>79</v>
      </c>
      <c r="AV744" s="14" t="s">
        <v>79</v>
      </c>
      <c r="AW744" s="14" t="s">
        <v>33</v>
      </c>
      <c r="AX744" s="14" t="s">
        <v>72</v>
      </c>
      <c r="AY744" s="239" t="s">
        <v>122</v>
      </c>
    </row>
    <row r="745" s="13" customFormat="1">
      <c r="A745" s="13"/>
      <c r="B745" s="218"/>
      <c r="C745" s="219"/>
      <c r="D745" s="220" t="s">
        <v>134</v>
      </c>
      <c r="E745" s="221" t="s">
        <v>19</v>
      </c>
      <c r="F745" s="222" t="s">
        <v>1087</v>
      </c>
      <c r="G745" s="219"/>
      <c r="H745" s="221" t="s">
        <v>19</v>
      </c>
      <c r="I745" s="223"/>
      <c r="J745" s="219"/>
      <c r="K745" s="219"/>
      <c r="L745" s="224"/>
      <c r="M745" s="225"/>
      <c r="N745" s="226"/>
      <c r="O745" s="226"/>
      <c r="P745" s="226"/>
      <c r="Q745" s="226"/>
      <c r="R745" s="226"/>
      <c r="S745" s="226"/>
      <c r="T745" s="227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28" t="s">
        <v>134</v>
      </c>
      <c r="AU745" s="228" t="s">
        <v>79</v>
      </c>
      <c r="AV745" s="13" t="s">
        <v>77</v>
      </c>
      <c r="AW745" s="13" t="s">
        <v>33</v>
      </c>
      <c r="AX745" s="13" t="s">
        <v>72</v>
      </c>
      <c r="AY745" s="228" t="s">
        <v>122</v>
      </c>
    </row>
    <row r="746" s="13" customFormat="1">
      <c r="A746" s="13"/>
      <c r="B746" s="218"/>
      <c r="C746" s="219"/>
      <c r="D746" s="220" t="s">
        <v>134</v>
      </c>
      <c r="E746" s="221" t="s">
        <v>19</v>
      </c>
      <c r="F746" s="222" t="s">
        <v>155</v>
      </c>
      <c r="G746" s="219"/>
      <c r="H746" s="221" t="s">
        <v>19</v>
      </c>
      <c r="I746" s="223"/>
      <c r="J746" s="219"/>
      <c r="K746" s="219"/>
      <c r="L746" s="224"/>
      <c r="M746" s="225"/>
      <c r="N746" s="226"/>
      <c r="O746" s="226"/>
      <c r="P746" s="226"/>
      <c r="Q746" s="226"/>
      <c r="R746" s="226"/>
      <c r="S746" s="226"/>
      <c r="T746" s="227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28" t="s">
        <v>134</v>
      </c>
      <c r="AU746" s="228" t="s">
        <v>79</v>
      </c>
      <c r="AV746" s="13" t="s">
        <v>77</v>
      </c>
      <c r="AW746" s="13" t="s">
        <v>33</v>
      </c>
      <c r="AX746" s="13" t="s">
        <v>72</v>
      </c>
      <c r="AY746" s="228" t="s">
        <v>122</v>
      </c>
    </row>
    <row r="747" s="14" customFormat="1">
      <c r="A747" s="14"/>
      <c r="B747" s="229"/>
      <c r="C747" s="230"/>
      <c r="D747" s="220" t="s">
        <v>134</v>
      </c>
      <c r="E747" s="231" t="s">
        <v>19</v>
      </c>
      <c r="F747" s="232" t="s">
        <v>1072</v>
      </c>
      <c r="G747" s="230"/>
      <c r="H747" s="233">
        <v>1.47</v>
      </c>
      <c r="I747" s="234"/>
      <c r="J747" s="230"/>
      <c r="K747" s="230"/>
      <c r="L747" s="235"/>
      <c r="M747" s="236"/>
      <c r="N747" s="237"/>
      <c r="O747" s="237"/>
      <c r="P747" s="237"/>
      <c r="Q747" s="237"/>
      <c r="R747" s="237"/>
      <c r="S747" s="237"/>
      <c r="T747" s="238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T747" s="239" t="s">
        <v>134</v>
      </c>
      <c r="AU747" s="239" t="s">
        <v>79</v>
      </c>
      <c r="AV747" s="14" t="s">
        <v>79</v>
      </c>
      <c r="AW747" s="14" t="s">
        <v>33</v>
      </c>
      <c r="AX747" s="14" t="s">
        <v>72</v>
      </c>
      <c r="AY747" s="239" t="s">
        <v>122</v>
      </c>
    </row>
    <row r="748" s="13" customFormat="1">
      <c r="A748" s="13"/>
      <c r="B748" s="218"/>
      <c r="C748" s="219"/>
      <c r="D748" s="220" t="s">
        <v>134</v>
      </c>
      <c r="E748" s="221" t="s">
        <v>19</v>
      </c>
      <c r="F748" s="222" t="s">
        <v>148</v>
      </c>
      <c r="G748" s="219"/>
      <c r="H748" s="221" t="s">
        <v>19</v>
      </c>
      <c r="I748" s="223"/>
      <c r="J748" s="219"/>
      <c r="K748" s="219"/>
      <c r="L748" s="224"/>
      <c r="M748" s="225"/>
      <c r="N748" s="226"/>
      <c r="O748" s="226"/>
      <c r="P748" s="226"/>
      <c r="Q748" s="226"/>
      <c r="R748" s="226"/>
      <c r="S748" s="226"/>
      <c r="T748" s="227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28" t="s">
        <v>134</v>
      </c>
      <c r="AU748" s="228" t="s">
        <v>79</v>
      </c>
      <c r="AV748" s="13" t="s">
        <v>77</v>
      </c>
      <c r="AW748" s="13" t="s">
        <v>33</v>
      </c>
      <c r="AX748" s="13" t="s">
        <v>72</v>
      </c>
      <c r="AY748" s="228" t="s">
        <v>122</v>
      </c>
    </row>
    <row r="749" s="14" customFormat="1">
      <c r="A749" s="14"/>
      <c r="B749" s="229"/>
      <c r="C749" s="230"/>
      <c r="D749" s="220" t="s">
        <v>134</v>
      </c>
      <c r="E749" s="231" t="s">
        <v>19</v>
      </c>
      <c r="F749" s="232" t="s">
        <v>1072</v>
      </c>
      <c r="G749" s="230"/>
      <c r="H749" s="233">
        <v>1.47</v>
      </c>
      <c r="I749" s="234"/>
      <c r="J749" s="230"/>
      <c r="K749" s="230"/>
      <c r="L749" s="235"/>
      <c r="M749" s="236"/>
      <c r="N749" s="237"/>
      <c r="O749" s="237"/>
      <c r="P749" s="237"/>
      <c r="Q749" s="237"/>
      <c r="R749" s="237"/>
      <c r="S749" s="237"/>
      <c r="T749" s="238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39" t="s">
        <v>134</v>
      </c>
      <c r="AU749" s="239" t="s">
        <v>79</v>
      </c>
      <c r="AV749" s="14" t="s">
        <v>79</v>
      </c>
      <c r="AW749" s="14" t="s">
        <v>33</v>
      </c>
      <c r="AX749" s="14" t="s">
        <v>72</v>
      </c>
      <c r="AY749" s="239" t="s">
        <v>122</v>
      </c>
    </row>
    <row r="750" s="15" customFormat="1">
      <c r="A750" s="15"/>
      <c r="B750" s="240"/>
      <c r="C750" s="241"/>
      <c r="D750" s="220" t="s">
        <v>134</v>
      </c>
      <c r="E750" s="242" t="s">
        <v>19</v>
      </c>
      <c r="F750" s="243" t="s">
        <v>172</v>
      </c>
      <c r="G750" s="241"/>
      <c r="H750" s="244">
        <v>8.7899999999999991</v>
      </c>
      <c r="I750" s="245"/>
      <c r="J750" s="241"/>
      <c r="K750" s="241"/>
      <c r="L750" s="246"/>
      <c r="M750" s="247"/>
      <c r="N750" s="248"/>
      <c r="O750" s="248"/>
      <c r="P750" s="248"/>
      <c r="Q750" s="248"/>
      <c r="R750" s="248"/>
      <c r="S750" s="248"/>
      <c r="T750" s="249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T750" s="250" t="s">
        <v>134</v>
      </c>
      <c r="AU750" s="250" t="s">
        <v>79</v>
      </c>
      <c r="AV750" s="15" t="s">
        <v>130</v>
      </c>
      <c r="AW750" s="15" t="s">
        <v>33</v>
      </c>
      <c r="AX750" s="15" t="s">
        <v>77</v>
      </c>
      <c r="AY750" s="250" t="s">
        <v>122</v>
      </c>
    </row>
    <row r="751" s="2" customFormat="1" ht="16.5" customHeight="1">
      <c r="A751" s="41"/>
      <c r="B751" s="42"/>
      <c r="C751" s="200" t="s">
        <v>1088</v>
      </c>
      <c r="D751" s="200" t="s">
        <v>125</v>
      </c>
      <c r="E751" s="201" t="s">
        <v>1089</v>
      </c>
      <c r="F751" s="202" t="s">
        <v>1090</v>
      </c>
      <c r="G751" s="203" t="s">
        <v>167</v>
      </c>
      <c r="H751" s="204">
        <v>8.7899999999999991</v>
      </c>
      <c r="I751" s="205"/>
      <c r="J751" s="206">
        <f>ROUND(I751*H751,2)</f>
        <v>0</v>
      </c>
      <c r="K751" s="202" t="s">
        <v>129</v>
      </c>
      <c r="L751" s="47"/>
      <c r="M751" s="207" t="s">
        <v>19</v>
      </c>
      <c r="N751" s="208" t="s">
        <v>43</v>
      </c>
      <c r="O751" s="87"/>
      <c r="P751" s="209">
        <f>O751*H751</f>
        <v>0</v>
      </c>
      <c r="Q751" s="209">
        <v>0.00012</v>
      </c>
      <c r="R751" s="209">
        <f>Q751*H751</f>
        <v>0.0010547999999999998</v>
      </c>
      <c r="S751" s="209">
        <v>0</v>
      </c>
      <c r="T751" s="210">
        <f>S751*H751</f>
        <v>0</v>
      </c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R751" s="211" t="s">
        <v>256</v>
      </c>
      <c r="AT751" s="211" t="s">
        <v>125</v>
      </c>
      <c r="AU751" s="211" t="s">
        <v>79</v>
      </c>
      <c r="AY751" s="20" t="s">
        <v>122</v>
      </c>
      <c r="BE751" s="212">
        <f>IF(N751="základní",J751,0)</f>
        <v>0</v>
      </c>
      <c r="BF751" s="212">
        <f>IF(N751="snížená",J751,0)</f>
        <v>0</v>
      </c>
      <c r="BG751" s="212">
        <f>IF(N751="zákl. přenesená",J751,0)</f>
        <v>0</v>
      </c>
      <c r="BH751" s="212">
        <f>IF(N751="sníž. přenesená",J751,0)</f>
        <v>0</v>
      </c>
      <c r="BI751" s="212">
        <f>IF(N751="nulová",J751,0)</f>
        <v>0</v>
      </c>
      <c r="BJ751" s="20" t="s">
        <v>77</v>
      </c>
      <c r="BK751" s="212">
        <f>ROUND(I751*H751,2)</f>
        <v>0</v>
      </c>
      <c r="BL751" s="20" t="s">
        <v>256</v>
      </c>
      <c r="BM751" s="211" t="s">
        <v>1091</v>
      </c>
    </row>
    <row r="752" s="2" customFormat="1">
      <c r="A752" s="41"/>
      <c r="B752" s="42"/>
      <c r="C752" s="43"/>
      <c r="D752" s="213" t="s">
        <v>132</v>
      </c>
      <c r="E752" s="43"/>
      <c r="F752" s="214" t="s">
        <v>1092</v>
      </c>
      <c r="G752" s="43"/>
      <c r="H752" s="43"/>
      <c r="I752" s="215"/>
      <c r="J752" s="43"/>
      <c r="K752" s="43"/>
      <c r="L752" s="47"/>
      <c r="M752" s="216"/>
      <c r="N752" s="217"/>
      <c r="O752" s="87"/>
      <c r="P752" s="87"/>
      <c r="Q752" s="87"/>
      <c r="R752" s="87"/>
      <c r="S752" s="87"/>
      <c r="T752" s="88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T752" s="20" t="s">
        <v>132</v>
      </c>
      <c r="AU752" s="20" t="s">
        <v>79</v>
      </c>
    </row>
    <row r="753" s="2" customFormat="1" ht="24.15" customHeight="1">
      <c r="A753" s="41"/>
      <c r="B753" s="42"/>
      <c r="C753" s="200" t="s">
        <v>1093</v>
      </c>
      <c r="D753" s="200" t="s">
        <v>125</v>
      </c>
      <c r="E753" s="201" t="s">
        <v>1094</v>
      </c>
      <c r="F753" s="202" t="s">
        <v>1095</v>
      </c>
      <c r="G753" s="203" t="s">
        <v>167</v>
      </c>
      <c r="H753" s="204">
        <v>1.752</v>
      </c>
      <c r="I753" s="205"/>
      <c r="J753" s="206">
        <f>ROUND(I753*H753,2)</f>
        <v>0</v>
      </c>
      <c r="K753" s="202" t="s">
        <v>129</v>
      </c>
      <c r="L753" s="47"/>
      <c r="M753" s="207" t="s">
        <v>19</v>
      </c>
      <c r="N753" s="208" t="s">
        <v>43</v>
      </c>
      <c r="O753" s="87"/>
      <c r="P753" s="209">
        <f>O753*H753</f>
        <v>0</v>
      </c>
      <c r="Q753" s="209">
        <v>0.00027</v>
      </c>
      <c r="R753" s="209">
        <f>Q753*H753</f>
        <v>0.00047303999999999998</v>
      </c>
      <c r="S753" s="209">
        <v>0</v>
      </c>
      <c r="T753" s="210">
        <f>S753*H753</f>
        <v>0</v>
      </c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R753" s="211" t="s">
        <v>256</v>
      </c>
      <c r="AT753" s="211" t="s">
        <v>125</v>
      </c>
      <c r="AU753" s="211" t="s">
        <v>79</v>
      </c>
      <c r="AY753" s="20" t="s">
        <v>122</v>
      </c>
      <c r="BE753" s="212">
        <f>IF(N753="základní",J753,0)</f>
        <v>0</v>
      </c>
      <c r="BF753" s="212">
        <f>IF(N753="snížená",J753,0)</f>
        <v>0</v>
      </c>
      <c r="BG753" s="212">
        <f>IF(N753="zákl. přenesená",J753,0)</f>
        <v>0</v>
      </c>
      <c r="BH753" s="212">
        <f>IF(N753="sníž. přenesená",J753,0)</f>
        <v>0</v>
      </c>
      <c r="BI753" s="212">
        <f>IF(N753="nulová",J753,0)</f>
        <v>0</v>
      </c>
      <c r="BJ753" s="20" t="s">
        <v>77</v>
      </c>
      <c r="BK753" s="212">
        <f>ROUND(I753*H753,2)</f>
        <v>0</v>
      </c>
      <c r="BL753" s="20" t="s">
        <v>256</v>
      </c>
      <c r="BM753" s="211" t="s">
        <v>1096</v>
      </c>
    </row>
    <row r="754" s="2" customFormat="1">
      <c r="A754" s="41"/>
      <c r="B754" s="42"/>
      <c r="C754" s="43"/>
      <c r="D754" s="213" t="s">
        <v>132</v>
      </c>
      <c r="E754" s="43"/>
      <c r="F754" s="214" t="s">
        <v>1097</v>
      </c>
      <c r="G754" s="43"/>
      <c r="H754" s="43"/>
      <c r="I754" s="215"/>
      <c r="J754" s="43"/>
      <c r="K754" s="43"/>
      <c r="L754" s="47"/>
      <c r="M754" s="216"/>
      <c r="N754" s="217"/>
      <c r="O754" s="87"/>
      <c r="P754" s="87"/>
      <c r="Q754" s="87"/>
      <c r="R754" s="87"/>
      <c r="S754" s="87"/>
      <c r="T754" s="88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T754" s="20" t="s">
        <v>132</v>
      </c>
      <c r="AU754" s="20" t="s">
        <v>79</v>
      </c>
    </row>
    <row r="755" s="13" customFormat="1">
      <c r="A755" s="13"/>
      <c r="B755" s="218"/>
      <c r="C755" s="219"/>
      <c r="D755" s="220" t="s">
        <v>134</v>
      </c>
      <c r="E755" s="221" t="s">
        <v>19</v>
      </c>
      <c r="F755" s="222" t="s">
        <v>299</v>
      </c>
      <c r="G755" s="219"/>
      <c r="H755" s="221" t="s">
        <v>19</v>
      </c>
      <c r="I755" s="223"/>
      <c r="J755" s="219"/>
      <c r="K755" s="219"/>
      <c r="L755" s="224"/>
      <c r="M755" s="225"/>
      <c r="N755" s="226"/>
      <c r="O755" s="226"/>
      <c r="P755" s="226"/>
      <c r="Q755" s="226"/>
      <c r="R755" s="226"/>
      <c r="S755" s="226"/>
      <c r="T755" s="227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28" t="s">
        <v>134</v>
      </c>
      <c r="AU755" s="228" t="s">
        <v>79</v>
      </c>
      <c r="AV755" s="13" t="s">
        <v>77</v>
      </c>
      <c r="AW755" s="13" t="s">
        <v>33</v>
      </c>
      <c r="AX755" s="13" t="s">
        <v>72</v>
      </c>
      <c r="AY755" s="228" t="s">
        <v>122</v>
      </c>
    </row>
    <row r="756" s="14" customFormat="1">
      <c r="A756" s="14"/>
      <c r="B756" s="229"/>
      <c r="C756" s="230"/>
      <c r="D756" s="220" t="s">
        <v>134</v>
      </c>
      <c r="E756" s="231" t="s">
        <v>19</v>
      </c>
      <c r="F756" s="232" t="s">
        <v>300</v>
      </c>
      <c r="G756" s="230"/>
      <c r="H756" s="233">
        <v>1.752</v>
      </c>
      <c r="I756" s="234"/>
      <c r="J756" s="230"/>
      <c r="K756" s="230"/>
      <c r="L756" s="235"/>
      <c r="M756" s="236"/>
      <c r="N756" s="237"/>
      <c r="O756" s="237"/>
      <c r="P756" s="237"/>
      <c r="Q756" s="237"/>
      <c r="R756" s="237"/>
      <c r="S756" s="237"/>
      <c r="T756" s="238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39" t="s">
        <v>134</v>
      </c>
      <c r="AU756" s="239" t="s">
        <v>79</v>
      </c>
      <c r="AV756" s="14" t="s">
        <v>79</v>
      </c>
      <c r="AW756" s="14" t="s">
        <v>33</v>
      </c>
      <c r="AX756" s="14" t="s">
        <v>77</v>
      </c>
      <c r="AY756" s="239" t="s">
        <v>122</v>
      </c>
    </row>
    <row r="757" s="2" customFormat="1" ht="24.15" customHeight="1">
      <c r="A757" s="41"/>
      <c r="B757" s="42"/>
      <c r="C757" s="200" t="s">
        <v>1098</v>
      </c>
      <c r="D757" s="200" t="s">
        <v>125</v>
      </c>
      <c r="E757" s="201" t="s">
        <v>1099</v>
      </c>
      <c r="F757" s="202" t="s">
        <v>1100</v>
      </c>
      <c r="G757" s="203" t="s">
        <v>167</v>
      </c>
      <c r="H757" s="204">
        <v>1.752</v>
      </c>
      <c r="I757" s="205"/>
      <c r="J757" s="206">
        <f>ROUND(I757*H757,2)</f>
        <v>0</v>
      </c>
      <c r="K757" s="202" t="s">
        <v>129</v>
      </c>
      <c r="L757" s="47"/>
      <c r="M757" s="207" t="s">
        <v>19</v>
      </c>
      <c r="N757" s="208" t="s">
        <v>43</v>
      </c>
      <c r="O757" s="87"/>
      <c r="P757" s="209">
        <f>O757*H757</f>
        <v>0</v>
      </c>
      <c r="Q757" s="209">
        <v>0.00064999999999999997</v>
      </c>
      <c r="R757" s="209">
        <f>Q757*H757</f>
        <v>0.0011387999999999999</v>
      </c>
      <c r="S757" s="209">
        <v>0</v>
      </c>
      <c r="T757" s="210">
        <f>S757*H757</f>
        <v>0</v>
      </c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R757" s="211" t="s">
        <v>256</v>
      </c>
      <c r="AT757" s="211" t="s">
        <v>125</v>
      </c>
      <c r="AU757" s="211" t="s">
        <v>79</v>
      </c>
      <c r="AY757" s="20" t="s">
        <v>122</v>
      </c>
      <c r="BE757" s="212">
        <f>IF(N757="základní",J757,0)</f>
        <v>0</v>
      </c>
      <c r="BF757" s="212">
        <f>IF(N757="snížená",J757,0)</f>
        <v>0</v>
      </c>
      <c r="BG757" s="212">
        <f>IF(N757="zákl. přenesená",J757,0)</f>
        <v>0</v>
      </c>
      <c r="BH757" s="212">
        <f>IF(N757="sníž. přenesená",J757,0)</f>
        <v>0</v>
      </c>
      <c r="BI757" s="212">
        <f>IF(N757="nulová",J757,0)</f>
        <v>0</v>
      </c>
      <c r="BJ757" s="20" t="s">
        <v>77</v>
      </c>
      <c r="BK757" s="212">
        <f>ROUND(I757*H757,2)</f>
        <v>0</v>
      </c>
      <c r="BL757" s="20" t="s">
        <v>256</v>
      </c>
      <c r="BM757" s="211" t="s">
        <v>1101</v>
      </c>
    </row>
    <row r="758" s="2" customFormat="1">
      <c r="A758" s="41"/>
      <c r="B758" s="42"/>
      <c r="C758" s="43"/>
      <c r="D758" s="213" t="s">
        <v>132</v>
      </c>
      <c r="E758" s="43"/>
      <c r="F758" s="214" t="s">
        <v>1102</v>
      </c>
      <c r="G758" s="43"/>
      <c r="H758" s="43"/>
      <c r="I758" s="215"/>
      <c r="J758" s="43"/>
      <c r="K758" s="43"/>
      <c r="L758" s="47"/>
      <c r="M758" s="216"/>
      <c r="N758" s="217"/>
      <c r="O758" s="87"/>
      <c r="P758" s="87"/>
      <c r="Q758" s="87"/>
      <c r="R758" s="87"/>
      <c r="S758" s="87"/>
      <c r="T758" s="88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T758" s="20" t="s">
        <v>132</v>
      </c>
      <c r="AU758" s="20" t="s">
        <v>79</v>
      </c>
    </row>
    <row r="759" s="12" customFormat="1" ht="22.8" customHeight="1">
      <c r="A759" s="12"/>
      <c r="B759" s="184"/>
      <c r="C759" s="185"/>
      <c r="D759" s="186" t="s">
        <v>71</v>
      </c>
      <c r="E759" s="198" t="s">
        <v>1103</v>
      </c>
      <c r="F759" s="198" t="s">
        <v>1104</v>
      </c>
      <c r="G759" s="185"/>
      <c r="H759" s="185"/>
      <c r="I759" s="188"/>
      <c r="J759" s="199">
        <f>BK759</f>
        <v>0</v>
      </c>
      <c r="K759" s="185"/>
      <c r="L759" s="190"/>
      <c r="M759" s="191"/>
      <c r="N759" s="192"/>
      <c r="O759" s="192"/>
      <c r="P759" s="193">
        <f>SUM(P760:P859)</f>
        <v>0</v>
      </c>
      <c r="Q759" s="192"/>
      <c r="R759" s="193">
        <f>SUM(R760:R859)</f>
        <v>0.59451541000000008</v>
      </c>
      <c r="S759" s="192"/>
      <c r="T759" s="194">
        <f>SUM(T760:T859)</f>
        <v>0.12037700999999999</v>
      </c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R759" s="195" t="s">
        <v>79</v>
      </c>
      <c r="AT759" s="196" t="s">
        <v>71</v>
      </c>
      <c r="AU759" s="196" t="s">
        <v>77</v>
      </c>
      <c r="AY759" s="195" t="s">
        <v>122</v>
      </c>
      <c r="BK759" s="197">
        <f>SUM(BK760:BK859)</f>
        <v>0</v>
      </c>
    </row>
    <row r="760" s="2" customFormat="1" ht="16.5" customHeight="1">
      <c r="A760" s="41"/>
      <c r="B760" s="42"/>
      <c r="C760" s="200" t="s">
        <v>1105</v>
      </c>
      <c r="D760" s="200" t="s">
        <v>125</v>
      </c>
      <c r="E760" s="201" t="s">
        <v>1106</v>
      </c>
      <c r="F760" s="202" t="s">
        <v>1107</v>
      </c>
      <c r="G760" s="203" t="s">
        <v>167</v>
      </c>
      <c r="H760" s="204">
        <v>383.37599999999998</v>
      </c>
      <c r="I760" s="205"/>
      <c r="J760" s="206">
        <f>ROUND(I760*H760,2)</f>
        <v>0</v>
      </c>
      <c r="K760" s="202" t="s">
        <v>129</v>
      </c>
      <c r="L760" s="47"/>
      <c r="M760" s="207" t="s">
        <v>19</v>
      </c>
      <c r="N760" s="208" t="s">
        <v>43</v>
      </c>
      <c r="O760" s="87"/>
      <c r="P760" s="209">
        <f>O760*H760</f>
        <v>0</v>
      </c>
      <c r="Q760" s="209">
        <v>0.001</v>
      </c>
      <c r="R760" s="209">
        <f>Q760*H760</f>
        <v>0.38337599999999999</v>
      </c>
      <c r="S760" s="209">
        <v>0.00031</v>
      </c>
      <c r="T760" s="210">
        <f>S760*H760</f>
        <v>0.11884655999999999</v>
      </c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R760" s="211" t="s">
        <v>256</v>
      </c>
      <c r="AT760" s="211" t="s">
        <v>125</v>
      </c>
      <c r="AU760" s="211" t="s">
        <v>79</v>
      </c>
      <c r="AY760" s="20" t="s">
        <v>122</v>
      </c>
      <c r="BE760" s="212">
        <f>IF(N760="základní",J760,0)</f>
        <v>0</v>
      </c>
      <c r="BF760" s="212">
        <f>IF(N760="snížená",J760,0)</f>
        <v>0</v>
      </c>
      <c r="BG760" s="212">
        <f>IF(N760="zákl. přenesená",J760,0)</f>
        <v>0</v>
      </c>
      <c r="BH760" s="212">
        <f>IF(N760="sníž. přenesená",J760,0)</f>
        <v>0</v>
      </c>
      <c r="BI760" s="212">
        <f>IF(N760="nulová",J760,0)</f>
        <v>0</v>
      </c>
      <c r="BJ760" s="20" t="s">
        <v>77</v>
      </c>
      <c r="BK760" s="212">
        <f>ROUND(I760*H760,2)</f>
        <v>0</v>
      </c>
      <c r="BL760" s="20" t="s">
        <v>256</v>
      </c>
      <c r="BM760" s="211" t="s">
        <v>1108</v>
      </c>
    </row>
    <row r="761" s="2" customFormat="1">
      <c r="A761" s="41"/>
      <c r="B761" s="42"/>
      <c r="C761" s="43"/>
      <c r="D761" s="213" t="s">
        <v>132</v>
      </c>
      <c r="E761" s="43"/>
      <c r="F761" s="214" t="s">
        <v>1109</v>
      </c>
      <c r="G761" s="43"/>
      <c r="H761" s="43"/>
      <c r="I761" s="215"/>
      <c r="J761" s="43"/>
      <c r="K761" s="43"/>
      <c r="L761" s="47"/>
      <c r="M761" s="216"/>
      <c r="N761" s="217"/>
      <c r="O761" s="87"/>
      <c r="P761" s="87"/>
      <c r="Q761" s="87"/>
      <c r="R761" s="87"/>
      <c r="S761" s="87"/>
      <c r="T761" s="88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T761" s="20" t="s">
        <v>132</v>
      </c>
      <c r="AU761" s="20" t="s">
        <v>79</v>
      </c>
    </row>
    <row r="762" s="13" customFormat="1">
      <c r="A762" s="13"/>
      <c r="B762" s="218"/>
      <c r="C762" s="219"/>
      <c r="D762" s="220" t="s">
        <v>134</v>
      </c>
      <c r="E762" s="221" t="s">
        <v>19</v>
      </c>
      <c r="F762" s="222" t="s">
        <v>403</v>
      </c>
      <c r="G762" s="219"/>
      <c r="H762" s="221" t="s">
        <v>19</v>
      </c>
      <c r="I762" s="223"/>
      <c r="J762" s="219"/>
      <c r="K762" s="219"/>
      <c r="L762" s="224"/>
      <c r="M762" s="225"/>
      <c r="N762" s="226"/>
      <c r="O762" s="226"/>
      <c r="P762" s="226"/>
      <c r="Q762" s="226"/>
      <c r="R762" s="226"/>
      <c r="S762" s="226"/>
      <c r="T762" s="227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28" t="s">
        <v>134</v>
      </c>
      <c r="AU762" s="228" t="s">
        <v>79</v>
      </c>
      <c r="AV762" s="13" t="s">
        <v>77</v>
      </c>
      <c r="AW762" s="13" t="s">
        <v>33</v>
      </c>
      <c r="AX762" s="13" t="s">
        <v>72</v>
      </c>
      <c r="AY762" s="228" t="s">
        <v>122</v>
      </c>
    </row>
    <row r="763" s="14" customFormat="1">
      <c r="A763" s="14"/>
      <c r="B763" s="229"/>
      <c r="C763" s="230"/>
      <c r="D763" s="220" t="s">
        <v>134</v>
      </c>
      <c r="E763" s="231" t="s">
        <v>19</v>
      </c>
      <c r="F763" s="232" t="s">
        <v>1110</v>
      </c>
      <c r="G763" s="230"/>
      <c r="H763" s="233">
        <v>1.742</v>
      </c>
      <c r="I763" s="234"/>
      <c r="J763" s="230"/>
      <c r="K763" s="230"/>
      <c r="L763" s="235"/>
      <c r="M763" s="236"/>
      <c r="N763" s="237"/>
      <c r="O763" s="237"/>
      <c r="P763" s="237"/>
      <c r="Q763" s="237"/>
      <c r="R763" s="237"/>
      <c r="S763" s="237"/>
      <c r="T763" s="238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39" t="s">
        <v>134</v>
      </c>
      <c r="AU763" s="239" t="s">
        <v>79</v>
      </c>
      <c r="AV763" s="14" t="s">
        <v>79</v>
      </c>
      <c r="AW763" s="14" t="s">
        <v>33</v>
      </c>
      <c r="AX763" s="14" t="s">
        <v>72</v>
      </c>
      <c r="AY763" s="239" t="s">
        <v>122</v>
      </c>
    </row>
    <row r="764" s="14" customFormat="1">
      <c r="A764" s="14"/>
      <c r="B764" s="229"/>
      <c r="C764" s="230"/>
      <c r="D764" s="220" t="s">
        <v>134</v>
      </c>
      <c r="E764" s="231" t="s">
        <v>19</v>
      </c>
      <c r="F764" s="232" t="s">
        <v>1111</v>
      </c>
      <c r="G764" s="230"/>
      <c r="H764" s="233">
        <v>5.4050000000000002</v>
      </c>
      <c r="I764" s="234"/>
      <c r="J764" s="230"/>
      <c r="K764" s="230"/>
      <c r="L764" s="235"/>
      <c r="M764" s="236"/>
      <c r="N764" s="237"/>
      <c r="O764" s="237"/>
      <c r="P764" s="237"/>
      <c r="Q764" s="237"/>
      <c r="R764" s="237"/>
      <c r="S764" s="237"/>
      <c r="T764" s="238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39" t="s">
        <v>134</v>
      </c>
      <c r="AU764" s="239" t="s">
        <v>79</v>
      </c>
      <c r="AV764" s="14" t="s">
        <v>79</v>
      </c>
      <c r="AW764" s="14" t="s">
        <v>33</v>
      </c>
      <c r="AX764" s="14" t="s">
        <v>72</v>
      </c>
      <c r="AY764" s="239" t="s">
        <v>122</v>
      </c>
    </row>
    <row r="765" s="14" customFormat="1">
      <c r="A765" s="14"/>
      <c r="B765" s="229"/>
      <c r="C765" s="230"/>
      <c r="D765" s="220" t="s">
        <v>134</v>
      </c>
      <c r="E765" s="231" t="s">
        <v>19</v>
      </c>
      <c r="F765" s="232" t="s">
        <v>1112</v>
      </c>
      <c r="G765" s="230"/>
      <c r="H765" s="233">
        <v>18.167999999999999</v>
      </c>
      <c r="I765" s="234"/>
      <c r="J765" s="230"/>
      <c r="K765" s="230"/>
      <c r="L765" s="235"/>
      <c r="M765" s="236"/>
      <c r="N765" s="237"/>
      <c r="O765" s="237"/>
      <c r="P765" s="237"/>
      <c r="Q765" s="237"/>
      <c r="R765" s="237"/>
      <c r="S765" s="237"/>
      <c r="T765" s="238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T765" s="239" t="s">
        <v>134</v>
      </c>
      <c r="AU765" s="239" t="s">
        <v>79</v>
      </c>
      <c r="AV765" s="14" t="s">
        <v>79</v>
      </c>
      <c r="AW765" s="14" t="s">
        <v>33</v>
      </c>
      <c r="AX765" s="14" t="s">
        <v>72</v>
      </c>
      <c r="AY765" s="239" t="s">
        <v>122</v>
      </c>
    </row>
    <row r="766" s="14" customFormat="1">
      <c r="A766" s="14"/>
      <c r="B766" s="229"/>
      <c r="C766" s="230"/>
      <c r="D766" s="220" t="s">
        <v>134</v>
      </c>
      <c r="E766" s="231" t="s">
        <v>19</v>
      </c>
      <c r="F766" s="232" t="s">
        <v>1113</v>
      </c>
      <c r="G766" s="230"/>
      <c r="H766" s="233">
        <v>22.321999999999999</v>
      </c>
      <c r="I766" s="234"/>
      <c r="J766" s="230"/>
      <c r="K766" s="230"/>
      <c r="L766" s="235"/>
      <c r="M766" s="236"/>
      <c r="N766" s="237"/>
      <c r="O766" s="237"/>
      <c r="P766" s="237"/>
      <c r="Q766" s="237"/>
      <c r="R766" s="237"/>
      <c r="S766" s="237"/>
      <c r="T766" s="238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39" t="s">
        <v>134</v>
      </c>
      <c r="AU766" s="239" t="s">
        <v>79</v>
      </c>
      <c r="AV766" s="14" t="s">
        <v>79</v>
      </c>
      <c r="AW766" s="14" t="s">
        <v>33</v>
      </c>
      <c r="AX766" s="14" t="s">
        <v>72</v>
      </c>
      <c r="AY766" s="239" t="s">
        <v>122</v>
      </c>
    </row>
    <row r="767" s="14" customFormat="1">
      <c r="A767" s="14"/>
      <c r="B767" s="229"/>
      <c r="C767" s="230"/>
      <c r="D767" s="220" t="s">
        <v>134</v>
      </c>
      <c r="E767" s="231" t="s">
        <v>19</v>
      </c>
      <c r="F767" s="232" t="s">
        <v>1114</v>
      </c>
      <c r="G767" s="230"/>
      <c r="H767" s="233">
        <v>32.926000000000002</v>
      </c>
      <c r="I767" s="234"/>
      <c r="J767" s="230"/>
      <c r="K767" s="230"/>
      <c r="L767" s="235"/>
      <c r="M767" s="236"/>
      <c r="N767" s="237"/>
      <c r="O767" s="237"/>
      <c r="P767" s="237"/>
      <c r="Q767" s="237"/>
      <c r="R767" s="237"/>
      <c r="S767" s="237"/>
      <c r="T767" s="238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39" t="s">
        <v>134</v>
      </c>
      <c r="AU767" s="239" t="s">
        <v>79</v>
      </c>
      <c r="AV767" s="14" t="s">
        <v>79</v>
      </c>
      <c r="AW767" s="14" t="s">
        <v>33</v>
      </c>
      <c r="AX767" s="14" t="s">
        <v>72</v>
      </c>
      <c r="AY767" s="239" t="s">
        <v>122</v>
      </c>
    </row>
    <row r="768" s="14" customFormat="1">
      <c r="A768" s="14"/>
      <c r="B768" s="229"/>
      <c r="C768" s="230"/>
      <c r="D768" s="220" t="s">
        <v>134</v>
      </c>
      <c r="E768" s="231" t="s">
        <v>19</v>
      </c>
      <c r="F768" s="232" t="s">
        <v>1115</v>
      </c>
      <c r="G768" s="230"/>
      <c r="H768" s="233">
        <v>9.702</v>
      </c>
      <c r="I768" s="234"/>
      <c r="J768" s="230"/>
      <c r="K768" s="230"/>
      <c r="L768" s="235"/>
      <c r="M768" s="236"/>
      <c r="N768" s="237"/>
      <c r="O768" s="237"/>
      <c r="P768" s="237"/>
      <c r="Q768" s="237"/>
      <c r="R768" s="237"/>
      <c r="S768" s="237"/>
      <c r="T768" s="238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39" t="s">
        <v>134</v>
      </c>
      <c r="AU768" s="239" t="s">
        <v>79</v>
      </c>
      <c r="AV768" s="14" t="s">
        <v>79</v>
      </c>
      <c r="AW768" s="14" t="s">
        <v>33</v>
      </c>
      <c r="AX768" s="14" t="s">
        <v>72</v>
      </c>
      <c r="AY768" s="239" t="s">
        <v>122</v>
      </c>
    </row>
    <row r="769" s="16" customFormat="1">
      <c r="A769" s="16"/>
      <c r="B769" s="251"/>
      <c r="C769" s="252"/>
      <c r="D769" s="220" t="s">
        <v>134</v>
      </c>
      <c r="E769" s="253" t="s">
        <v>19</v>
      </c>
      <c r="F769" s="254" t="s">
        <v>265</v>
      </c>
      <c r="G769" s="252"/>
      <c r="H769" s="255">
        <v>90.265000000000001</v>
      </c>
      <c r="I769" s="256"/>
      <c r="J769" s="252"/>
      <c r="K769" s="252"/>
      <c r="L769" s="257"/>
      <c r="M769" s="258"/>
      <c r="N769" s="259"/>
      <c r="O769" s="259"/>
      <c r="P769" s="259"/>
      <c r="Q769" s="259"/>
      <c r="R769" s="259"/>
      <c r="S769" s="259"/>
      <c r="T769" s="260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T769" s="261" t="s">
        <v>134</v>
      </c>
      <c r="AU769" s="261" t="s">
        <v>79</v>
      </c>
      <c r="AV769" s="16" t="s">
        <v>123</v>
      </c>
      <c r="AW769" s="16" t="s">
        <v>33</v>
      </c>
      <c r="AX769" s="16" t="s">
        <v>72</v>
      </c>
      <c r="AY769" s="261" t="s">
        <v>122</v>
      </c>
    </row>
    <row r="770" s="13" customFormat="1">
      <c r="A770" s="13"/>
      <c r="B770" s="218"/>
      <c r="C770" s="219"/>
      <c r="D770" s="220" t="s">
        <v>134</v>
      </c>
      <c r="E770" s="221" t="s">
        <v>19</v>
      </c>
      <c r="F770" s="222" t="s">
        <v>1116</v>
      </c>
      <c r="G770" s="219"/>
      <c r="H770" s="221" t="s">
        <v>19</v>
      </c>
      <c r="I770" s="223"/>
      <c r="J770" s="219"/>
      <c r="K770" s="219"/>
      <c r="L770" s="224"/>
      <c r="M770" s="225"/>
      <c r="N770" s="226"/>
      <c r="O770" s="226"/>
      <c r="P770" s="226"/>
      <c r="Q770" s="226"/>
      <c r="R770" s="226"/>
      <c r="S770" s="226"/>
      <c r="T770" s="227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28" t="s">
        <v>134</v>
      </c>
      <c r="AU770" s="228" t="s">
        <v>79</v>
      </c>
      <c r="AV770" s="13" t="s">
        <v>77</v>
      </c>
      <c r="AW770" s="13" t="s">
        <v>33</v>
      </c>
      <c r="AX770" s="13" t="s">
        <v>72</v>
      </c>
      <c r="AY770" s="228" t="s">
        <v>122</v>
      </c>
    </row>
    <row r="771" s="14" customFormat="1">
      <c r="A771" s="14"/>
      <c r="B771" s="229"/>
      <c r="C771" s="230"/>
      <c r="D771" s="220" t="s">
        <v>134</v>
      </c>
      <c r="E771" s="231" t="s">
        <v>19</v>
      </c>
      <c r="F771" s="232" t="s">
        <v>1117</v>
      </c>
      <c r="G771" s="230"/>
      <c r="H771" s="233">
        <v>31.699999999999999</v>
      </c>
      <c r="I771" s="234"/>
      <c r="J771" s="230"/>
      <c r="K771" s="230"/>
      <c r="L771" s="235"/>
      <c r="M771" s="236"/>
      <c r="N771" s="237"/>
      <c r="O771" s="237"/>
      <c r="P771" s="237"/>
      <c r="Q771" s="237"/>
      <c r="R771" s="237"/>
      <c r="S771" s="237"/>
      <c r="T771" s="238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T771" s="239" t="s">
        <v>134</v>
      </c>
      <c r="AU771" s="239" t="s">
        <v>79</v>
      </c>
      <c r="AV771" s="14" t="s">
        <v>79</v>
      </c>
      <c r="AW771" s="14" t="s">
        <v>33</v>
      </c>
      <c r="AX771" s="14" t="s">
        <v>72</v>
      </c>
      <c r="AY771" s="239" t="s">
        <v>122</v>
      </c>
    </row>
    <row r="772" s="14" customFormat="1">
      <c r="A772" s="14"/>
      <c r="B772" s="229"/>
      <c r="C772" s="230"/>
      <c r="D772" s="220" t="s">
        <v>134</v>
      </c>
      <c r="E772" s="231" t="s">
        <v>19</v>
      </c>
      <c r="F772" s="232" t="s">
        <v>1118</v>
      </c>
      <c r="G772" s="230"/>
      <c r="H772" s="233">
        <v>269.00099999999998</v>
      </c>
      <c r="I772" s="234"/>
      <c r="J772" s="230"/>
      <c r="K772" s="230"/>
      <c r="L772" s="235"/>
      <c r="M772" s="236"/>
      <c r="N772" s="237"/>
      <c r="O772" s="237"/>
      <c r="P772" s="237"/>
      <c r="Q772" s="237"/>
      <c r="R772" s="237"/>
      <c r="S772" s="237"/>
      <c r="T772" s="238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39" t="s">
        <v>134</v>
      </c>
      <c r="AU772" s="239" t="s">
        <v>79</v>
      </c>
      <c r="AV772" s="14" t="s">
        <v>79</v>
      </c>
      <c r="AW772" s="14" t="s">
        <v>33</v>
      </c>
      <c r="AX772" s="14" t="s">
        <v>72</v>
      </c>
      <c r="AY772" s="239" t="s">
        <v>122</v>
      </c>
    </row>
    <row r="773" s="14" customFormat="1">
      <c r="A773" s="14"/>
      <c r="B773" s="229"/>
      <c r="C773" s="230"/>
      <c r="D773" s="220" t="s">
        <v>134</v>
      </c>
      <c r="E773" s="231" t="s">
        <v>19</v>
      </c>
      <c r="F773" s="232" t="s">
        <v>1119</v>
      </c>
      <c r="G773" s="230"/>
      <c r="H773" s="233">
        <v>-13.311</v>
      </c>
      <c r="I773" s="234"/>
      <c r="J773" s="230"/>
      <c r="K773" s="230"/>
      <c r="L773" s="235"/>
      <c r="M773" s="236"/>
      <c r="N773" s="237"/>
      <c r="O773" s="237"/>
      <c r="P773" s="237"/>
      <c r="Q773" s="237"/>
      <c r="R773" s="237"/>
      <c r="S773" s="237"/>
      <c r="T773" s="238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T773" s="239" t="s">
        <v>134</v>
      </c>
      <c r="AU773" s="239" t="s">
        <v>79</v>
      </c>
      <c r="AV773" s="14" t="s">
        <v>79</v>
      </c>
      <c r="AW773" s="14" t="s">
        <v>33</v>
      </c>
      <c r="AX773" s="14" t="s">
        <v>72</v>
      </c>
      <c r="AY773" s="239" t="s">
        <v>122</v>
      </c>
    </row>
    <row r="774" s="14" customFormat="1">
      <c r="A774" s="14"/>
      <c r="B774" s="229"/>
      <c r="C774" s="230"/>
      <c r="D774" s="220" t="s">
        <v>134</v>
      </c>
      <c r="E774" s="231" t="s">
        <v>19</v>
      </c>
      <c r="F774" s="232" t="s">
        <v>1120</v>
      </c>
      <c r="G774" s="230"/>
      <c r="H774" s="233">
        <v>17.904</v>
      </c>
      <c r="I774" s="234"/>
      <c r="J774" s="230"/>
      <c r="K774" s="230"/>
      <c r="L774" s="235"/>
      <c r="M774" s="236"/>
      <c r="N774" s="237"/>
      <c r="O774" s="237"/>
      <c r="P774" s="237"/>
      <c r="Q774" s="237"/>
      <c r="R774" s="237"/>
      <c r="S774" s="237"/>
      <c r="T774" s="238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239" t="s">
        <v>134</v>
      </c>
      <c r="AU774" s="239" t="s">
        <v>79</v>
      </c>
      <c r="AV774" s="14" t="s">
        <v>79</v>
      </c>
      <c r="AW774" s="14" t="s">
        <v>33</v>
      </c>
      <c r="AX774" s="14" t="s">
        <v>72</v>
      </c>
      <c r="AY774" s="239" t="s">
        <v>122</v>
      </c>
    </row>
    <row r="775" s="14" customFormat="1">
      <c r="A775" s="14"/>
      <c r="B775" s="229"/>
      <c r="C775" s="230"/>
      <c r="D775" s="220" t="s">
        <v>134</v>
      </c>
      <c r="E775" s="231" t="s">
        <v>19</v>
      </c>
      <c r="F775" s="232" t="s">
        <v>1121</v>
      </c>
      <c r="G775" s="230"/>
      <c r="H775" s="233">
        <v>-4.3159999999999998</v>
      </c>
      <c r="I775" s="234"/>
      <c r="J775" s="230"/>
      <c r="K775" s="230"/>
      <c r="L775" s="235"/>
      <c r="M775" s="236"/>
      <c r="N775" s="237"/>
      <c r="O775" s="237"/>
      <c r="P775" s="237"/>
      <c r="Q775" s="237"/>
      <c r="R775" s="237"/>
      <c r="S775" s="237"/>
      <c r="T775" s="238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T775" s="239" t="s">
        <v>134</v>
      </c>
      <c r="AU775" s="239" t="s">
        <v>79</v>
      </c>
      <c r="AV775" s="14" t="s">
        <v>79</v>
      </c>
      <c r="AW775" s="14" t="s">
        <v>33</v>
      </c>
      <c r="AX775" s="14" t="s">
        <v>72</v>
      </c>
      <c r="AY775" s="239" t="s">
        <v>122</v>
      </c>
    </row>
    <row r="776" s="14" customFormat="1">
      <c r="A776" s="14"/>
      <c r="B776" s="229"/>
      <c r="C776" s="230"/>
      <c r="D776" s="220" t="s">
        <v>134</v>
      </c>
      <c r="E776" s="231" t="s">
        <v>19</v>
      </c>
      <c r="F776" s="232" t="s">
        <v>1122</v>
      </c>
      <c r="G776" s="230"/>
      <c r="H776" s="233">
        <v>1.256</v>
      </c>
      <c r="I776" s="234"/>
      <c r="J776" s="230"/>
      <c r="K776" s="230"/>
      <c r="L776" s="235"/>
      <c r="M776" s="236"/>
      <c r="N776" s="237"/>
      <c r="O776" s="237"/>
      <c r="P776" s="237"/>
      <c r="Q776" s="237"/>
      <c r="R776" s="237"/>
      <c r="S776" s="237"/>
      <c r="T776" s="238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39" t="s">
        <v>134</v>
      </c>
      <c r="AU776" s="239" t="s">
        <v>79</v>
      </c>
      <c r="AV776" s="14" t="s">
        <v>79</v>
      </c>
      <c r="AW776" s="14" t="s">
        <v>33</v>
      </c>
      <c r="AX776" s="14" t="s">
        <v>72</v>
      </c>
      <c r="AY776" s="239" t="s">
        <v>122</v>
      </c>
    </row>
    <row r="777" s="14" customFormat="1">
      <c r="A777" s="14"/>
      <c r="B777" s="229"/>
      <c r="C777" s="230"/>
      <c r="D777" s="220" t="s">
        <v>134</v>
      </c>
      <c r="E777" s="231" t="s">
        <v>19</v>
      </c>
      <c r="F777" s="232" t="s">
        <v>1123</v>
      </c>
      <c r="G777" s="230"/>
      <c r="H777" s="233">
        <v>0.38600000000000001</v>
      </c>
      <c r="I777" s="234"/>
      <c r="J777" s="230"/>
      <c r="K777" s="230"/>
      <c r="L777" s="235"/>
      <c r="M777" s="236"/>
      <c r="N777" s="237"/>
      <c r="O777" s="237"/>
      <c r="P777" s="237"/>
      <c r="Q777" s="237"/>
      <c r="R777" s="237"/>
      <c r="S777" s="237"/>
      <c r="T777" s="238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T777" s="239" t="s">
        <v>134</v>
      </c>
      <c r="AU777" s="239" t="s">
        <v>79</v>
      </c>
      <c r="AV777" s="14" t="s">
        <v>79</v>
      </c>
      <c r="AW777" s="14" t="s">
        <v>33</v>
      </c>
      <c r="AX777" s="14" t="s">
        <v>72</v>
      </c>
      <c r="AY777" s="239" t="s">
        <v>122</v>
      </c>
    </row>
    <row r="778" s="14" customFormat="1">
      <c r="A778" s="14"/>
      <c r="B778" s="229"/>
      <c r="C778" s="230"/>
      <c r="D778" s="220" t="s">
        <v>134</v>
      </c>
      <c r="E778" s="231" t="s">
        <v>19</v>
      </c>
      <c r="F778" s="232" t="s">
        <v>1124</v>
      </c>
      <c r="G778" s="230"/>
      <c r="H778" s="233">
        <v>-6.4800000000000004</v>
      </c>
      <c r="I778" s="234"/>
      <c r="J778" s="230"/>
      <c r="K778" s="230"/>
      <c r="L778" s="235"/>
      <c r="M778" s="236"/>
      <c r="N778" s="237"/>
      <c r="O778" s="237"/>
      <c r="P778" s="237"/>
      <c r="Q778" s="237"/>
      <c r="R778" s="237"/>
      <c r="S778" s="237"/>
      <c r="T778" s="238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39" t="s">
        <v>134</v>
      </c>
      <c r="AU778" s="239" t="s">
        <v>79</v>
      </c>
      <c r="AV778" s="14" t="s">
        <v>79</v>
      </c>
      <c r="AW778" s="14" t="s">
        <v>33</v>
      </c>
      <c r="AX778" s="14" t="s">
        <v>72</v>
      </c>
      <c r="AY778" s="239" t="s">
        <v>122</v>
      </c>
    </row>
    <row r="779" s="14" customFormat="1">
      <c r="A779" s="14"/>
      <c r="B779" s="229"/>
      <c r="C779" s="230"/>
      <c r="D779" s="220" t="s">
        <v>134</v>
      </c>
      <c r="E779" s="231" t="s">
        <v>19</v>
      </c>
      <c r="F779" s="232" t="s">
        <v>1125</v>
      </c>
      <c r="G779" s="230"/>
      <c r="H779" s="233">
        <v>3.1960000000000002</v>
      </c>
      <c r="I779" s="234"/>
      <c r="J779" s="230"/>
      <c r="K779" s="230"/>
      <c r="L779" s="235"/>
      <c r="M779" s="236"/>
      <c r="N779" s="237"/>
      <c r="O779" s="237"/>
      <c r="P779" s="237"/>
      <c r="Q779" s="237"/>
      <c r="R779" s="237"/>
      <c r="S779" s="237"/>
      <c r="T779" s="238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39" t="s">
        <v>134</v>
      </c>
      <c r="AU779" s="239" t="s">
        <v>79</v>
      </c>
      <c r="AV779" s="14" t="s">
        <v>79</v>
      </c>
      <c r="AW779" s="14" t="s">
        <v>33</v>
      </c>
      <c r="AX779" s="14" t="s">
        <v>72</v>
      </c>
      <c r="AY779" s="239" t="s">
        <v>122</v>
      </c>
    </row>
    <row r="780" s="14" customFormat="1">
      <c r="A780" s="14"/>
      <c r="B780" s="229"/>
      <c r="C780" s="230"/>
      <c r="D780" s="220" t="s">
        <v>134</v>
      </c>
      <c r="E780" s="231" t="s">
        <v>19</v>
      </c>
      <c r="F780" s="232" t="s">
        <v>1126</v>
      </c>
      <c r="G780" s="230"/>
      <c r="H780" s="233">
        <v>3.339</v>
      </c>
      <c r="I780" s="234"/>
      <c r="J780" s="230"/>
      <c r="K780" s="230"/>
      <c r="L780" s="235"/>
      <c r="M780" s="236"/>
      <c r="N780" s="237"/>
      <c r="O780" s="237"/>
      <c r="P780" s="237"/>
      <c r="Q780" s="237"/>
      <c r="R780" s="237"/>
      <c r="S780" s="237"/>
      <c r="T780" s="238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39" t="s">
        <v>134</v>
      </c>
      <c r="AU780" s="239" t="s">
        <v>79</v>
      </c>
      <c r="AV780" s="14" t="s">
        <v>79</v>
      </c>
      <c r="AW780" s="14" t="s">
        <v>33</v>
      </c>
      <c r="AX780" s="14" t="s">
        <v>72</v>
      </c>
      <c r="AY780" s="239" t="s">
        <v>122</v>
      </c>
    </row>
    <row r="781" s="14" customFormat="1">
      <c r="A781" s="14"/>
      <c r="B781" s="229"/>
      <c r="C781" s="230"/>
      <c r="D781" s="220" t="s">
        <v>134</v>
      </c>
      <c r="E781" s="231" t="s">
        <v>19</v>
      </c>
      <c r="F781" s="232" t="s">
        <v>1127</v>
      </c>
      <c r="G781" s="230"/>
      <c r="H781" s="233">
        <v>-0.081000000000000003</v>
      </c>
      <c r="I781" s="234"/>
      <c r="J781" s="230"/>
      <c r="K781" s="230"/>
      <c r="L781" s="235"/>
      <c r="M781" s="236"/>
      <c r="N781" s="237"/>
      <c r="O781" s="237"/>
      <c r="P781" s="237"/>
      <c r="Q781" s="237"/>
      <c r="R781" s="237"/>
      <c r="S781" s="237"/>
      <c r="T781" s="238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39" t="s">
        <v>134</v>
      </c>
      <c r="AU781" s="239" t="s">
        <v>79</v>
      </c>
      <c r="AV781" s="14" t="s">
        <v>79</v>
      </c>
      <c r="AW781" s="14" t="s">
        <v>33</v>
      </c>
      <c r="AX781" s="14" t="s">
        <v>72</v>
      </c>
      <c r="AY781" s="239" t="s">
        <v>122</v>
      </c>
    </row>
    <row r="782" s="14" customFormat="1">
      <c r="A782" s="14"/>
      <c r="B782" s="229"/>
      <c r="C782" s="230"/>
      <c r="D782" s="220" t="s">
        <v>134</v>
      </c>
      <c r="E782" s="231" t="s">
        <v>19</v>
      </c>
      <c r="F782" s="232" t="s">
        <v>1128</v>
      </c>
      <c r="G782" s="230"/>
      <c r="H782" s="233">
        <v>-1.6200000000000001</v>
      </c>
      <c r="I782" s="234"/>
      <c r="J782" s="230"/>
      <c r="K782" s="230"/>
      <c r="L782" s="235"/>
      <c r="M782" s="236"/>
      <c r="N782" s="237"/>
      <c r="O782" s="237"/>
      <c r="P782" s="237"/>
      <c r="Q782" s="237"/>
      <c r="R782" s="237"/>
      <c r="S782" s="237"/>
      <c r="T782" s="238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T782" s="239" t="s">
        <v>134</v>
      </c>
      <c r="AU782" s="239" t="s">
        <v>79</v>
      </c>
      <c r="AV782" s="14" t="s">
        <v>79</v>
      </c>
      <c r="AW782" s="14" t="s">
        <v>33</v>
      </c>
      <c r="AX782" s="14" t="s">
        <v>72</v>
      </c>
      <c r="AY782" s="239" t="s">
        <v>122</v>
      </c>
    </row>
    <row r="783" s="14" customFormat="1">
      <c r="A783" s="14"/>
      <c r="B783" s="229"/>
      <c r="C783" s="230"/>
      <c r="D783" s="220" t="s">
        <v>134</v>
      </c>
      <c r="E783" s="231" t="s">
        <v>19</v>
      </c>
      <c r="F783" s="232" t="s">
        <v>1129</v>
      </c>
      <c r="G783" s="230"/>
      <c r="H783" s="233">
        <v>-0.089999999999999997</v>
      </c>
      <c r="I783" s="234"/>
      <c r="J783" s="230"/>
      <c r="K783" s="230"/>
      <c r="L783" s="235"/>
      <c r="M783" s="236"/>
      <c r="N783" s="237"/>
      <c r="O783" s="237"/>
      <c r="P783" s="237"/>
      <c r="Q783" s="237"/>
      <c r="R783" s="237"/>
      <c r="S783" s="237"/>
      <c r="T783" s="238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T783" s="239" t="s">
        <v>134</v>
      </c>
      <c r="AU783" s="239" t="s">
        <v>79</v>
      </c>
      <c r="AV783" s="14" t="s">
        <v>79</v>
      </c>
      <c r="AW783" s="14" t="s">
        <v>33</v>
      </c>
      <c r="AX783" s="14" t="s">
        <v>72</v>
      </c>
      <c r="AY783" s="239" t="s">
        <v>122</v>
      </c>
    </row>
    <row r="784" s="14" customFormat="1">
      <c r="A784" s="14"/>
      <c r="B784" s="229"/>
      <c r="C784" s="230"/>
      <c r="D784" s="220" t="s">
        <v>134</v>
      </c>
      <c r="E784" s="231" t="s">
        <v>19</v>
      </c>
      <c r="F784" s="232" t="s">
        <v>1130</v>
      </c>
      <c r="G784" s="230"/>
      <c r="H784" s="233">
        <v>-5.4000000000000004</v>
      </c>
      <c r="I784" s="234"/>
      <c r="J784" s="230"/>
      <c r="K784" s="230"/>
      <c r="L784" s="235"/>
      <c r="M784" s="236"/>
      <c r="N784" s="237"/>
      <c r="O784" s="237"/>
      <c r="P784" s="237"/>
      <c r="Q784" s="237"/>
      <c r="R784" s="237"/>
      <c r="S784" s="237"/>
      <c r="T784" s="238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39" t="s">
        <v>134</v>
      </c>
      <c r="AU784" s="239" t="s">
        <v>79</v>
      </c>
      <c r="AV784" s="14" t="s">
        <v>79</v>
      </c>
      <c r="AW784" s="14" t="s">
        <v>33</v>
      </c>
      <c r="AX784" s="14" t="s">
        <v>72</v>
      </c>
      <c r="AY784" s="239" t="s">
        <v>122</v>
      </c>
    </row>
    <row r="785" s="14" customFormat="1">
      <c r="A785" s="14"/>
      <c r="B785" s="229"/>
      <c r="C785" s="230"/>
      <c r="D785" s="220" t="s">
        <v>134</v>
      </c>
      <c r="E785" s="231" t="s">
        <v>19</v>
      </c>
      <c r="F785" s="232" t="s">
        <v>1131</v>
      </c>
      <c r="G785" s="230"/>
      <c r="H785" s="233">
        <v>1.9310000000000001</v>
      </c>
      <c r="I785" s="234"/>
      <c r="J785" s="230"/>
      <c r="K785" s="230"/>
      <c r="L785" s="235"/>
      <c r="M785" s="236"/>
      <c r="N785" s="237"/>
      <c r="O785" s="237"/>
      <c r="P785" s="237"/>
      <c r="Q785" s="237"/>
      <c r="R785" s="237"/>
      <c r="S785" s="237"/>
      <c r="T785" s="238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T785" s="239" t="s">
        <v>134</v>
      </c>
      <c r="AU785" s="239" t="s">
        <v>79</v>
      </c>
      <c r="AV785" s="14" t="s">
        <v>79</v>
      </c>
      <c r="AW785" s="14" t="s">
        <v>33</v>
      </c>
      <c r="AX785" s="14" t="s">
        <v>72</v>
      </c>
      <c r="AY785" s="239" t="s">
        <v>122</v>
      </c>
    </row>
    <row r="786" s="14" customFormat="1">
      <c r="A786" s="14"/>
      <c r="B786" s="229"/>
      <c r="C786" s="230"/>
      <c r="D786" s="220" t="s">
        <v>134</v>
      </c>
      <c r="E786" s="231" t="s">
        <v>19</v>
      </c>
      <c r="F786" s="232" t="s">
        <v>1132</v>
      </c>
      <c r="G786" s="230"/>
      <c r="H786" s="233">
        <v>-4.2640000000000002</v>
      </c>
      <c r="I786" s="234"/>
      <c r="J786" s="230"/>
      <c r="K786" s="230"/>
      <c r="L786" s="235"/>
      <c r="M786" s="236"/>
      <c r="N786" s="237"/>
      <c r="O786" s="237"/>
      <c r="P786" s="237"/>
      <c r="Q786" s="237"/>
      <c r="R786" s="237"/>
      <c r="S786" s="237"/>
      <c r="T786" s="238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T786" s="239" t="s">
        <v>134</v>
      </c>
      <c r="AU786" s="239" t="s">
        <v>79</v>
      </c>
      <c r="AV786" s="14" t="s">
        <v>79</v>
      </c>
      <c r="AW786" s="14" t="s">
        <v>33</v>
      </c>
      <c r="AX786" s="14" t="s">
        <v>72</v>
      </c>
      <c r="AY786" s="239" t="s">
        <v>122</v>
      </c>
    </row>
    <row r="787" s="14" customFormat="1">
      <c r="A787" s="14"/>
      <c r="B787" s="229"/>
      <c r="C787" s="230"/>
      <c r="D787" s="220" t="s">
        <v>134</v>
      </c>
      <c r="E787" s="231" t="s">
        <v>19</v>
      </c>
      <c r="F787" s="232" t="s">
        <v>1133</v>
      </c>
      <c r="G787" s="230"/>
      <c r="H787" s="233">
        <v>3.8210000000000002</v>
      </c>
      <c r="I787" s="234"/>
      <c r="J787" s="230"/>
      <c r="K787" s="230"/>
      <c r="L787" s="235"/>
      <c r="M787" s="236"/>
      <c r="N787" s="237"/>
      <c r="O787" s="237"/>
      <c r="P787" s="237"/>
      <c r="Q787" s="237"/>
      <c r="R787" s="237"/>
      <c r="S787" s="237"/>
      <c r="T787" s="238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39" t="s">
        <v>134</v>
      </c>
      <c r="AU787" s="239" t="s">
        <v>79</v>
      </c>
      <c r="AV787" s="14" t="s">
        <v>79</v>
      </c>
      <c r="AW787" s="14" t="s">
        <v>33</v>
      </c>
      <c r="AX787" s="14" t="s">
        <v>72</v>
      </c>
      <c r="AY787" s="239" t="s">
        <v>122</v>
      </c>
    </row>
    <row r="788" s="14" customFormat="1">
      <c r="A788" s="14"/>
      <c r="B788" s="229"/>
      <c r="C788" s="230"/>
      <c r="D788" s="220" t="s">
        <v>134</v>
      </c>
      <c r="E788" s="231" t="s">
        <v>19</v>
      </c>
      <c r="F788" s="232" t="s">
        <v>1134</v>
      </c>
      <c r="G788" s="230"/>
      <c r="H788" s="233">
        <v>0.19</v>
      </c>
      <c r="I788" s="234"/>
      <c r="J788" s="230"/>
      <c r="K788" s="230"/>
      <c r="L788" s="235"/>
      <c r="M788" s="236"/>
      <c r="N788" s="237"/>
      <c r="O788" s="237"/>
      <c r="P788" s="237"/>
      <c r="Q788" s="237"/>
      <c r="R788" s="237"/>
      <c r="S788" s="237"/>
      <c r="T788" s="238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39" t="s">
        <v>134</v>
      </c>
      <c r="AU788" s="239" t="s">
        <v>79</v>
      </c>
      <c r="AV788" s="14" t="s">
        <v>79</v>
      </c>
      <c r="AW788" s="14" t="s">
        <v>33</v>
      </c>
      <c r="AX788" s="14" t="s">
        <v>72</v>
      </c>
      <c r="AY788" s="239" t="s">
        <v>122</v>
      </c>
    </row>
    <row r="789" s="14" customFormat="1">
      <c r="A789" s="14"/>
      <c r="B789" s="229"/>
      <c r="C789" s="230"/>
      <c r="D789" s="220" t="s">
        <v>134</v>
      </c>
      <c r="E789" s="231" t="s">
        <v>19</v>
      </c>
      <c r="F789" s="232" t="s">
        <v>1135</v>
      </c>
      <c r="G789" s="230"/>
      <c r="H789" s="233">
        <v>0.44700000000000001</v>
      </c>
      <c r="I789" s="234"/>
      <c r="J789" s="230"/>
      <c r="K789" s="230"/>
      <c r="L789" s="235"/>
      <c r="M789" s="236"/>
      <c r="N789" s="237"/>
      <c r="O789" s="237"/>
      <c r="P789" s="237"/>
      <c r="Q789" s="237"/>
      <c r="R789" s="237"/>
      <c r="S789" s="237"/>
      <c r="T789" s="238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T789" s="239" t="s">
        <v>134</v>
      </c>
      <c r="AU789" s="239" t="s">
        <v>79</v>
      </c>
      <c r="AV789" s="14" t="s">
        <v>79</v>
      </c>
      <c r="AW789" s="14" t="s">
        <v>33</v>
      </c>
      <c r="AX789" s="14" t="s">
        <v>72</v>
      </c>
      <c r="AY789" s="239" t="s">
        <v>122</v>
      </c>
    </row>
    <row r="790" s="14" customFormat="1">
      <c r="A790" s="14"/>
      <c r="B790" s="229"/>
      <c r="C790" s="230"/>
      <c r="D790" s="220" t="s">
        <v>134</v>
      </c>
      <c r="E790" s="231" t="s">
        <v>19</v>
      </c>
      <c r="F790" s="232" t="s">
        <v>1136</v>
      </c>
      <c r="G790" s="230"/>
      <c r="H790" s="233">
        <v>-0.14299999999999999</v>
      </c>
      <c r="I790" s="234"/>
      <c r="J790" s="230"/>
      <c r="K790" s="230"/>
      <c r="L790" s="235"/>
      <c r="M790" s="236"/>
      <c r="N790" s="237"/>
      <c r="O790" s="237"/>
      <c r="P790" s="237"/>
      <c r="Q790" s="237"/>
      <c r="R790" s="237"/>
      <c r="S790" s="237"/>
      <c r="T790" s="238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39" t="s">
        <v>134</v>
      </c>
      <c r="AU790" s="239" t="s">
        <v>79</v>
      </c>
      <c r="AV790" s="14" t="s">
        <v>79</v>
      </c>
      <c r="AW790" s="14" t="s">
        <v>33</v>
      </c>
      <c r="AX790" s="14" t="s">
        <v>72</v>
      </c>
      <c r="AY790" s="239" t="s">
        <v>122</v>
      </c>
    </row>
    <row r="791" s="14" customFormat="1">
      <c r="A791" s="14"/>
      <c r="B791" s="229"/>
      <c r="C791" s="230"/>
      <c r="D791" s="220" t="s">
        <v>134</v>
      </c>
      <c r="E791" s="231" t="s">
        <v>19</v>
      </c>
      <c r="F791" s="232" t="s">
        <v>1137</v>
      </c>
      <c r="G791" s="230"/>
      <c r="H791" s="233">
        <v>0.155</v>
      </c>
      <c r="I791" s="234"/>
      <c r="J791" s="230"/>
      <c r="K791" s="230"/>
      <c r="L791" s="235"/>
      <c r="M791" s="236"/>
      <c r="N791" s="237"/>
      <c r="O791" s="237"/>
      <c r="P791" s="237"/>
      <c r="Q791" s="237"/>
      <c r="R791" s="237"/>
      <c r="S791" s="237"/>
      <c r="T791" s="238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T791" s="239" t="s">
        <v>134</v>
      </c>
      <c r="AU791" s="239" t="s">
        <v>79</v>
      </c>
      <c r="AV791" s="14" t="s">
        <v>79</v>
      </c>
      <c r="AW791" s="14" t="s">
        <v>33</v>
      </c>
      <c r="AX791" s="14" t="s">
        <v>72</v>
      </c>
      <c r="AY791" s="239" t="s">
        <v>122</v>
      </c>
    </row>
    <row r="792" s="14" customFormat="1">
      <c r="A792" s="14"/>
      <c r="B792" s="229"/>
      <c r="C792" s="230"/>
      <c r="D792" s="220" t="s">
        <v>134</v>
      </c>
      <c r="E792" s="231" t="s">
        <v>19</v>
      </c>
      <c r="F792" s="232" t="s">
        <v>1138</v>
      </c>
      <c r="G792" s="230"/>
      <c r="H792" s="233">
        <v>0.51900000000000002</v>
      </c>
      <c r="I792" s="234"/>
      <c r="J792" s="230"/>
      <c r="K792" s="230"/>
      <c r="L792" s="235"/>
      <c r="M792" s="236"/>
      <c r="N792" s="237"/>
      <c r="O792" s="237"/>
      <c r="P792" s="237"/>
      <c r="Q792" s="237"/>
      <c r="R792" s="237"/>
      <c r="S792" s="237"/>
      <c r="T792" s="238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39" t="s">
        <v>134</v>
      </c>
      <c r="AU792" s="239" t="s">
        <v>79</v>
      </c>
      <c r="AV792" s="14" t="s">
        <v>79</v>
      </c>
      <c r="AW792" s="14" t="s">
        <v>33</v>
      </c>
      <c r="AX792" s="14" t="s">
        <v>72</v>
      </c>
      <c r="AY792" s="239" t="s">
        <v>122</v>
      </c>
    </row>
    <row r="793" s="14" customFormat="1">
      <c r="A793" s="14"/>
      <c r="B793" s="229"/>
      <c r="C793" s="230"/>
      <c r="D793" s="220" t="s">
        <v>134</v>
      </c>
      <c r="E793" s="231" t="s">
        <v>19</v>
      </c>
      <c r="F793" s="232" t="s">
        <v>1139</v>
      </c>
      <c r="G793" s="230"/>
      <c r="H793" s="233">
        <v>0.443</v>
      </c>
      <c r="I793" s="234"/>
      <c r="J793" s="230"/>
      <c r="K793" s="230"/>
      <c r="L793" s="235"/>
      <c r="M793" s="236"/>
      <c r="N793" s="237"/>
      <c r="O793" s="237"/>
      <c r="P793" s="237"/>
      <c r="Q793" s="237"/>
      <c r="R793" s="237"/>
      <c r="S793" s="237"/>
      <c r="T793" s="238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239" t="s">
        <v>134</v>
      </c>
      <c r="AU793" s="239" t="s">
        <v>79</v>
      </c>
      <c r="AV793" s="14" t="s">
        <v>79</v>
      </c>
      <c r="AW793" s="14" t="s">
        <v>33</v>
      </c>
      <c r="AX793" s="14" t="s">
        <v>72</v>
      </c>
      <c r="AY793" s="239" t="s">
        <v>122</v>
      </c>
    </row>
    <row r="794" s="14" customFormat="1">
      <c r="A794" s="14"/>
      <c r="B794" s="229"/>
      <c r="C794" s="230"/>
      <c r="D794" s="220" t="s">
        <v>134</v>
      </c>
      <c r="E794" s="231" t="s">
        <v>19</v>
      </c>
      <c r="F794" s="232" t="s">
        <v>1140</v>
      </c>
      <c r="G794" s="230"/>
      <c r="H794" s="233">
        <v>-5.4720000000000004</v>
      </c>
      <c r="I794" s="234"/>
      <c r="J794" s="230"/>
      <c r="K794" s="230"/>
      <c r="L794" s="235"/>
      <c r="M794" s="236"/>
      <c r="N794" s="237"/>
      <c r="O794" s="237"/>
      <c r="P794" s="237"/>
      <c r="Q794" s="237"/>
      <c r="R794" s="237"/>
      <c r="S794" s="237"/>
      <c r="T794" s="238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39" t="s">
        <v>134</v>
      </c>
      <c r="AU794" s="239" t="s">
        <v>79</v>
      </c>
      <c r="AV794" s="14" t="s">
        <v>79</v>
      </c>
      <c r="AW794" s="14" t="s">
        <v>33</v>
      </c>
      <c r="AX794" s="14" t="s">
        <v>72</v>
      </c>
      <c r="AY794" s="239" t="s">
        <v>122</v>
      </c>
    </row>
    <row r="795" s="16" customFormat="1">
      <c r="A795" s="16"/>
      <c r="B795" s="251"/>
      <c r="C795" s="252"/>
      <c r="D795" s="220" t="s">
        <v>134</v>
      </c>
      <c r="E795" s="253" t="s">
        <v>19</v>
      </c>
      <c r="F795" s="254" t="s">
        <v>265</v>
      </c>
      <c r="G795" s="252"/>
      <c r="H795" s="255">
        <v>293.11100000000005</v>
      </c>
      <c r="I795" s="256"/>
      <c r="J795" s="252"/>
      <c r="K795" s="252"/>
      <c r="L795" s="257"/>
      <c r="M795" s="258"/>
      <c r="N795" s="259"/>
      <c r="O795" s="259"/>
      <c r="P795" s="259"/>
      <c r="Q795" s="259"/>
      <c r="R795" s="259"/>
      <c r="S795" s="259"/>
      <c r="T795" s="260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T795" s="261" t="s">
        <v>134</v>
      </c>
      <c r="AU795" s="261" t="s">
        <v>79</v>
      </c>
      <c r="AV795" s="16" t="s">
        <v>123</v>
      </c>
      <c r="AW795" s="16" t="s">
        <v>33</v>
      </c>
      <c r="AX795" s="16" t="s">
        <v>72</v>
      </c>
      <c r="AY795" s="261" t="s">
        <v>122</v>
      </c>
    </row>
    <row r="796" s="15" customFormat="1">
      <c r="A796" s="15"/>
      <c r="B796" s="240"/>
      <c r="C796" s="241"/>
      <c r="D796" s="220" t="s">
        <v>134</v>
      </c>
      <c r="E796" s="242" t="s">
        <v>19</v>
      </c>
      <c r="F796" s="243" t="s">
        <v>172</v>
      </c>
      <c r="G796" s="241"/>
      <c r="H796" s="244">
        <v>383.37600000000009</v>
      </c>
      <c r="I796" s="245"/>
      <c r="J796" s="241"/>
      <c r="K796" s="241"/>
      <c r="L796" s="246"/>
      <c r="M796" s="247"/>
      <c r="N796" s="248"/>
      <c r="O796" s="248"/>
      <c r="P796" s="248"/>
      <c r="Q796" s="248"/>
      <c r="R796" s="248"/>
      <c r="S796" s="248"/>
      <c r="T796" s="249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T796" s="250" t="s">
        <v>134</v>
      </c>
      <c r="AU796" s="250" t="s">
        <v>79</v>
      </c>
      <c r="AV796" s="15" t="s">
        <v>130</v>
      </c>
      <c r="AW796" s="15" t="s">
        <v>33</v>
      </c>
      <c r="AX796" s="15" t="s">
        <v>77</v>
      </c>
      <c r="AY796" s="250" t="s">
        <v>122</v>
      </c>
    </row>
    <row r="797" s="2" customFormat="1" ht="16.5" customHeight="1">
      <c r="A797" s="41"/>
      <c r="B797" s="42"/>
      <c r="C797" s="200" t="s">
        <v>1141</v>
      </c>
      <c r="D797" s="200" t="s">
        <v>125</v>
      </c>
      <c r="E797" s="201" t="s">
        <v>1142</v>
      </c>
      <c r="F797" s="202" t="s">
        <v>1143</v>
      </c>
      <c r="G797" s="203" t="s">
        <v>167</v>
      </c>
      <c r="H797" s="204">
        <v>6.4800000000000004</v>
      </c>
      <c r="I797" s="205"/>
      <c r="J797" s="206">
        <f>ROUND(I797*H797,2)</f>
        <v>0</v>
      </c>
      <c r="K797" s="202" t="s">
        <v>129</v>
      </c>
      <c r="L797" s="47"/>
      <c r="M797" s="207" t="s">
        <v>19</v>
      </c>
      <c r="N797" s="208" t="s">
        <v>43</v>
      </c>
      <c r="O797" s="87"/>
      <c r="P797" s="209">
        <f>O797*H797</f>
        <v>0</v>
      </c>
      <c r="Q797" s="209">
        <v>0</v>
      </c>
      <c r="R797" s="209">
        <f>Q797*H797</f>
        <v>0</v>
      </c>
      <c r="S797" s="209">
        <v>0.00014999999999999999</v>
      </c>
      <c r="T797" s="210">
        <f>S797*H797</f>
        <v>0.00097199999999999999</v>
      </c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R797" s="211" t="s">
        <v>256</v>
      </c>
      <c r="AT797" s="211" t="s">
        <v>125</v>
      </c>
      <c r="AU797" s="211" t="s">
        <v>79</v>
      </c>
      <c r="AY797" s="20" t="s">
        <v>122</v>
      </c>
      <c r="BE797" s="212">
        <f>IF(N797="základní",J797,0)</f>
        <v>0</v>
      </c>
      <c r="BF797" s="212">
        <f>IF(N797="snížená",J797,0)</f>
        <v>0</v>
      </c>
      <c r="BG797" s="212">
        <f>IF(N797="zákl. přenesená",J797,0)</f>
        <v>0</v>
      </c>
      <c r="BH797" s="212">
        <f>IF(N797="sníž. přenesená",J797,0)</f>
        <v>0</v>
      </c>
      <c r="BI797" s="212">
        <f>IF(N797="nulová",J797,0)</f>
        <v>0</v>
      </c>
      <c r="BJ797" s="20" t="s">
        <v>77</v>
      </c>
      <c r="BK797" s="212">
        <f>ROUND(I797*H797,2)</f>
        <v>0</v>
      </c>
      <c r="BL797" s="20" t="s">
        <v>256</v>
      </c>
      <c r="BM797" s="211" t="s">
        <v>1144</v>
      </c>
    </row>
    <row r="798" s="2" customFormat="1">
      <c r="A798" s="41"/>
      <c r="B798" s="42"/>
      <c r="C798" s="43"/>
      <c r="D798" s="213" t="s">
        <v>132</v>
      </c>
      <c r="E798" s="43"/>
      <c r="F798" s="214" t="s">
        <v>1145</v>
      </c>
      <c r="G798" s="43"/>
      <c r="H798" s="43"/>
      <c r="I798" s="215"/>
      <c r="J798" s="43"/>
      <c r="K798" s="43"/>
      <c r="L798" s="47"/>
      <c r="M798" s="216"/>
      <c r="N798" s="217"/>
      <c r="O798" s="87"/>
      <c r="P798" s="87"/>
      <c r="Q798" s="87"/>
      <c r="R798" s="87"/>
      <c r="S798" s="87"/>
      <c r="T798" s="88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T798" s="20" t="s">
        <v>132</v>
      </c>
      <c r="AU798" s="20" t="s">
        <v>79</v>
      </c>
    </row>
    <row r="799" s="14" customFormat="1">
      <c r="A799" s="14"/>
      <c r="B799" s="229"/>
      <c r="C799" s="230"/>
      <c r="D799" s="220" t="s">
        <v>134</v>
      </c>
      <c r="E799" s="231" t="s">
        <v>19</v>
      </c>
      <c r="F799" s="232" t="s">
        <v>1146</v>
      </c>
      <c r="G799" s="230"/>
      <c r="H799" s="233">
        <v>6.4800000000000004</v>
      </c>
      <c r="I799" s="234"/>
      <c r="J799" s="230"/>
      <c r="K799" s="230"/>
      <c r="L799" s="235"/>
      <c r="M799" s="236"/>
      <c r="N799" s="237"/>
      <c r="O799" s="237"/>
      <c r="P799" s="237"/>
      <c r="Q799" s="237"/>
      <c r="R799" s="237"/>
      <c r="S799" s="237"/>
      <c r="T799" s="238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39" t="s">
        <v>134</v>
      </c>
      <c r="AU799" s="239" t="s">
        <v>79</v>
      </c>
      <c r="AV799" s="14" t="s">
        <v>79</v>
      </c>
      <c r="AW799" s="14" t="s">
        <v>33</v>
      </c>
      <c r="AX799" s="14" t="s">
        <v>77</v>
      </c>
      <c r="AY799" s="239" t="s">
        <v>122</v>
      </c>
    </row>
    <row r="800" s="2" customFormat="1" ht="24.15" customHeight="1">
      <c r="A800" s="41"/>
      <c r="B800" s="42"/>
      <c r="C800" s="200" t="s">
        <v>1147</v>
      </c>
      <c r="D800" s="200" t="s">
        <v>125</v>
      </c>
      <c r="E800" s="201" t="s">
        <v>1148</v>
      </c>
      <c r="F800" s="202" t="s">
        <v>1149</v>
      </c>
      <c r="G800" s="203" t="s">
        <v>139</v>
      </c>
      <c r="H800" s="204">
        <v>52.920000000000002</v>
      </c>
      <c r="I800" s="205"/>
      <c r="J800" s="206">
        <f>ROUND(I800*H800,2)</f>
        <v>0</v>
      </c>
      <c r="K800" s="202" t="s">
        <v>129</v>
      </c>
      <c r="L800" s="47"/>
      <c r="M800" s="207" t="s">
        <v>19</v>
      </c>
      <c r="N800" s="208" t="s">
        <v>43</v>
      </c>
      <c r="O800" s="87"/>
      <c r="P800" s="209">
        <f>O800*H800</f>
        <v>0</v>
      </c>
      <c r="Q800" s="209">
        <v>0</v>
      </c>
      <c r="R800" s="209">
        <f>Q800*H800</f>
        <v>0</v>
      </c>
      <c r="S800" s="209">
        <v>0</v>
      </c>
      <c r="T800" s="210">
        <f>S800*H800</f>
        <v>0</v>
      </c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R800" s="211" t="s">
        <v>256</v>
      </c>
      <c r="AT800" s="211" t="s">
        <v>125</v>
      </c>
      <c r="AU800" s="211" t="s">
        <v>79</v>
      </c>
      <c r="AY800" s="20" t="s">
        <v>122</v>
      </c>
      <c r="BE800" s="212">
        <f>IF(N800="základní",J800,0)</f>
        <v>0</v>
      </c>
      <c r="BF800" s="212">
        <f>IF(N800="snížená",J800,0)</f>
        <v>0</v>
      </c>
      <c r="BG800" s="212">
        <f>IF(N800="zákl. přenesená",J800,0)</f>
        <v>0</v>
      </c>
      <c r="BH800" s="212">
        <f>IF(N800="sníž. přenesená",J800,0)</f>
        <v>0</v>
      </c>
      <c r="BI800" s="212">
        <f>IF(N800="nulová",J800,0)</f>
        <v>0</v>
      </c>
      <c r="BJ800" s="20" t="s">
        <v>77</v>
      </c>
      <c r="BK800" s="212">
        <f>ROUND(I800*H800,2)</f>
        <v>0</v>
      </c>
      <c r="BL800" s="20" t="s">
        <v>256</v>
      </c>
      <c r="BM800" s="211" t="s">
        <v>1150</v>
      </c>
    </row>
    <row r="801" s="2" customFormat="1">
      <c r="A801" s="41"/>
      <c r="B801" s="42"/>
      <c r="C801" s="43"/>
      <c r="D801" s="213" t="s">
        <v>132</v>
      </c>
      <c r="E801" s="43"/>
      <c r="F801" s="214" t="s">
        <v>1151</v>
      </c>
      <c r="G801" s="43"/>
      <c r="H801" s="43"/>
      <c r="I801" s="215"/>
      <c r="J801" s="43"/>
      <c r="K801" s="43"/>
      <c r="L801" s="47"/>
      <c r="M801" s="216"/>
      <c r="N801" s="217"/>
      <c r="O801" s="87"/>
      <c r="P801" s="87"/>
      <c r="Q801" s="87"/>
      <c r="R801" s="87"/>
      <c r="S801" s="87"/>
      <c r="T801" s="88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T801" s="20" t="s">
        <v>132</v>
      </c>
      <c r="AU801" s="20" t="s">
        <v>79</v>
      </c>
    </row>
    <row r="802" s="13" customFormat="1">
      <c r="A802" s="13"/>
      <c r="B802" s="218"/>
      <c r="C802" s="219"/>
      <c r="D802" s="220" t="s">
        <v>134</v>
      </c>
      <c r="E802" s="221" t="s">
        <v>19</v>
      </c>
      <c r="F802" s="222" t="s">
        <v>1152</v>
      </c>
      <c r="G802" s="219"/>
      <c r="H802" s="221" t="s">
        <v>19</v>
      </c>
      <c r="I802" s="223"/>
      <c r="J802" s="219"/>
      <c r="K802" s="219"/>
      <c r="L802" s="224"/>
      <c r="M802" s="225"/>
      <c r="N802" s="226"/>
      <c r="O802" s="226"/>
      <c r="P802" s="226"/>
      <c r="Q802" s="226"/>
      <c r="R802" s="226"/>
      <c r="S802" s="226"/>
      <c r="T802" s="227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T802" s="228" t="s">
        <v>134</v>
      </c>
      <c r="AU802" s="228" t="s">
        <v>79</v>
      </c>
      <c r="AV802" s="13" t="s">
        <v>77</v>
      </c>
      <c r="AW802" s="13" t="s">
        <v>33</v>
      </c>
      <c r="AX802" s="13" t="s">
        <v>72</v>
      </c>
      <c r="AY802" s="228" t="s">
        <v>122</v>
      </c>
    </row>
    <row r="803" s="14" customFormat="1">
      <c r="A803" s="14"/>
      <c r="B803" s="229"/>
      <c r="C803" s="230"/>
      <c r="D803" s="220" t="s">
        <v>134</v>
      </c>
      <c r="E803" s="231" t="s">
        <v>19</v>
      </c>
      <c r="F803" s="232" t="s">
        <v>1153</v>
      </c>
      <c r="G803" s="230"/>
      <c r="H803" s="233">
        <v>32.399999999999999</v>
      </c>
      <c r="I803" s="234"/>
      <c r="J803" s="230"/>
      <c r="K803" s="230"/>
      <c r="L803" s="235"/>
      <c r="M803" s="236"/>
      <c r="N803" s="237"/>
      <c r="O803" s="237"/>
      <c r="P803" s="237"/>
      <c r="Q803" s="237"/>
      <c r="R803" s="237"/>
      <c r="S803" s="237"/>
      <c r="T803" s="238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39" t="s">
        <v>134</v>
      </c>
      <c r="AU803" s="239" t="s">
        <v>79</v>
      </c>
      <c r="AV803" s="14" t="s">
        <v>79</v>
      </c>
      <c r="AW803" s="14" t="s">
        <v>33</v>
      </c>
      <c r="AX803" s="14" t="s">
        <v>72</v>
      </c>
      <c r="AY803" s="239" t="s">
        <v>122</v>
      </c>
    </row>
    <row r="804" s="14" customFormat="1">
      <c r="A804" s="14"/>
      <c r="B804" s="229"/>
      <c r="C804" s="230"/>
      <c r="D804" s="220" t="s">
        <v>134</v>
      </c>
      <c r="E804" s="231" t="s">
        <v>19</v>
      </c>
      <c r="F804" s="232" t="s">
        <v>1154</v>
      </c>
      <c r="G804" s="230"/>
      <c r="H804" s="233">
        <v>4.1399999999999997</v>
      </c>
      <c r="I804" s="234"/>
      <c r="J804" s="230"/>
      <c r="K804" s="230"/>
      <c r="L804" s="235"/>
      <c r="M804" s="236"/>
      <c r="N804" s="237"/>
      <c r="O804" s="237"/>
      <c r="P804" s="237"/>
      <c r="Q804" s="237"/>
      <c r="R804" s="237"/>
      <c r="S804" s="237"/>
      <c r="T804" s="238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T804" s="239" t="s">
        <v>134</v>
      </c>
      <c r="AU804" s="239" t="s">
        <v>79</v>
      </c>
      <c r="AV804" s="14" t="s">
        <v>79</v>
      </c>
      <c r="AW804" s="14" t="s">
        <v>33</v>
      </c>
      <c r="AX804" s="14" t="s">
        <v>72</v>
      </c>
      <c r="AY804" s="239" t="s">
        <v>122</v>
      </c>
    </row>
    <row r="805" s="14" customFormat="1">
      <c r="A805" s="14"/>
      <c r="B805" s="229"/>
      <c r="C805" s="230"/>
      <c r="D805" s="220" t="s">
        <v>134</v>
      </c>
      <c r="E805" s="231" t="s">
        <v>19</v>
      </c>
      <c r="F805" s="232" t="s">
        <v>1155</v>
      </c>
      <c r="G805" s="230"/>
      <c r="H805" s="233">
        <v>3.0600000000000001</v>
      </c>
      <c r="I805" s="234"/>
      <c r="J805" s="230"/>
      <c r="K805" s="230"/>
      <c r="L805" s="235"/>
      <c r="M805" s="236"/>
      <c r="N805" s="237"/>
      <c r="O805" s="237"/>
      <c r="P805" s="237"/>
      <c r="Q805" s="237"/>
      <c r="R805" s="237"/>
      <c r="S805" s="237"/>
      <c r="T805" s="238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T805" s="239" t="s">
        <v>134</v>
      </c>
      <c r="AU805" s="239" t="s">
        <v>79</v>
      </c>
      <c r="AV805" s="14" t="s">
        <v>79</v>
      </c>
      <c r="AW805" s="14" t="s">
        <v>33</v>
      </c>
      <c r="AX805" s="14" t="s">
        <v>72</v>
      </c>
      <c r="AY805" s="239" t="s">
        <v>122</v>
      </c>
    </row>
    <row r="806" s="14" customFormat="1">
      <c r="A806" s="14"/>
      <c r="B806" s="229"/>
      <c r="C806" s="230"/>
      <c r="D806" s="220" t="s">
        <v>134</v>
      </c>
      <c r="E806" s="231" t="s">
        <v>19</v>
      </c>
      <c r="F806" s="232" t="s">
        <v>1156</v>
      </c>
      <c r="G806" s="230"/>
      <c r="H806" s="233">
        <v>13.32</v>
      </c>
      <c r="I806" s="234"/>
      <c r="J806" s="230"/>
      <c r="K806" s="230"/>
      <c r="L806" s="235"/>
      <c r="M806" s="236"/>
      <c r="N806" s="237"/>
      <c r="O806" s="237"/>
      <c r="P806" s="237"/>
      <c r="Q806" s="237"/>
      <c r="R806" s="237"/>
      <c r="S806" s="237"/>
      <c r="T806" s="238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39" t="s">
        <v>134</v>
      </c>
      <c r="AU806" s="239" t="s">
        <v>79</v>
      </c>
      <c r="AV806" s="14" t="s">
        <v>79</v>
      </c>
      <c r="AW806" s="14" t="s">
        <v>33</v>
      </c>
      <c r="AX806" s="14" t="s">
        <v>72</v>
      </c>
      <c r="AY806" s="239" t="s">
        <v>122</v>
      </c>
    </row>
    <row r="807" s="15" customFormat="1">
      <c r="A807" s="15"/>
      <c r="B807" s="240"/>
      <c r="C807" s="241"/>
      <c r="D807" s="220" t="s">
        <v>134</v>
      </c>
      <c r="E807" s="242" t="s">
        <v>19</v>
      </c>
      <c r="F807" s="243" t="s">
        <v>172</v>
      </c>
      <c r="G807" s="241"/>
      <c r="H807" s="244">
        <v>52.920000000000002</v>
      </c>
      <c r="I807" s="245"/>
      <c r="J807" s="241"/>
      <c r="K807" s="241"/>
      <c r="L807" s="246"/>
      <c r="M807" s="247"/>
      <c r="N807" s="248"/>
      <c r="O807" s="248"/>
      <c r="P807" s="248"/>
      <c r="Q807" s="248"/>
      <c r="R807" s="248"/>
      <c r="S807" s="248"/>
      <c r="T807" s="249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T807" s="250" t="s">
        <v>134</v>
      </c>
      <c r="AU807" s="250" t="s">
        <v>79</v>
      </c>
      <c r="AV807" s="15" t="s">
        <v>130</v>
      </c>
      <c r="AW807" s="15" t="s">
        <v>33</v>
      </c>
      <c r="AX807" s="15" t="s">
        <v>77</v>
      </c>
      <c r="AY807" s="250" t="s">
        <v>122</v>
      </c>
    </row>
    <row r="808" s="2" customFormat="1" ht="16.5" customHeight="1">
      <c r="A808" s="41"/>
      <c r="B808" s="42"/>
      <c r="C808" s="262" t="s">
        <v>1157</v>
      </c>
      <c r="D808" s="262" t="s">
        <v>314</v>
      </c>
      <c r="E808" s="263" t="s">
        <v>1158</v>
      </c>
      <c r="F808" s="264" t="s">
        <v>1159</v>
      </c>
      <c r="G808" s="265" t="s">
        <v>139</v>
      </c>
      <c r="H808" s="266">
        <v>63.503999999999998</v>
      </c>
      <c r="I808" s="267"/>
      <c r="J808" s="268">
        <f>ROUND(I808*H808,2)</f>
        <v>0</v>
      </c>
      <c r="K808" s="264" t="s">
        <v>129</v>
      </c>
      <c r="L808" s="269"/>
      <c r="M808" s="270" t="s">
        <v>19</v>
      </c>
      <c r="N808" s="271" t="s">
        <v>43</v>
      </c>
      <c r="O808" s="87"/>
      <c r="P808" s="209">
        <f>O808*H808</f>
        <v>0</v>
      </c>
      <c r="Q808" s="209">
        <v>0</v>
      </c>
      <c r="R808" s="209">
        <f>Q808*H808</f>
        <v>0</v>
      </c>
      <c r="S808" s="209">
        <v>0</v>
      </c>
      <c r="T808" s="210">
        <f>S808*H808</f>
        <v>0</v>
      </c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R808" s="211" t="s">
        <v>361</v>
      </c>
      <c r="AT808" s="211" t="s">
        <v>314</v>
      </c>
      <c r="AU808" s="211" t="s">
        <v>79</v>
      </c>
      <c r="AY808" s="20" t="s">
        <v>122</v>
      </c>
      <c r="BE808" s="212">
        <f>IF(N808="základní",J808,0)</f>
        <v>0</v>
      </c>
      <c r="BF808" s="212">
        <f>IF(N808="snížená",J808,0)</f>
        <v>0</v>
      </c>
      <c r="BG808" s="212">
        <f>IF(N808="zákl. přenesená",J808,0)</f>
        <v>0</v>
      </c>
      <c r="BH808" s="212">
        <f>IF(N808="sníž. přenesená",J808,0)</f>
        <v>0</v>
      </c>
      <c r="BI808" s="212">
        <f>IF(N808="nulová",J808,0)</f>
        <v>0</v>
      </c>
      <c r="BJ808" s="20" t="s">
        <v>77</v>
      </c>
      <c r="BK808" s="212">
        <f>ROUND(I808*H808,2)</f>
        <v>0</v>
      </c>
      <c r="BL808" s="20" t="s">
        <v>256</v>
      </c>
      <c r="BM808" s="211" t="s">
        <v>1160</v>
      </c>
    </row>
    <row r="809" s="14" customFormat="1">
      <c r="A809" s="14"/>
      <c r="B809" s="229"/>
      <c r="C809" s="230"/>
      <c r="D809" s="220" t="s">
        <v>134</v>
      </c>
      <c r="E809" s="230"/>
      <c r="F809" s="232" t="s">
        <v>1161</v>
      </c>
      <c r="G809" s="230"/>
      <c r="H809" s="233">
        <v>63.503999999999998</v>
      </c>
      <c r="I809" s="234"/>
      <c r="J809" s="230"/>
      <c r="K809" s="230"/>
      <c r="L809" s="235"/>
      <c r="M809" s="236"/>
      <c r="N809" s="237"/>
      <c r="O809" s="237"/>
      <c r="P809" s="237"/>
      <c r="Q809" s="237"/>
      <c r="R809" s="237"/>
      <c r="S809" s="237"/>
      <c r="T809" s="238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T809" s="239" t="s">
        <v>134</v>
      </c>
      <c r="AU809" s="239" t="s">
        <v>79</v>
      </c>
      <c r="AV809" s="14" t="s">
        <v>79</v>
      </c>
      <c r="AW809" s="14" t="s">
        <v>4</v>
      </c>
      <c r="AX809" s="14" t="s">
        <v>77</v>
      </c>
      <c r="AY809" s="239" t="s">
        <v>122</v>
      </c>
    </row>
    <row r="810" s="2" customFormat="1" ht="24.15" customHeight="1">
      <c r="A810" s="41"/>
      <c r="B810" s="42"/>
      <c r="C810" s="200" t="s">
        <v>1162</v>
      </c>
      <c r="D810" s="200" t="s">
        <v>125</v>
      </c>
      <c r="E810" s="201" t="s">
        <v>1163</v>
      </c>
      <c r="F810" s="202" t="s">
        <v>1164</v>
      </c>
      <c r="G810" s="203" t="s">
        <v>167</v>
      </c>
      <c r="H810" s="204">
        <v>18.614999999999998</v>
      </c>
      <c r="I810" s="205"/>
      <c r="J810" s="206">
        <f>ROUND(I810*H810,2)</f>
        <v>0</v>
      </c>
      <c r="K810" s="202" t="s">
        <v>129</v>
      </c>
      <c r="L810" s="47"/>
      <c r="M810" s="207" t="s">
        <v>19</v>
      </c>
      <c r="N810" s="208" t="s">
        <v>43</v>
      </c>
      <c r="O810" s="87"/>
      <c r="P810" s="209">
        <f>O810*H810</f>
        <v>0</v>
      </c>
      <c r="Q810" s="209">
        <v>0</v>
      </c>
      <c r="R810" s="209">
        <f>Q810*H810</f>
        <v>0</v>
      </c>
      <c r="S810" s="209">
        <v>3.0000000000000001E-05</v>
      </c>
      <c r="T810" s="210">
        <f>S810*H810</f>
        <v>0.00055844999999999994</v>
      </c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R810" s="211" t="s">
        <v>256</v>
      </c>
      <c r="AT810" s="211" t="s">
        <v>125</v>
      </c>
      <c r="AU810" s="211" t="s">
        <v>79</v>
      </c>
      <c r="AY810" s="20" t="s">
        <v>122</v>
      </c>
      <c r="BE810" s="212">
        <f>IF(N810="základní",J810,0)</f>
        <v>0</v>
      </c>
      <c r="BF810" s="212">
        <f>IF(N810="snížená",J810,0)</f>
        <v>0</v>
      </c>
      <c r="BG810" s="212">
        <f>IF(N810="zákl. přenesená",J810,0)</f>
        <v>0</v>
      </c>
      <c r="BH810" s="212">
        <f>IF(N810="sníž. přenesená",J810,0)</f>
        <v>0</v>
      </c>
      <c r="BI810" s="212">
        <f>IF(N810="nulová",J810,0)</f>
        <v>0</v>
      </c>
      <c r="BJ810" s="20" t="s">
        <v>77</v>
      </c>
      <c r="BK810" s="212">
        <f>ROUND(I810*H810,2)</f>
        <v>0</v>
      </c>
      <c r="BL810" s="20" t="s">
        <v>256</v>
      </c>
      <c r="BM810" s="211" t="s">
        <v>1165</v>
      </c>
    </row>
    <row r="811" s="2" customFormat="1">
      <c r="A811" s="41"/>
      <c r="B811" s="42"/>
      <c r="C811" s="43"/>
      <c r="D811" s="213" t="s">
        <v>132</v>
      </c>
      <c r="E811" s="43"/>
      <c r="F811" s="214" t="s">
        <v>1166</v>
      </c>
      <c r="G811" s="43"/>
      <c r="H811" s="43"/>
      <c r="I811" s="215"/>
      <c r="J811" s="43"/>
      <c r="K811" s="43"/>
      <c r="L811" s="47"/>
      <c r="M811" s="216"/>
      <c r="N811" s="217"/>
      <c r="O811" s="87"/>
      <c r="P811" s="87"/>
      <c r="Q811" s="87"/>
      <c r="R811" s="87"/>
      <c r="S811" s="87"/>
      <c r="T811" s="88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T811" s="20" t="s">
        <v>132</v>
      </c>
      <c r="AU811" s="20" t="s">
        <v>79</v>
      </c>
    </row>
    <row r="812" s="13" customFormat="1">
      <c r="A812" s="13"/>
      <c r="B812" s="218"/>
      <c r="C812" s="219"/>
      <c r="D812" s="220" t="s">
        <v>134</v>
      </c>
      <c r="E812" s="221" t="s">
        <v>19</v>
      </c>
      <c r="F812" s="222" t="s">
        <v>1152</v>
      </c>
      <c r="G812" s="219"/>
      <c r="H812" s="221" t="s">
        <v>19</v>
      </c>
      <c r="I812" s="223"/>
      <c r="J812" s="219"/>
      <c r="K812" s="219"/>
      <c r="L812" s="224"/>
      <c r="M812" s="225"/>
      <c r="N812" s="226"/>
      <c r="O812" s="226"/>
      <c r="P812" s="226"/>
      <c r="Q812" s="226"/>
      <c r="R812" s="226"/>
      <c r="S812" s="226"/>
      <c r="T812" s="227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228" t="s">
        <v>134</v>
      </c>
      <c r="AU812" s="228" t="s">
        <v>79</v>
      </c>
      <c r="AV812" s="13" t="s">
        <v>77</v>
      </c>
      <c r="AW812" s="13" t="s">
        <v>33</v>
      </c>
      <c r="AX812" s="13" t="s">
        <v>72</v>
      </c>
      <c r="AY812" s="228" t="s">
        <v>122</v>
      </c>
    </row>
    <row r="813" s="14" customFormat="1">
      <c r="A813" s="14"/>
      <c r="B813" s="229"/>
      <c r="C813" s="230"/>
      <c r="D813" s="220" t="s">
        <v>134</v>
      </c>
      <c r="E813" s="231" t="s">
        <v>19</v>
      </c>
      <c r="F813" s="232" t="s">
        <v>1167</v>
      </c>
      <c r="G813" s="230"/>
      <c r="H813" s="233">
        <v>14.789999999999999</v>
      </c>
      <c r="I813" s="234"/>
      <c r="J813" s="230"/>
      <c r="K813" s="230"/>
      <c r="L813" s="235"/>
      <c r="M813" s="236"/>
      <c r="N813" s="237"/>
      <c r="O813" s="237"/>
      <c r="P813" s="237"/>
      <c r="Q813" s="237"/>
      <c r="R813" s="237"/>
      <c r="S813" s="237"/>
      <c r="T813" s="238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39" t="s">
        <v>134</v>
      </c>
      <c r="AU813" s="239" t="s">
        <v>79</v>
      </c>
      <c r="AV813" s="14" t="s">
        <v>79</v>
      </c>
      <c r="AW813" s="14" t="s">
        <v>33</v>
      </c>
      <c r="AX813" s="14" t="s">
        <v>72</v>
      </c>
      <c r="AY813" s="239" t="s">
        <v>122</v>
      </c>
    </row>
    <row r="814" s="14" customFormat="1">
      <c r="A814" s="14"/>
      <c r="B814" s="229"/>
      <c r="C814" s="230"/>
      <c r="D814" s="220" t="s">
        <v>134</v>
      </c>
      <c r="E814" s="231" t="s">
        <v>19</v>
      </c>
      <c r="F814" s="232" t="s">
        <v>1168</v>
      </c>
      <c r="G814" s="230"/>
      <c r="H814" s="233">
        <v>0.95199999999999996</v>
      </c>
      <c r="I814" s="234"/>
      <c r="J814" s="230"/>
      <c r="K814" s="230"/>
      <c r="L814" s="235"/>
      <c r="M814" s="236"/>
      <c r="N814" s="237"/>
      <c r="O814" s="237"/>
      <c r="P814" s="237"/>
      <c r="Q814" s="237"/>
      <c r="R814" s="237"/>
      <c r="S814" s="237"/>
      <c r="T814" s="238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39" t="s">
        <v>134</v>
      </c>
      <c r="AU814" s="239" t="s">
        <v>79</v>
      </c>
      <c r="AV814" s="14" t="s">
        <v>79</v>
      </c>
      <c r="AW814" s="14" t="s">
        <v>33</v>
      </c>
      <c r="AX814" s="14" t="s">
        <v>72</v>
      </c>
      <c r="AY814" s="239" t="s">
        <v>122</v>
      </c>
    </row>
    <row r="815" s="14" customFormat="1">
      <c r="A815" s="14"/>
      <c r="B815" s="229"/>
      <c r="C815" s="230"/>
      <c r="D815" s="220" t="s">
        <v>134</v>
      </c>
      <c r="E815" s="231" t="s">
        <v>19</v>
      </c>
      <c r="F815" s="232" t="s">
        <v>1169</v>
      </c>
      <c r="G815" s="230"/>
      <c r="H815" s="233">
        <v>0.504</v>
      </c>
      <c r="I815" s="234"/>
      <c r="J815" s="230"/>
      <c r="K815" s="230"/>
      <c r="L815" s="235"/>
      <c r="M815" s="236"/>
      <c r="N815" s="237"/>
      <c r="O815" s="237"/>
      <c r="P815" s="237"/>
      <c r="Q815" s="237"/>
      <c r="R815" s="237"/>
      <c r="S815" s="237"/>
      <c r="T815" s="238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39" t="s">
        <v>134</v>
      </c>
      <c r="AU815" s="239" t="s">
        <v>79</v>
      </c>
      <c r="AV815" s="14" t="s">
        <v>79</v>
      </c>
      <c r="AW815" s="14" t="s">
        <v>33</v>
      </c>
      <c r="AX815" s="14" t="s">
        <v>72</v>
      </c>
      <c r="AY815" s="239" t="s">
        <v>122</v>
      </c>
    </row>
    <row r="816" s="14" customFormat="1">
      <c r="A816" s="14"/>
      <c r="B816" s="229"/>
      <c r="C816" s="230"/>
      <c r="D816" s="220" t="s">
        <v>134</v>
      </c>
      <c r="E816" s="231" t="s">
        <v>19</v>
      </c>
      <c r="F816" s="232" t="s">
        <v>1170</v>
      </c>
      <c r="G816" s="230"/>
      <c r="H816" s="233">
        <v>2.3690000000000002</v>
      </c>
      <c r="I816" s="234"/>
      <c r="J816" s="230"/>
      <c r="K816" s="230"/>
      <c r="L816" s="235"/>
      <c r="M816" s="236"/>
      <c r="N816" s="237"/>
      <c r="O816" s="237"/>
      <c r="P816" s="237"/>
      <c r="Q816" s="237"/>
      <c r="R816" s="237"/>
      <c r="S816" s="237"/>
      <c r="T816" s="238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39" t="s">
        <v>134</v>
      </c>
      <c r="AU816" s="239" t="s">
        <v>79</v>
      </c>
      <c r="AV816" s="14" t="s">
        <v>79</v>
      </c>
      <c r="AW816" s="14" t="s">
        <v>33</v>
      </c>
      <c r="AX816" s="14" t="s">
        <v>72</v>
      </c>
      <c r="AY816" s="239" t="s">
        <v>122</v>
      </c>
    </row>
    <row r="817" s="15" customFormat="1">
      <c r="A817" s="15"/>
      <c r="B817" s="240"/>
      <c r="C817" s="241"/>
      <c r="D817" s="220" t="s">
        <v>134</v>
      </c>
      <c r="E817" s="242" t="s">
        <v>19</v>
      </c>
      <c r="F817" s="243" t="s">
        <v>172</v>
      </c>
      <c r="G817" s="241"/>
      <c r="H817" s="244">
        <v>18.614999999999998</v>
      </c>
      <c r="I817" s="245"/>
      <c r="J817" s="241"/>
      <c r="K817" s="241"/>
      <c r="L817" s="246"/>
      <c r="M817" s="247"/>
      <c r="N817" s="248"/>
      <c r="O817" s="248"/>
      <c r="P817" s="248"/>
      <c r="Q817" s="248"/>
      <c r="R817" s="248"/>
      <c r="S817" s="248"/>
      <c r="T817" s="249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T817" s="250" t="s">
        <v>134</v>
      </c>
      <c r="AU817" s="250" t="s">
        <v>79</v>
      </c>
      <c r="AV817" s="15" t="s">
        <v>130</v>
      </c>
      <c r="AW817" s="15" t="s">
        <v>33</v>
      </c>
      <c r="AX817" s="15" t="s">
        <v>77</v>
      </c>
      <c r="AY817" s="250" t="s">
        <v>122</v>
      </c>
    </row>
    <row r="818" s="2" customFormat="1" ht="16.5" customHeight="1">
      <c r="A818" s="41"/>
      <c r="B818" s="42"/>
      <c r="C818" s="262" t="s">
        <v>1171</v>
      </c>
      <c r="D818" s="262" t="s">
        <v>314</v>
      </c>
      <c r="E818" s="263" t="s">
        <v>1172</v>
      </c>
      <c r="F818" s="264" t="s">
        <v>1173</v>
      </c>
      <c r="G818" s="265" t="s">
        <v>167</v>
      </c>
      <c r="H818" s="266">
        <v>22.338000000000001</v>
      </c>
      <c r="I818" s="267"/>
      <c r="J818" s="268">
        <f>ROUND(I818*H818,2)</f>
        <v>0</v>
      </c>
      <c r="K818" s="264" t="s">
        <v>129</v>
      </c>
      <c r="L818" s="269"/>
      <c r="M818" s="270" t="s">
        <v>19</v>
      </c>
      <c r="N818" s="271" t="s">
        <v>43</v>
      </c>
      <c r="O818" s="87"/>
      <c r="P818" s="209">
        <f>O818*H818</f>
        <v>0</v>
      </c>
      <c r="Q818" s="209">
        <v>2.0000000000000002E-05</v>
      </c>
      <c r="R818" s="209">
        <f>Q818*H818</f>
        <v>0.00044676000000000004</v>
      </c>
      <c r="S818" s="209">
        <v>0</v>
      </c>
      <c r="T818" s="210">
        <f>S818*H818</f>
        <v>0</v>
      </c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R818" s="211" t="s">
        <v>361</v>
      </c>
      <c r="AT818" s="211" t="s">
        <v>314</v>
      </c>
      <c r="AU818" s="211" t="s">
        <v>79</v>
      </c>
      <c r="AY818" s="20" t="s">
        <v>122</v>
      </c>
      <c r="BE818" s="212">
        <f>IF(N818="základní",J818,0)</f>
        <v>0</v>
      </c>
      <c r="BF818" s="212">
        <f>IF(N818="snížená",J818,0)</f>
        <v>0</v>
      </c>
      <c r="BG818" s="212">
        <f>IF(N818="zákl. přenesená",J818,0)</f>
        <v>0</v>
      </c>
      <c r="BH818" s="212">
        <f>IF(N818="sníž. přenesená",J818,0)</f>
        <v>0</v>
      </c>
      <c r="BI818" s="212">
        <f>IF(N818="nulová",J818,0)</f>
        <v>0</v>
      </c>
      <c r="BJ818" s="20" t="s">
        <v>77</v>
      </c>
      <c r="BK818" s="212">
        <f>ROUND(I818*H818,2)</f>
        <v>0</v>
      </c>
      <c r="BL818" s="20" t="s">
        <v>256</v>
      </c>
      <c r="BM818" s="211" t="s">
        <v>1174</v>
      </c>
    </row>
    <row r="819" s="14" customFormat="1">
      <c r="A819" s="14"/>
      <c r="B819" s="229"/>
      <c r="C819" s="230"/>
      <c r="D819" s="220" t="s">
        <v>134</v>
      </c>
      <c r="E819" s="230"/>
      <c r="F819" s="232" t="s">
        <v>1175</v>
      </c>
      <c r="G819" s="230"/>
      <c r="H819" s="233">
        <v>22.338000000000001</v>
      </c>
      <c r="I819" s="234"/>
      <c r="J819" s="230"/>
      <c r="K819" s="230"/>
      <c r="L819" s="235"/>
      <c r="M819" s="236"/>
      <c r="N819" s="237"/>
      <c r="O819" s="237"/>
      <c r="P819" s="237"/>
      <c r="Q819" s="237"/>
      <c r="R819" s="237"/>
      <c r="S819" s="237"/>
      <c r="T819" s="238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T819" s="239" t="s">
        <v>134</v>
      </c>
      <c r="AU819" s="239" t="s">
        <v>79</v>
      </c>
      <c r="AV819" s="14" t="s">
        <v>79</v>
      </c>
      <c r="AW819" s="14" t="s">
        <v>4</v>
      </c>
      <c r="AX819" s="14" t="s">
        <v>77</v>
      </c>
      <c r="AY819" s="239" t="s">
        <v>122</v>
      </c>
    </row>
    <row r="820" s="2" customFormat="1" ht="21.75" customHeight="1">
      <c r="A820" s="41"/>
      <c r="B820" s="42"/>
      <c r="C820" s="200" t="s">
        <v>1176</v>
      </c>
      <c r="D820" s="200" t="s">
        <v>125</v>
      </c>
      <c r="E820" s="201" t="s">
        <v>1177</v>
      </c>
      <c r="F820" s="202" t="s">
        <v>1178</v>
      </c>
      <c r="G820" s="203" t="s">
        <v>167</v>
      </c>
      <c r="H820" s="204">
        <v>429.98500000000001</v>
      </c>
      <c r="I820" s="205"/>
      <c r="J820" s="206">
        <f>ROUND(I820*H820,2)</f>
        <v>0</v>
      </c>
      <c r="K820" s="202" t="s">
        <v>129</v>
      </c>
      <c r="L820" s="47"/>
      <c r="M820" s="207" t="s">
        <v>19</v>
      </c>
      <c r="N820" s="208" t="s">
        <v>43</v>
      </c>
      <c r="O820" s="87"/>
      <c r="P820" s="209">
        <f>O820*H820</f>
        <v>0</v>
      </c>
      <c r="Q820" s="209">
        <v>0.00020000000000000001</v>
      </c>
      <c r="R820" s="209">
        <f>Q820*H820</f>
        <v>0.085997000000000004</v>
      </c>
      <c r="S820" s="209">
        <v>0</v>
      </c>
      <c r="T820" s="210">
        <f>S820*H820</f>
        <v>0</v>
      </c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R820" s="211" t="s">
        <v>130</v>
      </c>
      <c r="AT820" s="211" t="s">
        <v>125</v>
      </c>
      <c r="AU820" s="211" t="s">
        <v>79</v>
      </c>
      <c r="AY820" s="20" t="s">
        <v>122</v>
      </c>
      <c r="BE820" s="212">
        <f>IF(N820="základní",J820,0)</f>
        <v>0</v>
      </c>
      <c r="BF820" s="212">
        <f>IF(N820="snížená",J820,0)</f>
        <v>0</v>
      </c>
      <c r="BG820" s="212">
        <f>IF(N820="zákl. přenesená",J820,0)</f>
        <v>0</v>
      </c>
      <c r="BH820" s="212">
        <f>IF(N820="sníž. přenesená",J820,0)</f>
        <v>0</v>
      </c>
      <c r="BI820" s="212">
        <f>IF(N820="nulová",J820,0)</f>
        <v>0</v>
      </c>
      <c r="BJ820" s="20" t="s">
        <v>77</v>
      </c>
      <c r="BK820" s="212">
        <f>ROUND(I820*H820,2)</f>
        <v>0</v>
      </c>
      <c r="BL820" s="20" t="s">
        <v>130</v>
      </c>
      <c r="BM820" s="211" t="s">
        <v>1179</v>
      </c>
    </row>
    <row r="821" s="2" customFormat="1">
      <c r="A821" s="41"/>
      <c r="B821" s="42"/>
      <c r="C821" s="43"/>
      <c r="D821" s="213" t="s">
        <v>132</v>
      </c>
      <c r="E821" s="43"/>
      <c r="F821" s="214" t="s">
        <v>1180</v>
      </c>
      <c r="G821" s="43"/>
      <c r="H821" s="43"/>
      <c r="I821" s="215"/>
      <c r="J821" s="43"/>
      <c r="K821" s="43"/>
      <c r="L821" s="47"/>
      <c r="M821" s="216"/>
      <c r="N821" s="217"/>
      <c r="O821" s="87"/>
      <c r="P821" s="87"/>
      <c r="Q821" s="87"/>
      <c r="R821" s="87"/>
      <c r="S821" s="87"/>
      <c r="T821" s="88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T821" s="20" t="s">
        <v>132</v>
      </c>
      <c r="AU821" s="20" t="s">
        <v>79</v>
      </c>
    </row>
    <row r="822" s="13" customFormat="1">
      <c r="A822" s="13"/>
      <c r="B822" s="218"/>
      <c r="C822" s="219"/>
      <c r="D822" s="220" t="s">
        <v>134</v>
      </c>
      <c r="E822" s="221" t="s">
        <v>19</v>
      </c>
      <c r="F822" s="222" t="s">
        <v>403</v>
      </c>
      <c r="G822" s="219"/>
      <c r="H822" s="221" t="s">
        <v>19</v>
      </c>
      <c r="I822" s="223"/>
      <c r="J822" s="219"/>
      <c r="K822" s="219"/>
      <c r="L822" s="224"/>
      <c r="M822" s="225"/>
      <c r="N822" s="226"/>
      <c r="O822" s="226"/>
      <c r="P822" s="226"/>
      <c r="Q822" s="226"/>
      <c r="R822" s="226"/>
      <c r="S822" s="226"/>
      <c r="T822" s="227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28" t="s">
        <v>134</v>
      </c>
      <c r="AU822" s="228" t="s">
        <v>79</v>
      </c>
      <c r="AV822" s="13" t="s">
        <v>77</v>
      </c>
      <c r="AW822" s="13" t="s">
        <v>33</v>
      </c>
      <c r="AX822" s="13" t="s">
        <v>72</v>
      </c>
      <c r="AY822" s="228" t="s">
        <v>122</v>
      </c>
    </row>
    <row r="823" s="14" customFormat="1">
      <c r="A823" s="14"/>
      <c r="B823" s="229"/>
      <c r="C823" s="230"/>
      <c r="D823" s="220" t="s">
        <v>134</v>
      </c>
      <c r="E823" s="231" t="s">
        <v>19</v>
      </c>
      <c r="F823" s="232" t="s">
        <v>179</v>
      </c>
      <c r="G823" s="230"/>
      <c r="H823" s="233">
        <v>1.9359999999999999</v>
      </c>
      <c r="I823" s="234"/>
      <c r="J823" s="230"/>
      <c r="K823" s="230"/>
      <c r="L823" s="235"/>
      <c r="M823" s="236"/>
      <c r="N823" s="237"/>
      <c r="O823" s="237"/>
      <c r="P823" s="237"/>
      <c r="Q823" s="237"/>
      <c r="R823" s="237"/>
      <c r="S823" s="237"/>
      <c r="T823" s="238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39" t="s">
        <v>134</v>
      </c>
      <c r="AU823" s="239" t="s">
        <v>79</v>
      </c>
      <c r="AV823" s="14" t="s">
        <v>79</v>
      </c>
      <c r="AW823" s="14" t="s">
        <v>33</v>
      </c>
      <c r="AX823" s="14" t="s">
        <v>72</v>
      </c>
      <c r="AY823" s="239" t="s">
        <v>122</v>
      </c>
    </row>
    <row r="824" s="14" customFormat="1">
      <c r="A824" s="14"/>
      <c r="B824" s="229"/>
      <c r="C824" s="230"/>
      <c r="D824" s="220" t="s">
        <v>134</v>
      </c>
      <c r="E824" s="231" t="s">
        <v>19</v>
      </c>
      <c r="F824" s="232" t="s">
        <v>180</v>
      </c>
      <c r="G824" s="230"/>
      <c r="H824" s="233">
        <v>6.0060000000000002</v>
      </c>
      <c r="I824" s="234"/>
      <c r="J824" s="230"/>
      <c r="K824" s="230"/>
      <c r="L824" s="235"/>
      <c r="M824" s="236"/>
      <c r="N824" s="237"/>
      <c r="O824" s="237"/>
      <c r="P824" s="237"/>
      <c r="Q824" s="237"/>
      <c r="R824" s="237"/>
      <c r="S824" s="237"/>
      <c r="T824" s="238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39" t="s">
        <v>134</v>
      </c>
      <c r="AU824" s="239" t="s">
        <v>79</v>
      </c>
      <c r="AV824" s="14" t="s">
        <v>79</v>
      </c>
      <c r="AW824" s="14" t="s">
        <v>33</v>
      </c>
      <c r="AX824" s="14" t="s">
        <v>72</v>
      </c>
      <c r="AY824" s="239" t="s">
        <v>122</v>
      </c>
    </row>
    <row r="825" s="14" customFormat="1">
      <c r="A825" s="14"/>
      <c r="B825" s="229"/>
      <c r="C825" s="230"/>
      <c r="D825" s="220" t="s">
        <v>134</v>
      </c>
      <c r="E825" s="231" t="s">
        <v>19</v>
      </c>
      <c r="F825" s="232" t="s">
        <v>181</v>
      </c>
      <c r="G825" s="230"/>
      <c r="H825" s="233">
        <v>20.186</v>
      </c>
      <c r="I825" s="234"/>
      <c r="J825" s="230"/>
      <c r="K825" s="230"/>
      <c r="L825" s="235"/>
      <c r="M825" s="236"/>
      <c r="N825" s="237"/>
      <c r="O825" s="237"/>
      <c r="P825" s="237"/>
      <c r="Q825" s="237"/>
      <c r="R825" s="237"/>
      <c r="S825" s="237"/>
      <c r="T825" s="238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39" t="s">
        <v>134</v>
      </c>
      <c r="AU825" s="239" t="s">
        <v>79</v>
      </c>
      <c r="AV825" s="14" t="s">
        <v>79</v>
      </c>
      <c r="AW825" s="14" t="s">
        <v>33</v>
      </c>
      <c r="AX825" s="14" t="s">
        <v>72</v>
      </c>
      <c r="AY825" s="239" t="s">
        <v>122</v>
      </c>
    </row>
    <row r="826" s="14" customFormat="1">
      <c r="A826" s="14"/>
      <c r="B826" s="229"/>
      <c r="C826" s="230"/>
      <c r="D826" s="220" t="s">
        <v>134</v>
      </c>
      <c r="E826" s="231" t="s">
        <v>19</v>
      </c>
      <c r="F826" s="232" t="s">
        <v>182</v>
      </c>
      <c r="G826" s="230"/>
      <c r="H826" s="233">
        <v>24.802</v>
      </c>
      <c r="I826" s="234"/>
      <c r="J826" s="230"/>
      <c r="K826" s="230"/>
      <c r="L826" s="235"/>
      <c r="M826" s="236"/>
      <c r="N826" s="237"/>
      <c r="O826" s="237"/>
      <c r="P826" s="237"/>
      <c r="Q826" s="237"/>
      <c r="R826" s="237"/>
      <c r="S826" s="237"/>
      <c r="T826" s="238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39" t="s">
        <v>134</v>
      </c>
      <c r="AU826" s="239" t="s">
        <v>79</v>
      </c>
      <c r="AV826" s="14" t="s">
        <v>79</v>
      </c>
      <c r="AW826" s="14" t="s">
        <v>33</v>
      </c>
      <c r="AX826" s="14" t="s">
        <v>72</v>
      </c>
      <c r="AY826" s="239" t="s">
        <v>122</v>
      </c>
    </row>
    <row r="827" s="14" customFormat="1">
      <c r="A827" s="14"/>
      <c r="B827" s="229"/>
      <c r="C827" s="230"/>
      <c r="D827" s="220" t="s">
        <v>134</v>
      </c>
      <c r="E827" s="231" t="s">
        <v>19</v>
      </c>
      <c r="F827" s="232" t="s">
        <v>183</v>
      </c>
      <c r="G827" s="230"/>
      <c r="H827" s="233">
        <v>36.584000000000003</v>
      </c>
      <c r="I827" s="234"/>
      <c r="J827" s="230"/>
      <c r="K827" s="230"/>
      <c r="L827" s="235"/>
      <c r="M827" s="236"/>
      <c r="N827" s="237"/>
      <c r="O827" s="237"/>
      <c r="P827" s="237"/>
      <c r="Q827" s="237"/>
      <c r="R827" s="237"/>
      <c r="S827" s="237"/>
      <c r="T827" s="238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T827" s="239" t="s">
        <v>134</v>
      </c>
      <c r="AU827" s="239" t="s">
        <v>79</v>
      </c>
      <c r="AV827" s="14" t="s">
        <v>79</v>
      </c>
      <c r="AW827" s="14" t="s">
        <v>33</v>
      </c>
      <c r="AX827" s="14" t="s">
        <v>72</v>
      </c>
      <c r="AY827" s="239" t="s">
        <v>122</v>
      </c>
    </row>
    <row r="828" s="14" customFormat="1">
      <c r="A828" s="14"/>
      <c r="B828" s="229"/>
      <c r="C828" s="230"/>
      <c r="D828" s="220" t="s">
        <v>134</v>
      </c>
      <c r="E828" s="231" t="s">
        <v>19</v>
      </c>
      <c r="F828" s="232" t="s">
        <v>184</v>
      </c>
      <c r="G828" s="230"/>
      <c r="H828" s="233">
        <v>10.779999999999999</v>
      </c>
      <c r="I828" s="234"/>
      <c r="J828" s="230"/>
      <c r="K828" s="230"/>
      <c r="L828" s="235"/>
      <c r="M828" s="236"/>
      <c r="N828" s="237"/>
      <c r="O828" s="237"/>
      <c r="P828" s="237"/>
      <c r="Q828" s="237"/>
      <c r="R828" s="237"/>
      <c r="S828" s="237"/>
      <c r="T828" s="238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T828" s="239" t="s">
        <v>134</v>
      </c>
      <c r="AU828" s="239" t="s">
        <v>79</v>
      </c>
      <c r="AV828" s="14" t="s">
        <v>79</v>
      </c>
      <c r="AW828" s="14" t="s">
        <v>33</v>
      </c>
      <c r="AX828" s="14" t="s">
        <v>72</v>
      </c>
      <c r="AY828" s="239" t="s">
        <v>122</v>
      </c>
    </row>
    <row r="829" s="16" customFormat="1">
      <c r="A829" s="16"/>
      <c r="B829" s="251"/>
      <c r="C829" s="252"/>
      <c r="D829" s="220" t="s">
        <v>134</v>
      </c>
      <c r="E829" s="253" t="s">
        <v>19</v>
      </c>
      <c r="F829" s="254" t="s">
        <v>265</v>
      </c>
      <c r="G829" s="252"/>
      <c r="H829" s="255">
        <v>100.29400000000001</v>
      </c>
      <c r="I829" s="256"/>
      <c r="J829" s="252"/>
      <c r="K829" s="252"/>
      <c r="L829" s="257"/>
      <c r="M829" s="258"/>
      <c r="N829" s="259"/>
      <c r="O829" s="259"/>
      <c r="P829" s="259"/>
      <c r="Q829" s="259"/>
      <c r="R829" s="259"/>
      <c r="S829" s="259"/>
      <c r="T829" s="260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T829" s="261" t="s">
        <v>134</v>
      </c>
      <c r="AU829" s="261" t="s">
        <v>79</v>
      </c>
      <c r="AV829" s="16" t="s">
        <v>123</v>
      </c>
      <c r="AW829" s="16" t="s">
        <v>33</v>
      </c>
      <c r="AX829" s="16" t="s">
        <v>72</v>
      </c>
      <c r="AY829" s="261" t="s">
        <v>122</v>
      </c>
    </row>
    <row r="830" s="13" customFormat="1">
      <c r="A830" s="13"/>
      <c r="B830" s="218"/>
      <c r="C830" s="219"/>
      <c r="D830" s="220" t="s">
        <v>134</v>
      </c>
      <c r="E830" s="221" t="s">
        <v>19</v>
      </c>
      <c r="F830" s="222" t="s">
        <v>1116</v>
      </c>
      <c r="G830" s="219"/>
      <c r="H830" s="221" t="s">
        <v>19</v>
      </c>
      <c r="I830" s="223"/>
      <c r="J830" s="219"/>
      <c r="K830" s="219"/>
      <c r="L830" s="224"/>
      <c r="M830" s="225"/>
      <c r="N830" s="226"/>
      <c r="O830" s="226"/>
      <c r="P830" s="226"/>
      <c r="Q830" s="226"/>
      <c r="R830" s="226"/>
      <c r="S830" s="226"/>
      <c r="T830" s="227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28" t="s">
        <v>134</v>
      </c>
      <c r="AU830" s="228" t="s">
        <v>79</v>
      </c>
      <c r="AV830" s="13" t="s">
        <v>77</v>
      </c>
      <c r="AW830" s="13" t="s">
        <v>33</v>
      </c>
      <c r="AX830" s="13" t="s">
        <v>72</v>
      </c>
      <c r="AY830" s="228" t="s">
        <v>122</v>
      </c>
    </row>
    <row r="831" s="14" customFormat="1">
      <c r="A831" s="14"/>
      <c r="B831" s="229"/>
      <c r="C831" s="230"/>
      <c r="D831" s="220" t="s">
        <v>134</v>
      </c>
      <c r="E831" s="231" t="s">
        <v>19</v>
      </c>
      <c r="F831" s="232" t="s">
        <v>212</v>
      </c>
      <c r="G831" s="230"/>
      <c r="H831" s="233">
        <v>364.53100000000001</v>
      </c>
      <c r="I831" s="234"/>
      <c r="J831" s="230"/>
      <c r="K831" s="230"/>
      <c r="L831" s="235"/>
      <c r="M831" s="236"/>
      <c r="N831" s="237"/>
      <c r="O831" s="237"/>
      <c r="P831" s="237"/>
      <c r="Q831" s="237"/>
      <c r="R831" s="237"/>
      <c r="S831" s="237"/>
      <c r="T831" s="238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T831" s="239" t="s">
        <v>134</v>
      </c>
      <c r="AU831" s="239" t="s">
        <v>79</v>
      </c>
      <c r="AV831" s="14" t="s">
        <v>79</v>
      </c>
      <c r="AW831" s="14" t="s">
        <v>33</v>
      </c>
      <c r="AX831" s="14" t="s">
        <v>72</v>
      </c>
      <c r="AY831" s="239" t="s">
        <v>122</v>
      </c>
    </row>
    <row r="832" s="14" customFormat="1">
      <c r="A832" s="14"/>
      <c r="B832" s="229"/>
      <c r="C832" s="230"/>
      <c r="D832" s="220" t="s">
        <v>134</v>
      </c>
      <c r="E832" s="231" t="s">
        <v>19</v>
      </c>
      <c r="F832" s="232" t="s">
        <v>213</v>
      </c>
      <c r="G832" s="230"/>
      <c r="H832" s="233">
        <v>-14.789999999999999</v>
      </c>
      <c r="I832" s="234"/>
      <c r="J832" s="230"/>
      <c r="K832" s="230"/>
      <c r="L832" s="235"/>
      <c r="M832" s="236"/>
      <c r="N832" s="237"/>
      <c r="O832" s="237"/>
      <c r="P832" s="237"/>
      <c r="Q832" s="237"/>
      <c r="R832" s="237"/>
      <c r="S832" s="237"/>
      <c r="T832" s="238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T832" s="239" t="s">
        <v>134</v>
      </c>
      <c r="AU832" s="239" t="s">
        <v>79</v>
      </c>
      <c r="AV832" s="14" t="s">
        <v>79</v>
      </c>
      <c r="AW832" s="14" t="s">
        <v>33</v>
      </c>
      <c r="AX832" s="14" t="s">
        <v>72</v>
      </c>
      <c r="AY832" s="239" t="s">
        <v>122</v>
      </c>
    </row>
    <row r="833" s="14" customFormat="1">
      <c r="A833" s="14"/>
      <c r="B833" s="229"/>
      <c r="C833" s="230"/>
      <c r="D833" s="220" t="s">
        <v>134</v>
      </c>
      <c r="E833" s="231" t="s">
        <v>19</v>
      </c>
      <c r="F833" s="232" t="s">
        <v>214</v>
      </c>
      <c r="G833" s="230"/>
      <c r="H833" s="233">
        <v>19.893999999999998</v>
      </c>
      <c r="I833" s="234"/>
      <c r="J833" s="230"/>
      <c r="K833" s="230"/>
      <c r="L833" s="235"/>
      <c r="M833" s="236"/>
      <c r="N833" s="237"/>
      <c r="O833" s="237"/>
      <c r="P833" s="237"/>
      <c r="Q833" s="237"/>
      <c r="R833" s="237"/>
      <c r="S833" s="237"/>
      <c r="T833" s="238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39" t="s">
        <v>134</v>
      </c>
      <c r="AU833" s="239" t="s">
        <v>79</v>
      </c>
      <c r="AV833" s="14" t="s">
        <v>79</v>
      </c>
      <c r="AW833" s="14" t="s">
        <v>33</v>
      </c>
      <c r="AX833" s="14" t="s">
        <v>72</v>
      </c>
      <c r="AY833" s="239" t="s">
        <v>122</v>
      </c>
    </row>
    <row r="834" s="14" customFormat="1">
      <c r="A834" s="14"/>
      <c r="B834" s="229"/>
      <c r="C834" s="230"/>
      <c r="D834" s="220" t="s">
        <v>134</v>
      </c>
      <c r="E834" s="231" t="s">
        <v>19</v>
      </c>
      <c r="F834" s="232" t="s">
        <v>215</v>
      </c>
      <c r="G834" s="230"/>
      <c r="H834" s="233">
        <v>-4.7960000000000003</v>
      </c>
      <c r="I834" s="234"/>
      <c r="J834" s="230"/>
      <c r="K834" s="230"/>
      <c r="L834" s="235"/>
      <c r="M834" s="236"/>
      <c r="N834" s="237"/>
      <c r="O834" s="237"/>
      <c r="P834" s="237"/>
      <c r="Q834" s="237"/>
      <c r="R834" s="237"/>
      <c r="S834" s="237"/>
      <c r="T834" s="238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239" t="s">
        <v>134</v>
      </c>
      <c r="AU834" s="239" t="s">
        <v>79</v>
      </c>
      <c r="AV834" s="14" t="s">
        <v>79</v>
      </c>
      <c r="AW834" s="14" t="s">
        <v>33</v>
      </c>
      <c r="AX834" s="14" t="s">
        <v>72</v>
      </c>
      <c r="AY834" s="239" t="s">
        <v>122</v>
      </c>
    </row>
    <row r="835" s="14" customFormat="1">
      <c r="A835" s="14"/>
      <c r="B835" s="229"/>
      <c r="C835" s="230"/>
      <c r="D835" s="220" t="s">
        <v>134</v>
      </c>
      <c r="E835" s="231" t="s">
        <v>19</v>
      </c>
      <c r="F835" s="232" t="s">
        <v>255</v>
      </c>
      <c r="G835" s="230"/>
      <c r="H835" s="233">
        <v>2.73</v>
      </c>
      <c r="I835" s="234"/>
      <c r="J835" s="230"/>
      <c r="K835" s="230"/>
      <c r="L835" s="235"/>
      <c r="M835" s="236"/>
      <c r="N835" s="237"/>
      <c r="O835" s="237"/>
      <c r="P835" s="237"/>
      <c r="Q835" s="237"/>
      <c r="R835" s="237"/>
      <c r="S835" s="237"/>
      <c r="T835" s="238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39" t="s">
        <v>134</v>
      </c>
      <c r="AU835" s="239" t="s">
        <v>79</v>
      </c>
      <c r="AV835" s="14" t="s">
        <v>79</v>
      </c>
      <c r="AW835" s="14" t="s">
        <v>33</v>
      </c>
      <c r="AX835" s="14" t="s">
        <v>72</v>
      </c>
      <c r="AY835" s="239" t="s">
        <v>122</v>
      </c>
    </row>
    <row r="836" s="14" customFormat="1">
      <c r="A836" s="14"/>
      <c r="B836" s="229"/>
      <c r="C836" s="230"/>
      <c r="D836" s="220" t="s">
        <v>134</v>
      </c>
      <c r="E836" s="231" t="s">
        <v>19</v>
      </c>
      <c r="F836" s="232" t="s">
        <v>218</v>
      </c>
      <c r="G836" s="230"/>
      <c r="H836" s="233">
        <v>-7.2000000000000002</v>
      </c>
      <c r="I836" s="234"/>
      <c r="J836" s="230"/>
      <c r="K836" s="230"/>
      <c r="L836" s="235"/>
      <c r="M836" s="236"/>
      <c r="N836" s="237"/>
      <c r="O836" s="237"/>
      <c r="P836" s="237"/>
      <c r="Q836" s="237"/>
      <c r="R836" s="237"/>
      <c r="S836" s="237"/>
      <c r="T836" s="238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39" t="s">
        <v>134</v>
      </c>
      <c r="AU836" s="239" t="s">
        <v>79</v>
      </c>
      <c r="AV836" s="14" t="s">
        <v>79</v>
      </c>
      <c r="AW836" s="14" t="s">
        <v>33</v>
      </c>
      <c r="AX836" s="14" t="s">
        <v>72</v>
      </c>
      <c r="AY836" s="239" t="s">
        <v>122</v>
      </c>
    </row>
    <row r="837" s="14" customFormat="1">
      <c r="A837" s="14"/>
      <c r="B837" s="229"/>
      <c r="C837" s="230"/>
      <c r="D837" s="220" t="s">
        <v>134</v>
      </c>
      <c r="E837" s="231" t="s">
        <v>19</v>
      </c>
      <c r="F837" s="232" t="s">
        <v>219</v>
      </c>
      <c r="G837" s="230"/>
      <c r="H837" s="233">
        <v>3.5510000000000002</v>
      </c>
      <c r="I837" s="234"/>
      <c r="J837" s="230"/>
      <c r="K837" s="230"/>
      <c r="L837" s="235"/>
      <c r="M837" s="236"/>
      <c r="N837" s="237"/>
      <c r="O837" s="237"/>
      <c r="P837" s="237"/>
      <c r="Q837" s="237"/>
      <c r="R837" s="237"/>
      <c r="S837" s="237"/>
      <c r="T837" s="238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T837" s="239" t="s">
        <v>134</v>
      </c>
      <c r="AU837" s="239" t="s">
        <v>79</v>
      </c>
      <c r="AV837" s="14" t="s">
        <v>79</v>
      </c>
      <c r="AW837" s="14" t="s">
        <v>33</v>
      </c>
      <c r="AX837" s="14" t="s">
        <v>72</v>
      </c>
      <c r="AY837" s="239" t="s">
        <v>122</v>
      </c>
    </row>
    <row r="838" s="14" customFormat="1">
      <c r="A838" s="14"/>
      <c r="B838" s="229"/>
      <c r="C838" s="230"/>
      <c r="D838" s="220" t="s">
        <v>134</v>
      </c>
      <c r="E838" s="231" t="s">
        <v>19</v>
      </c>
      <c r="F838" s="232" t="s">
        <v>220</v>
      </c>
      <c r="G838" s="230"/>
      <c r="H838" s="233">
        <v>3.71</v>
      </c>
      <c r="I838" s="234"/>
      <c r="J838" s="230"/>
      <c r="K838" s="230"/>
      <c r="L838" s="235"/>
      <c r="M838" s="236"/>
      <c r="N838" s="237"/>
      <c r="O838" s="237"/>
      <c r="P838" s="237"/>
      <c r="Q838" s="237"/>
      <c r="R838" s="237"/>
      <c r="S838" s="237"/>
      <c r="T838" s="238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39" t="s">
        <v>134</v>
      </c>
      <c r="AU838" s="239" t="s">
        <v>79</v>
      </c>
      <c r="AV838" s="14" t="s">
        <v>79</v>
      </c>
      <c r="AW838" s="14" t="s">
        <v>33</v>
      </c>
      <c r="AX838" s="14" t="s">
        <v>72</v>
      </c>
      <c r="AY838" s="239" t="s">
        <v>122</v>
      </c>
    </row>
    <row r="839" s="14" customFormat="1">
      <c r="A839" s="14"/>
      <c r="B839" s="229"/>
      <c r="C839" s="230"/>
      <c r="D839" s="220" t="s">
        <v>134</v>
      </c>
      <c r="E839" s="231" t="s">
        <v>19</v>
      </c>
      <c r="F839" s="232" t="s">
        <v>221</v>
      </c>
      <c r="G839" s="230"/>
      <c r="H839" s="233">
        <v>-3.6000000000000001</v>
      </c>
      <c r="I839" s="234"/>
      <c r="J839" s="230"/>
      <c r="K839" s="230"/>
      <c r="L839" s="235"/>
      <c r="M839" s="236"/>
      <c r="N839" s="237"/>
      <c r="O839" s="237"/>
      <c r="P839" s="237"/>
      <c r="Q839" s="237"/>
      <c r="R839" s="237"/>
      <c r="S839" s="237"/>
      <c r="T839" s="238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T839" s="239" t="s">
        <v>134</v>
      </c>
      <c r="AU839" s="239" t="s">
        <v>79</v>
      </c>
      <c r="AV839" s="14" t="s">
        <v>79</v>
      </c>
      <c r="AW839" s="14" t="s">
        <v>33</v>
      </c>
      <c r="AX839" s="14" t="s">
        <v>72</v>
      </c>
      <c r="AY839" s="239" t="s">
        <v>122</v>
      </c>
    </row>
    <row r="840" s="14" customFormat="1">
      <c r="A840" s="14"/>
      <c r="B840" s="229"/>
      <c r="C840" s="230"/>
      <c r="D840" s="220" t="s">
        <v>134</v>
      </c>
      <c r="E840" s="231" t="s">
        <v>19</v>
      </c>
      <c r="F840" s="232" t="s">
        <v>222</v>
      </c>
      <c r="G840" s="230"/>
      <c r="H840" s="233">
        <v>-8</v>
      </c>
      <c r="I840" s="234"/>
      <c r="J840" s="230"/>
      <c r="K840" s="230"/>
      <c r="L840" s="235"/>
      <c r="M840" s="236"/>
      <c r="N840" s="237"/>
      <c r="O840" s="237"/>
      <c r="P840" s="237"/>
      <c r="Q840" s="237"/>
      <c r="R840" s="237"/>
      <c r="S840" s="237"/>
      <c r="T840" s="238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T840" s="239" t="s">
        <v>134</v>
      </c>
      <c r="AU840" s="239" t="s">
        <v>79</v>
      </c>
      <c r="AV840" s="14" t="s">
        <v>79</v>
      </c>
      <c r="AW840" s="14" t="s">
        <v>33</v>
      </c>
      <c r="AX840" s="14" t="s">
        <v>72</v>
      </c>
      <c r="AY840" s="239" t="s">
        <v>122</v>
      </c>
    </row>
    <row r="841" s="14" customFormat="1">
      <c r="A841" s="14"/>
      <c r="B841" s="229"/>
      <c r="C841" s="230"/>
      <c r="D841" s="220" t="s">
        <v>134</v>
      </c>
      <c r="E841" s="231" t="s">
        <v>19</v>
      </c>
      <c r="F841" s="232" t="s">
        <v>223</v>
      </c>
      <c r="G841" s="230"/>
      <c r="H841" s="233">
        <v>2.145</v>
      </c>
      <c r="I841" s="234"/>
      <c r="J841" s="230"/>
      <c r="K841" s="230"/>
      <c r="L841" s="235"/>
      <c r="M841" s="236"/>
      <c r="N841" s="237"/>
      <c r="O841" s="237"/>
      <c r="P841" s="237"/>
      <c r="Q841" s="237"/>
      <c r="R841" s="237"/>
      <c r="S841" s="237"/>
      <c r="T841" s="238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T841" s="239" t="s">
        <v>134</v>
      </c>
      <c r="AU841" s="239" t="s">
        <v>79</v>
      </c>
      <c r="AV841" s="14" t="s">
        <v>79</v>
      </c>
      <c r="AW841" s="14" t="s">
        <v>33</v>
      </c>
      <c r="AX841" s="14" t="s">
        <v>72</v>
      </c>
      <c r="AY841" s="239" t="s">
        <v>122</v>
      </c>
    </row>
    <row r="842" s="14" customFormat="1">
      <c r="A842" s="14"/>
      <c r="B842" s="229"/>
      <c r="C842" s="230"/>
      <c r="D842" s="220" t="s">
        <v>134</v>
      </c>
      <c r="E842" s="231" t="s">
        <v>19</v>
      </c>
      <c r="F842" s="232" t="s">
        <v>224</v>
      </c>
      <c r="G842" s="230"/>
      <c r="H842" s="233">
        <v>-4.7380000000000004</v>
      </c>
      <c r="I842" s="234"/>
      <c r="J842" s="230"/>
      <c r="K842" s="230"/>
      <c r="L842" s="235"/>
      <c r="M842" s="236"/>
      <c r="N842" s="237"/>
      <c r="O842" s="237"/>
      <c r="P842" s="237"/>
      <c r="Q842" s="237"/>
      <c r="R842" s="237"/>
      <c r="S842" s="237"/>
      <c r="T842" s="238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39" t="s">
        <v>134</v>
      </c>
      <c r="AU842" s="239" t="s">
        <v>79</v>
      </c>
      <c r="AV842" s="14" t="s">
        <v>79</v>
      </c>
      <c r="AW842" s="14" t="s">
        <v>33</v>
      </c>
      <c r="AX842" s="14" t="s">
        <v>72</v>
      </c>
      <c r="AY842" s="239" t="s">
        <v>122</v>
      </c>
    </row>
    <row r="843" s="14" customFormat="1">
      <c r="A843" s="14"/>
      <c r="B843" s="229"/>
      <c r="C843" s="230"/>
      <c r="D843" s="220" t="s">
        <v>134</v>
      </c>
      <c r="E843" s="231" t="s">
        <v>19</v>
      </c>
      <c r="F843" s="232" t="s">
        <v>225</v>
      </c>
      <c r="G843" s="230"/>
      <c r="H843" s="233">
        <v>4.2460000000000004</v>
      </c>
      <c r="I843" s="234"/>
      <c r="J843" s="230"/>
      <c r="K843" s="230"/>
      <c r="L843" s="235"/>
      <c r="M843" s="236"/>
      <c r="N843" s="237"/>
      <c r="O843" s="237"/>
      <c r="P843" s="237"/>
      <c r="Q843" s="237"/>
      <c r="R843" s="237"/>
      <c r="S843" s="237"/>
      <c r="T843" s="238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39" t="s">
        <v>134</v>
      </c>
      <c r="AU843" s="239" t="s">
        <v>79</v>
      </c>
      <c r="AV843" s="14" t="s">
        <v>79</v>
      </c>
      <c r="AW843" s="14" t="s">
        <v>33</v>
      </c>
      <c r="AX843" s="14" t="s">
        <v>72</v>
      </c>
      <c r="AY843" s="239" t="s">
        <v>122</v>
      </c>
    </row>
    <row r="844" s="14" customFormat="1">
      <c r="A844" s="14"/>
      <c r="B844" s="229"/>
      <c r="C844" s="230"/>
      <c r="D844" s="220" t="s">
        <v>134</v>
      </c>
      <c r="E844" s="231" t="s">
        <v>19</v>
      </c>
      <c r="F844" s="232" t="s">
        <v>226</v>
      </c>
      <c r="G844" s="230"/>
      <c r="H844" s="233">
        <v>-0.504</v>
      </c>
      <c r="I844" s="234"/>
      <c r="J844" s="230"/>
      <c r="K844" s="230"/>
      <c r="L844" s="235"/>
      <c r="M844" s="236"/>
      <c r="N844" s="237"/>
      <c r="O844" s="237"/>
      <c r="P844" s="237"/>
      <c r="Q844" s="237"/>
      <c r="R844" s="237"/>
      <c r="S844" s="237"/>
      <c r="T844" s="238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39" t="s">
        <v>134</v>
      </c>
      <c r="AU844" s="239" t="s">
        <v>79</v>
      </c>
      <c r="AV844" s="14" t="s">
        <v>79</v>
      </c>
      <c r="AW844" s="14" t="s">
        <v>33</v>
      </c>
      <c r="AX844" s="14" t="s">
        <v>72</v>
      </c>
      <c r="AY844" s="239" t="s">
        <v>122</v>
      </c>
    </row>
    <row r="845" s="14" customFormat="1">
      <c r="A845" s="14"/>
      <c r="B845" s="229"/>
      <c r="C845" s="230"/>
      <c r="D845" s="220" t="s">
        <v>134</v>
      </c>
      <c r="E845" s="231" t="s">
        <v>19</v>
      </c>
      <c r="F845" s="232" t="s">
        <v>227</v>
      </c>
      <c r="G845" s="230"/>
      <c r="H845" s="233">
        <v>1.135</v>
      </c>
      <c r="I845" s="234"/>
      <c r="J845" s="230"/>
      <c r="K845" s="230"/>
      <c r="L845" s="235"/>
      <c r="M845" s="236"/>
      <c r="N845" s="237"/>
      <c r="O845" s="237"/>
      <c r="P845" s="237"/>
      <c r="Q845" s="237"/>
      <c r="R845" s="237"/>
      <c r="S845" s="237"/>
      <c r="T845" s="238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239" t="s">
        <v>134</v>
      </c>
      <c r="AU845" s="239" t="s">
        <v>79</v>
      </c>
      <c r="AV845" s="14" t="s">
        <v>79</v>
      </c>
      <c r="AW845" s="14" t="s">
        <v>33</v>
      </c>
      <c r="AX845" s="14" t="s">
        <v>72</v>
      </c>
      <c r="AY845" s="239" t="s">
        <v>122</v>
      </c>
    </row>
    <row r="846" s="14" customFormat="1">
      <c r="A846" s="14"/>
      <c r="B846" s="229"/>
      <c r="C846" s="230"/>
      <c r="D846" s="220" t="s">
        <v>134</v>
      </c>
      <c r="E846" s="231" t="s">
        <v>19</v>
      </c>
      <c r="F846" s="232" t="s">
        <v>228</v>
      </c>
      <c r="G846" s="230"/>
      <c r="H846" s="233">
        <v>2.2450000000000001</v>
      </c>
      <c r="I846" s="234"/>
      <c r="J846" s="230"/>
      <c r="K846" s="230"/>
      <c r="L846" s="235"/>
      <c r="M846" s="236"/>
      <c r="N846" s="237"/>
      <c r="O846" s="237"/>
      <c r="P846" s="237"/>
      <c r="Q846" s="237"/>
      <c r="R846" s="237"/>
      <c r="S846" s="237"/>
      <c r="T846" s="238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T846" s="239" t="s">
        <v>134</v>
      </c>
      <c r="AU846" s="239" t="s">
        <v>79</v>
      </c>
      <c r="AV846" s="14" t="s">
        <v>79</v>
      </c>
      <c r="AW846" s="14" t="s">
        <v>33</v>
      </c>
      <c r="AX846" s="14" t="s">
        <v>72</v>
      </c>
      <c r="AY846" s="239" t="s">
        <v>122</v>
      </c>
    </row>
    <row r="847" s="14" customFormat="1">
      <c r="A847" s="14"/>
      <c r="B847" s="229"/>
      <c r="C847" s="230"/>
      <c r="D847" s="220" t="s">
        <v>134</v>
      </c>
      <c r="E847" s="231" t="s">
        <v>19</v>
      </c>
      <c r="F847" s="232" t="s">
        <v>229</v>
      </c>
      <c r="G847" s="230"/>
      <c r="H847" s="233">
        <v>-0.95199999999999996</v>
      </c>
      <c r="I847" s="234"/>
      <c r="J847" s="230"/>
      <c r="K847" s="230"/>
      <c r="L847" s="235"/>
      <c r="M847" s="236"/>
      <c r="N847" s="237"/>
      <c r="O847" s="237"/>
      <c r="P847" s="237"/>
      <c r="Q847" s="237"/>
      <c r="R847" s="237"/>
      <c r="S847" s="237"/>
      <c r="T847" s="238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239" t="s">
        <v>134</v>
      </c>
      <c r="AU847" s="239" t="s">
        <v>79</v>
      </c>
      <c r="AV847" s="14" t="s">
        <v>79</v>
      </c>
      <c r="AW847" s="14" t="s">
        <v>33</v>
      </c>
      <c r="AX847" s="14" t="s">
        <v>72</v>
      </c>
      <c r="AY847" s="239" t="s">
        <v>122</v>
      </c>
    </row>
    <row r="848" s="14" customFormat="1">
      <c r="A848" s="14"/>
      <c r="B848" s="229"/>
      <c r="C848" s="230"/>
      <c r="D848" s="220" t="s">
        <v>134</v>
      </c>
      <c r="E848" s="231" t="s">
        <v>19</v>
      </c>
      <c r="F848" s="232" t="s">
        <v>230</v>
      </c>
      <c r="G848" s="230"/>
      <c r="H848" s="233">
        <v>0.51800000000000002</v>
      </c>
      <c r="I848" s="234"/>
      <c r="J848" s="230"/>
      <c r="K848" s="230"/>
      <c r="L848" s="235"/>
      <c r="M848" s="236"/>
      <c r="N848" s="237"/>
      <c r="O848" s="237"/>
      <c r="P848" s="237"/>
      <c r="Q848" s="237"/>
      <c r="R848" s="237"/>
      <c r="S848" s="237"/>
      <c r="T848" s="238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T848" s="239" t="s">
        <v>134</v>
      </c>
      <c r="AU848" s="239" t="s">
        <v>79</v>
      </c>
      <c r="AV848" s="14" t="s">
        <v>79</v>
      </c>
      <c r="AW848" s="14" t="s">
        <v>33</v>
      </c>
      <c r="AX848" s="14" t="s">
        <v>72</v>
      </c>
      <c r="AY848" s="239" t="s">
        <v>122</v>
      </c>
    </row>
    <row r="849" s="14" customFormat="1">
      <c r="A849" s="14"/>
      <c r="B849" s="229"/>
      <c r="C849" s="230"/>
      <c r="D849" s="220" t="s">
        <v>134</v>
      </c>
      <c r="E849" s="231" t="s">
        <v>19</v>
      </c>
      <c r="F849" s="232" t="s">
        <v>231</v>
      </c>
      <c r="G849" s="230"/>
      <c r="H849" s="233">
        <v>1.228</v>
      </c>
      <c r="I849" s="234"/>
      <c r="J849" s="230"/>
      <c r="K849" s="230"/>
      <c r="L849" s="235"/>
      <c r="M849" s="236"/>
      <c r="N849" s="237"/>
      <c r="O849" s="237"/>
      <c r="P849" s="237"/>
      <c r="Q849" s="237"/>
      <c r="R849" s="237"/>
      <c r="S849" s="237"/>
      <c r="T849" s="238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T849" s="239" t="s">
        <v>134</v>
      </c>
      <c r="AU849" s="239" t="s">
        <v>79</v>
      </c>
      <c r="AV849" s="14" t="s">
        <v>79</v>
      </c>
      <c r="AW849" s="14" t="s">
        <v>33</v>
      </c>
      <c r="AX849" s="14" t="s">
        <v>72</v>
      </c>
      <c r="AY849" s="239" t="s">
        <v>122</v>
      </c>
    </row>
    <row r="850" s="14" customFormat="1">
      <c r="A850" s="14"/>
      <c r="B850" s="229"/>
      <c r="C850" s="230"/>
      <c r="D850" s="220" t="s">
        <v>134</v>
      </c>
      <c r="E850" s="231" t="s">
        <v>19</v>
      </c>
      <c r="F850" s="232" t="s">
        <v>283</v>
      </c>
      <c r="G850" s="230"/>
      <c r="H850" s="233">
        <v>2.2999999999999998</v>
      </c>
      <c r="I850" s="234"/>
      <c r="J850" s="230"/>
      <c r="K850" s="230"/>
      <c r="L850" s="235"/>
      <c r="M850" s="236"/>
      <c r="N850" s="237"/>
      <c r="O850" s="237"/>
      <c r="P850" s="237"/>
      <c r="Q850" s="237"/>
      <c r="R850" s="237"/>
      <c r="S850" s="237"/>
      <c r="T850" s="238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39" t="s">
        <v>134</v>
      </c>
      <c r="AU850" s="239" t="s">
        <v>79</v>
      </c>
      <c r="AV850" s="14" t="s">
        <v>79</v>
      </c>
      <c r="AW850" s="14" t="s">
        <v>33</v>
      </c>
      <c r="AX850" s="14" t="s">
        <v>72</v>
      </c>
      <c r="AY850" s="239" t="s">
        <v>122</v>
      </c>
    </row>
    <row r="851" s="14" customFormat="1">
      <c r="A851" s="14"/>
      <c r="B851" s="229"/>
      <c r="C851" s="230"/>
      <c r="D851" s="220" t="s">
        <v>134</v>
      </c>
      <c r="E851" s="231" t="s">
        <v>19</v>
      </c>
      <c r="F851" s="232" t="s">
        <v>284</v>
      </c>
      <c r="G851" s="230"/>
      <c r="H851" s="233">
        <v>-41.377000000000002</v>
      </c>
      <c r="I851" s="234"/>
      <c r="J851" s="230"/>
      <c r="K851" s="230"/>
      <c r="L851" s="235"/>
      <c r="M851" s="236"/>
      <c r="N851" s="237"/>
      <c r="O851" s="237"/>
      <c r="P851" s="237"/>
      <c r="Q851" s="237"/>
      <c r="R851" s="237"/>
      <c r="S851" s="237"/>
      <c r="T851" s="238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39" t="s">
        <v>134</v>
      </c>
      <c r="AU851" s="239" t="s">
        <v>79</v>
      </c>
      <c r="AV851" s="14" t="s">
        <v>79</v>
      </c>
      <c r="AW851" s="14" t="s">
        <v>33</v>
      </c>
      <c r="AX851" s="14" t="s">
        <v>72</v>
      </c>
      <c r="AY851" s="239" t="s">
        <v>122</v>
      </c>
    </row>
    <row r="852" s="16" customFormat="1">
      <c r="A852" s="16"/>
      <c r="B852" s="251"/>
      <c r="C852" s="252"/>
      <c r="D852" s="220" t="s">
        <v>134</v>
      </c>
      <c r="E852" s="253" t="s">
        <v>19</v>
      </c>
      <c r="F852" s="254" t="s">
        <v>265</v>
      </c>
      <c r="G852" s="252"/>
      <c r="H852" s="255">
        <v>322.2759999999999</v>
      </c>
      <c r="I852" s="256"/>
      <c r="J852" s="252"/>
      <c r="K852" s="252"/>
      <c r="L852" s="257"/>
      <c r="M852" s="258"/>
      <c r="N852" s="259"/>
      <c r="O852" s="259"/>
      <c r="P852" s="259"/>
      <c r="Q852" s="259"/>
      <c r="R852" s="259"/>
      <c r="S852" s="259"/>
      <c r="T852" s="260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T852" s="261" t="s">
        <v>134</v>
      </c>
      <c r="AU852" s="261" t="s">
        <v>79</v>
      </c>
      <c r="AV852" s="16" t="s">
        <v>123</v>
      </c>
      <c r="AW852" s="16" t="s">
        <v>33</v>
      </c>
      <c r="AX852" s="16" t="s">
        <v>72</v>
      </c>
      <c r="AY852" s="261" t="s">
        <v>122</v>
      </c>
    </row>
    <row r="853" s="13" customFormat="1">
      <c r="A853" s="13"/>
      <c r="B853" s="218"/>
      <c r="C853" s="219"/>
      <c r="D853" s="220" t="s">
        <v>134</v>
      </c>
      <c r="E853" s="221" t="s">
        <v>19</v>
      </c>
      <c r="F853" s="222" t="s">
        <v>1181</v>
      </c>
      <c r="G853" s="219"/>
      <c r="H853" s="221" t="s">
        <v>19</v>
      </c>
      <c r="I853" s="223"/>
      <c r="J853" s="219"/>
      <c r="K853" s="219"/>
      <c r="L853" s="224"/>
      <c r="M853" s="225"/>
      <c r="N853" s="226"/>
      <c r="O853" s="226"/>
      <c r="P853" s="226"/>
      <c r="Q853" s="226"/>
      <c r="R853" s="226"/>
      <c r="S853" s="226"/>
      <c r="T853" s="227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T853" s="228" t="s">
        <v>134</v>
      </c>
      <c r="AU853" s="228" t="s">
        <v>79</v>
      </c>
      <c r="AV853" s="13" t="s">
        <v>77</v>
      </c>
      <c r="AW853" s="13" t="s">
        <v>33</v>
      </c>
      <c r="AX853" s="13" t="s">
        <v>72</v>
      </c>
      <c r="AY853" s="228" t="s">
        <v>122</v>
      </c>
    </row>
    <row r="854" s="14" customFormat="1">
      <c r="A854" s="14"/>
      <c r="B854" s="229"/>
      <c r="C854" s="230"/>
      <c r="D854" s="220" t="s">
        <v>134</v>
      </c>
      <c r="E854" s="231" t="s">
        <v>19</v>
      </c>
      <c r="F854" s="232" t="s">
        <v>1182</v>
      </c>
      <c r="G854" s="230"/>
      <c r="H854" s="233">
        <v>9.4149999999999991</v>
      </c>
      <c r="I854" s="234"/>
      <c r="J854" s="230"/>
      <c r="K854" s="230"/>
      <c r="L854" s="235"/>
      <c r="M854" s="236"/>
      <c r="N854" s="237"/>
      <c r="O854" s="237"/>
      <c r="P854" s="237"/>
      <c r="Q854" s="237"/>
      <c r="R854" s="237"/>
      <c r="S854" s="237"/>
      <c r="T854" s="238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39" t="s">
        <v>134</v>
      </c>
      <c r="AU854" s="239" t="s">
        <v>79</v>
      </c>
      <c r="AV854" s="14" t="s">
        <v>79</v>
      </c>
      <c r="AW854" s="14" t="s">
        <v>33</v>
      </c>
      <c r="AX854" s="14" t="s">
        <v>72</v>
      </c>
      <c r="AY854" s="239" t="s">
        <v>122</v>
      </c>
    </row>
    <row r="855" s="14" customFormat="1">
      <c r="A855" s="14"/>
      <c r="B855" s="229"/>
      <c r="C855" s="230"/>
      <c r="D855" s="220" t="s">
        <v>134</v>
      </c>
      <c r="E855" s="231" t="s">
        <v>19</v>
      </c>
      <c r="F855" s="232" t="s">
        <v>1183</v>
      </c>
      <c r="G855" s="230"/>
      <c r="H855" s="233">
        <v>-2</v>
      </c>
      <c r="I855" s="234"/>
      <c r="J855" s="230"/>
      <c r="K855" s="230"/>
      <c r="L855" s="235"/>
      <c r="M855" s="236"/>
      <c r="N855" s="237"/>
      <c r="O855" s="237"/>
      <c r="P855" s="237"/>
      <c r="Q855" s="237"/>
      <c r="R855" s="237"/>
      <c r="S855" s="237"/>
      <c r="T855" s="238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T855" s="239" t="s">
        <v>134</v>
      </c>
      <c r="AU855" s="239" t="s">
        <v>79</v>
      </c>
      <c r="AV855" s="14" t="s">
        <v>79</v>
      </c>
      <c r="AW855" s="14" t="s">
        <v>33</v>
      </c>
      <c r="AX855" s="14" t="s">
        <v>72</v>
      </c>
      <c r="AY855" s="239" t="s">
        <v>122</v>
      </c>
    </row>
    <row r="856" s="16" customFormat="1">
      <c r="A856" s="16"/>
      <c r="B856" s="251"/>
      <c r="C856" s="252"/>
      <c r="D856" s="220" t="s">
        <v>134</v>
      </c>
      <c r="E856" s="253" t="s">
        <v>19</v>
      </c>
      <c r="F856" s="254" t="s">
        <v>265</v>
      </c>
      <c r="G856" s="252"/>
      <c r="H856" s="255">
        <v>7.4149999999999991</v>
      </c>
      <c r="I856" s="256"/>
      <c r="J856" s="252"/>
      <c r="K856" s="252"/>
      <c r="L856" s="257"/>
      <c r="M856" s="258"/>
      <c r="N856" s="259"/>
      <c r="O856" s="259"/>
      <c r="P856" s="259"/>
      <c r="Q856" s="259"/>
      <c r="R856" s="259"/>
      <c r="S856" s="259"/>
      <c r="T856" s="260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T856" s="261" t="s">
        <v>134</v>
      </c>
      <c r="AU856" s="261" t="s">
        <v>79</v>
      </c>
      <c r="AV856" s="16" t="s">
        <v>123</v>
      </c>
      <c r="AW856" s="16" t="s">
        <v>33</v>
      </c>
      <c r="AX856" s="16" t="s">
        <v>72</v>
      </c>
      <c r="AY856" s="261" t="s">
        <v>122</v>
      </c>
    </row>
    <row r="857" s="15" customFormat="1">
      <c r="A857" s="15"/>
      <c r="B857" s="240"/>
      <c r="C857" s="241"/>
      <c r="D857" s="220" t="s">
        <v>134</v>
      </c>
      <c r="E857" s="242" t="s">
        <v>19</v>
      </c>
      <c r="F857" s="243" t="s">
        <v>172</v>
      </c>
      <c r="G857" s="241"/>
      <c r="H857" s="244">
        <v>429.98499999999996</v>
      </c>
      <c r="I857" s="245"/>
      <c r="J857" s="241"/>
      <c r="K857" s="241"/>
      <c r="L857" s="246"/>
      <c r="M857" s="247"/>
      <c r="N857" s="248"/>
      <c r="O857" s="248"/>
      <c r="P857" s="248"/>
      <c r="Q857" s="248"/>
      <c r="R857" s="248"/>
      <c r="S857" s="248"/>
      <c r="T857" s="249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T857" s="250" t="s">
        <v>134</v>
      </c>
      <c r="AU857" s="250" t="s">
        <v>79</v>
      </c>
      <c r="AV857" s="15" t="s">
        <v>130</v>
      </c>
      <c r="AW857" s="15" t="s">
        <v>33</v>
      </c>
      <c r="AX857" s="15" t="s">
        <v>77</v>
      </c>
      <c r="AY857" s="250" t="s">
        <v>122</v>
      </c>
    </row>
    <row r="858" s="2" customFormat="1" ht="24.15" customHeight="1">
      <c r="A858" s="41"/>
      <c r="B858" s="42"/>
      <c r="C858" s="200" t="s">
        <v>1184</v>
      </c>
      <c r="D858" s="200" t="s">
        <v>125</v>
      </c>
      <c r="E858" s="201" t="s">
        <v>1185</v>
      </c>
      <c r="F858" s="202" t="s">
        <v>1186</v>
      </c>
      <c r="G858" s="203" t="s">
        <v>167</v>
      </c>
      <c r="H858" s="204">
        <v>429.98500000000001</v>
      </c>
      <c r="I858" s="205"/>
      <c r="J858" s="206">
        <f>ROUND(I858*H858,2)</f>
        <v>0</v>
      </c>
      <c r="K858" s="202" t="s">
        <v>129</v>
      </c>
      <c r="L858" s="47"/>
      <c r="M858" s="207" t="s">
        <v>19</v>
      </c>
      <c r="N858" s="208" t="s">
        <v>43</v>
      </c>
      <c r="O858" s="87"/>
      <c r="P858" s="209">
        <f>O858*H858</f>
        <v>0</v>
      </c>
      <c r="Q858" s="209">
        <v>0.00029</v>
      </c>
      <c r="R858" s="209">
        <f>Q858*H858</f>
        <v>0.12469565000000001</v>
      </c>
      <c r="S858" s="209">
        <v>0</v>
      </c>
      <c r="T858" s="210">
        <f>S858*H858</f>
        <v>0</v>
      </c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R858" s="211" t="s">
        <v>256</v>
      </c>
      <c r="AT858" s="211" t="s">
        <v>125</v>
      </c>
      <c r="AU858" s="211" t="s">
        <v>79</v>
      </c>
      <c r="AY858" s="20" t="s">
        <v>122</v>
      </c>
      <c r="BE858" s="212">
        <f>IF(N858="základní",J858,0)</f>
        <v>0</v>
      </c>
      <c r="BF858" s="212">
        <f>IF(N858="snížená",J858,0)</f>
        <v>0</v>
      </c>
      <c r="BG858" s="212">
        <f>IF(N858="zákl. přenesená",J858,0)</f>
        <v>0</v>
      </c>
      <c r="BH858" s="212">
        <f>IF(N858="sníž. přenesená",J858,0)</f>
        <v>0</v>
      </c>
      <c r="BI858" s="212">
        <f>IF(N858="nulová",J858,0)</f>
        <v>0</v>
      </c>
      <c r="BJ858" s="20" t="s">
        <v>77</v>
      </c>
      <c r="BK858" s="212">
        <f>ROUND(I858*H858,2)</f>
        <v>0</v>
      </c>
      <c r="BL858" s="20" t="s">
        <v>256</v>
      </c>
      <c r="BM858" s="211" t="s">
        <v>1187</v>
      </c>
    </row>
    <row r="859" s="2" customFormat="1">
      <c r="A859" s="41"/>
      <c r="B859" s="42"/>
      <c r="C859" s="43"/>
      <c r="D859" s="213" t="s">
        <v>132</v>
      </c>
      <c r="E859" s="43"/>
      <c r="F859" s="214" t="s">
        <v>1188</v>
      </c>
      <c r="G859" s="43"/>
      <c r="H859" s="43"/>
      <c r="I859" s="215"/>
      <c r="J859" s="43"/>
      <c r="K859" s="43"/>
      <c r="L859" s="47"/>
      <c r="M859" s="216"/>
      <c r="N859" s="217"/>
      <c r="O859" s="87"/>
      <c r="P859" s="87"/>
      <c r="Q859" s="87"/>
      <c r="R859" s="87"/>
      <c r="S859" s="87"/>
      <c r="T859" s="88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T859" s="20" t="s">
        <v>132</v>
      </c>
      <c r="AU859" s="20" t="s">
        <v>79</v>
      </c>
    </row>
    <row r="860" s="12" customFormat="1" ht="25.92" customHeight="1">
      <c r="A860" s="12"/>
      <c r="B860" s="184"/>
      <c r="C860" s="185"/>
      <c r="D860" s="186" t="s">
        <v>71</v>
      </c>
      <c r="E860" s="187" t="s">
        <v>1189</v>
      </c>
      <c r="F860" s="187" t="s">
        <v>1190</v>
      </c>
      <c r="G860" s="185"/>
      <c r="H860" s="185"/>
      <c r="I860" s="188"/>
      <c r="J860" s="189">
        <f>BK860</f>
        <v>0</v>
      </c>
      <c r="K860" s="185"/>
      <c r="L860" s="190"/>
      <c r="M860" s="191"/>
      <c r="N860" s="192"/>
      <c r="O860" s="192"/>
      <c r="P860" s="193">
        <f>P861</f>
        <v>0</v>
      </c>
      <c r="Q860" s="192"/>
      <c r="R860" s="193">
        <f>R861</f>
        <v>0</v>
      </c>
      <c r="S860" s="192"/>
      <c r="T860" s="194">
        <f>T861</f>
        <v>0</v>
      </c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R860" s="195" t="s">
        <v>158</v>
      </c>
      <c r="AT860" s="196" t="s">
        <v>71</v>
      </c>
      <c r="AU860" s="196" t="s">
        <v>72</v>
      </c>
      <c r="AY860" s="195" t="s">
        <v>122</v>
      </c>
      <c r="BK860" s="197">
        <f>BK861</f>
        <v>0</v>
      </c>
    </row>
    <row r="861" s="2" customFormat="1" ht="16.5" customHeight="1">
      <c r="A861" s="41"/>
      <c r="B861" s="42"/>
      <c r="C861" s="200" t="s">
        <v>1191</v>
      </c>
      <c r="D861" s="200" t="s">
        <v>125</v>
      </c>
      <c r="E861" s="201" t="s">
        <v>1192</v>
      </c>
      <c r="F861" s="202" t="s">
        <v>1190</v>
      </c>
      <c r="G861" s="203" t="s">
        <v>471</v>
      </c>
      <c r="H861" s="272"/>
      <c r="I861" s="205"/>
      <c r="J861" s="206">
        <f>ROUND(I861*H861,2)</f>
        <v>0</v>
      </c>
      <c r="K861" s="202" t="s">
        <v>19</v>
      </c>
      <c r="L861" s="47"/>
      <c r="M861" s="274" t="s">
        <v>19</v>
      </c>
      <c r="N861" s="275" t="s">
        <v>43</v>
      </c>
      <c r="O861" s="276"/>
      <c r="P861" s="277">
        <f>O861*H861</f>
        <v>0</v>
      </c>
      <c r="Q861" s="277">
        <v>0</v>
      </c>
      <c r="R861" s="277">
        <f>Q861*H861</f>
        <v>0</v>
      </c>
      <c r="S861" s="277">
        <v>0</v>
      </c>
      <c r="T861" s="278">
        <f>S861*H861</f>
        <v>0</v>
      </c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R861" s="211" t="s">
        <v>130</v>
      </c>
      <c r="AT861" s="211" t="s">
        <v>125</v>
      </c>
      <c r="AU861" s="211" t="s">
        <v>77</v>
      </c>
      <c r="AY861" s="20" t="s">
        <v>122</v>
      </c>
      <c r="BE861" s="212">
        <f>IF(N861="základní",J861,0)</f>
        <v>0</v>
      </c>
      <c r="BF861" s="212">
        <f>IF(N861="snížená",J861,0)</f>
        <v>0</v>
      </c>
      <c r="BG861" s="212">
        <f>IF(N861="zákl. přenesená",J861,0)</f>
        <v>0</v>
      </c>
      <c r="BH861" s="212">
        <f>IF(N861="sníž. přenesená",J861,0)</f>
        <v>0</v>
      </c>
      <c r="BI861" s="212">
        <f>IF(N861="nulová",J861,0)</f>
        <v>0</v>
      </c>
      <c r="BJ861" s="20" t="s">
        <v>77</v>
      </c>
      <c r="BK861" s="212">
        <f>ROUND(I861*H861,2)</f>
        <v>0</v>
      </c>
      <c r="BL861" s="20" t="s">
        <v>130</v>
      </c>
      <c r="BM861" s="211" t="s">
        <v>1193</v>
      </c>
    </row>
    <row r="862" s="2" customFormat="1" ht="6.96" customHeight="1">
      <c r="A862" s="41"/>
      <c r="B862" s="62"/>
      <c r="C862" s="63"/>
      <c r="D862" s="63"/>
      <c r="E862" s="63"/>
      <c r="F862" s="63"/>
      <c r="G862" s="63"/>
      <c r="H862" s="63"/>
      <c r="I862" s="63"/>
      <c r="J862" s="63"/>
      <c r="K862" s="63"/>
      <c r="L862" s="47"/>
      <c r="M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</row>
  </sheetData>
  <sheetProtection sheet="1" autoFilter="0" formatColumns="0" formatRows="0" objects="1" scenarios="1" spinCount="100000" saltValue="0PhiLksX55FZeYJ4vZnKwJjpUqdLQiz5wRxsHc+I1Yrvm8Y3+kLfrmM2o4wgYJVpZx8/+i5ZNXMpJTPV2ETtfw==" hashValue="s4uiCzGaeW15/gT+hQF2s7x+yzrb7SYwUHJLDMqY/Ex0qPnvP+z+actWfR1iZ/oQeW+7IkOkZ5iZiSsUNr6roQ==" algorithmName="SHA-512" password="80EB"/>
  <autoFilter ref="C94:K861"/>
  <mergeCells count="6">
    <mergeCell ref="E7:H7"/>
    <mergeCell ref="E16:H16"/>
    <mergeCell ref="E25:H25"/>
    <mergeCell ref="E46:H46"/>
    <mergeCell ref="E87:H87"/>
    <mergeCell ref="L2:V2"/>
  </mergeCells>
  <hyperlinks>
    <hyperlink ref="F99" r:id="rId1" display="https://podminky.urs.cz/item/CS_URS_2025_01/310239211"/>
    <hyperlink ref="F103" r:id="rId2" display="https://podminky.urs.cz/item/CS_URS_2025_01/342291121"/>
    <hyperlink ref="F106" r:id="rId3" display="https://podminky.urs.cz/item/CS_URS_2025_01/317944321"/>
    <hyperlink ref="F111" r:id="rId4" display="https://podminky.urs.cz/item/CS_URS_2025_01/317944323"/>
    <hyperlink ref="F116" r:id="rId5" display="https://podminky.urs.cz/item/CS_URS_2025_01/317234410"/>
    <hyperlink ref="F120" r:id="rId6" display="https://podminky.urs.cz/item/CS_URS_2025_01/346244381"/>
    <hyperlink ref="F128" r:id="rId7" display="https://podminky.urs.cz/item/CS_URS_2025_01/611325411"/>
    <hyperlink ref="F137" r:id="rId8" display="https://podminky.urs.cz/item/CS_URS_2025_01/611131121"/>
    <hyperlink ref="F144" r:id="rId9" display="https://podminky.urs.cz/item/CS_URS_2025_01/611142001"/>
    <hyperlink ref="F146" r:id="rId10" display="https://podminky.urs.cz/item/CS_URS_2025_01/611311131"/>
    <hyperlink ref="F154" r:id="rId11" display="https://podminky.urs.cz/item/CS_URS_2025_01/611311133"/>
    <hyperlink ref="F157" r:id="rId12" display="https://podminky.urs.cz/item/CS_URS_2025_01/612325411"/>
    <hyperlink ref="F181" r:id="rId13" display="https://podminky.urs.cz/item/CS_URS_2025_01/612325215"/>
    <hyperlink ref="F185" r:id="rId14" display="https://podminky.urs.cz/item/CS_URS_2025_01/619995001"/>
    <hyperlink ref="F189" r:id="rId15" display="https://podminky.urs.cz/item/CS_URS_2025_01/612325301"/>
    <hyperlink ref="F196" r:id="rId16" display="https://podminky.urs.cz/item/CS_URS_2025_01/612135001"/>
    <hyperlink ref="F212" r:id="rId17" display="https://podminky.urs.cz/item/CS_URS_2025_01/612135091"/>
    <hyperlink ref="F215" r:id="rId18" display="https://podminky.urs.cz/item/CS_URS_2025_01/612131121"/>
    <hyperlink ref="F263" r:id="rId19" display="https://podminky.urs.cz/item/CS_URS_2025_01/612142001"/>
    <hyperlink ref="F265" r:id="rId20" display="https://podminky.urs.cz/item/CS_URS_2025_01/612311131"/>
    <hyperlink ref="F267" r:id="rId21" display="https://podminky.urs.cz/item/CS_URS_2025_01/622311141"/>
    <hyperlink ref="F275" r:id="rId22" display="https://podminky.urs.cz/item/CS_URS_2025_01/642942111"/>
    <hyperlink ref="F280" r:id="rId23" display="https://podminky.urs.cz/item/CS_URS_2025_01/642945111"/>
    <hyperlink ref="F286" r:id="rId24" display="https://podminky.urs.cz/item/CS_URS_2025_01/962031132"/>
    <hyperlink ref="F292" r:id="rId25" display="https://podminky.urs.cz/item/CS_URS_2025_01/962031133"/>
    <hyperlink ref="F298" r:id="rId26" display="https://podminky.urs.cz/item/CS_URS_2025_01/965046111"/>
    <hyperlink ref="F303" r:id="rId27" display="https://podminky.urs.cz/item/CS_URS_2025_01/965046119"/>
    <hyperlink ref="F306" r:id="rId28" display="https://podminky.urs.cz/item/CS_URS_2025_01/967031732"/>
    <hyperlink ref="F310" r:id="rId29" display="https://podminky.urs.cz/item/CS_URS_2025_01/968072455"/>
    <hyperlink ref="F319" r:id="rId30" display="https://podminky.urs.cz/item/CS_URS_2025_01/971033541"/>
    <hyperlink ref="F326" r:id="rId31" display="https://podminky.urs.cz/item/CS_URS_2025_01/971033621"/>
    <hyperlink ref="F330" r:id="rId32" display="https://podminky.urs.cz/item/CS_URS_2025_01/974031664"/>
    <hyperlink ref="F334" r:id="rId33" display="https://podminky.urs.cz/item/CS_URS_2025_01/974031666"/>
    <hyperlink ref="F338" r:id="rId34" display="https://podminky.urs.cz/item/CS_URS_2025_01/978011121"/>
    <hyperlink ref="F348" r:id="rId35" display="https://podminky.urs.cz/item/CS_URS_2025_01/978013121"/>
    <hyperlink ref="F372" r:id="rId36" display="https://podminky.urs.cz/item/CS_URS_2025_01/949101112"/>
    <hyperlink ref="F375" r:id="rId37" display="https://podminky.urs.cz/item/CS_URS_2025_01/952901114"/>
    <hyperlink ref="F378" r:id="rId38" display="https://podminky.urs.cz/item/CS_URS_2025_01/997002611"/>
    <hyperlink ref="F380" r:id="rId39" display="https://podminky.urs.cz/item/CS_URS_2025_01/997013211"/>
    <hyperlink ref="F382" r:id="rId40" display="https://podminky.urs.cz/item/CS_URS_2025_01/997013501"/>
    <hyperlink ref="F384" r:id="rId41" display="https://podminky.urs.cz/item/CS_URS_2025_01/997013509"/>
    <hyperlink ref="F387" r:id="rId42" display="https://podminky.urs.cz/item/CS_URS_2025_01/997013631"/>
    <hyperlink ref="F390" r:id="rId43" display="https://podminky.urs.cz/item/CS_URS_2025_01/998018001"/>
    <hyperlink ref="F396" r:id="rId44" display="https://podminky.urs.cz/item/CS_URS_2025_01/998721311"/>
    <hyperlink ref="F401" r:id="rId45" display="https://podminky.urs.cz/item/CS_URS_2025_01/998722311"/>
    <hyperlink ref="F404" r:id="rId46" display="https://podminky.urs.cz/item/CS_URS_2025_01/725110814"/>
    <hyperlink ref="F406" r:id="rId47" display="https://podminky.urs.cz/item/CS_URS_2025_01/725210821"/>
    <hyperlink ref="F408" r:id="rId48" display="https://podminky.urs.cz/item/CS_URS_2025_01/725220851"/>
    <hyperlink ref="F410" r:id="rId49" display="https://podminky.urs.cz/item/CS_URS_2025_01/725240811"/>
    <hyperlink ref="F412" r:id="rId50" display="https://podminky.urs.cz/item/CS_URS_2025_01/725820801"/>
    <hyperlink ref="F414" r:id="rId51" display="https://podminky.urs.cz/item/CS_URS_2025_01/725860811"/>
    <hyperlink ref="F419" r:id="rId52" display="https://podminky.urs.cz/item/CS_URS_2025_01/725211681"/>
    <hyperlink ref="F421" r:id="rId53" display="https://podminky.urs.cz/item/CS_URS_2025_01/725821325"/>
    <hyperlink ref="F424" r:id="rId54" display="https://podminky.urs.cz/item/CS_URS_2025_01/725869101"/>
    <hyperlink ref="F427" r:id="rId55" display="https://podminky.urs.cz/item/CS_URS_2025_01/725813111"/>
    <hyperlink ref="F429" r:id="rId56" display="https://podminky.urs.cz/item/CS_URS_2025_01/725291652"/>
    <hyperlink ref="F432" r:id="rId57" display="https://podminky.urs.cz/item/CS_URS_2025_01/725291653"/>
    <hyperlink ref="F435" r:id="rId58" display="https://podminky.urs.cz/item/CS_URS_2025_01/725291654"/>
    <hyperlink ref="F438" r:id="rId59" display="https://podminky.urs.cz/item/CS_URS_2025_01/725291664"/>
    <hyperlink ref="F441" r:id="rId60" display="https://podminky.urs.cz/item/CS_URS_2025_01/725291669"/>
    <hyperlink ref="F444" r:id="rId61" display="https://podminky.urs.cz/item/CS_URS_2025_01/725291670"/>
    <hyperlink ref="F447" r:id="rId62" display="https://podminky.urs.cz/item/CS_URS_2025_01/998725311"/>
    <hyperlink ref="F471" r:id="rId63" display="https://podminky.urs.cz/item/CS_URS_2025_01/998741311"/>
    <hyperlink ref="F475" r:id="rId64" display="https://podminky.urs.cz/item/CS_URS_2025_01/998742311"/>
    <hyperlink ref="F478" r:id="rId65" display="https://podminky.urs.cz/item/CS_URS_2025_01/762526811"/>
    <hyperlink ref="F482" r:id="rId66" display="https://podminky.urs.cz/item/CS_URS_2025_01/762511282"/>
    <hyperlink ref="F486" r:id="rId67" display="https://podminky.urs.cz/item/CS_URS_2025_01/998762311"/>
    <hyperlink ref="F489" r:id="rId68" display="https://podminky.urs.cz/item/CS_URS_2025_01/763111811"/>
    <hyperlink ref="F493" r:id="rId69" display="https://podminky.urs.cz/item/CS_URS_2025_01/763131821"/>
    <hyperlink ref="F500" r:id="rId70" display="https://podminky.urs.cz/item/CS_URS_2025_01/766411821"/>
    <hyperlink ref="F504" r:id="rId71" display="https://podminky.urs.cz/item/CS_URS_2025_01/766411822"/>
    <hyperlink ref="F506" r:id="rId72" display="https://podminky.urs.cz/item/CS_URS_2025_01/766691914"/>
    <hyperlink ref="F515" r:id="rId73" display="https://podminky.urs.cz/item/CS_URS_2025_01/766491851"/>
    <hyperlink ref="F517" r:id="rId74" display="https://podminky.urs.cz/item/CS_URS_2025_01/766661872"/>
    <hyperlink ref="F521" r:id="rId75" display="https://podminky.urs.cz/item/CS_URS_2025_01/766691811"/>
    <hyperlink ref="F525" r:id="rId76" display="https://podminky.urs.cz/item/CS_URS_2025_01/766825821"/>
    <hyperlink ref="F530" r:id="rId77" display="https://podminky.urs.cz/item/CS_URS_2025_01/766660001"/>
    <hyperlink ref="F539" r:id="rId78" display="https://podminky.urs.cz/item/CS_URS_2025_01/766660002"/>
    <hyperlink ref="F545" r:id="rId79" display="https://podminky.urs.cz/item/CS_URS_2025_01/766660022"/>
    <hyperlink ref="F554" r:id="rId80" display="https://podminky.urs.cz/item/CS_URS_2025_01/766660729"/>
    <hyperlink ref="F558" r:id="rId81" display="https://podminky.urs.cz/item/CS_URS_2025_01/766660730"/>
    <hyperlink ref="F562" r:id="rId82" display="https://podminky.urs.cz/item/CS_URS_2025_01/766660752"/>
    <hyperlink ref="F571" r:id="rId83" display="https://podminky.urs.cz/item/CS_URS_2025_01/766694116"/>
    <hyperlink ref="F577" r:id="rId84" display="https://podminky.urs.cz/item/CS_URS_2025_01/998766311"/>
    <hyperlink ref="F580" r:id="rId85" display="https://podminky.urs.cz/item/CS_URS_2025_01/771473810"/>
    <hyperlink ref="F583" r:id="rId86" display="https://podminky.urs.cz/item/CS_URS_2025_01/771573810"/>
    <hyperlink ref="F587" r:id="rId87" display="https://podminky.urs.cz/item/CS_URS_2025_01/771121011"/>
    <hyperlink ref="F592" r:id="rId88" display="https://podminky.urs.cz/item/CS_URS_2025_01/771591241"/>
    <hyperlink ref="F594" r:id="rId89" display="https://podminky.urs.cz/item/CS_URS_2025_01/771591242"/>
    <hyperlink ref="F596" r:id="rId90" display="https://podminky.urs.cz/item/CS_URS_2025_01/771591264"/>
    <hyperlink ref="F599" r:id="rId91" display="https://podminky.urs.cz/item/CS_URS_2025_01/771591112"/>
    <hyperlink ref="F601" r:id="rId92" display="https://podminky.urs.cz/item/CS_URS_2025_01/771574416"/>
    <hyperlink ref="F605" r:id="rId93" display="https://podminky.urs.cz/item/CS_URS_2025_01/771591115"/>
    <hyperlink ref="F608" r:id="rId94" display="https://podminky.urs.cz/item/CS_URS_2025_01/998771311"/>
    <hyperlink ref="F611" r:id="rId95" display="https://podminky.urs.cz/item/CS_URS_2025_01/776410811"/>
    <hyperlink ref="F614" r:id="rId96" display="https://podminky.urs.cz/item/CS_URS_2025_01/776201811"/>
    <hyperlink ref="F618" r:id="rId97" display="https://podminky.urs.cz/item/CS_URS_2025_01/776121411"/>
    <hyperlink ref="F623" r:id="rId98" display="https://podminky.urs.cz/item/CS_URS_2025_01/776221111"/>
    <hyperlink ref="F627" r:id="rId99" display="https://podminky.urs.cz/item/CS_URS_2025_01/776411111"/>
    <hyperlink ref="F635" r:id="rId100" display="https://podminky.urs.cz/item/CS_URS_2025_01/776421312"/>
    <hyperlink ref="F641" r:id="rId101" display="https://podminky.urs.cz/item/CS_URS_2025_01/998776311"/>
    <hyperlink ref="F644" r:id="rId102" display="https://podminky.urs.cz/item/CS_URS_2025_01/781473810"/>
    <hyperlink ref="F659" r:id="rId103" display="https://podminky.urs.cz/item/CS_URS_2025_01/781121011"/>
    <hyperlink ref="F674" r:id="rId104" display="https://podminky.urs.cz/item/CS_URS_2025_01/781131112"/>
    <hyperlink ref="F677" r:id="rId105" display="https://podminky.urs.cz/item/CS_URS_2025_01/781131264"/>
    <hyperlink ref="F680" r:id="rId106" display="https://podminky.urs.cz/item/CS_URS_2025_01/781472219"/>
    <hyperlink ref="F694" r:id="rId107" display="https://podminky.urs.cz/item/CS_URS_2025_01/781571111"/>
    <hyperlink ref="F697" r:id="rId108" display="https://podminky.urs.cz/item/CS_URS_2025_01/781571121"/>
    <hyperlink ref="F702" r:id="rId109" display="https://podminky.urs.cz/item/CS_URS_2025_01/781492211"/>
    <hyperlink ref="F705" r:id="rId110" display="https://podminky.urs.cz/item/CS_URS_2025_01/781492251"/>
    <hyperlink ref="F711" r:id="rId111" display="https://podminky.urs.cz/item/CS_URS_2025_01/781495115"/>
    <hyperlink ref="F714" r:id="rId112" display="https://podminky.urs.cz/item/CS_URS_2025_01/998781311"/>
    <hyperlink ref="F717" r:id="rId113" display="https://podminky.urs.cz/item/CS_URS_2025_01/783306801"/>
    <hyperlink ref="F727" r:id="rId114" display="https://podminky.urs.cz/item/CS_URS_2025_01/783314203"/>
    <hyperlink ref="F737" r:id="rId115" display="https://podminky.urs.cz/item/CS_URS_2025_01/783315103"/>
    <hyperlink ref="F752" r:id="rId116" display="https://podminky.urs.cz/item/CS_URS_2025_01/783317101"/>
    <hyperlink ref="F754" r:id="rId117" display="https://podminky.urs.cz/item/CS_URS_2025_01/783823137"/>
    <hyperlink ref="F758" r:id="rId118" display="https://podminky.urs.cz/item/CS_URS_2025_01/783827427"/>
    <hyperlink ref="F761" r:id="rId119" display="https://podminky.urs.cz/item/CS_URS_2025_01/784121003"/>
    <hyperlink ref="F798" r:id="rId120" display="https://podminky.urs.cz/item/CS_URS_2025_01/784131017"/>
    <hyperlink ref="F801" r:id="rId121" display="https://podminky.urs.cz/item/CS_URS_2025_01/784171003"/>
    <hyperlink ref="F811" r:id="rId122" display="https://podminky.urs.cz/item/CS_URS_2025_01/784171113"/>
    <hyperlink ref="F821" r:id="rId123" display="https://podminky.urs.cz/item/CS_URS_2025_01/784181123"/>
    <hyperlink ref="F859" r:id="rId124" display="https://podminky.urs.cz/item/CS_URS_2025_01/78421110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7" customFormat="1" ht="45" customHeight="1">
      <c r="B3" s="283"/>
      <c r="C3" s="284" t="s">
        <v>1194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1195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1196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1197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1198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1199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1200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1201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1202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1203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1204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76</v>
      </c>
      <c r="F18" s="290" t="s">
        <v>1205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1206</v>
      </c>
      <c r="F19" s="290" t="s">
        <v>1207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1208</v>
      </c>
      <c r="F20" s="290" t="s">
        <v>1209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1210</v>
      </c>
      <c r="F21" s="290" t="s">
        <v>1211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1212</v>
      </c>
      <c r="F22" s="290" t="s">
        <v>1213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1214</v>
      </c>
      <c r="F23" s="290" t="s">
        <v>1215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1216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1217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1218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1219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1220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1221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1222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1223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1224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108</v>
      </c>
      <c r="F36" s="290"/>
      <c r="G36" s="290" t="s">
        <v>1225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1226</v>
      </c>
      <c r="F37" s="290"/>
      <c r="G37" s="290" t="s">
        <v>1227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53</v>
      </c>
      <c r="F38" s="290"/>
      <c r="G38" s="290" t="s">
        <v>1228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54</v>
      </c>
      <c r="F39" s="290"/>
      <c r="G39" s="290" t="s">
        <v>1229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109</v>
      </c>
      <c r="F40" s="290"/>
      <c r="G40" s="290" t="s">
        <v>1230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110</v>
      </c>
      <c r="F41" s="290"/>
      <c r="G41" s="290" t="s">
        <v>1231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1232</v>
      </c>
      <c r="F42" s="290"/>
      <c r="G42" s="290" t="s">
        <v>1233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1234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1235</v>
      </c>
      <c r="F44" s="290"/>
      <c r="G44" s="290" t="s">
        <v>1236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112</v>
      </c>
      <c r="F45" s="290"/>
      <c r="G45" s="290" t="s">
        <v>1237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1238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1239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1240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1241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1242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1243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1244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1245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1246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1247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1248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1249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1250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1251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1252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1253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1254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1255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1256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1257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1258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1259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1260</v>
      </c>
      <c r="D76" s="308"/>
      <c r="E76" s="308"/>
      <c r="F76" s="308" t="s">
        <v>1261</v>
      </c>
      <c r="G76" s="309"/>
      <c r="H76" s="308" t="s">
        <v>54</v>
      </c>
      <c r="I76" s="308" t="s">
        <v>57</v>
      </c>
      <c r="J76" s="308" t="s">
        <v>1262</v>
      </c>
      <c r="K76" s="307"/>
    </row>
    <row r="77" s="1" customFormat="1" ht="17.25" customHeight="1">
      <c r="B77" s="305"/>
      <c r="C77" s="310" t="s">
        <v>1263</v>
      </c>
      <c r="D77" s="310"/>
      <c r="E77" s="310"/>
      <c r="F77" s="311" t="s">
        <v>1264</v>
      </c>
      <c r="G77" s="312"/>
      <c r="H77" s="310"/>
      <c r="I77" s="310"/>
      <c r="J77" s="310" t="s">
        <v>1265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53</v>
      </c>
      <c r="D79" s="315"/>
      <c r="E79" s="315"/>
      <c r="F79" s="316" t="s">
        <v>1266</v>
      </c>
      <c r="G79" s="317"/>
      <c r="H79" s="293" t="s">
        <v>1267</v>
      </c>
      <c r="I79" s="293" t="s">
        <v>1268</v>
      </c>
      <c r="J79" s="293">
        <v>20</v>
      </c>
      <c r="K79" s="307"/>
    </row>
    <row r="80" s="1" customFormat="1" ht="15" customHeight="1">
      <c r="B80" s="305"/>
      <c r="C80" s="293" t="s">
        <v>1269</v>
      </c>
      <c r="D80" s="293"/>
      <c r="E80" s="293"/>
      <c r="F80" s="316" t="s">
        <v>1266</v>
      </c>
      <c r="G80" s="317"/>
      <c r="H80" s="293" t="s">
        <v>1270</v>
      </c>
      <c r="I80" s="293" t="s">
        <v>1268</v>
      </c>
      <c r="J80" s="293">
        <v>120</v>
      </c>
      <c r="K80" s="307"/>
    </row>
    <row r="81" s="1" customFormat="1" ht="15" customHeight="1">
      <c r="B81" s="318"/>
      <c r="C81" s="293" t="s">
        <v>1271</v>
      </c>
      <c r="D81" s="293"/>
      <c r="E81" s="293"/>
      <c r="F81" s="316" t="s">
        <v>1272</v>
      </c>
      <c r="G81" s="317"/>
      <c r="H81" s="293" t="s">
        <v>1273</v>
      </c>
      <c r="I81" s="293" t="s">
        <v>1268</v>
      </c>
      <c r="J81" s="293">
        <v>50</v>
      </c>
      <c r="K81" s="307"/>
    </row>
    <row r="82" s="1" customFormat="1" ht="15" customHeight="1">
      <c r="B82" s="318"/>
      <c r="C82" s="293" t="s">
        <v>1274</v>
      </c>
      <c r="D82" s="293"/>
      <c r="E82" s="293"/>
      <c r="F82" s="316" t="s">
        <v>1266</v>
      </c>
      <c r="G82" s="317"/>
      <c r="H82" s="293" t="s">
        <v>1275</v>
      </c>
      <c r="I82" s="293" t="s">
        <v>1276</v>
      </c>
      <c r="J82" s="293"/>
      <c r="K82" s="307"/>
    </row>
    <row r="83" s="1" customFormat="1" ht="15" customHeight="1">
      <c r="B83" s="318"/>
      <c r="C83" s="319" t="s">
        <v>1277</v>
      </c>
      <c r="D83" s="319"/>
      <c r="E83" s="319"/>
      <c r="F83" s="320" t="s">
        <v>1272</v>
      </c>
      <c r="G83" s="319"/>
      <c r="H83" s="319" t="s">
        <v>1278</v>
      </c>
      <c r="I83" s="319" t="s">
        <v>1268</v>
      </c>
      <c r="J83" s="319">
        <v>15</v>
      </c>
      <c r="K83" s="307"/>
    </row>
    <row r="84" s="1" customFormat="1" ht="15" customHeight="1">
      <c r="B84" s="318"/>
      <c r="C84" s="319" t="s">
        <v>1279</v>
      </c>
      <c r="D84" s="319"/>
      <c r="E84" s="319"/>
      <c r="F84" s="320" t="s">
        <v>1272</v>
      </c>
      <c r="G84" s="319"/>
      <c r="H84" s="319" t="s">
        <v>1280</v>
      </c>
      <c r="I84" s="319" t="s">
        <v>1268</v>
      </c>
      <c r="J84" s="319">
        <v>15</v>
      </c>
      <c r="K84" s="307"/>
    </row>
    <row r="85" s="1" customFormat="1" ht="15" customHeight="1">
      <c r="B85" s="318"/>
      <c r="C85" s="319" t="s">
        <v>1281</v>
      </c>
      <c r="D85" s="319"/>
      <c r="E85" s="319"/>
      <c r="F85" s="320" t="s">
        <v>1272</v>
      </c>
      <c r="G85" s="319"/>
      <c r="H85" s="319" t="s">
        <v>1282</v>
      </c>
      <c r="I85" s="319" t="s">
        <v>1268</v>
      </c>
      <c r="J85" s="319">
        <v>20</v>
      </c>
      <c r="K85" s="307"/>
    </row>
    <row r="86" s="1" customFormat="1" ht="15" customHeight="1">
      <c r="B86" s="318"/>
      <c r="C86" s="319" t="s">
        <v>1283</v>
      </c>
      <c r="D86" s="319"/>
      <c r="E86" s="319"/>
      <c r="F86" s="320" t="s">
        <v>1272</v>
      </c>
      <c r="G86" s="319"/>
      <c r="H86" s="319" t="s">
        <v>1284</v>
      </c>
      <c r="I86" s="319" t="s">
        <v>1268</v>
      </c>
      <c r="J86" s="319">
        <v>20</v>
      </c>
      <c r="K86" s="307"/>
    </row>
    <row r="87" s="1" customFormat="1" ht="15" customHeight="1">
      <c r="B87" s="318"/>
      <c r="C87" s="293" t="s">
        <v>1285</v>
      </c>
      <c r="D87" s="293"/>
      <c r="E87" s="293"/>
      <c r="F87" s="316" t="s">
        <v>1272</v>
      </c>
      <c r="G87" s="317"/>
      <c r="H87" s="293" t="s">
        <v>1286</v>
      </c>
      <c r="I87" s="293" t="s">
        <v>1268</v>
      </c>
      <c r="J87" s="293">
        <v>50</v>
      </c>
      <c r="K87" s="307"/>
    </row>
    <row r="88" s="1" customFormat="1" ht="15" customHeight="1">
      <c r="B88" s="318"/>
      <c r="C88" s="293" t="s">
        <v>1287</v>
      </c>
      <c r="D88" s="293"/>
      <c r="E88" s="293"/>
      <c r="F88" s="316" t="s">
        <v>1272</v>
      </c>
      <c r="G88" s="317"/>
      <c r="H88" s="293" t="s">
        <v>1288</v>
      </c>
      <c r="I88" s="293" t="s">
        <v>1268</v>
      </c>
      <c r="J88" s="293">
        <v>20</v>
      </c>
      <c r="K88" s="307"/>
    </row>
    <row r="89" s="1" customFormat="1" ht="15" customHeight="1">
      <c r="B89" s="318"/>
      <c r="C89" s="293" t="s">
        <v>1289</v>
      </c>
      <c r="D89" s="293"/>
      <c r="E89" s="293"/>
      <c r="F89" s="316" t="s">
        <v>1272</v>
      </c>
      <c r="G89" s="317"/>
      <c r="H89" s="293" t="s">
        <v>1290</v>
      </c>
      <c r="I89" s="293" t="s">
        <v>1268</v>
      </c>
      <c r="J89" s="293">
        <v>20</v>
      </c>
      <c r="K89" s="307"/>
    </row>
    <row r="90" s="1" customFormat="1" ht="15" customHeight="1">
      <c r="B90" s="318"/>
      <c r="C90" s="293" t="s">
        <v>1291</v>
      </c>
      <c r="D90" s="293"/>
      <c r="E90" s="293"/>
      <c r="F90" s="316" t="s">
        <v>1272</v>
      </c>
      <c r="G90" s="317"/>
      <c r="H90" s="293" t="s">
        <v>1292</v>
      </c>
      <c r="I90" s="293" t="s">
        <v>1268</v>
      </c>
      <c r="J90" s="293">
        <v>50</v>
      </c>
      <c r="K90" s="307"/>
    </row>
    <row r="91" s="1" customFormat="1" ht="15" customHeight="1">
      <c r="B91" s="318"/>
      <c r="C91" s="293" t="s">
        <v>1293</v>
      </c>
      <c r="D91" s="293"/>
      <c r="E91" s="293"/>
      <c r="F91" s="316" t="s">
        <v>1272</v>
      </c>
      <c r="G91" s="317"/>
      <c r="H91" s="293" t="s">
        <v>1293</v>
      </c>
      <c r="I91" s="293" t="s">
        <v>1268</v>
      </c>
      <c r="J91" s="293">
        <v>50</v>
      </c>
      <c r="K91" s="307"/>
    </row>
    <row r="92" s="1" customFormat="1" ht="15" customHeight="1">
      <c r="B92" s="318"/>
      <c r="C92" s="293" t="s">
        <v>1294</v>
      </c>
      <c r="D92" s="293"/>
      <c r="E92" s="293"/>
      <c r="F92" s="316" t="s">
        <v>1272</v>
      </c>
      <c r="G92" s="317"/>
      <c r="H92" s="293" t="s">
        <v>1295</v>
      </c>
      <c r="I92" s="293" t="s">
        <v>1268</v>
      </c>
      <c r="J92" s="293">
        <v>255</v>
      </c>
      <c r="K92" s="307"/>
    </row>
    <row r="93" s="1" customFormat="1" ht="15" customHeight="1">
      <c r="B93" s="318"/>
      <c r="C93" s="293" t="s">
        <v>1296</v>
      </c>
      <c r="D93" s="293"/>
      <c r="E93" s="293"/>
      <c r="F93" s="316" t="s">
        <v>1266</v>
      </c>
      <c r="G93" s="317"/>
      <c r="H93" s="293" t="s">
        <v>1297</v>
      </c>
      <c r="I93" s="293" t="s">
        <v>1298</v>
      </c>
      <c r="J93" s="293"/>
      <c r="K93" s="307"/>
    </row>
    <row r="94" s="1" customFormat="1" ht="15" customHeight="1">
      <c r="B94" s="318"/>
      <c r="C94" s="293" t="s">
        <v>1299</v>
      </c>
      <c r="D94" s="293"/>
      <c r="E94" s="293"/>
      <c r="F94" s="316" t="s">
        <v>1266</v>
      </c>
      <c r="G94" s="317"/>
      <c r="H94" s="293" t="s">
        <v>1300</v>
      </c>
      <c r="I94" s="293" t="s">
        <v>1301</v>
      </c>
      <c r="J94" s="293"/>
      <c r="K94" s="307"/>
    </row>
    <row r="95" s="1" customFormat="1" ht="15" customHeight="1">
      <c r="B95" s="318"/>
      <c r="C95" s="293" t="s">
        <v>1302</v>
      </c>
      <c r="D95" s="293"/>
      <c r="E95" s="293"/>
      <c r="F95" s="316" t="s">
        <v>1266</v>
      </c>
      <c r="G95" s="317"/>
      <c r="H95" s="293" t="s">
        <v>1302</v>
      </c>
      <c r="I95" s="293" t="s">
        <v>1301</v>
      </c>
      <c r="J95" s="293"/>
      <c r="K95" s="307"/>
    </row>
    <row r="96" s="1" customFormat="1" ht="15" customHeight="1">
      <c r="B96" s="318"/>
      <c r="C96" s="293" t="s">
        <v>38</v>
      </c>
      <c r="D96" s="293"/>
      <c r="E96" s="293"/>
      <c r="F96" s="316" t="s">
        <v>1266</v>
      </c>
      <c r="G96" s="317"/>
      <c r="H96" s="293" t="s">
        <v>1303</v>
      </c>
      <c r="I96" s="293" t="s">
        <v>1301</v>
      </c>
      <c r="J96" s="293"/>
      <c r="K96" s="307"/>
    </row>
    <row r="97" s="1" customFormat="1" ht="15" customHeight="1">
      <c r="B97" s="318"/>
      <c r="C97" s="293" t="s">
        <v>48</v>
      </c>
      <c r="D97" s="293"/>
      <c r="E97" s="293"/>
      <c r="F97" s="316" t="s">
        <v>1266</v>
      </c>
      <c r="G97" s="317"/>
      <c r="H97" s="293" t="s">
        <v>1304</v>
      </c>
      <c r="I97" s="293" t="s">
        <v>1301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1305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1260</v>
      </c>
      <c r="D103" s="308"/>
      <c r="E103" s="308"/>
      <c r="F103" s="308" t="s">
        <v>1261</v>
      </c>
      <c r="G103" s="309"/>
      <c r="H103" s="308" t="s">
        <v>54</v>
      </c>
      <c r="I103" s="308" t="s">
        <v>57</v>
      </c>
      <c r="J103" s="308" t="s">
        <v>1262</v>
      </c>
      <c r="K103" s="307"/>
    </row>
    <row r="104" s="1" customFormat="1" ht="17.25" customHeight="1">
      <c r="B104" s="305"/>
      <c r="C104" s="310" t="s">
        <v>1263</v>
      </c>
      <c r="D104" s="310"/>
      <c r="E104" s="310"/>
      <c r="F104" s="311" t="s">
        <v>1264</v>
      </c>
      <c r="G104" s="312"/>
      <c r="H104" s="310"/>
      <c r="I104" s="310"/>
      <c r="J104" s="310" t="s">
        <v>1265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53</v>
      </c>
      <c r="D106" s="315"/>
      <c r="E106" s="315"/>
      <c r="F106" s="316" t="s">
        <v>1266</v>
      </c>
      <c r="G106" s="293"/>
      <c r="H106" s="293" t="s">
        <v>1306</v>
      </c>
      <c r="I106" s="293" t="s">
        <v>1268</v>
      </c>
      <c r="J106" s="293">
        <v>20</v>
      </c>
      <c r="K106" s="307"/>
    </row>
    <row r="107" s="1" customFormat="1" ht="15" customHeight="1">
      <c r="B107" s="305"/>
      <c r="C107" s="293" t="s">
        <v>1269</v>
      </c>
      <c r="D107" s="293"/>
      <c r="E107" s="293"/>
      <c r="F107" s="316" t="s">
        <v>1266</v>
      </c>
      <c r="G107" s="293"/>
      <c r="H107" s="293" t="s">
        <v>1306</v>
      </c>
      <c r="I107" s="293" t="s">
        <v>1268</v>
      </c>
      <c r="J107" s="293">
        <v>120</v>
      </c>
      <c r="K107" s="307"/>
    </row>
    <row r="108" s="1" customFormat="1" ht="15" customHeight="1">
      <c r="B108" s="318"/>
      <c r="C108" s="293" t="s">
        <v>1271</v>
      </c>
      <c r="D108" s="293"/>
      <c r="E108" s="293"/>
      <c r="F108" s="316" t="s">
        <v>1272</v>
      </c>
      <c r="G108" s="293"/>
      <c r="H108" s="293" t="s">
        <v>1306</v>
      </c>
      <c r="I108" s="293" t="s">
        <v>1268</v>
      </c>
      <c r="J108" s="293">
        <v>50</v>
      </c>
      <c r="K108" s="307"/>
    </row>
    <row r="109" s="1" customFormat="1" ht="15" customHeight="1">
      <c r="B109" s="318"/>
      <c r="C109" s="293" t="s">
        <v>1274</v>
      </c>
      <c r="D109" s="293"/>
      <c r="E109" s="293"/>
      <c r="F109" s="316" t="s">
        <v>1266</v>
      </c>
      <c r="G109" s="293"/>
      <c r="H109" s="293" t="s">
        <v>1306</v>
      </c>
      <c r="I109" s="293" t="s">
        <v>1276</v>
      </c>
      <c r="J109" s="293"/>
      <c r="K109" s="307"/>
    </row>
    <row r="110" s="1" customFormat="1" ht="15" customHeight="1">
      <c r="B110" s="318"/>
      <c r="C110" s="293" t="s">
        <v>1285</v>
      </c>
      <c r="D110" s="293"/>
      <c r="E110" s="293"/>
      <c r="F110" s="316" t="s">
        <v>1272</v>
      </c>
      <c r="G110" s="293"/>
      <c r="H110" s="293" t="s">
        <v>1306</v>
      </c>
      <c r="I110" s="293" t="s">
        <v>1268</v>
      </c>
      <c r="J110" s="293">
        <v>50</v>
      </c>
      <c r="K110" s="307"/>
    </row>
    <row r="111" s="1" customFormat="1" ht="15" customHeight="1">
      <c r="B111" s="318"/>
      <c r="C111" s="293" t="s">
        <v>1293</v>
      </c>
      <c r="D111" s="293"/>
      <c r="E111" s="293"/>
      <c r="F111" s="316" t="s">
        <v>1272</v>
      </c>
      <c r="G111" s="293"/>
      <c r="H111" s="293" t="s">
        <v>1306</v>
      </c>
      <c r="I111" s="293" t="s">
        <v>1268</v>
      </c>
      <c r="J111" s="293">
        <v>50</v>
      </c>
      <c r="K111" s="307"/>
    </row>
    <row r="112" s="1" customFormat="1" ht="15" customHeight="1">
      <c r="B112" s="318"/>
      <c r="C112" s="293" t="s">
        <v>1291</v>
      </c>
      <c r="D112" s="293"/>
      <c r="E112" s="293"/>
      <c r="F112" s="316" t="s">
        <v>1272</v>
      </c>
      <c r="G112" s="293"/>
      <c r="H112" s="293" t="s">
        <v>1306</v>
      </c>
      <c r="I112" s="293" t="s">
        <v>1268</v>
      </c>
      <c r="J112" s="293">
        <v>50</v>
      </c>
      <c r="K112" s="307"/>
    </row>
    <row r="113" s="1" customFormat="1" ht="15" customHeight="1">
      <c r="B113" s="318"/>
      <c r="C113" s="293" t="s">
        <v>53</v>
      </c>
      <c r="D113" s="293"/>
      <c r="E113" s="293"/>
      <c r="F113" s="316" t="s">
        <v>1266</v>
      </c>
      <c r="G113" s="293"/>
      <c r="H113" s="293" t="s">
        <v>1307</v>
      </c>
      <c r="I113" s="293" t="s">
        <v>1268</v>
      </c>
      <c r="J113" s="293">
        <v>20</v>
      </c>
      <c r="K113" s="307"/>
    </row>
    <row r="114" s="1" customFormat="1" ht="15" customHeight="1">
      <c r="B114" s="318"/>
      <c r="C114" s="293" t="s">
        <v>1308</v>
      </c>
      <c r="D114" s="293"/>
      <c r="E114" s="293"/>
      <c r="F114" s="316" t="s">
        <v>1266</v>
      </c>
      <c r="G114" s="293"/>
      <c r="H114" s="293" t="s">
        <v>1309</v>
      </c>
      <c r="I114" s="293" t="s">
        <v>1268</v>
      </c>
      <c r="J114" s="293">
        <v>120</v>
      </c>
      <c r="K114" s="307"/>
    </row>
    <row r="115" s="1" customFormat="1" ht="15" customHeight="1">
      <c r="B115" s="318"/>
      <c r="C115" s="293" t="s">
        <v>38</v>
      </c>
      <c r="D115" s="293"/>
      <c r="E115" s="293"/>
      <c r="F115" s="316" t="s">
        <v>1266</v>
      </c>
      <c r="G115" s="293"/>
      <c r="H115" s="293" t="s">
        <v>1310</v>
      </c>
      <c r="I115" s="293" t="s">
        <v>1301</v>
      </c>
      <c r="J115" s="293"/>
      <c r="K115" s="307"/>
    </row>
    <row r="116" s="1" customFormat="1" ht="15" customHeight="1">
      <c r="B116" s="318"/>
      <c r="C116" s="293" t="s">
        <v>48</v>
      </c>
      <c r="D116" s="293"/>
      <c r="E116" s="293"/>
      <c r="F116" s="316" t="s">
        <v>1266</v>
      </c>
      <c r="G116" s="293"/>
      <c r="H116" s="293" t="s">
        <v>1311</v>
      </c>
      <c r="I116" s="293" t="s">
        <v>1301</v>
      </c>
      <c r="J116" s="293"/>
      <c r="K116" s="307"/>
    </row>
    <row r="117" s="1" customFormat="1" ht="15" customHeight="1">
      <c r="B117" s="318"/>
      <c r="C117" s="293" t="s">
        <v>57</v>
      </c>
      <c r="D117" s="293"/>
      <c r="E117" s="293"/>
      <c r="F117" s="316" t="s">
        <v>1266</v>
      </c>
      <c r="G117" s="293"/>
      <c r="H117" s="293" t="s">
        <v>1312</v>
      </c>
      <c r="I117" s="293" t="s">
        <v>1313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1314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1260</v>
      </c>
      <c r="D123" s="308"/>
      <c r="E123" s="308"/>
      <c r="F123" s="308" t="s">
        <v>1261</v>
      </c>
      <c r="G123" s="309"/>
      <c r="H123" s="308" t="s">
        <v>54</v>
      </c>
      <c r="I123" s="308" t="s">
        <v>57</v>
      </c>
      <c r="J123" s="308" t="s">
        <v>1262</v>
      </c>
      <c r="K123" s="337"/>
    </row>
    <row r="124" s="1" customFormat="1" ht="17.25" customHeight="1">
      <c r="B124" s="336"/>
      <c r="C124" s="310" t="s">
        <v>1263</v>
      </c>
      <c r="D124" s="310"/>
      <c r="E124" s="310"/>
      <c r="F124" s="311" t="s">
        <v>1264</v>
      </c>
      <c r="G124" s="312"/>
      <c r="H124" s="310"/>
      <c r="I124" s="310"/>
      <c r="J124" s="310" t="s">
        <v>1265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1269</v>
      </c>
      <c r="D126" s="315"/>
      <c r="E126" s="315"/>
      <c r="F126" s="316" t="s">
        <v>1266</v>
      </c>
      <c r="G126" s="293"/>
      <c r="H126" s="293" t="s">
        <v>1306</v>
      </c>
      <c r="I126" s="293" t="s">
        <v>1268</v>
      </c>
      <c r="J126" s="293">
        <v>120</v>
      </c>
      <c r="K126" s="341"/>
    </row>
    <row r="127" s="1" customFormat="1" ht="15" customHeight="1">
      <c r="B127" s="338"/>
      <c r="C127" s="293" t="s">
        <v>1315</v>
      </c>
      <c r="D127" s="293"/>
      <c r="E127" s="293"/>
      <c r="F127" s="316" t="s">
        <v>1266</v>
      </c>
      <c r="G127" s="293"/>
      <c r="H127" s="293" t="s">
        <v>1316</v>
      </c>
      <c r="I127" s="293" t="s">
        <v>1268</v>
      </c>
      <c r="J127" s="293" t="s">
        <v>1317</v>
      </c>
      <c r="K127" s="341"/>
    </row>
    <row r="128" s="1" customFormat="1" ht="15" customHeight="1">
      <c r="B128" s="338"/>
      <c r="C128" s="293" t="s">
        <v>1214</v>
      </c>
      <c r="D128" s="293"/>
      <c r="E128" s="293"/>
      <c r="F128" s="316" t="s">
        <v>1266</v>
      </c>
      <c r="G128" s="293"/>
      <c r="H128" s="293" t="s">
        <v>1318</v>
      </c>
      <c r="I128" s="293" t="s">
        <v>1268</v>
      </c>
      <c r="J128" s="293" t="s">
        <v>1317</v>
      </c>
      <c r="K128" s="341"/>
    </row>
    <row r="129" s="1" customFormat="1" ht="15" customHeight="1">
      <c r="B129" s="338"/>
      <c r="C129" s="293" t="s">
        <v>1277</v>
      </c>
      <c r="D129" s="293"/>
      <c r="E129" s="293"/>
      <c r="F129" s="316" t="s">
        <v>1272</v>
      </c>
      <c r="G129" s="293"/>
      <c r="H129" s="293" t="s">
        <v>1278</v>
      </c>
      <c r="I129" s="293" t="s">
        <v>1268</v>
      </c>
      <c r="J129" s="293">
        <v>15</v>
      </c>
      <c r="K129" s="341"/>
    </row>
    <row r="130" s="1" customFormat="1" ht="15" customHeight="1">
      <c r="B130" s="338"/>
      <c r="C130" s="319" t="s">
        <v>1279</v>
      </c>
      <c r="D130" s="319"/>
      <c r="E130" s="319"/>
      <c r="F130" s="320" t="s">
        <v>1272</v>
      </c>
      <c r="G130" s="319"/>
      <c r="H130" s="319" t="s">
        <v>1280</v>
      </c>
      <c r="I130" s="319" t="s">
        <v>1268</v>
      </c>
      <c r="J130" s="319">
        <v>15</v>
      </c>
      <c r="K130" s="341"/>
    </row>
    <row r="131" s="1" customFormat="1" ht="15" customHeight="1">
      <c r="B131" s="338"/>
      <c r="C131" s="319" t="s">
        <v>1281</v>
      </c>
      <c r="D131" s="319"/>
      <c r="E131" s="319"/>
      <c r="F131" s="320" t="s">
        <v>1272</v>
      </c>
      <c r="G131" s="319"/>
      <c r="H131" s="319" t="s">
        <v>1282</v>
      </c>
      <c r="I131" s="319" t="s">
        <v>1268</v>
      </c>
      <c r="J131" s="319">
        <v>20</v>
      </c>
      <c r="K131" s="341"/>
    </row>
    <row r="132" s="1" customFormat="1" ht="15" customHeight="1">
      <c r="B132" s="338"/>
      <c r="C132" s="319" t="s">
        <v>1283</v>
      </c>
      <c r="D132" s="319"/>
      <c r="E132" s="319"/>
      <c r="F132" s="320" t="s">
        <v>1272</v>
      </c>
      <c r="G132" s="319"/>
      <c r="H132" s="319" t="s">
        <v>1284</v>
      </c>
      <c r="I132" s="319" t="s">
        <v>1268</v>
      </c>
      <c r="J132" s="319">
        <v>20</v>
      </c>
      <c r="K132" s="341"/>
    </row>
    <row r="133" s="1" customFormat="1" ht="15" customHeight="1">
      <c r="B133" s="338"/>
      <c r="C133" s="293" t="s">
        <v>1271</v>
      </c>
      <c r="D133" s="293"/>
      <c r="E133" s="293"/>
      <c r="F133" s="316" t="s">
        <v>1272</v>
      </c>
      <c r="G133" s="293"/>
      <c r="H133" s="293" t="s">
        <v>1306</v>
      </c>
      <c r="I133" s="293" t="s">
        <v>1268</v>
      </c>
      <c r="J133" s="293">
        <v>50</v>
      </c>
      <c r="K133" s="341"/>
    </row>
    <row r="134" s="1" customFormat="1" ht="15" customHeight="1">
      <c r="B134" s="338"/>
      <c r="C134" s="293" t="s">
        <v>1285</v>
      </c>
      <c r="D134" s="293"/>
      <c r="E134" s="293"/>
      <c r="F134" s="316" t="s">
        <v>1272</v>
      </c>
      <c r="G134" s="293"/>
      <c r="H134" s="293" t="s">
        <v>1306</v>
      </c>
      <c r="I134" s="293" t="s">
        <v>1268</v>
      </c>
      <c r="J134" s="293">
        <v>50</v>
      </c>
      <c r="K134" s="341"/>
    </row>
    <row r="135" s="1" customFormat="1" ht="15" customHeight="1">
      <c r="B135" s="338"/>
      <c r="C135" s="293" t="s">
        <v>1291</v>
      </c>
      <c r="D135" s="293"/>
      <c r="E135" s="293"/>
      <c r="F135" s="316" t="s">
        <v>1272</v>
      </c>
      <c r="G135" s="293"/>
      <c r="H135" s="293" t="s">
        <v>1306</v>
      </c>
      <c r="I135" s="293" t="s">
        <v>1268</v>
      </c>
      <c r="J135" s="293">
        <v>50</v>
      </c>
      <c r="K135" s="341"/>
    </row>
    <row r="136" s="1" customFormat="1" ht="15" customHeight="1">
      <c r="B136" s="338"/>
      <c r="C136" s="293" t="s">
        <v>1293</v>
      </c>
      <c r="D136" s="293"/>
      <c r="E136" s="293"/>
      <c r="F136" s="316" t="s">
        <v>1272</v>
      </c>
      <c r="G136" s="293"/>
      <c r="H136" s="293" t="s">
        <v>1306</v>
      </c>
      <c r="I136" s="293" t="s">
        <v>1268</v>
      </c>
      <c r="J136" s="293">
        <v>50</v>
      </c>
      <c r="K136" s="341"/>
    </row>
    <row r="137" s="1" customFormat="1" ht="15" customHeight="1">
      <c r="B137" s="338"/>
      <c r="C137" s="293" t="s">
        <v>1294</v>
      </c>
      <c r="D137" s="293"/>
      <c r="E137" s="293"/>
      <c r="F137" s="316" t="s">
        <v>1272</v>
      </c>
      <c r="G137" s="293"/>
      <c r="H137" s="293" t="s">
        <v>1319</v>
      </c>
      <c r="I137" s="293" t="s">
        <v>1268</v>
      </c>
      <c r="J137" s="293">
        <v>255</v>
      </c>
      <c r="K137" s="341"/>
    </row>
    <row r="138" s="1" customFormat="1" ht="15" customHeight="1">
      <c r="B138" s="338"/>
      <c r="C138" s="293" t="s">
        <v>1296</v>
      </c>
      <c r="D138" s="293"/>
      <c r="E138" s="293"/>
      <c r="F138" s="316" t="s">
        <v>1266</v>
      </c>
      <c r="G138" s="293"/>
      <c r="H138" s="293" t="s">
        <v>1320</v>
      </c>
      <c r="I138" s="293" t="s">
        <v>1298</v>
      </c>
      <c r="J138" s="293"/>
      <c r="K138" s="341"/>
    </row>
    <row r="139" s="1" customFormat="1" ht="15" customHeight="1">
      <c r="B139" s="338"/>
      <c r="C139" s="293" t="s">
        <v>1299</v>
      </c>
      <c r="D139" s="293"/>
      <c r="E139" s="293"/>
      <c r="F139" s="316" t="s">
        <v>1266</v>
      </c>
      <c r="G139" s="293"/>
      <c r="H139" s="293" t="s">
        <v>1321</v>
      </c>
      <c r="I139" s="293" t="s">
        <v>1301</v>
      </c>
      <c r="J139" s="293"/>
      <c r="K139" s="341"/>
    </row>
    <row r="140" s="1" customFormat="1" ht="15" customHeight="1">
      <c r="B140" s="338"/>
      <c r="C140" s="293" t="s">
        <v>1302</v>
      </c>
      <c r="D140" s="293"/>
      <c r="E140" s="293"/>
      <c r="F140" s="316" t="s">
        <v>1266</v>
      </c>
      <c r="G140" s="293"/>
      <c r="H140" s="293" t="s">
        <v>1302</v>
      </c>
      <c r="I140" s="293" t="s">
        <v>1301</v>
      </c>
      <c r="J140" s="293"/>
      <c r="K140" s="341"/>
    </row>
    <row r="141" s="1" customFormat="1" ht="15" customHeight="1">
      <c r="B141" s="338"/>
      <c r="C141" s="293" t="s">
        <v>38</v>
      </c>
      <c r="D141" s="293"/>
      <c r="E141" s="293"/>
      <c r="F141" s="316" t="s">
        <v>1266</v>
      </c>
      <c r="G141" s="293"/>
      <c r="H141" s="293" t="s">
        <v>1322</v>
      </c>
      <c r="I141" s="293" t="s">
        <v>1301</v>
      </c>
      <c r="J141" s="293"/>
      <c r="K141" s="341"/>
    </row>
    <row r="142" s="1" customFormat="1" ht="15" customHeight="1">
      <c r="B142" s="338"/>
      <c r="C142" s="293" t="s">
        <v>1323</v>
      </c>
      <c r="D142" s="293"/>
      <c r="E142" s="293"/>
      <c r="F142" s="316" t="s">
        <v>1266</v>
      </c>
      <c r="G142" s="293"/>
      <c r="H142" s="293" t="s">
        <v>1324</v>
      </c>
      <c r="I142" s="293" t="s">
        <v>1301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1325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1260</v>
      </c>
      <c r="D148" s="308"/>
      <c r="E148" s="308"/>
      <c r="F148" s="308" t="s">
        <v>1261</v>
      </c>
      <c r="G148" s="309"/>
      <c r="H148" s="308" t="s">
        <v>54</v>
      </c>
      <c r="I148" s="308" t="s">
        <v>57</v>
      </c>
      <c r="J148" s="308" t="s">
        <v>1262</v>
      </c>
      <c r="K148" s="307"/>
    </row>
    <row r="149" s="1" customFormat="1" ht="17.25" customHeight="1">
      <c r="B149" s="305"/>
      <c r="C149" s="310" t="s">
        <v>1263</v>
      </c>
      <c r="D149" s="310"/>
      <c r="E149" s="310"/>
      <c r="F149" s="311" t="s">
        <v>1264</v>
      </c>
      <c r="G149" s="312"/>
      <c r="H149" s="310"/>
      <c r="I149" s="310"/>
      <c r="J149" s="310" t="s">
        <v>1265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1269</v>
      </c>
      <c r="D151" s="293"/>
      <c r="E151" s="293"/>
      <c r="F151" s="346" t="s">
        <v>1266</v>
      </c>
      <c r="G151" s="293"/>
      <c r="H151" s="345" t="s">
        <v>1306</v>
      </c>
      <c r="I151" s="345" t="s">
        <v>1268</v>
      </c>
      <c r="J151" s="345">
        <v>120</v>
      </c>
      <c r="K151" s="341"/>
    </row>
    <row r="152" s="1" customFormat="1" ht="15" customHeight="1">
      <c r="B152" s="318"/>
      <c r="C152" s="345" t="s">
        <v>1315</v>
      </c>
      <c r="D152" s="293"/>
      <c r="E152" s="293"/>
      <c r="F152" s="346" t="s">
        <v>1266</v>
      </c>
      <c r="G152" s="293"/>
      <c r="H152" s="345" t="s">
        <v>1326</v>
      </c>
      <c r="I152" s="345" t="s">
        <v>1268</v>
      </c>
      <c r="J152" s="345" t="s">
        <v>1317</v>
      </c>
      <c r="K152" s="341"/>
    </row>
    <row r="153" s="1" customFormat="1" ht="15" customHeight="1">
      <c r="B153" s="318"/>
      <c r="C153" s="345" t="s">
        <v>1214</v>
      </c>
      <c r="D153" s="293"/>
      <c r="E153" s="293"/>
      <c r="F153" s="346" t="s">
        <v>1266</v>
      </c>
      <c r="G153" s="293"/>
      <c r="H153" s="345" t="s">
        <v>1327</v>
      </c>
      <c r="I153" s="345" t="s">
        <v>1268</v>
      </c>
      <c r="J153" s="345" t="s">
        <v>1317</v>
      </c>
      <c r="K153" s="341"/>
    </row>
    <row r="154" s="1" customFormat="1" ht="15" customHeight="1">
      <c r="B154" s="318"/>
      <c r="C154" s="345" t="s">
        <v>1271</v>
      </c>
      <c r="D154" s="293"/>
      <c r="E154" s="293"/>
      <c r="F154" s="346" t="s">
        <v>1272</v>
      </c>
      <c r="G154" s="293"/>
      <c r="H154" s="345" t="s">
        <v>1306</v>
      </c>
      <c r="I154" s="345" t="s">
        <v>1268</v>
      </c>
      <c r="J154" s="345">
        <v>50</v>
      </c>
      <c r="K154" s="341"/>
    </row>
    <row r="155" s="1" customFormat="1" ht="15" customHeight="1">
      <c r="B155" s="318"/>
      <c r="C155" s="345" t="s">
        <v>1274</v>
      </c>
      <c r="D155" s="293"/>
      <c r="E155" s="293"/>
      <c r="F155" s="346" t="s">
        <v>1266</v>
      </c>
      <c r="G155" s="293"/>
      <c r="H155" s="345" t="s">
        <v>1306</v>
      </c>
      <c r="I155" s="345" t="s">
        <v>1276</v>
      </c>
      <c r="J155" s="345"/>
      <c r="K155" s="341"/>
    </row>
    <row r="156" s="1" customFormat="1" ht="15" customHeight="1">
      <c r="B156" s="318"/>
      <c r="C156" s="345" t="s">
        <v>1285</v>
      </c>
      <c r="D156" s="293"/>
      <c r="E156" s="293"/>
      <c r="F156" s="346" t="s">
        <v>1272</v>
      </c>
      <c r="G156" s="293"/>
      <c r="H156" s="345" t="s">
        <v>1306</v>
      </c>
      <c r="I156" s="345" t="s">
        <v>1268</v>
      </c>
      <c r="J156" s="345">
        <v>50</v>
      </c>
      <c r="K156" s="341"/>
    </row>
    <row r="157" s="1" customFormat="1" ht="15" customHeight="1">
      <c r="B157" s="318"/>
      <c r="C157" s="345" t="s">
        <v>1293</v>
      </c>
      <c r="D157" s="293"/>
      <c r="E157" s="293"/>
      <c r="F157" s="346" t="s">
        <v>1272</v>
      </c>
      <c r="G157" s="293"/>
      <c r="H157" s="345" t="s">
        <v>1306</v>
      </c>
      <c r="I157" s="345" t="s">
        <v>1268</v>
      </c>
      <c r="J157" s="345">
        <v>50</v>
      </c>
      <c r="K157" s="341"/>
    </row>
    <row r="158" s="1" customFormat="1" ht="15" customHeight="1">
      <c r="B158" s="318"/>
      <c r="C158" s="345" t="s">
        <v>1291</v>
      </c>
      <c r="D158" s="293"/>
      <c r="E158" s="293"/>
      <c r="F158" s="346" t="s">
        <v>1272</v>
      </c>
      <c r="G158" s="293"/>
      <c r="H158" s="345" t="s">
        <v>1306</v>
      </c>
      <c r="I158" s="345" t="s">
        <v>1268</v>
      </c>
      <c r="J158" s="345">
        <v>50</v>
      </c>
      <c r="K158" s="341"/>
    </row>
    <row r="159" s="1" customFormat="1" ht="15" customHeight="1">
      <c r="B159" s="318"/>
      <c r="C159" s="345" t="s">
        <v>82</v>
      </c>
      <c r="D159" s="293"/>
      <c r="E159" s="293"/>
      <c r="F159" s="346" t="s">
        <v>1266</v>
      </c>
      <c r="G159" s="293"/>
      <c r="H159" s="345" t="s">
        <v>1328</v>
      </c>
      <c r="I159" s="345" t="s">
        <v>1268</v>
      </c>
      <c r="J159" s="345" t="s">
        <v>1329</v>
      </c>
      <c r="K159" s="341"/>
    </row>
    <row r="160" s="1" customFormat="1" ht="15" customHeight="1">
      <c r="B160" s="318"/>
      <c r="C160" s="345" t="s">
        <v>1330</v>
      </c>
      <c r="D160" s="293"/>
      <c r="E160" s="293"/>
      <c r="F160" s="346" t="s">
        <v>1266</v>
      </c>
      <c r="G160" s="293"/>
      <c r="H160" s="345" t="s">
        <v>1331</v>
      </c>
      <c r="I160" s="345" t="s">
        <v>1301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1332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1260</v>
      </c>
      <c r="D166" s="308"/>
      <c r="E166" s="308"/>
      <c r="F166" s="308" t="s">
        <v>1261</v>
      </c>
      <c r="G166" s="350"/>
      <c r="H166" s="351" t="s">
        <v>54</v>
      </c>
      <c r="I166" s="351" t="s">
        <v>57</v>
      </c>
      <c r="J166" s="308" t="s">
        <v>1262</v>
      </c>
      <c r="K166" s="285"/>
    </row>
    <row r="167" s="1" customFormat="1" ht="17.25" customHeight="1">
      <c r="B167" s="286"/>
      <c r="C167" s="310" t="s">
        <v>1263</v>
      </c>
      <c r="D167" s="310"/>
      <c r="E167" s="310"/>
      <c r="F167" s="311" t="s">
        <v>1264</v>
      </c>
      <c r="G167" s="352"/>
      <c r="H167" s="353"/>
      <c r="I167" s="353"/>
      <c r="J167" s="310" t="s">
        <v>1265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1269</v>
      </c>
      <c r="D169" s="293"/>
      <c r="E169" s="293"/>
      <c r="F169" s="316" t="s">
        <v>1266</v>
      </c>
      <c r="G169" s="293"/>
      <c r="H169" s="293" t="s">
        <v>1306</v>
      </c>
      <c r="I169" s="293" t="s">
        <v>1268</v>
      </c>
      <c r="J169" s="293">
        <v>120</v>
      </c>
      <c r="K169" s="341"/>
    </row>
    <row r="170" s="1" customFormat="1" ht="15" customHeight="1">
      <c r="B170" s="318"/>
      <c r="C170" s="293" t="s">
        <v>1315</v>
      </c>
      <c r="D170" s="293"/>
      <c r="E170" s="293"/>
      <c r="F170" s="316" t="s">
        <v>1266</v>
      </c>
      <c r="G170" s="293"/>
      <c r="H170" s="293" t="s">
        <v>1316</v>
      </c>
      <c r="I170" s="293" t="s">
        <v>1268</v>
      </c>
      <c r="J170" s="293" t="s">
        <v>1317</v>
      </c>
      <c r="K170" s="341"/>
    </row>
    <row r="171" s="1" customFormat="1" ht="15" customHeight="1">
      <c r="B171" s="318"/>
      <c r="C171" s="293" t="s">
        <v>1214</v>
      </c>
      <c r="D171" s="293"/>
      <c r="E171" s="293"/>
      <c r="F171" s="316" t="s">
        <v>1266</v>
      </c>
      <c r="G171" s="293"/>
      <c r="H171" s="293" t="s">
        <v>1333</v>
      </c>
      <c r="I171" s="293" t="s">
        <v>1268</v>
      </c>
      <c r="J171" s="293" t="s">
        <v>1317</v>
      </c>
      <c r="K171" s="341"/>
    </row>
    <row r="172" s="1" customFormat="1" ht="15" customHeight="1">
      <c r="B172" s="318"/>
      <c r="C172" s="293" t="s">
        <v>1271</v>
      </c>
      <c r="D172" s="293"/>
      <c r="E172" s="293"/>
      <c r="F172" s="316" t="s">
        <v>1272</v>
      </c>
      <c r="G172" s="293"/>
      <c r="H172" s="293" t="s">
        <v>1333</v>
      </c>
      <c r="I172" s="293" t="s">
        <v>1268</v>
      </c>
      <c r="J172" s="293">
        <v>50</v>
      </c>
      <c r="K172" s="341"/>
    </row>
    <row r="173" s="1" customFormat="1" ht="15" customHeight="1">
      <c r="B173" s="318"/>
      <c r="C173" s="293" t="s">
        <v>1274</v>
      </c>
      <c r="D173" s="293"/>
      <c r="E173" s="293"/>
      <c r="F173" s="316" t="s">
        <v>1266</v>
      </c>
      <c r="G173" s="293"/>
      <c r="H173" s="293" t="s">
        <v>1333</v>
      </c>
      <c r="I173" s="293" t="s">
        <v>1276</v>
      </c>
      <c r="J173" s="293"/>
      <c r="K173" s="341"/>
    </row>
    <row r="174" s="1" customFormat="1" ht="15" customHeight="1">
      <c r="B174" s="318"/>
      <c r="C174" s="293" t="s">
        <v>1285</v>
      </c>
      <c r="D174" s="293"/>
      <c r="E174" s="293"/>
      <c r="F174" s="316" t="s">
        <v>1272</v>
      </c>
      <c r="G174" s="293"/>
      <c r="H174" s="293" t="s">
        <v>1333</v>
      </c>
      <c r="I174" s="293" t="s">
        <v>1268</v>
      </c>
      <c r="J174" s="293">
        <v>50</v>
      </c>
      <c r="K174" s="341"/>
    </row>
    <row r="175" s="1" customFormat="1" ht="15" customHeight="1">
      <c r="B175" s="318"/>
      <c r="C175" s="293" t="s">
        <v>1293</v>
      </c>
      <c r="D175" s="293"/>
      <c r="E175" s="293"/>
      <c r="F175" s="316" t="s">
        <v>1272</v>
      </c>
      <c r="G175" s="293"/>
      <c r="H175" s="293" t="s">
        <v>1333</v>
      </c>
      <c r="I175" s="293" t="s">
        <v>1268</v>
      </c>
      <c r="J175" s="293">
        <v>50</v>
      </c>
      <c r="K175" s="341"/>
    </row>
    <row r="176" s="1" customFormat="1" ht="15" customHeight="1">
      <c r="B176" s="318"/>
      <c r="C176" s="293" t="s">
        <v>1291</v>
      </c>
      <c r="D176" s="293"/>
      <c r="E176" s="293"/>
      <c r="F176" s="316" t="s">
        <v>1272</v>
      </c>
      <c r="G176" s="293"/>
      <c r="H176" s="293" t="s">
        <v>1333</v>
      </c>
      <c r="I176" s="293" t="s">
        <v>1268</v>
      </c>
      <c r="J176" s="293">
        <v>50</v>
      </c>
      <c r="K176" s="341"/>
    </row>
    <row r="177" s="1" customFormat="1" ht="15" customHeight="1">
      <c r="B177" s="318"/>
      <c r="C177" s="293" t="s">
        <v>108</v>
      </c>
      <c r="D177" s="293"/>
      <c r="E177" s="293"/>
      <c r="F177" s="316" t="s">
        <v>1266</v>
      </c>
      <c r="G177" s="293"/>
      <c r="H177" s="293" t="s">
        <v>1334</v>
      </c>
      <c r="I177" s="293" t="s">
        <v>1335</v>
      </c>
      <c r="J177" s="293"/>
      <c r="K177" s="341"/>
    </row>
    <row r="178" s="1" customFormat="1" ht="15" customHeight="1">
      <c r="B178" s="318"/>
      <c r="C178" s="293" t="s">
        <v>57</v>
      </c>
      <c r="D178" s="293"/>
      <c r="E178" s="293"/>
      <c r="F178" s="316" t="s">
        <v>1266</v>
      </c>
      <c r="G178" s="293"/>
      <c r="H178" s="293" t="s">
        <v>1336</v>
      </c>
      <c r="I178" s="293" t="s">
        <v>1337</v>
      </c>
      <c r="J178" s="293">
        <v>1</v>
      </c>
      <c r="K178" s="341"/>
    </row>
    <row r="179" s="1" customFormat="1" ht="15" customHeight="1">
      <c r="B179" s="318"/>
      <c r="C179" s="293" t="s">
        <v>53</v>
      </c>
      <c r="D179" s="293"/>
      <c r="E179" s="293"/>
      <c r="F179" s="316" t="s">
        <v>1266</v>
      </c>
      <c r="G179" s="293"/>
      <c r="H179" s="293" t="s">
        <v>1338</v>
      </c>
      <c r="I179" s="293" t="s">
        <v>1268</v>
      </c>
      <c r="J179" s="293">
        <v>20</v>
      </c>
      <c r="K179" s="341"/>
    </row>
    <row r="180" s="1" customFormat="1" ht="15" customHeight="1">
      <c r="B180" s="318"/>
      <c r="C180" s="293" t="s">
        <v>54</v>
      </c>
      <c r="D180" s="293"/>
      <c r="E180" s="293"/>
      <c r="F180" s="316" t="s">
        <v>1266</v>
      </c>
      <c r="G180" s="293"/>
      <c r="H180" s="293" t="s">
        <v>1339</v>
      </c>
      <c r="I180" s="293" t="s">
        <v>1268</v>
      </c>
      <c r="J180" s="293">
        <v>255</v>
      </c>
      <c r="K180" s="341"/>
    </row>
    <row r="181" s="1" customFormat="1" ht="15" customHeight="1">
      <c r="B181" s="318"/>
      <c r="C181" s="293" t="s">
        <v>109</v>
      </c>
      <c r="D181" s="293"/>
      <c r="E181" s="293"/>
      <c r="F181" s="316" t="s">
        <v>1266</v>
      </c>
      <c r="G181" s="293"/>
      <c r="H181" s="293" t="s">
        <v>1230</v>
      </c>
      <c r="I181" s="293" t="s">
        <v>1268</v>
      </c>
      <c r="J181" s="293">
        <v>10</v>
      </c>
      <c r="K181" s="341"/>
    </row>
    <row r="182" s="1" customFormat="1" ht="15" customHeight="1">
      <c r="B182" s="318"/>
      <c r="C182" s="293" t="s">
        <v>110</v>
      </c>
      <c r="D182" s="293"/>
      <c r="E182" s="293"/>
      <c r="F182" s="316" t="s">
        <v>1266</v>
      </c>
      <c r="G182" s="293"/>
      <c r="H182" s="293" t="s">
        <v>1340</v>
      </c>
      <c r="I182" s="293" t="s">
        <v>1301</v>
      </c>
      <c r="J182" s="293"/>
      <c r="K182" s="341"/>
    </row>
    <row r="183" s="1" customFormat="1" ht="15" customHeight="1">
      <c r="B183" s="318"/>
      <c r="C183" s="293" t="s">
        <v>1341</v>
      </c>
      <c r="D183" s="293"/>
      <c r="E183" s="293"/>
      <c r="F183" s="316" t="s">
        <v>1266</v>
      </c>
      <c r="G183" s="293"/>
      <c r="H183" s="293" t="s">
        <v>1342</v>
      </c>
      <c r="I183" s="293" t="s">
        <v>1301</v>
      </c>
      <c r="J183" s="293"/>
      <c r="K183" s="341"/>
    </row>
    <row r="184" s="1" customFormat="1" ht="15" customHeight="1">
      <c r="B184" s="318"/>
      <c r="C184" s="293" t="s">
        <v>1330</v>
      </c>
      <c r="D184" s="293"/>
      <c r="E184" s="293"/>
      <c r="F184" s="316" t="s">
        <v>1266</v>
      </c>
      <c r="G184" s="293"/>
      <c r="H184" s="293" t="s">
        <v>1343</v>
      </c>
      <c r="I184" s="293" t="s">
        <v>1301</v>
      </c>
      <c r="J184" s="293"/>
      <c r="K184" s="341"/>
    </row>
    <row r="185" s="1" customFormat="1" ht="15" customHeight="1">
      <c r="B185" s="318"/>
      <c r="C185" s="293" t="s">
        <v>112</v>
      </c>
      <c r="D185" s="293"/>
      <c r="E185" s="293"/>
      <c r="F185" s="316" t="s">
        <v>1272</v>
      </c>
      <c r="G185" s="293"/>
      <c r="H185" s="293" t="s">
        <v>1344</v>
      </c>
      <c r="I185" s="293" t="s">
        <v>1268</v>
      </c>
      <c r="J185" s="293">
        <v>50</v>
      </c>
      <c r="K185" s="341"/>
    </row>
    <row r="186" s="1" customFormat="1" ht="15" customHeight="1">
      <c r="B186" s="318"/>
      <c r="C186" s="293" t="s">
        <v>1345</v>
      </c>
      <c r="D186" s="293"/>
      <c r="E186" s="293"/>
      <c r="F186" s="316" t="s">
        <v>1272</v>
      </c>
      <c r="G186" s="293"/>
      <c r="H186" s="293" t="s">
        <v>1346</v>
      </c>
      <c r="I186" s="293" t="s">
        <v>1347</v>
      </c>
      <c r="J186" s="293"/>
      <c r="K186" s="341"/>
    </row>
    <row r="187" s="1" customFormat="1" ht="15" customHeight="1">
      <c r="B187" s="318"/>
      <c r="C187" s="293" t="s">
        <v>1348</v>
      </c>
      <c r="D187" s="293"/>
      <c r="E187" s="293"/>
      <c r="F187" s="316" t="s">
        <v>1272</v>
      </c>
      <c r="G187" s="293"/>
      <c r="H187" s="293" t="s">
        <v>1349</v>
      </c>
      <c r="I187" s="293" t="s">
        <v>1347</v>
      </c>
      <c r="J187" s="293"/>
      <c r="K187" s="341"/>
    </row>
    <row r="188" s="1" customFormat="1" ht="15" customHeight="1">
      <c r="B188" s="318"/>
      <c r="C188" s="293" t="s">
        <v>1350</v>
      </c>
      <c r="D188" s="293"/>
      <c r="E188" s="293"/>
      <c r="F188" s="316" t="s">
        <v>1272</v>
      </c>
      <c r="G188" s="293"/>
      <c r="H188" s="293" t="s">
        <v>1351</v>
      </c>
      <c r="I188" s="293" t="s">
        <v>1347</v>
      </c>
      <c r="J188" s="293"/>
      <c r="K188" s="341"/>
    </row>
    <row r="189" s="1" customFormat="1" ht="15" customHeight="1">
      <c r="B189" s="318"/>
      <c r="C189" s="354" t="s">
        <v>1352</v>
      </c>
      <c r="D189" s="293"/>
      <c r="E189" s="293"/>
      <c r="F189" s="316" t="s">
        <v>1272</v>
      </c>
      <c r="G189" s="293"/>
      <c r="H189" s="293" t="s">
        <v>1353</v>
      </c>
      <c r="I189" s="293" t="s">
        <v>1354</v>
      </c>
      <c r="J189" s="355" t="s">
        <v>1355</v>
      </c>
      <c r="K189" s="341"/>
    </row>
    <row r="190" s="18" customFormat="1" ht="15" customHeight="1">
      <c r="B190" s="356"/>
      <c r="C190" s="357" t="s">
        <v>1356</v>
      </c>
      <c r="D190" s="358"/>
      <c r="E190" s="358"/>
      <c r="F190" s="359" t="s">
        <v>1272</v>
      </c>
      <c r="G190" s="358"/>
      <c r="H190" s="358" t="s">
        <v>1357</v>
      </c>
      <c r="I190" s="358" t="s">
        <v>1354</v>
      </c>
      <c r="J190" s="360" t="s">
        <v>1355</v>
      </c>
      <c r="K190" s="361"/>
    </row>
    <row r="191" s="1" customFormat="1" ht="15" customHeight="1">
      <c r="B191" s="318"/>
      <c r="C191" s="354" t="s">
        <v>42</v>
      </c>
      <c r="D191" s="293"/>
      <c r="E191" s="293"/>
      <c r="F191" s="316" t="s">
        <v>1266</v>
      </c>
      <c r="G191" s="293"/>
      <c r="H191" s="290" t="s">
        <v>1358</v>
      </c>
      <c r="I191" s="293" t="s">
        <v>1359</v>
      </c>
      <c r="J191" s="293"/>
      <c r="K191" s="341"/>
    </row>
    <row r="192" s="1" customFormat="1" ht="15" customHeight="1">
      <c r="B192" s="318"/>
      <c r="C192" s="354" t="s">
        <v>1360</v>
      </c>
      <c r="D192" s="293"/>
      <c r="E192" s="293"/>
      <c r="F192" s="316" t="s">
        <v>1266</v>
      </c>
      <c r="G192" s="293"/>
      <c r="H192" s="293" t="s">
        <v>1361</v>
      </c>
      <c r="I192" s="293" t="s">
        <v>1301</v>
      </c>
      <c r="J192" s="293"/>
      <c r="K192" s="341"/>
    </row>
    <row r="193" s="1" customFormat="1" ht="15" customHeight="1">
      <c r="B193" s="318"/>
      <c r="C193" s="354" t="s">
        <v>1362</v>
      </c>
      <c r="D193" s="293"/>
      <c r="E193" s="293"/>
      <c r="F193" s="316" t="s">
        <v>1266</v>
      </c>
      <c r="G193" s="293"/>
      <c r="H193" s="293" t="s">
        <v>1363</v>
      </c>
      <c r="I193" s="293" t="s">
        <v>1301</v>
      </c>
      <c r="J193" s="293"/>
      <c r="K193" s="341"/>
    </row>
    <row r="194" s="1" customFormat="1" ht="15" customHeight="1">
      <c r="B194" s="318"/>
      <c r="C194" s="354" t="s">
        <v>1364</v>
      </c>
      <c r="D194" s="293"/>
      <c r="E194" s="293"/>
      <c r="F194" s="316" t="s">
        <v>1272</v>
      </c>
      <c r="G194" s="293"/>
      <c r="H194" s="293" t="s">
        <v>1365</v>
      </c>
      <c r="I194" s="293" t="s">
        <v>1301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1366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1367</v>
      </c>
      <c r="D201" s="363"/>
      <c r="E201" s="363"/>
      <c r="F201" s="363" t="s">
        <v>1368</v>
      </c>
      <c r="G201" s="364"/>
      <c r="H201" s="363" t="s">
        <v>1369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1359</v>
      </c>
      <c r="D203" s="293"/>
      <c r="E203" s="293"/>
      <c r="F203" s="316" t="s">
        <v>43</v>
      </c>
      <c r="G203" s="293"/>
      <c r="H203" s="293" t="s">
        <v>1370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44</v>
      </c>
      <c r="G204" s="293"/>
      <c r="H204" s="293" t="s">
        <v>1371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47</v>
      </c>
      <c r="G205" s="293"/>
      <c r="H205" s="293" t="s">
        <v>1372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45</v>
      </c>
      <c r="G206" s="293"/>
      <c r="H206" s="293" t="s">
        <v>1373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46</v>
      </c>
      <c r="G207" s="293"/>
      <c r="H207" s="293" t="s">
        <v>1374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1313</v>
      </c>
      <c r="D209" s="293"/>
      <c r="E209" s="293"/>
      <c r="F209" s="316" t="s">
        <v>76</v>
      </c>
      <c r="G209" s="293"/>
      <c r="H209" s="293" t="s">
        <v>1375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1208</v>
      </c>
      <c r="G210" s="293"/>
      <c r="H210" s="293" t="s">
        <v>1209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1206</v>
      </c>
      <c r="G211" s="293"/>
      <c r="H211" s="293" t="s">
        <v>1376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1210</v>
      </c>
      <c r="G212" s="354"/>
      <c r="H212" s="345" t="s">
        <v>1211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1212</v>
      </c>
      <c r="G213" s="354"/>
      <c r="H213" s="345" t="s">
        <v>1377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1337</v>
      </c>
      <c r="D215" s="293"/>
      <c r="E215" s="293"/>
      <c r="F215" s="316">
        <v>1</v>
      </c>
      <c r="G215" s="354"/>
      <c r="H215" s="345" t="s">
        <v>1378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1379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1380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1381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DESKTOP-473U3HR\Michal</dc:creator>
  <cp:lastModifiedBy>DESKTOP-473U3HR\Michal</cp:lastModifiedBy>
  <dcterms:created xsi:type="dcterms:W3CDTF">2025-05-06T14:48:33Z</dcterms:created>
  <dcterms:modified xsi:type="dcterms:W3CDTF">2025-05-06T14:48:36Z</dcterms:modified>
</cp:coreProperties>
</file>