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1.NP" sheetId="2" r:id="rId2"/>
    <sheet name="02 - 2.NP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'01 - 1.NP'!$C$92:$K$420</definedName>
    <definedName name="_xlnm.Print_Area" localSheetId="1">'01 - 1.NP'!$C$4:$J$39,'01 - 1.NP'!$C$45:$J$74,'01 - 1.NP'!$C$80:$K$420</definedName>
    <definedName name="_xlnm.Print_Titles" localSheetId="1">'01 - 1.NP'!$92:$92</definedName>
    <definedName name="_xlnm._FilterDatabase" localSheetId="2" hidden="1">'02 - 2.NP'!$C$92:$K$357</definedName>
    <definedName name="_xlnm.Print_Area" localSheetId="2">'02 - 2.NP'!$C$4:$J$39,'02 - 2.NP'!$C$45:$J$74,'02 - 2.NP'!$C$80:$K$357</definedName>
    <definedName name="_xlnm.Print_Titles" localSheetId="2">'02 - 2.NP'!$92:$92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357"/>
  <c r="BH357"/>
  <c r="BG357"/>
  <c r="BF357"/>
  <c r="T357"/>
  <c r="T356"/>
  <c r="R357"/>
  <c r="R356"/>
  <c r="P357"/>
  <c r="P356"/>
  <c r="BI355"/>
  <c r="BH355"/>
  <c r="BG355"/>
  <c r="BF355"/>
  <c r="T355"/>
  <c r="R355"/>
  <c r="P355"/>
  <c r="BI354"/>
  <c r="BH354"/>
  <c r="BG354"/>
  <c r="BF354"/>
  <c r="T354"/>
  <c r="R354"/>
  <c r="P354"/>
  <c r="BI353"/>
  <c r="BH353"/>
  <c r="BG353"/>
  <c r="BF353"/>
  <c r="T353"/>
  <c r="R353"/>
  <c r="P353"/>
  <c r="BI351"/>
  <c r="BH351"/>
  <c r="BG351"/>
  <c r="BF351"/>
  <c r="T351"/>
  <c r="R351"/>
  <c r="P351"/>
  <c r="BI332"/>
  <c r="BH332"/>
  <c r="BG332"/>
  <c r="BF332"/>
  <c r="T332"/>
  <c r="R332"/>
  <c r="P332"/>
  <c r="BI330"/>
  <c r="BH330"/>
  <c r="BG330"/>
  <c r="BF330"/>
  <c r="T330"/>
  <c r="R330"/>
  <c r="P330"/>
  <c r="BI327"/>
  <c r="BH327"/>
  <c r="BG327"/>
  <c r="BF327"/>
  <c r="T327"/>
  <c r="R327"/>
  <c r="P327"/>
  <c r="BI325"/>
  <c r="BH325"/>
  <c r="BG325"/>
  <c r="BF325"/>
  <c r="T325"/>
  <c r="R325"/>
  <c r="P325"/>
  <c r="BI322"/>
  <c r="BH322"/>
  <c r="BG322"/>
  <c r="BF322"/>
  <c r="T322"/>
  <c r="R322"/>
  <c r="P322"/>
  <c r="BI321"/>
  <c r="BH321"/>
  <c r="BG321"/>
  <c r="BF321"/>
  <c r="T321"/>
  <c r="R321"/>
  <c r="P321"/>
  <c r="BI299"/>
  <c r="BH299"/>
  <c r="BG299"/>
  <c r="BF299"/>
  <c r="T299"/>
  <c r="R299"/>
  <c r="P299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78"/>
  <c r="BH278"/>
  <c r="BG278"/>
  <c r="BF278"/>
  <c r="T278"/>
  <c r="R278"/>
  <c r="P278"/>
  <c r="BI273"/>
  <c r="BH273"/>
  <c r="BG273"/>
  <c r="BF273"/>
  <c r="T273"/>
  <c r="R273"/>
  <c r="P273"/>
  <c r="BI269"/>
  <c r="BH269"/>
  <c r="BG269"/>
  <c r="BF269"/>
  <c r="T269"/>
  <c r="R269"/>
  <c r="P269"/>
  <c r="BI266"/>
  <c r="BH266"/>
  <c r="BG266"/>
  <c r="BF266"/>
  <c r="T266"/>
  <c r="R266"/>
  <c r="P266"/>
  <c r="BI264"/>
  <c r="BH264"/>
  <c r="BG264"/>
  <c r="BF264"/>
  <c r="T264"/>
  <c r="R264"/>
  <c r="P264"/>
  <c r="BI261"/>
  <c r="BH261"/>
  <c r="BG261"/>
  <c r="BF261"/>
  <c r="T261"/>
  <c r="R261"/>
  <c r="P261"/>
  <c r="BI259"/>
  <c r="BH259"/>
  <c r="BG259"/>
  <c r="BF259"/>
  <c r="T259"/>
  <c r="R259"/>
  <c r="P259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49"/>
  <c r="BH249"/>
  <c r="BG249"/>
  <c r="BF249"/>
  <c r="T249"/>
  <c r="R249"/>
  <c r="P249"/>
  <c r="BI245"/>
  <c r="BH245"/>
  <c r="BG245"/>
  <c r="BF245"/>
  <c r="T245"/>
  <c r="R245"/>
  <c r="P245"/>
  <c r="BI241"/>
  <c r="BH241"/>
  <c r="BG241"/>
  <c r="BF241"/>
  <c r="T241"/>
  <c r="R241"/>
  <c r="P241"/>
  <c r="BI239"/>
  <c r="BH239"/>
  <c r="BG239"/>
  <c r="BF239"/>
  <c r="T239"/>
  <c r="R239"/>
  <c r="P239"/>
  <c r="BI236"/>
  <c r="BH236"/>
  <c r="BG236"/>
  <c r="BF236"/>
  <c r="T236"/>
  <c r="R236"/>
  <c r="P236"/>
  <c r="BI226"/>
  <c r="BH226"/>
  <c r="BG226"/>
  <c r="BF226"/>
  <c r="T226"/>
  <c r="R226"/>
  <c r="P226"/>
  <c r="BI223"/>
  <c r="BH223"/>
  <c r="BG223"/>
  <c r="BF223"/>
  <c r="T223"/>
  <c r="R223"/>
  <c r="P223"/>
  <c r="BI219"/>
  <c r="BH219"/>
  <c r="BG219"/>
  <c r="BF219"/>
  <c r="T219"/>
  <c r="R219"/>
  <c r="P219"/>
  <c r="BI216"/>
  <c r="BH216"/>
  <c r="BG216"/>
  <c r="BF216"/>
  <c r="T216"/>
  <c r="R216"/>
  <c r="P216"/>
  <c r="BI212"/>
  <c r="BH212"/>
  <c r="BG212"/>
  <c r="BF212"/>
  <c r="T212"/>
  <c r="R212"/>
  <c r="P212"/>
  <c r="BI211"/>
  <c r="BH211"/>
  <c r="BG211"/>
  <c r="BF211"/>
  <c r="T211"/>
  <c r="R211"/>
  <c r="P211"/>
  <c r="BI209"/>
  <c r="BH209"/>
  <c r="BG209"/>
  <c r="BF209"/>
  <c r="T209"/>
  <c r="R209"/>
  <c r="P209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5"/>
  <c r="BH185"/>
  <c r="BG185"/>
  <c r="BF185"/>
  <c r="T185"/>
  <c r="T184"/>
  <c r="R185"/>
  <c r="R184"/>
  <c r="P185"/>
  <c r="P184"/>
  <c r="BI182"/>
  <c r="BH182"/>
  <c r="BG182"/>
  <c r="BF182"/>
  <c r="T182"/>
  <c r="R182"/>
  <c r="P182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69"/>
  <c r="BH169"/>
  <c r="BG169"/>
  <c r="BF169"/>
  <c r="T169"/>
  <c r="R169"/>
  <c r="P169"/>
  <c r="BI159"/>
  <c r="BH159"/>
  <c r="BG159"/>
  <c r="BF159"/>
  <c r="T159"/>
  <c r="R159"/>
  <c r="P159"/>
  <c r="BI158"/>
  <c r="BH158"/>
  <c r="BG158"/>
  <c r="BF158"/>
  <c r="T158"/>
  <c r="R158"/>
  <c r="P158"/>
  <c r="BI149"/>
  <c r="BH149"/>
  <c r="BG149"/>
  <c r="BF149"/>
  <c r="T149"/>
  <c r="R149"/>
  <c r="P149"/>
  <c r="BI131"/>
  <c r="BH131"/>
  <c r="BG131"/>
  <c r="BF131"/>
  <c r="T131"/>
  <c r="R131"/>
  <c r="P131"/>
  <c r="BI121"/>
  <c r="BH121"/>
  <c r="BG121"/>
  <c r="BF121"/>
  <c r="T121"/>
  <c r="R121"/>
  <c r="P121"/>
  <c r="BI116"/>
  <c r="BH116"/>
  <c r="BG116"/>
  <c r="BF116"/>
  <c r="T116"/>
  <c r="R116"/>
  <c r="P116"/>
  <c r="BI98"/>
  <c r="BH98"/>
  <c r="BG98"/>
  <c r="BF98"/>
  <c r="T98"/>
  <c r="R98"/>
  <c r="P98"/>
  <c r="BI96"/>
  <c r="BH96"/>
  <c r="BG96"/>
  <c r="BF96"/>
  <c r="T96"/>
  <c r="R96"/>
  <c r="P96"/>
  <c r="J90"/>
  <c r="F89"/>
  <c r="F87"/>
  <c r="E85"/>
  <c r="J55"/>
  <c r="F54"/>
  <c r="F52"/>
  <c r="E50"/>
  <c r="J21"/>
  <c r="E21"/>
  <c r="J54"/>
  <c r="J20"/>
  <c r="J18"/>
  <c r="E18"/>
  <c r="F90"/>
  <c r="J17"/>
  <c r="J12"/>
  <c r="J87"/>
  <c r="E7"/>
  <c r="E83"/>
  <c i="2" r="J37"/>
  <c r="J36"/>
  <c i="1" r="AY55"/>
  <c i="2" r="J35"/>
  <c i="1" r="AX55"/>
  <c i="2" r="BI420"/>
  <c r="BH420"/>
  <c r="BG420"/>
  <c r="BF420"/>
  <c r="T420"/>
  <c r="T419"/>
  <c r="R420"/>
  <c r="R419"/>
  <c r="P420"/>
  <c r="P419"/>
  <c r="BI418"/>
  <c r="BH418"/>
  <c r="BG418"/>
  <c r="BF418"/>
  <c r="T418"/>
  <c r="R418"/>
  <c r="P418"/>
  <c r="BI417"/>
  <c r="BH417"/>
  <c r="BG417"/>
  <c r="BF417"/>
  <c r="T417"/>
  <c r="R417"/>
  <c r="P417"/>
  <c r="BI416"/>
  <c r="BH416"/>
  <c r="BG416"/>
  <c r="BF416"/>
  <c r="T416"/>
  <c r="R416"/>
  <c r="P416"/>
  <c r="BI414"/>
  <c r="BH414"/>
  <c r="BG414"/>
  <c r="BF414"/>
  <c r="T414"/>
  <c r="R414"/>
  <c r="P414"/>
  <c r="BI388"/>
  <c r="BH388"/>
  <c r="BG388"/>
  <c r="BF388"/>
  <c r="T388"/>
  <c r="R388"/>
  <c r="P388"/>
  <c r="BI386"/>
  <c r="BH386"/>
  <c r="BG386"/>
  <c r="BF386"/>
  <c r="T386"/>
  <c r="R386"/>
  <c r="P386"/>
  <c r="BI383"/>
  <c r="BH383"/>
  <c r="BG383"/>
  <c r="BF383"/>
  <c r="T383"/>
  <c r="R383"/>
  <c r="P383"/>
  <c r="BI381"/>
  <c r="BH381"/>
  <c r="BG381"/>
  <c r="BF381"/>
  <c r="T381"/>
  <c r="R381"/>
  <c r="P381"/>
  <c r="BI378"/>
  <c r="BH378"/>
  <c r="BG378"/>
  <c r="BF378"/>
  <c r="T378"/>
  <c r="R378"/>
  <c r="P378"/>
  <c r="BI377"/>
  <c r="BH377"/>
  <c r="BG377"/>
  <c r="BF377"/>
  <c r="T377"/>
  <c r="R377"/>
  <c r="P377"/>
  <c r="BI351"/>
  <c r="BH351"/>
  <c r="BG351"/>
  <c r="BF351"/>
  <c r="T351"/>
  <c r="R351"/>
  <c r="P351"/>
  <c r="BI345"/>
  <c r="BH345"/>
  <c r="BG345"/>
  <c r="BF345"/>
  <c r="T345"/>
  <c r="R345"/>
  <c r="P345"/>
  <c r="BI343"/>
  <c r="BH343"/>
  <c r="BG343"/>
  <c r="BF343"/>
  <c r="T343"/>
  <c r="R343"/>
  <c r="P343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1"/>
  <c r="BH331"/>
  <c r="BG331"/>
  <c r="BF331"/>
  <c r="T331"/>
  <c r="R331"/>
  <c r="P331"/>
  <c r="BI326"/>
  <c r="BH326"/>
  <c r="BG326"/>
  <c r="BF326"/>
  <c r="T326"/>
  <c r="R326"/>
  <c r="P326"/>
  <c r="BI320"/>
  <c r="BH320"/>
  <c r="BG320"/>
  <c r="BF320"/>
  <c r="T320"/>
  <c r="R320"/>
  <c r="P320"/>
  <c r="BI317"/>
  <c r="BH317"/>
  <c r="BG317"/>
  <c r="BF317"/>
  <c r="T317"/>
  <c r="R317"/>
  <c r="P317"/>
  <c r="BI315"/>
  <c r="BH315"/>
  <c r="BG315"/>
  <c r="BF315"/>
  <c r="T315"/>
  <c r="R315"/>
  <c r="P315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3"/>
  <c r="BH303"/>
  <c r="BG303"/>
  <c r="BF303"/>
  <c r="T303"/>
  <c r="R303"/>
  <c r="P303"/>
  <c r="BI300"/>
  <c r="BH300"/>
  <c r="BG300"/>
  <c r="BF300"/>
  <c r="T300"/>
  <c r="R300"/>
  <c r="P300"/>
  <c r="BI299"/>
  <c r="BH299"/>
  <c r="BG299"/>
  <c r="BF299"/>
  <c r="T299"/>
  <c r="R299"/>
  <c r="P299"/>
  <c r="BI298"/>
  <c r="BH298"/>
  <c r="BG298"/>
  <c r="BF298"/>
  <c r="T298"/>
  <c r="R298"/>
  <c r="P298"/>
  <c r="BI296"/>
  <c r="BH296"/>
  <c r="BG296"/>
  <c r="BF296"/>
  <c r="T296"/>
  <c r="R296"/>
  <c r="P296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3"/>
  <c r="BH283"/>
  <c r="BG283"/>
  <c r="BF283"/>
  <c r="T283"/>
  <c r="R283"/>
  <c r="P283"/>
  <c r="BI279"/>
  <c r="BH279"/>
  <c r="BG279"/>
  <c r="BF279"/>
  <c r="T279"/>
  <c r="R279"/>
  <c r="P279"/>
  <c r="BI276"/>
  <c r="BH276"/>
  <c r="BG276"/>
  <c r="BF276"/>
  <c r="T276"/>
  <c r="R276"/>
  <c r="P276"/>
  <c r="BI274"/>
  <c r="BH274"/>
  <c r="BG274"/>
  <c r="BF274"/>
  <c r="T274"/>
  <c r="R274"/>
  <c r="P274"/>
  <c r="BI271"/>
  <c r="BH271"/>
  <c r="BG271"/>
  <c r="BF271"/>
  <c r="T271"/>
  <c r="R271"/>
  <c r="P271"/>
  <c r="BI266"/>
  <c r="BH266"/>
  <c r="BG266"/>
  <c r="BF266"/>
  <c r="T266"/>
  <c r="R266"/>
  <c r="P266"/>
  <c r="BI263"/>
  <c r="BH263"/>
  <c r="BG263"/>
  <c r="BF263"/>
  <c r="T263"/>
  <c r="R263"/>
  <c r="P263"/>
  <c r="BI246"/>
  <c r="BH246"/>
  <c r="BG246"/>
  <c r="BF246"/>
  <c r="T246"/>
  <c r="R246"/>
  <c r="P246"/>
  <c r="BI243"/>
  <c r="BH243"/>
  <c r="BG243"/>
  <c r="BF243"/>
  <c r="T243"/>
  <c r="R243"/>
  <c r="P243"/>
  <c r="BI242"/>
  <c r="BH242"/>
  <c r="BG242"/>
  <c r="BF242"/>
  <c r="T242"/>
  <c r="R242"/>
  <c r="P242"/>
  <c r="BI239"/>
  <c r="BH239"/>
  <c r="BG239"/>
  <c r="BF239"/>
  <c r="T239"/>
  <c r="R239"/>
  <c r="P239"/>
  <c r="BI235"/>
  <c r="BH235"/>
  <c r="BG235"/>
  <c r="BF235"/>
  <c r="T235"/>
  <c r="R235"/>
  <c r="P235"/>
  <c r="BI234"/>
  <c r="BH234"/>
  <c r="BG234"/>
  <c r="BF234"/>
  <c r="T234"/>
  <c r="R234"/>
  <c r="P234"/>
  <c r="BI232"/>
  <c r="BH232"/>
  <c r="BG232"/>
  <c r="BF232"/>
  <c r="T232"/>
  <c r="R232"/>
  <c r="P232"/>
  <c r="BI231"/>
  <c r="BH231"/>
  <c r="BG231"/>
  <c r="BF231"/>
  <c r="T231"/>
  <c r="R231"/>
  <c r="P231"/>
  <c r="BI229"/>
  <c r="BH229"/>
  <c r="BG229"/>
  <c r="BF229"/>
  <c r="T229"/>
  <c r="R229"/>
  <c r="P229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2"/>
  <c r="BH212"/>
  <c r="BG212"/>
  <c r="BF212"/>
  <c r="T212"/>
  <c r="R212"/>
  <c r="P212"/>
  <c r="BI209"/>
  <c r="BH209"/>
  <c r="BG209"/>
  <c r="BF209"/>
  <c r="T209"/>
  <c r="R209"/>
  <c r="P209"/>
  <c r="BI205"/>
  <c r="BH205"/>
  <c r="BG205"/>
  <c r="BF205"/>
  <c r="T205"/>
  <c r="T204"/>
  <c r="R205"/>
  <c r="R204"/>
  <c r="P205"/>
  <c r="P204"/>
  <c r="BI202"/>
  <c r="BH202"/>
  <c r="BG202"/>
  <c r="BF202"/>
  <c r="T202"/>
  <c r="R202"/>
  <c r="P202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82"/>
  <c r="BH182"/>
  <c r="BG182"/>
  <c r="BF182"/>
  <c r="T182"/>
  <c r="R182"/>
  <c r="P182"/>
  <c r="BI172"/>
  <c r="BH172"/>
  <c r="BG172"/>
  <c r="BF172"/>
  <c r="T172"/>
  <c r="R172"/>
  <c r="P172"/>
  <c r="BI165"/>
  <c r="BH165"/>
  <c r="BG165"/>
  <c r="BF165"/>
  <c r="T165"/>
  <c r="R165"/>
  <c r="P165"/>
  <c r="BI157"/>
  <c r="BH157"/>
  <c r="BG157"/>
  <c r="BF157"/>
  <c r="T157"/>
  <c r="R157"/>
  <c r="P157"/>
  <c r="BI134"/>
  <c r="BH134"/>
  <c r="BG134"/>
  <c r="BF134"/>
  <c r="T134"/>
  <c r="R134"/>
  <c r="P134"/>
  <c r="BI124"/>
  <c r="BH124"/>
  <c r="BG124"/>
  <c r="BF124"/>
  <c r="T124"/>
  <c r="R124"/>
  <c r="P124"/>
  <c r="BI120"/>
  <c r="BH120"/>
  <c r="BG120"/>
  <c r="BF120"/>
  <c r="T120"/>
  <c r="R120"/>
  <c r="P120"/>
  <c r="BI98"/>
  <c r="BH98"/>
  <c r="BG98"/>
  <c r="BF98"/>
  <c r="T98"/>
  <c r="R98"/>
  <c r="P98"/>
  <c r="BI96"/>
  <c r="BH96"/>
  <c r="BG96"/>
  <c r="BF96"/>
  <c r="T96"/>
  <c r="R96"/>
  <c r="P96"/>
  <c r="J90"/>
  <c r="F89"/>
  <c r="F87"/>
  <c r="E85"/>
  <c r="J55"/>
  <c r="F54"/>
  <c r="F52"/>
  <c r="E50"/>
  <c r="J21"/>
  <c r="E21"/>
  <c r="J89"/>
  <c r="J20"/>
  <c r="J18"/>
  <c r="E18"/>
  <c r="F90"/>
  <c r="J17"/>
  <c r="J12"/>
  <c r="J52"/>
  <c r="E7"/>
  <c r="E83"/>
  <c i="1" r="L50"/>
  <c r="AM50"/>
  <c r="AM49"/>
  <c r="L49"/>
  <c r="AM47"/>
  <c r="L47"/>
  <c r="L45"/>
  <c r="L44"/>
  <c i="2" r="BK271"/>
  <c r="J199"/>
  <c r="J287"/>
  <c r="BK197"/>
  <c r="J134"/>
  <c i="3" r="J249"/>
  <c r="J195"/>
  <c r="BK322"/>
  <c r="BK179"/>
  <c r="J192"/>
  <c r="BK290"/>
  <c r="BK351"/>
  <c i="2" r="J378"/>
  <c r="J222"/>
  <c r="J217"/>
  <c r="BK339"/>
  <c r="BK386"/>
  <c r="BK231"/>
  <c i="3" r="J286"/>
  <c r="J266"/>
  <c r="BK192"/>
  <c r="BK330"/>
  <c i="2" r="J341"/>
  <c r="BK317"/>
  <c r="J308"/>
  <c r="J235"/>
  <c r="J232"/>
  <c i="3" r="BK278"/>
  <c r="BK200"/>
  <c r="J245"/>
  <c r="J131"/>
  <c i="2" r="J216"/>
  <c r="BK331"/>
  <c r="J306"/>
  <c r="J231"/>
  <c i="3" r="BK185"/>
  <c r="J175"/>
  <c r="BK299"/>
  <c i="2" r="J317"/>
  <c r="J242"/>
  <c r="BK193"/>
  <c r="BK381"/>
  <c r="BK326"/>
  <c i="3" r="BK239"/>
  <c r="BK177"/>
  <c r="BK98"/>
  <c r="J204"/>
  <c r="J116"/>
  <c i="2" r="BK315"/>
  <c r="J417"/>
  <c r="BK377"/>
  <c r="BK234"/>
  <c i="3" r="BK204"/>
  <c r="J208"/>
  <c r="J299"/>
  <c r="J98"/>
  <c r="BK354"/>
  <c r="J259"/>
  <c r="J211"/>
  <c i="2" r="J345"/>
  <c r="J172"/>
  <c r="BK418"/>
  <c r="J215"/>
  <c r="BK246"/>
  <c i="3" r="BK256"/>
  <c r="J169"/>
  <c r="J149"/>
  <c i="2" r="J220"/>
  <c r="BK182"/>
  <c r="BK212"/>
  <c r="J276"/>
  <c i="3" r="BK236"/>
  <c r="J353"/>
  <c r="J354"/>
  <c i="2" r="BK343"/>
  <c r="J377"/>
  <c r="BK308"/>
  <c r="J279"/>
  <c r="J224"/>
  <c i="3" r="J325"/>
  <c r="BK327"/>
  <c r="J212"/>
  <c i="2" r="J414"/>
  <c r="J165"/>
  <c r="J195"/>
  <c r="BK299"/>
  <c r="BK263"/>
  <c i="3" r="J173"/>
  <c r="J357"/>
  <c r="J292"/>
  <c r="J236"/>
  <c i="2" r="J383"/>
  <c r="BK266"/>
  <c r="BK335"/>
  <c r="J274"/>
  <c r="BK205"/>
  <c r="J197"/>
  <c i="3" r="J290"/>
  <c r="BK292"/>
  <c r="BK254"/>
  <c r="BK195"/>
  <c r="J321"/>
  <c r="J196"/>
  <c r="J322"/>
  <c r="BK211"/>
  <c i="2" r="BK239"/>
  <c r="J420"/>
  <c r="BK296"/>
  <c r="BK290"/>
  <c r="BK283"/>
  <c r="J303"/>
  <c i="3" r="BK321"/>
  <c r="J278"/>
  <c r="J121"/>
  <c r="BK353"/>
  <c i="2" r="J418"/>
  <c r="BK388"/>
  <c r="J212"/>
  <c r="BK165"/>
  <c i="3" r="BK252"/>
  <c r="BK197"/>
  <c r="BK226"/>
  <c i="2" r="J234"/>
  <c r="BK306"/>
  <c r="BK414"/>
  <c r="BK300"/>
  <c r="BK279"/>
  <c r="J209"/>
  <c i="3" r="BK159"/>
  <c r="BK325"/>
  <c r="BK266"/>
  <c r="J177"/>
  <c r="BK96"/>
  <c i="2" r="BK216"/>
  <c r="BK416"/>
  <c r="BK383"/>
  <c r="BK199"/>
  <c r="J120"/>
  <c i="3" r="BK273"/>
  <c r="J261"/>
  <c r="J355"/>
  <c r="J351"/>
  <c i="2" r="BK195"/>
  <c r="BK229"/>
  <c r="J96"/>
  <c r="J339"/>
  <c i="3" r="BK259"/>
  <c r="BK158"/>
  <c r="BK355"/>
  <c r="BK286"/>
  <c r="J254"/>
  <c r="BK131"/>
  <c r="BK284"/>
  <c i="2" r="J331"/>
  <c r="J271"/>
  <c r="BK242"/>
  <c r="J416"/>
  <c r="BK345"/>
  <c i="3" r="BK249"/>
  <c r="J209"/>
  <c r="J182"/>
  <c r="BK209"/>
  <c i="2" r="BK232"/>
  <c r="BK228"/>
  <c r="J283"/>
  <c r="BK298"/>
  <c r="J205"/>
  <c i="3" r="J200"/>
  <c r="J284"/>
  <c r="BK332"/>
  <c r="J197"/>
  <c i="2" r="J182"/>
  <c r="BK98"/>
  <c r="J98"/>
  <c r="J351"/>
  <c r="J124"/>
  <c r="BK172"/>
  <c i="3" r="J223"/>
  <c r="BK357"/>
  <c r="BK206"/>
  <c i="2" r="J326"/>
  <c r="BK124"/>
  <c r="J239"/>
  <c r="BK276"/>
  <c r="BK312"/>
  <c r="J202"/>
  <c i="3" r="BK288"/>
  <c r="J219"/>
  <c r="J264"/>
  <c i="2" r="BK120"/>
  <c r="BK134"/>
  <c r="BK303"/>
  <c r="J298"/>
  <c r="BK293"/>
  <c i="3" r="BK169"/>
  <c r="BK219"/>
  <c r="BK196"/>
  <c r="J239"/>
  <c r="J226"/>
  <c r="BK223"/>
  <c r="BK121"/>
  <c i="2" r="BK378"/>
  <c r="J381"/>
  <c r="BK220"/>
  <c r="J266"/>
  <c r="J157"/>
  <c r="J193"/>
  <c i="3" r="BK189"/>
  <c r="J332"/>
  <c r="J179"/>
  <c r="J256"/>
  <c i="2" r="BK337"/>
  <c r="J246"/>
  <c r="BK96"/>
  <c i="3" r="BK216"/>
  <c r="BK269"/>
  <c r="J189"/>
  <c i="2" r="J386"/>
  <c r="BK243"/>
  <c r="J290"/>
  <c r="J243"/>
  <c r="J315"/>
  <c i="3" r="J288"/>
  <c r="BK264"/>
  <c r="BK212"/>
  <c r="J330"/>
  <c r="BK175"/>
  <c i="2" r="BK287"/>
  <c r="BK224"/>
  <c r="BK310"/>
  <c r="J299"/>
  <c r="J263"/>
  <c r="BK157"/>
  <c i="3" r="J241"/>
  <c r="BK282"/>
  <c r="BK202"/>
  <c i="2" r="J335"/>
  <c r="J310"/>
  <c r="J343"/>
  <c r="BK202"/>
  <c r="J226"/>
  <c i="1" r="AS54"/>
  <c i="3" r="BK241"/>
  <c i="2" r="BK235"/>
  <c i="3" r="J282"/>
  <c r="J202"/>
  <c r="J185"/>
  <c i="2" r="J312"/>
  <c r="BK226"/>
  <c r="BK320"/>
  <c r="J320"/>
  <c r="J229"/>
  <c i="3" r="BK116"/>
  <c r="J158"/>
  <c r="J159"/>
  <c r="J216"/>
  <c r="BK149"/>
  <c i="2" r="J293"/>
  <c r="J388"/>
  <c r="J337"/>
  <c i="3" r="J269"/>
  <c r="J327"/>
  <c r="BK245"/>
  <c r="J273"/>
  <c i="2" r="J300"/>
  <c r="J228"/>
  <c r="BK215"/>
  <c r="BK420"/>
  <c r="BK274"/>
  <c i="3" r="J252"/>
  <c r="BK182"/>
  <c r="BK208"/>
  <c r="BK261"/>
  <c i="2" r="BK351"/>
  <c r="J296"/>
  <c r="BK341"/>
  <c r="BK417"/>
  <c r="BK217"/>
  <c r="BK209"/>
  <c r="BK222"/>
  <c i="3" r="J96"/>
  <c r="J206"/>
  <c r="BK173"/>
  <c i="2" l="1" r="T123"/>
  <c r="P208"/>
  <c r="BK245"/>
  <c r="J245"/>
  <c r="J69"/>
  <c r="T350"/>
  <c i="3" r="P95"/>
  <c r="T95"/>
  <c r="R172"/>
  <c r="BK188"/>
  <c r="J188"/>
  <c r="J66"/>
  <c r="T188"/>
  <c r="T225"/>
  <c i="2" r="P123"/>
  <c r="T192"/>
  <c r="BK208"/>
  <c r="J208"/>
  <c r="J66"/>
  <c r="R245"/>
  <c r="BK350"/>
  <c r="J350"/>
  <c r="J71"/>
  <c r="T415"/>
  <c i="3" r="T120"/>
  <c r="P188"/>
  <c r="T199"/>
  <c r="P218"/>
  <c r="P268"/>
  <c i="2" r="BK95"/>
  <c r="J95"/>
  <c r="J61"/>
  <c r="T95"/>
  <c r="R192"/>
  <c r="R208"/>
  <c r="BK219"/>
  <c r="J219"/>
  <c r="J67"/>
  <c r="R219"/>
  <c r="BK241"/>
  <c r="J241"/>
  <c r="J68"/>
  <c r="R241"/>
  <c r="BK319"/>
  <c r="J319"/>
  <c r="J70"/>
  <c r="T319"/>
  <c r="R415"/>
  <c i="3" r="BK120"/>
  <c r="J120"/>
  <c r="J62"/>
  <c r="P172"/>
  <c r="R188"/>
  <c r="R225"/>
  <c r="BK298"/>
  <c r="J298"/>
  <c r="J71"/>
  <c i="2" r="R123"/>
  <c r="T208"/>
  <c r="P219"/>
  <c r="T219"/>
  <c r="P241"/>
  <c r="T241"/>
  <c r="P319"/>
  <c r="R319"/>
  <c r="P415"/>
  <c i="3" r="R120"/>
  <c r="P199"/>
  <c r="P225"/>
  <c r="T268"/>
  <c r="P298"/>
  <c r="P352"/>
  <c i="2" r="P95"/>
  <c r="R95"/>
  <c r="BK192"/>
  <c r="J192"/>
  <c r="J63"/>
  <c r="T245"/>
  <c r="P350"/>
  <c r="BK415"/>
  <c r="J415"/>
  <c r="J72"/>
  <c i="3" r="BK95"/>
  <c r="J95"/>
  <c r="J61"/>
  <c r="R95"/>
  <c r="R94"/>
  <c r="BK172"/>
  <c r="J172"/>
  <c r="J63"/>
  <c r="R199"/>
  <c r="BK218"/>
  <c r="J218"/>
  <c r="J68"/>
  <c r="R218"/>
  <c r="T218"/>
  <c r="R268"/>
  <c r="T298"/>
  <c r="R352"/>
  <c i="2" r="BK123"/>
  <c r="P192"/>
  <c r="P245"/>
  <c r="R350"/>
  <c i="3" r="P120"/>
  <c r="T172"/>
  <c r="BK199"/>
  <c r="J199"/>
  <c r="J67"/>
  <c r="BK225"/>
  <c r="J225"/>
  <c r="J69"/>
  <c r="BK268"/>
  <c r="J268"/>
  <c r="J70"/>
  <c r="R298"/>
  <c r="BK352"/>
  <c r="J352"/>
  <c r="J72"/>
  <c r="T352"/>
  <c i="2" r="BK204"/>
  <c r="J204"/>
  <c r="J64"/>
  <c i="3" r="BK184"/>
  <c r="J184"/>
  <c r="J64"/>
  <c i="2" r="BK419"/>
  <c r="J419"/>
  <c r="J73"/>
  <c i="3" r="BK356"/>
  <c r="J356"/>
  <c r="J73"/>
  <c r="J52"/>
  <c r="BE98"/>
  <c r="BE131"/>
  <c r="BE197"/>
  <c r="BE200"/>
  <c r="BE204"/>
  <c r="BE223"/>
  <c r="BE254"/>
  <c r="BE259"/>
  <c r="BE282"/>
  <c r="BE327"/>
  <c r="BE332"/>
  <c r="E48"/>
  <c r="J89"/>
  <c r="BE96"/>
  <c r="BE159"/>
  <c r="BE169"/>
  <c r="BE208"/>
  <c r="BE209"/>
  <c r="BE249"/>
  <c r="BE266"/>
  <c r="BE273"/>
  <c r="BE354"/>
  <c r="BE357"/>
  <c i="2" r="BK207"/>
  <c r="J207"/>
  <c r="J65"/>
  <c i="3" r="BE173"/>
  <c r="BE175"/>
  <c r="BE177"/>
  <c r="BE189"/>
  <c r="BE216"/>
  <c r="BE241"/>
  <c r="BE252"/>
  <c r="BE269"/>
  <c r="BE288"/>
  <c r="BE290"/>
  <c r="BE325"/>
  <c r="BE351"/>
  <c r="BE192"/>
  <c r="BE211"/>
  <c r="BE256"/>
  <c r="BE264"/>
  <c r="BE278"/>
  <c r="BE299"/>
  <c r="BE321"/>
  <c r="BE322"/>
  <c r="BE330"/>
  <c i="2" r="J123"/>
  <c r="J62"/>
  <c i="3" r="F55"/>
  <c r="BE116"/>
  <c r="BE121"/>
  <c r="BE149"/>
  <c r="BE179"/>
  <c r="BE185"/>
  <c r="BE206"/>
  <c r="BE219"/>
  <c r="BE226"/>
  <c r="BE239"/>
  <c r="BE245"/>
  <c r="BE261"/>
  <c r="BE286"/>
  <c r="BE353"/>
  <c r="BE355"/>
  <c r="BE158"/>
  <c r="BE182"/>
  <c r="BE195"/>
  <c r="BE196"/>
  <c r="BE202"/>
  <c r="BE212"/>
  <c r="BE236"/>
  <c r="BE284"/>
  <c r="BE292"/>
  <c i="2" r="BE98"/>
  <c r="BE182"/>
  <c r="BE199"/>
  <c r="BE215"/>
  <c r="BE220"/>
  <c r="BE224"/>
  <c r="BE293"/>
  <c r="BE300"/>
  <c r="BE312"/>
  <c r="BE335"/>
  <c r="F55"/>
  <c r="BE134"/>
  <c r="BE165"/>
  <c r="BE222"/>
  <c r="BE228"/>
  <c r="BE229"/>
  <c r="BE239"/>
  <c r="BE243"/>
  <c r="BE246"/>
  <c r="BE276"/>
  <c r="BE287"/>
  <c r="BE317"/>
  <c r="BE331"/>
  <c r="BE341"/>
  <c r="BE343"/>
  <c r="BE345"/>
  <c r="BE378"/>
  <c r="BE416"/>
  <c r="BE417"/>
  <c r="J54"/>
  <c r="BE96"/>
  <c r="BE195"/>
  <c r="BE202"/>
  <c r="BE209"/>
  <c r="BE242"/>
  <c r="BE271"/>
  <c r="BE279"/>
  <c r="BE283"/>
  <c r="BE296"/>
  <c r="BE377"/>
  <c r="BE414"/>
  <c r="BE420"/>
  <c r="E48"/>
  <c r="BE172"/>
  <c r="BE212"/>
  <c r="BE216"/>
  <c r="BE217"/>
  <c r="BE226"/>
  <c r="BE232"/>
  <c r="BE234"/>
  <c r="BE235"/>
  <c r="BE263"/>
  <c r="BE306"/>
  <c r="BE308"/>
  <c r="BE315"/>
  <c r="BE351"/>
  <c r="BE386"/>
  <c r="J87"/>
  <c r="BE120"/>
  <c r="BE193"/>
  <c r="BE197"/>
  <c r="BE205"/>
  <c r="BE231"/>
  <c r="BE290"/>
  <c r="BE298"/>
  <c r="BE303"/>
  <c r="BE337"/>
  <c r="BE339"/>
  <c r="BE383"/>
  <c r="BE124"/>
  <c r="BE157"/>
  <c r="BE266"/>
  <c r="BE274"/>
  <c r="BE299"/>
  <c r="BE310"/>
  <c r="BE320"/>
  <c r="BE326"/>
  <c r="BE381"/>
  <c r="BE388"/>
  <c r="BE418"/>
  <c i="3" r="J34"/>
  <c i="1" r="AW56"/>
  <c i="2" r="F36"/>
  <c i="1" r="BC55"/>
  <c i="3" r="F37"/>
  <c i="1" r="BD56"/>
  <c i="2" r="F34"/>
  <c i="1" r="BA55"/>
  <c i="2" r="F37"/>
  <c i="1" r="BD55"/>
  <c i="3" r="F34"/>
  <c i="1" r="BA56"/>
  <c i="2" r="F35"/>
  <c i="1" r="BB55"/>
  <c i="3" r="F35"/>
  <c i="1" r="BB56"/>
  <c i="3" r="F36"/>
  <c i="1" r="BC56"/>
  <c i="2" r="J34"/>
  <c i="1" r="AW55"/>
  <c i="2" l="1" r="R207"/>
  <c r="BK94"/>
  <c r="J94"/>
  <c r="J60"/>
  <c i="3" r="T94"/>
  <c r="R187"/>
  <c r="R93"/>
  <c r="P187"/>
  <c i="2" r="T207"/>
  <c i="3" r="T187"/>
  <c i="2" r="P207"/>
  <c r="P94"/>
  <c r="R94"/>
  <c r="R93"/>
  <c i="3" r="P94"/>
  <c r="P93"/>
  <c i="1" r="AU56"/>
  <c i="2" r="T94"/>
  <c r="T93"/>
  <c i="3" r="BK94"/>
  <c r="J94"/>
  <c r="J60"/>
  <c r="BK187"/>
  <c r="J187"/>
  <c r="J65"/>
  <c i="2" r="BK93"/>
  <c r="J93"/>
  <c i="1" r="BB54"/>
  <c r="W31"/>
  <c i="2" r="J30"/>
  <c i="1" r="AG55"/>
  <c i="3" r="F33"/>
  <c i="1" r="AZ56"/>
  <c r="BD54"/>
  <c r="W33"/>
  <c r="BA54"/>
  <c r="W30"/>
  <c i="2" r="J33"/>
  <c i="1" r="AV55"/>
  <c r="AT55"/>
  <c i="3" r="J33"/>
  <c i="1" r="AV56"/>
  <c r="AT56"/>
  <c r="BC54"/>
  <c r="W32"/>
  <c i="2" r="F33"/>
  <c i="1" r="AZ55"/>
  <c i="2" l="1" r="P93"/>
  <c i="1" r="AU55"/>
  <c i="3" r="T93"/>
  <c r="BK93"/>
  <c r="J93"/>
  <c r="J59"/>
  <c i="1" r="AN55"/>
  <c i="2" r="J59"/>
  <c r="J39"/>
  <c i="1" r="AU54"/>
  <c r="AY54"/>
  <c r="AW54"/>
  <c r="AK30"/>
  <c r="AX54"/>
  <c r="AZ54"/>
  <c r="W29"/>
  <c i="3" l="1" r="J30"/>
  <c i="1" r="AG56"/>
  <c r="AV54"/>
  <c r="AK29"/>
  <c i="3" l="1" r="J39"/>
  <c i="1" r="AN56"/>
  <c r="AG54"/>
  <c r="AK2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<sst xmlns="http://schemas.openxmlformats.org/spreadsheetml/2006/main">
  <si>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</si>
  <si>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</si>
  <si>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</si>
  <si>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</si>
  <si>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</si>
  <si>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{1e99a0ff-2d90-4cc7-b284-b083e0032d4e}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</si>
  <si>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</si>
  <si>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</si>
  <si>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</si>
  <si>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</si>
  <si>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</si>
  <si>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</si>
  <si>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</si>
  <si>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</si>
  <si>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</si>
  <si>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</si>
  <si>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</si>
  <si>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ZŠ Boženy Němcové - oprava chodby a šaten tělocvičny</t>
  </si>
  <si>
    <t>KSO:</t>
  </si>
  <si>
    <t/>
  </si>
  <si>
    <t>CC-CZ:</t>
  </si>
  <si>
    <t>Místo:</t>
  </si>
  <si>
    <t>Sokolov, Boženy Něměcové 1784</t>
  </si>
  <si>
    <t>Datum:</t>
  </si>
  <si>
    <t>24. 3. 2025</t>
  </si>
  <si>
    <t>Zadavatel:</t>
  </si>
  <si>
    <t>IČ:</t>
  </si>
  <si>
    <t>Město Sokolov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</si>
  <si>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</si>
  <si>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</si>
  <si>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</si>
  <si>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</si>
  <si>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</si>
  <si>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</si>
  <si>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</si>
  <si>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Michal Kubelka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</si>
  <si>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</si>
  <si>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</si>
  <si>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</si>
  <si>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</si>
  <si>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</si>
  <si>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</si>
  <si>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</si>
  <si>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</si>
  <si>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</si>
  <si>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</si>
  <si>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</si>
  <si>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</si>
  <si>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</si>
  <si>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</si>
  <si>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</si>
  <si>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</si>
  <si>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</si>
  <si>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</si>
  <si>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</si>
  <si>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</si>
  <si>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</si>
  <si>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</si>
  <si>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</si>
  <si>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</si>
  <si>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</si>
  <si>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</si>
  <si>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</si>
  <si>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</si>
  <si>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</si>
  <si>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</si>
  <si>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</si>
  <si>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</si>
  <si>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</si>
  <si>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</si>
  <si>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</si>
  <si>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</si>
  <si>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</si>
  <si>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</si>
  <si>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</si>
  <si>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</si>
  <si>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</si>
  <si>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</si>
  <si>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1.NP</t>
  </si>
  <si>
    <t>STA</t>
  </si>
  <si>
    <t>1</t>
  </si>
  <si>
    <t>{64882bca-3008-4bad-9279-a4f16af5b2dc}</t>
  </si>
  <si>
    <t>2</t>
  </si>
  <si>
    <t>02</t>
  </si>
  <si>
    <t>2.NP</t>
  </si>
  <si>
    <t>{f01cfe5f-1163-4ea3-ac75-f7d3a9979b5a}</t>
  </si>
  <si>
    <t>KRYCÍ LIST SOUPISU PRACÍ</t>
  </si>
  <si>
    <t>Objekt:</t>
  </si>
  <si>
    <t>01 - 1.NP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</si>
  <si>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</si>
  <si>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</si>
  <si>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</si>
  <si>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</si>
  <si>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</si>
  <si>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</si>
  <si>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</si>
  <si>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</si>
  <si>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</si>
  <si>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</si>
  <si>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741 - Elektroinstalace - silnoproud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</si>
  <si>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</si>
  <si>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</si>
  <si>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</si>
  <si>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</si>
  <si>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</si>
  <si>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OST - Ostatní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</si>
  <si>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</si>
  <si>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</si>
  <si>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</si>
  <si>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</si>
  <si>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</si>
  <si>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</si>
  <si>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</si>
  <si>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</si>
  <si>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</si>
  <si>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</si>
  <si>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</si>
  <si>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</si>
  <si>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</si>
  <si>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</si>
  <si>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</si>
  <si>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</si>
  <si>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</si>
  <si>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</si>
  <si>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</si>
  <si>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</si>
  <si>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611325422</t>
  </si>
  <si>
    <t>Oprava vápenocementové omítky vnitřních ploch štukové dvouvrstvé, tl. jádrové omítky do 20 mm a tl. štuku do 3 mm stropů, v rozsahu opravované plochy přes 10 do 30%</t>
  </si>
  <si>
    <t>m2</t>
  </si>
  <si>
    <t>CS ÚRS 2025 01</t>
  </si>
  <si>
    <t>4</t>
  </si>
  <si>
    <t>-1559484483</t>
  </si>
  <si>
    <t>Online PSC</t>
  </si>
  <si>
    <t>https://podminky.urs.cz/item/CS_URS_2025_01/611325422</t>
  </si>
  <si>
    <t>612325422</t>
  </si>
  <si>
    <t>Oprava vápenocementové omítky vnitřních ploch štukové dvouvrstvé, tl. jádrové omítky do 20 mm a tl. štuku do 3 mm stěn, v rozsahu opravované plochy přes 10 do 30%</t>
  </si>
  <si>
    <t>248173646</t>
  </si>
  <si>
    <t>https://podminky.urs.cz/item/CS_URS_2025_01/612325422</t>
  </si>
  <si>
    <t>VV</t>
  </si>
  <si>
    <t>Olejový sokl bez linkrustace</t>
  </si>
  <si>
    <t>(4,11*2+2,99*2+4,12*2+3,02*2-0,8*4)*1,4</t>
  </si>
  <si>
    <t>-1,16*0,5*4</t>
  </si>
  <si>
    <t>Mezisoučet</t>
  </si>
  <si>
    <t>3</t>
  </si>
  <si>
    <t>Zbytek stěn</t>
  </si>
  <si>
    <t>(7,47+7,47+2,46)*1,2</t>
  </si>
  <si>
    <t>(6,16+6,19+3,45+5,56+5,72+1,56+1,49+14,68+4,11*2+2,99*2+4,12*2+3,02*2)*1,66</t>
  </si>
  <si>
    <t>(2,93+2,93)*1,98</t>
  </si>
  <si>
    <t>(4,42+4,42+2,47+3,37*2+3,12*2)*2,76</t>
  </si>
  <si>
    <t>-0,8*0,5*13</t>
  </si>
  <si>
    <t>-1,45*0,65</t>
  </si>
  <si>
    <t>-1,42*1,22*2</t>
  </si>
  <si>
    <t>(1,45+0,65+0,65)*0,26</t>
  </si>
  <si>
    <t>(1,42+1,22+1,22)*0,18</t>
  </si>
  <si>
    <t>-1,25*0,42*2</t>
  </si>
  <si>
    <t>-1,4*0,6</t>
  </si>
  <si>
    <t>-1,49*0,65*2</t>
  </si>
  <si>
    <t>-1,16*1,54*4</t>
  </si>
  <si>
    <t>Součet</t>
  </si>
  <si>
    <t>006-x1</t>
  </si>
  <si>
    <t>D+M+PH Oprava vápenocementových omítek stěn s linkrustou v rozsahu do 30%</t>
  </si>
  <si>
    <t>1946363811</t>
  </si>
  <si>
    <t>Olejový sokl s linkrustací</t>
  </si>
  <si>
    <t>(7,47*2+3,5*2+4,41*2+2,47*2+3,37*2+3,12*2-1,45*2-0,8*5-1,25*2-1,4+14,68*2+6,19+6,16+1,56+1,49-1,42-1,49*2-0,8*4+0,26*2+0,18*2)*1,4</t>
  </si>
  <si>
    <t>9</t>
  </si>
  <si>
    <t>Ostatní konstrukce a práce, bourání</t>
  </si>
  <si>
    <t>978011141</t>
  </si>
  <si>
    <t>Otlučení vápenných nebo vápenocementových omítek vnitřních ploch stropů, v rozsahu přes 10 do 30 %</t>
  </si>
  <si>
    <t>-1534712019</t>
  </si>
  <si>
    <t>https://podminky.urs.cz/item/CS_URS_2025_01/978011141</t>
  </si>
  <si>
    <t>(7,47+2,93+4,42)*2,47</t>
  </si>
  <si>
    <t>3,37*3,12</t>
  </si>
  <si>
    <t>6,19*3,45</t>
  </si>
  <si>
    <t>14,68*1,56</t>
  </si>
  <si>
    <t>4,11*2,99</t>
  </si>
  <si>
    <t>4,12*3,02</t>
  </si>
  <si>
    <t>"Průvlaky - odhad 10%" 11,61</t>
  </si>
  <si>
    <t>5</t>
  </si>
  <si>
    <t>978013141</t>
  </si>
  <si>
    <t>Otlučení vápenných nebo vápenocementových omítek vnitřních ploch stěn s vyškrabáním spar, s očištěním zdiva, v rozsahu přes 10 do 30 %</t>
  </si>
  <si>
    <t>676759470</t>
  </si>
  <si>
    <t>https://podminky.urs.cz/item/CS_URS_2025_01/978013141</t>
  </si>
  <si>
    <t>Olejový sokl</t>
  </si>
  <si>
    <t>(7,47*2+3,5*2+4,41*2+2,47*2+3,37*2+3,12*2-1,45*2-0,8*5-1,25*2-1,4+14,68*2+6,19+6,16+1,56+1,49-1,42-1,49*2-0,8*4+4,11*2+2,99*2+4,12*2+3,02*2-0,8*4)*1,4</t>
  </si>
  <si>
    <t>(0,26*2+0,18*2)*1,4</t>
  </si>
  <si>
    <t>949101111</t>
  </si>
  <si>
    <t>Lešení pomocné pracovní pro objekty pozemních staveb pro zatížení do 150 kg/m2, o výšce lešeňové podlahy do 1,9 m</t>
  </si>
  <si>
    <t>-1785700550</t>
  </si>
  <si>
    <t>https://podminky.urs.cz/item/CS_URS_2025_01/949101111</t>
  </si>
  <si>
    <t>7,47*2,46</t>
  </si>
  <si>
    <t>7</t>
  </si>
  <si>
    <t>949101112</t>
  </si>
  <si>
    <t>Lešení pomocné pracovní pro objekty pozemních staveb pro zatížení do 150 kg/m2, o výšce lešeňové podlahy přes 1,9 do 3,5 m</t>
  </si>
  <si>
    <t>-91190619</t>
  </si>
  <si>
    <t>https://podminky.urs.cz/item/CS_URS_2025_01/949101112</t>
  </si>
  <si>
    <t>-0,4*0,43</t>
  </si>
  <si>
    <t>4,42*2,47</t>
  </si>
  <si>
    <t>2,93*2,47</t>
  </si>
  <si>
    <t>8</t>
  </si>
  <si>
    <t>952901111</t>
  </si>
  <si>
    <t>Vyčištění budov nebo objektů před předáním do užívání budov bytové nebo občanské výstavby, světlé výšky podlaží do 4 m</t>
  </si>
  <si>
    <t>-157034808</t>
  </si>
  <si>
    <t>https://podminky.urs.cz/item/CS_URS_2025_01/952901111</t>
  </si>
  <si>
    <t>0,8*0,15*12</t>
  </si>
  <si>
    <t>1,42*0,22</t>
  </si>
  <si>
    <t>952901114</t>
  </si>
  <si>
    <t>Vyčištění budov nebo objektů před předáním do užívání budov bytové nebo občanské výstavby, světlé výšky podlaží přes 4 m</t>
  </si>
  <si>
    <t>225220252</t>
  </si>
  <si>
    <t>https://podminky.urs.cz/item/CS_URS_2025_01/952901114</t>
  </si>
  <si>
    <t>1,42*0,18</t>
  </si>
  <si>
    <t>0,8*0,15*5</t>
  </si>
  <si>
    <t>1,25*0,15</t>
  </si>
  <si>
    <t>997</t>
  </si>
  <si>
    <t>Doprava suti a vybouraných hmot</t>
  </si>
  <si>
    <t>10</t>
  </si>
  <si>
    <t>997002611</t>
  </si>
  <si>
    <t>Nakládání suti a vybouraných hmot na dopravní prostředek pro vodorovné přemístění</t>
  </si>
  <si>
    <t>t</t>
  </si>
  <si>
    <t>115346741</t>
  </si>
  <si>
    <t>https://podminky.urs.cz/item/CS_URS_2025_01/997002611</t>
  </si>
  <si>
    <t>11</t>
  </si>
  <si>
    <t>997013211</t>
  </si>
  <si>
    <t>Vnitrostaveništní doprava suti a vybouraných hmot vodorovně do 50 m s naložením ručně pro budovy a haly výšky do 6 m</t>
  </si>
  <si>
    <t>818971786</t>
  </si>
  <si>
    <t>https://podminky.urs.cz/item/CS_URS_2025_01/997013211</t>
  </si>
  <si>
    <t>997013501</t>
  </si>
  <si>
    <t>Odvoz suti a vybouraných hmot na skládku nebo meziskládku se složením, na vzdálenost do 1 km</t>
  </si>
  <si>
    <t>-1844311245</t>
  </si>
  <si>
    <t>https://podminky.urs.cz/item/CS_URS_2025_01/997013501</t>
  </si>
  <si>
    <t>13</t>
  </si>
  <si>
    <t>997013509</t>
  </si>
  <si>
    <t>Odvoz suti a vybouraných hmot na skládku nebo meziskládku se složením, na vzdálenost Příplatek k ceně za každý další započatý 1 km přes 1 km</t>
  </si>
  <si>
    <t>1045814656</t>
  </si>
  <si>
    <t>https://podminky.urs.cz/item/CS_URS_2025_01/997013509</t>
  </si>
  <si>
    <t>5,489*6</t>
  </si>
  <si>
    <t>14</t>
  </si>
  <si>
    <t>997013871</t>
  </si>
  <si>
    <t>Poplatek za uložení stavebního odpadu na recyklační skládce (skládkovné) směsného stavebního a demoličního zatříděného do Katalogu odpadů pod kódem 17 09 04</t>
  </si>
  <si>
    <t>-2089060916</t>
  </si>
  <si>
    <t>https://podminky.urs.cz/item/CS_URS_2025_01/997013871</t>
  </si>
  <si>
    <t>998</t>
  </si>
  <si>
    <t>Přesun hmot</t>
  </si>
  <si>
    <t>15</t>
  </si>
  <si>
    <t>998018001</t>
  </si>
  <si>
    <t>Přesun hmot pro budovy občanské výstavby, bydlení, výrobu a služby ruční (bez užití mechanizace) vodorovná dopravní vzdálenost do 100 m pro budovy s jakoukoliv nosnou konstrukcí výšky do 6 m</t>
  </si>
  <si>
    <t>152452536</t>
  </si>
  <si>
    <t>https://podminky.urs.cz/item/CS_URS_2025_01/998018001</t>
  </si>
  <si>
    <t>PSV</t>
  </si>
  <si>
    <t>Práce a dodávky PSV</t>
  </si>
  <si>
    <t>741</t>
  </si>
  <si>
    <t>Elektroinstalace - silnoproud</t>
  </si>
  <si>
    <t>16</t>
  </si>
  <si>
    <t>741-x1</t>
  </si>
  <si>
    <t>Demontáž stropního svítidla vč. likvidace</t>
  </si>
  <si>
    <t>kus</t>
  </si>
  <si>
    <t>1532735107</t>
  </si>
  <si>
    <t>2+2ks šatny</t>
  </si>
  <si>
    <t>17</t>
  </si>
  <si>
    <t>741-x2</t>
  </si>
  <si>
    <t>D+M Nové stropní LED svítidlo, 10W, barva světla studená bílá - výběr dle investora</t>
  </si>
  <si>
    <t>1454351879</t>
  </si>
  <si>
    <t>18</t>
  </si>
  <si>
    <t>741-x3</t>
  </si>
  <si>
    <t>Odstrojení povrchové elektroinstalace (zásuvky, vypínače, svítidla, kabeláže, lišty, apod.) vč. uschování - rozsah dle potřeby zhotovitele</t>
  </si>
  <si>
    <t>soubor</t>
  </si>
  <si>
    <t>336531062</t>
  </si>
  <si>
    <t>19</t>
  </si>
  <si>
    <t>741-x4</t>
  </si>
  <si>
    <t xml:space="preserve">Zpětná montáž povrchové elektroinstalace </t>
  </si>
  <si>
    <t>-1023035121</t>
  </si>
  <si>
    <t>20</t>
  </si>
  <si>
    <t>998741312</t>
  </si>
  <si>
    <t>Přesun hmot pro silnoproud stanovený procentní sazbou (%) z ceny vodorovná dopravní vzdálenost do 50 m ruční (bez užití mechanizace) v objektech výšky přes 6 do 12 m</t>
  </si>
  <si>
    <t>%</t>
  </si>
  <si>
    <t>-978085482</t>
  </si>
  <si>
    <t>https://podminky.urs.cz/item/CS_URS_2025_01/998741312</t>
  </si>
  <si>
    <t>766</t>
  </si>
  <si>
    <t>Konstrukce truhlářské</t>
  </si>
  <si>
    <t>766491851</t>
  </si>
  <si>
    <t>Demontáž ostatních truhlářských konstrukcí prahů dveří jednokřídlových</t>
  </si>
  <si>
    <t>278113060</t>
  </si>
  <si>
    <t>https://podminky.urs.cz/item/CS_URS_2025_01/766491851</t>
  </si>
  <si>
    <t>22</t>
  </si>
  <si>
    <t>766691914</t>
  </si>
  <si>
    <t>Ostatní práce vyvěšení nebo zavěšení křídel dřevěných dveřních, plochy do 2 m2</t>
  </si>
  <si>
    <t>1727662453</t>
  </si>
  <si>
    <t>https://podminky.urs.cz/item/CS_URS_2025_01/766691914</t>
  </si>
  <si>
    <t>23</t>
  </si>
  <si>
    <t>766661852</t>
  </si>
  <si>
    <t>Demontáž dveřních konstrukcí k opětovnému použití kování interiérového zámkové vložky</t>
  </si>
  <si>
    <t>-637598463</t>
  </si>
  <si>
    <t>https://podminky.urs.cz/item/CS_URS_2025_01/766661852</t>
  </si>
  <si>
    <t>24</t>
  </si>
  <si>
    <t>766660001</t>
  </si>
  <si>
    <t>Montáž dveřních křídel dřevěných nebo plastových otevíravých do ocelové zárubně povrchově upravených jednokřídlových, šířky do 800 mm</t>
  </si>
  <si>
    <t>-2072732681</t>
  </si>
  <si>
    <t>https://podminky.urs.cz/item/CS_URS_2025_01/766660001</t>
  </si>
  <si>
    <t>25</t>
  </si>
  <si>
    <t>M</t>
  </si>
  <si>
    <t>61161014/R</t>
  </si>
  <si>
    <t>dveře jednokřídlé dřevotřískové povrch lakovaný plné 800x1970-2100mm - výběr dle investora</t>
  </si>
  <si>
    <t>32</t>
  </si>
  <si>
    <t>-897359492</t>
  </si>
  <si>
    <t>26</t>
  </si>
  <si>
    <t>766660011</t>
  </si>
  <si>
    <t>Montáž dveřních křídel dřevěných nebo plastových otevíravých do ocelové zárubně povrchově upravených dvoukřídlových, šířky do 1450 mm</t>
  </si>
  <si>
    <t>-149129167</t>
  </si>
  <si>
    <t>https://podminky.urs.cz/item/CS_URS_2025_01/766660011</t>
  </si>
  <si>
    <t>27</t>
  </si>
  <si>
    <t>61161042</t>
  </si>
  <si>
    <t>dveře dvoukřídlé dřevotřískové povrch lakovaný plné 1250x1920mm - ATYPICKÁ VÝŠKA!</t>
  </si>
  <si>
    <t>-460018986</t>
  </si>
  <si>
    <t>28</t>
  </si>
  <si>
    <t>766660729</t>
  </si>
  <si>
    <t>Montáž dveřních doplňků dveřního kování interiérového štítku s klikou</t>
  </si>
  <si>
    <t>685878846</t>
  </si>
  <si>
    <t>https://podminky.urs.cz/item/CS_URS_2025_01/766660729</t>
  </si>
  <si>
    <t>29</t>
  </si>
  <si>
    <t>54914123/R</t>
  </si>
  <si>
    <t>dveřní kování interiérové rozetové klika/klika - výběr dle investora</t>
  </si>
  <si>
    <t>-1526922192</t>
  </si>
  <si>
    <t>30</t>
  </si>
  <si>
    <t>766660752</t>
  </si>
  <si>
    <t>Montáž dveřních doplňků dveřního kování interiérového zámkové vložky</t>
  </si>
  <si>
    <t>490282732</t>
  </si>
  <si>
    <t>https://podminky.urs.cz/item/CS_URS_2025_01/766660752</t>
  </si>
  <si>
    <t>Zpětná montáž</t>
  </si>
  <si>
    <t>31</t>
  </si>
  <si>
    <t>998766311</t>
  </si>
  <si>
    <t>Přesun hmot pro konstrukce truhlářské stanovený procentní sazbou (%) z ceny vodorovná dopravní vzdálenost do 50 m ruční (bez užití mechanizace) v objektech výšky do 6 m</t>
  </si>
  <si>
    <t>-1548160010</t>
  </si>
  <si>
    <t>https://podminky.urs.cz/item/CS_URS_2025_01/998766311</t>
  </si>
  <si>
    <t>767</t>
  </si>
  <si>
    <t>Konstrukce zámečnické</t>
  </si>
  <si>
    <t>767-x1</t>
  </si>
  <si>
    <t>Výroba, dodávka a montáž otevíravé mříže vel. 1380x3160mm před schodištěm mezi 1. a 2.NP - ocelová mříž s dvojnásobným nátěrem nebo žárovým zinkováním, 3x pant, zámek, v případě vyšší váhy mříže kolečko pro pojezd mříže po zemi</t>
  </si>
  <si>
    <t>760383922</t>
  </si>
  <si>
    <t>33</t>
  </si>
  <si>
    <t>998767311</t>
  </si>
  <si>
    <t>Přesun hmot pro zámečnické konstrukce stanovený procentní sazbou (%) z ceny vodorovná dopravní vzdálenost do 50 m ruční (bez užití mechanizace) v objektech výšky do 6 m</t>
  </si>
  <si>
    <t>-900321942</t>
  </si>
  <si>
    <t>https://podminky.urs.cz/item/CS_URS_2025_01/998767311</t>
  </si>
  <si>
    <t>776</t>
  </si>
  <si>
    <t>Podlahy povlakové</t>
  </si>
  <si>
    <t>34</t>
  </si>
  <si>
    <t>776201811</t>
  </si>
  <si>
    <t>Demontáž povlakových podlahovin lepených ručně bez podložky</t>
  </si>
  <si>
    <t>1704749271</t>
  </si>
  <si>
    <t>https://podminky.urs.cz/item/CS_URS_2025_01/776201811</t>
  </si>
  <si>
    <t>1,42*0,4</t>
  </si>
  <si>
    <t>0,8*0,15</t>
  </si>
  <si>
    <t>1,18*0,5</t>
  </si>
  <si>
    <t>0,8*0,15*6</t>
  </si>
  <si>
    <t>35</t>
  </si>
  <si>
    <t>776301811</t>
  </si>
  <si>
    <t>Demontáž povlakových podlahovin ze schodišťových stupňů bez podložky</t>
  </si>
  <si>
    <t>m</t>
  </si>
  <si>
    <t>1314529598</t>
  </si>
  <si>
    <t>https://podminky.urs.cz/item/CS_URS_2025_01/776301811</t>
  </si>
  <si>
    <t>2,47*11</t>
  </si>
  <si>
    <t>36</t>
  </si>
  <si>
    <t>776410811</t>
  </si>
  <si>
    <t>Demontáž soklíků nebo lišt pryžových nebo plastových</t>
  </si>
  <si>
    <t>-963235215</t>
  </si>
  <si>
    <t>https://podminky.urs.cz/item/CS_URS_2025_01/776410811</t>
  </si>
  <si>
    <t>7,47*2+2,46-1,45-0,8*5+4,42*2+2,47-1,42+0,18*2-1,25+3,37*2+3,12*2-1,4-1,25+6,19*2+1,56*2+14,68*2+0,5*2-0,8*5-1,42+0,22*2+4,11*2+2,99*2</t>
  </si>
  <si>
    <t>4,12*2+3,02*2-0,8*4-1,49*2</t>
  </si>
  <si>
    <t>37</t>
  </si>
  <si>
    <t>776430811</t>
  </si>
  <si>
    <t>Demontáž soklíků nebo lišt hran schodišťových</t>
  </si>
  <si>
    <t>1465871711</t>
  </si>
  <si>
    <t>https://podminky.urs.cz/item/CS_URS_2025_01/776430811</t>
  </si>
  <si>
    <t>38</t>
  </si>
  <si>
    <t>776111117</t>
  </si>
  <si>
    <t>Příprava podkladu povlakových podlah a stěn broušení podlah stávajícího podkladu pro odstranění nerovností (diamantovým kotoučem)</t>
  </si>
  <si>
    <t>-1780758481</t>
  </si>
  <si>
    <t>https://podminky.urs.cz/item/CS_URS_2025_01/776111117</t>
  </si>
  <si>
    <t>39</t>
  </si>
  <si>
    <t>776111127</t>
  </si>
  <si>
    <t>Příprava podkladu povlakových podlah a stěn broušení schodišť stávajícího podkladu pro odstranění nerovností (diamantovým kotoučem)</t>
  </si>
  <si>
    <t>804656772</t>
  </si>
  <si>
    <t>https://podminky.urs.cz/item/CS_URS_2025_01/776111127</t>
  </si>
  <si>
    <t>27,17*(0,3+0,13)</t>
  </si>
  <si>
    <t>40</t>
  </si>
  <si>
    <t>776111311</t>
  </si>
  <si>
    <t>Příprava podkladu povlakových podlah a stěn vysátí podlah</t>
  </si>
  <si>
    <t>1746457356</t>
  </si>
  <si>
    <t>https://podminky.urs.cz/item/CS_URS_2025_01/776111311</t>
  </si>
  <si>
    <t xml:space="preserve">Před penetrací </t>
  </si>
  <si>
    <t>111,409*2+11,683*2</t>
  </si>
  <si>
    <t>41</t>
  </si>
  <si>
    <t>776121112</t>
  </si>
  <si>
    <t>Příprava podkladu povlakových podlah a stěn penetrace vodou ředitelná podlah</t>
  </si>
  <si>
    <t>709882636</t>
  </si>
  <si>
    <t>https://podminky.urs.cz/item/CS_URS_2025_01/776121112</t>
  </si>
  <si>
    <t>Před litím stěrky a před pokládkou vinylu</t>
  </si>
  <si>
    <t>42</t>
  </si>
  <si>
    <t>776141114</t>
  </si>
  <si>
    <t>Příprava podkladu povlakových podlah a stěn vyrovnání samonivelační stěrkou podlah min.pevnosti 20 MPa, tloušťky přes 10 do 15 mm</t>
  </si>
  <si>
    <t>-1005109038</t>
  </si>
  <si>
    <t>https://podminky.urs.cz/item/CS_URS_2025_01/776141114</t>
  </si>
  <si>
    <t>111,409</t>
  </si>
  <si>
    <t>43</t>
  </si>
  <si>
    <t>776141222</t>
  </si>
  <si>
    <t>Příprava podkladu povlakových podlah a stěn vyrovnání samonivelační stěrkou schodišť min.pevnosti 35 MPa, tloušťky přes 3 do 5 mm</t>
  </si>
  <si>
    <t>-886210299</t>
  </si>
  <si>
    <t>https://podminky.urs.cz/item/CS_URS_2025_01/776141222</t>
  </si>
  <si>
    <t>27,17*0,3</t>
  </si>
  <si>
    <t>44</t>
  </si>
  <si>
    <t>776143132</t>
  </si>
  <si>
    <t>Příprava podkladu povlakových podlah a stěn tmelení schodišť podstupnic stěrka tloušťky přes 3 do 5 mm</t>
  </si>
  <si>
    <t>1870707654</t>
  </si>
  <si>
    <t>https://podminky.urs.cz/item/CS_URS_2025_01/776143132</t>
  </si>
  <si>
    <t>27,17*0,13</t>
  </si>
  <si>
    <t>45</t>
  </si>
  <si>
    <t>776231111</t>
  </si>
  <si>
    <t>Montáž podlahovin z vinylu lepením lamel nebo čtverců standardním lepidlem</t>
  </si>
  <si>
    <t>-1331081496</t>
  </si>
  <si>
    <t>https://podminky.urs.cz/item/CS_URS_2025_01/776231111</t>
  </si>
  <si>
    <t>46</t>
  </si>
  <si>
    <t>776341111/R</t>
  </si>
  <si>
    <t>Montáž podlahovin z vinylu na schodišťové stupně stupnic, šířky do 300 mm</t>
  </si>
  <si>
    <t>1008702564</t>
  </si>
  <si>
    <t>47</t>
  </si>
  <si>
    <t>776341121/R</t>
  </si>
  <si>
    <t>Montáž podlahovin z vinylu na schodišťové stupně podstupnic, výšky do 200 mm</t>
  </si>
  <si>
    <t>-601313748</t>
  </si>
  <si>
    <t>48</t>
  </si>
  <si>
    <t>28411050/R</t>
  </si>
  <si>
    <t>dílce vinylové tl 2,5mm, nášlapná vrstva 0,55mm, úprava PUR, třída zátěže 33, otlak 0,05mm, R10, třída otěru T, hořlavost Bfl S1, bez ftalátů - výběr dle investora</t>
  </si>
  <si>
    <t>1209534498</t>
  </si>
  <si>
    <t>111,409+11,683</t>
  </si>
  <si>
    <t>123,092*1,1 'Přepočtené koeficientem množství</t>
  </si>
  <si>
    <t>49</t>
  </si>
  <si>
    <t>776411111</t>
  </si>
  <si>
    <t>Montáž soklíků lepením obvodových, výšky do 80 mm</t>
  </si>
  <si>
    <t>628906068</t>
  </si>
  <si>
    <t>https://podminky.urs.cz/item/CS_URS_2025_01/776411111</t>
  </si>
  <si>
    <t>94,46</t>
  </si>
  <si>
    <t>50</t>
  </si>
  <si>
    <t>28411003/R</t>
  </si>
  <si>
    <t>lišta soklová PVC 30x30mm - výběr dle investora</t>
  </si>
  <si>
    <t>-2075317897</t>
  </si>
  <si>
    <t>94,46*1,05 'Přepočtené koeficientem množství</t>
  </si>
  <si>
    <t>51</t>
  </si>
  <si>
    <t>776421211</t>
  </si>
  <si>
    <t>Montáž lišt schodišťových samolepících</t>
  </si>
  <si>
    <t>421783341</t>
  </si>
  <si>
    <t>https://podminky.urs.cz/item/CS_URS_2025_01/776421211</t>
  </si>
  <si>
    <t>52</t>
  </si>
  <si>
    <t>28342169</t>
  </si>
  <si>
    <t>hrana schodová z PVC 45x30x3mm - výběr dle investora</t>
  </si>
  <si>
    <t>-2012112737</t>
  </si>
  <si>
    <t>27,17*1,05 'Přepočtené koeficientem množství</t>
  </si>
  <si>
    <t>53</t>
  </si>
  <si>
    <t>776421312</t>
  </si>
  <si>
    <t>Montáž lišt přechodových šroubovaných</t>
  </si>
  <si>
    <t>-809216807</t>
  </si>
  <si>
    <t>https://podminky.urs.cz/item/CS_URS_2025_01/776421312</t>
  </si>
  <si>
    <t>0,8*12+1,25+1,42+1,45+1,49*2</t>
  </si>
  <si>
    <t>54</t>
  </si>
  <si>
    <t>55343124/R</t>
  </si>
  <si>
    <t>profil přechodový Al vrtaný 30mm - výběr dle investora</t>
  </si>
  <si>
    <t>1851338421</t>
  </si>
  <si>
    <t>16,7*1,08 'Přepočtené koeficientem množství</t>
  </si>
  <si>
    <t>55</t>
  </si>
  <si>
    <t>998776311</t>
  </si>
  <si>
    <t>Přesun hmot pro podlahy povlakové stanovený procentní sazbou (%) z ceny vodorovná dopravní vzdálenost do 50 m ruční (bez užití mechanizace) v objektech výšky do 6 m</t>
  </si>
  <si>
    <t>1306228381</t>
  </si>
  <si>
    <t>https://podminky.urs.cz/item/CS_URS_2025_01/998776311</t>
  </si>
  <si>
    <t>783</t>
  </si>
  <si>
    <t>Dokončovací práce - nátěry</t>
  </si>
  <si>
    <t>56</t>
  </si>
  <si>
    <t>783306801</t>
  </si>
  <si>
    <t>Odstranění nátěrů ze zámečnických konstrukcí obroušením</t>
  </si>
  <si>
    <t>-847393590</t>
  </si>
  <si>
    <t>https://podminky.urs.cz/item/CS_URS_2025_01/783306801</t>
  </si>
  <si>
    <t>Zárubně</t>
  </si>
  <si>
    <t>((0,8+2+2)*0,3)*12</t>
  </si>
  <si>
    <t>(1,25+1,92+1,92)*0,3</t>
  </si>
  <si>
    <t>57</t>
  </si>
  <si>
    <t>783606811</t>
  </si>
  <si>
    <t>Odstranění nátěrů z otopných těles článkových obroušením</t>
  </si>
  <si>
    <t>-785085699</t>
  </si>
  <si>
    <t>https://podminky.urs.cz/item/CS_URS_2025_01/783606811</t>
  </si>
  <si>
    <t>0,9*0,6*2</t>
  </si>
  <si>
    <t>0,5*1,1</t>
  </si>
  <si>
    <t>58</t>
  </si>
  <si>
    <t>783606861</t>
  </si>
  <si>
    <t>Odstranění nátěrů z armatur a kovových potrubí potrubí do DN 50 mm obroušením</t>
  </si>
  <si>
    <t>1163075833</t>
  </si>
  <si>
    <t>https://podminky.urs.cz/item/CS_URS_2025_01/783606861</t>
  </si>
  <si>
    <t>Potrubí k radiátorům</t>
  </si>
  <si>
    <t>2+7+7</t>
  </si>
  <si>
    <t>59</t>
  </si>
  <si>
    <t>783315103</t>
  </si>
  <si>
    <t>Mezinátěr zámečnických konstrukcí jednonásobný syntetický samozákladující</t>
  </si>
  <si>
    <t>1681510386</t>
  </si>
  <si>
    <t>https://podminky.urs.cz/item/CS_URS_2025_01/783315103</t>
  </si>
  <si>
    <t>60</t>
  </si>
  <si>
    <t>783317101</t>
  </si>
  <si>
    <t>Krycí nátěr (email) zámečnických konstrukcí jednonásobný syntetický standardní</t>
  </si>
  <si>
    <t>-291563267</t>
  </si>
  <si>
    <t>https://podminky.urs.cz/item/CS_URS_2025_01/783317101</t>
  </si>
  <si>
    <t>61</t>
  </si>
  <si>
    <t>783617117</t>
  </si>
  <si>
    <t>Krycí nátěr (email) otopných těles článkových dvojnásobný syntetický</t>
  </si>
  <si>
    <t>1723328985</t>
  </si>
  <si>
    <t>https://podminky.urs.cz/item/CS_URS_2025_01/783617117</t>
  </si>
  <si>
    <t>62</t>
  </si>
  <si>
    <t>783615553</t>
  </si>
  <si>
    <t>Mezinátěr armatur a kovových potrubí potrubí do DN 50 mm syntetický samozákladující</t>
  </si>
  <si>
    <t>-1026077009</t>
  </si>
  <si>
    <t>https://podminky.urs.cz/item/CS_URS_2025_01/783615553</t>
  </si>
  <si>
    <t>63</t>
  </si>
  <si>
    <t>783617601</t>
  </si>
  <si>
    <t>Krycí nátěr (email) armatur a kovových potrubí potrubí do DN 50 mm jednonásobný syntetický standardní</t>
  </si>
  <si>
    <t>1910084040</t>
  </si>
  <si>
    <t>https://podminky.urs.cz/item/CS_URS_2025_01/783617601</t>
  </si>
  <si>
    <t>64</t>
  </si>
  <si>
    <t>783-x1</t>
  </si>
  <si>
    <t>D+M+PH Dvojnásobný olejový nátěr stěn vč. podkladní penetrace</t>
  </si>
  <si>
    <t>1991055755</t>
  </si>
  <si>
    <t>784</t>
  </si>
  <si>
    <t>Dokončovací práce - malby a tapety</t>
  </si>
  <si>
    <t>65</t>
  </si>
  <si>
    <t>784121003/R</t>
  </si>
  <si>
    <t>Oškrabání malby v místnostech výšky do 5,00 m</t>
  </si>
  <si>
    <t>238880198</t>
  </si>
  <si>
    <t>Stropy</t>
  </si>
  <si>
    <t>(7,47+2,93+4,42)*2,47*0,7</t>
  </si>
  <si>
    <t>3,37*3,12*0,7</t>
  </si>
  <si>
    <t>6,19*3,45*0,7</t>
  </si>
  <si>
    <t>14,68*1,56*0,7</t>
  </si>
  <si>
    <t>4,11*2,99*0,7</t>
  </si>
  <si>
    <t>4,12*3,02*0,7</t>
  </si>
  <si>
    <t>"Průvlaky - odhad 10%" 11,61*0,7</t>
  </si>
  <si>
    <t>Stěny</t>
  </si>
  <si>
    <t>(7,47+7,47+2,46)*1,2*0,7</t>
  </si>
  <si>
    <t>(6,16+6,19+3,45+5,56+5,72+1,56+1,49+14,68+4,11*2+2,99*2+4,12*2+3,02*2)*1,66*0,7</t>
  </si>
  <si>
    <t>(2,93+2,93)*1,98*0,7</t>
  </si>
  <si>
    <t>(4,42+4,42+2,47+3,37*2+3,12*2)*2,76*0,7</t>
  </si>
  <si>
    <t>-0,8*0,5*13*0,7</t>
  </si>
  <si>
    <t>-1,45*0,65*0,7</t>
  </si>
  <si>
    <t>-1,42*1,22*2*0,7</t>
  </si>
  <si>
    <t>(1,45+0,65+0,65)*0,26*0,7</t>
  </si>
  <si>
    <t>(1,42+1,22+1,22)*0,18*0,7</t>
  </si>
  <si>
    <t>-1,25*0,42*2*0,7</t>
  </si>
  <si>
    <t>-1,4*0,6*0,7</t>
  </si>
  <si>
    <t>-1,49*0,65*2*0,7</t>
  </si>
  <si>
    <t>-1,16*1,54*4*0,7</t>
  </si>
  <si>
    <t>66</t>
  </si>
  <si>
    <t>784121013/R</t>
  </si>
  <si>
    <t>Rozmývání podkladu po oškrabání malby v místnostech výšky do 5,00 m</t>
  </si>
  <si>
    <t>775928645</t>
  </si>
  <si>
    <t>67</t>
  </si>
  <si>
    <t>784171003/R</t>
  </si>
  <si>
    <t>Olepování vnitřních ploch (materiál ve specifikaci) včetně pozdějšího odlepení páskou nebo fólií v místnostech výšky do 5,00 m</t>
  </si>
  <si>
    <t>-151389975</t>
  </si>
  <si>
    <t>Odhad</t>
  </si>
  <si>
    <t>68</t>
  </si>
  <si>
    <t>58124840</t>
  </si>
  <si>
    <t>páska malířská z PVC a UV odolná (7 dnů) do š 50mm</t>
  </si>
  <si>
    <t>440345788</t>
  </si>
  <si>
    <t>50*1,2 'Přepočtené koeficientem množství</t>
  </si>
  <si>
    <t>69</t>
  </si>
  <si>
    <t>784171113/R</t>
  </si>
  <si>
    <t>Zakrytí nemalovaných ploch (materiál ve specifikaci) včetně pozdějšího odkrytí svislých ploch např. stěn, oken, dveří v místnostech výšky do 5,00</t>
  </si>
  <si>
    <t>-1218532992</t>
  </si>
  <si>
    <t>70</t>
  </si>
  <si>
    <t>58124844</t>
  </si>
  <si>
    <t>fólie pro malířské potřeby zakrývací tl 25µ 4x5m</t>
  </si>
  <si>
    <t>1914794386</t>
  </si>
  <si>
    <t>30*1,2 'Přepočtené koeficientem množství</t>
  </si>
  <si>
    <t>71</t>
  </si>
  <si>
    <t>784181123/R</t>
  </si>
  <si>
    <t>Penetrace podkladu jednonásobná hloubková akrylátová bezbarvá v místnostech výšky do 5,00 m</t>
  </si>
  <si>
    <t>388507673</t>
  </si>
  <si>
    <t>72</t>
  </si>
  <si>
    <t>784211103/R</t>
  </si>
  <si>
    <t>Malby z malířských směsí oděruvzdorných za mokra dvojnásobné, bílé za mokra oděruvzdorné výborně v místnostech výšky do 5,00 m</t>
  </si>
  <si>
    <t>-456328473</t>
  </si>
  <si>
    <t>OST</t>
  </si>
  <si>
    <t>Ostatní</t>
  </si>
  <si>
    <t>73</t>
  </si>
  <si>
    <t>OST-x1</t>
  </si>
  <si>
    <t>Demontáž vybavení šaten a likvidace - likvidace po dohodě s ředitelkou školy</t>
  </si>
  <si>
    <t>512</t>
  </si>
  <si>
    <t>1572080997</t>
  </si>
  <si>
    <t>74</t>
  </si>
  <si>
    <t>OST-x2</t>
  </si>
  <si>
    <t xml:space="preserve">Výroba, dodávka a montáž věšáků na oděvy - dubové hoblované prkno výšky 100-150mm, délky 2000mm, 2x olejový nátěr + 10ks dvojháčků z pevné oceli s povrchovou úpravou přišroubovaných do podkladního prkna. Celá sestava bude ukotvena na stěnu 4ks šrouby do hmoždinky </t>
  </si>
  <si>
    <t>-1542931100</t>
  </si>
  <si>
    <t>75</t>
  </si>
  <si>
    <t>OST-x3</t>
  </si>
  <si>
    <t>D+M+PH Šatní lavice (typový výrobek) - rám ze svařených jeklů s povrchovou úpravou a sedací plochou z hoblovaných fošen s povrchovou úpravou. Celková velikost cca. 450x2000x330mm</t>
  </si>
  <si>
    <t>-1107010059</t>
  </si>
  <si>
    <t>VRN</t>
  </si>
  <si>
    <t>Vedlejší rozpočtové náklady</t>
  </si>
  <si>
    <t>76</t>
  </si>
  <si>
    <t>VRN-x1</t>
  </si>
  <si>
    <t>896868207</t>
  </si>
  <si>
    <t>02 - 2.NP</t>
  </si>
  <si>
    <t xml:space="preserve">    771 - Podlahy z dlaždic</t>
  </si>
  <si>
    <t>611325421</t>
  </si>
  <si>
    <t>Oprava vápenocementové omítky vnitřních ploch štukové dvouvrstvé, tl. jádrové omítky do 20 mm a tl. štuku do 3 mm stropů, v rozsahu opravované plochy do 10%</t>
  </si>
  <si>
    <t>624859214</t>
  </si>
  <si>
    <t>https://podminky.urs.cz/item/CS_URS_2025_01/611325421</t>
  </si>
  <si>
    <t>612325421</t>
  </si>
  <si>
    <t>Oprava vápenocementové omítky vnitřních ploch štukové dvouvrstvé, tl. jádrové omítky do 20 mm a tl. štuku do 3 mm stěn, v rozsahu opravované plochy do 10%</t>
  </si>
  <si>
    <t>868516496</t>
  </si>
  <si>
    <t>https://podminky.urs.cz/item/CS_URS_2025_01/612325421</t>
  </si>
  <si>
    <t>Olejový sokl v šatně bez linkrusty</t>
  </si>
  <si>
    <t>(3,08*2+4,15*2-0,8*2)*1,4</t>
  </si>
  <si>
    <t>-1,16*0,5*2</t>
  </si>
  <si>
    <t>(6,21+6,68+1,48+14,42+1,48+4,92+3,4+0,5+0,5+0,5+3,16+0,42*2+3,08*2+4,15*2)*1,89</t>
  </si>
  <si>
    <t>(4,62*2+4,21*2+0,42*2)*3,29</t>
  </si>
  <si>
    <t>(4,5+2,4)*2,5</t>
  </si>
  <si>
    <t>(2,4+1,3+1,3+4,27)*3,32</t>
  </si>
  <si>
    <t>-1,16*1,54*2</t>
  </si>
  <si>
    <t>-1,16*2,04*3</t>
  </si>
  <si>
    <t>-1*0,6*4</t>
  </si>
  <si>
    <t>-0,8*0,5*8</t>
  </si>
  <si>
    <t>-0,8*2*2</t>
  </si>
  <si>
    <t>D+M+PH Oprava vápenocementových omítek stěn s linkrustou v rozsahu do 10%</t>
  </si>
  <si>
    <t>1285207108</t>
  </si>
  <si>
    <t>Olejový sokl bez šatny kde pod olejovým nátěrem není linkrusta</t>
  </si>
  <si>
    <t>(6,21+6,68+1,48+14,42+1,48+4,92+3,4+0,5+0,5+0,5+3,16+0,42*2-0,8*6+0,94+4,5+4,5+1,3+1,3+2,4+4,5+4,5)*1,4</t>
  </si>
  <si>
    <t>978011121</t>
  </si>
  <si>
    <t>Otlučení vápenných nebo vápenocementových omítek vnitřních ploch stropů, v rozsahu přes 5 do 10 %</t>
  </si>
  <si>
    <t>-807089814</t>
  </si>
  <si>
    <t>https://podminky.urs.cz/item/CS_URS_2025_01/978011121</t>
  </si>
  <si>
    <t>4,27*2,77</t>
  </si>
  <si>
    <t>2,4*0,5</t>
  </si>
  <si>
    <t>6,21*3,16</t>
  </si>
  <si>
    <t>14,42*1,48</t>
  </si>
  <si>
    <t>3,08*4,15</t>
  </si>
  <si>
    <t>4,62*4,21</t>
  </si>
  <si>
    <t>"Průvlaky - odhad 10%" 8,62</t>
  </si>
  <si>
    <t>978013121</t>
  </si>
  <si>
    <t>Otlučení vápenných nebo vápenocementových omítek vnitřních ploch stěn s vyškrabáním spar, s očištěním zdiva, v rozsahu přes 5 do 10 %</t>
  </si>
  <si>
    <t>1915893</t>
  </si>
  <si>
    <t>https://podminky.urs.cz/item/CS_URS_2025_01/978013121</t>
  </si>
  <si>
    <t>(6,21+6,68+1,48+14,42+1,48+4,92+3,4+0,5+0,5+0,5+3,16+0,42*2+3,08*2+4,15*2-0,8*8+0,94+4,5+4,5+1,3+1,3+2,4+4,5+4,5)*1,4</t>
  </si>
  <si>
    <t>-1060760696</t>
  </si>
  <si>
    <t>4,21*4,62</t>
  </si>
  <si>
    <t>-0,42*0,31</t>
  </si>
  <si>
    <t>1,48*14,42</t>
  </si>
  <si>
    <t>009-x1</t>
  </si>
  <si>
    <t>D+M+PH Lešení na schodišti</t>
  </si>
  <si>
    <t>139015986</t>
  </si>
  <si>
    <t>-2100780590</t>
  </si>
  <si>
    <t>0,8*0,2*8</t>
  </si>
  <si>
    <t>346808204</t>
  </si>
  <si>
    <t>-53934304</t>
  </si>
  <si>
    <t>997013212</t>
  </si>
  <si>
    <t>Vnitrostaveništní doprava suti a vybouraných hmot vodorovně do 50 m s naložením ručně pro budovy a haly výšky přes 6 do 9 m</t>
  </si>
  <si>
    <t>1490500419</t>
  </si>
  <si>
    <t>https://podminky.urs.cz/item/CS_URS_2025_01/997013212</t>
  </si>
  <si>
    <t>1879489593</t>
  </si>
  <si>
    <t>1043337125</t>
  </si>
  <si>
    <t>2,154*6</t>
  </si>
  <si>
    <t>-493423678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</si>
  <si>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</si>
  <si>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</si>
  <si>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-179003311</t>
  </si>
  <si>
    <t>https://podminky.urs.cz/item/CS_URS_2025_01/998018002</t>
  </si>
  <si>
    <t>-1479395880</t>
  </si>
  <si>
    <t>2+2ks šatny + 3ks na chodbě...zářivková tělesa na chodbě ponechat</t>
  </si>
  <si>
    <t>779427143</t>
  </si>
  <si>
    <t>2+2ks šatny + 3ks chodby</t>
  </si>
  <si>
    <t>1687812845</t>
  </si>
  <si>
    <t>-1489695206</t>
  </si>
  <si>
    <t>-1272729687</t>
  </si>
  <si>
    <t>-2043874158</t>
  </si>
  <si>
    <t>-24082860</t>
  </si>
  <si>
    <t>-1653759984</t>
  </si>
  <si>
    <t>2016237712</t>
  </si>
  <si>
    <t>3739313</t>
  </si>
  <si>
    <t>147065263</t>
  </si>
  <si>
    <t>-1856593395</t>
  </si>
  <si>
    <t>-1377504462</t>
  </si>
  <si>
    <t>998766312</t>
  </si>
  <si>
    <t>Přesun hmot pro konstrukce truhlářské stanovený procentní sazbou (%) z ceny vodorovná dopravní vzdálenost do 50 m ruční (bez užití mechanizace) v objektech výšky přes 6 do 12 m</t>
  </si>
  <si>
    <t>-1187697247</t>
  </si>
  <si>
    <t>https://podminky.urs.cz/item/CS_URS_2025_01/998766312</t>
  </si>
  <si>
    <t>771</t>
  </si>
  <si>
    <t>Podlahy z dlaždic</t>
  </si>
  <si>
    <t>771573810</t>
  </si>
  <si>
    <t>Demontáž podlah z dlaždic keramických lepených</t>
  </si>
  <si>
    <t>-684739326</t>
  </si>
  <si>
    <t>https://podminky.urs.cz/item/CS_URS_2025_01/771573810</t>
  </si>
  <si>
    <t>Podesta schodiště</t>
  </si>
  <si>
    <t>2,4*1,3</t>
  </si>
  <si>
    <t>771121027</t>
  </si>
  <si>
    <t>Příprava podkladu před provedením dlažby broušení podlah stávajícího podkladu pro odstranění nerovností (diamantovým kotoučem)</t>
  </si>
  <si>
    <t>1319728608</t>
  </si>
  <si>
    <t>https://podminky.urs.cz/item/CS_URS_2025_01/771121027</t>
  </si>
  <si>
    <t>-580035150</t>
  </si>
  <si>
    <t>(0,8*0,2)*6</t>
  </si>
  <si>
    <t>4,15*3,08</t>
  </si>
  <si>
    <t>-1196399068</t>
  </si>
  <si>
    <t>6,21+6,68+1,48+14,42+1,48+4,92+3,4+0,5*3-0,8*6+3,08*2+4,15*2-0,8*2+4,62*2+4,21*2+0,42*2-0,8*2</t>
  </si>
  <si>
    <t>-688592033</t>
  </si>
  <si>
    <t>-832868662</t>
  </si>
  <si>
    <t>Před penetrací - stávající podlahy + podesta schodiště</t>
  </si>
  <si>
    <t>75,228*2+3,12*2</t>
  </si>
  <si>
    <t>1915864210</t>
  </si>
  <si>
    <t>Před litím stěrky a před pokládkou vinylu- stávající podlahy + podesta schodiště</t>
  </si>
  <si>
    <t>350913833</t>
  </si>
  <si>
    <t>75,228+3,12</t>
  </si>
  <si>
    <t>-2028250732</t>
  </si>
  <si>
    <t>-62100068</t>
  </si>
  <si>
    <t>78,348*1,1 'Přepočtené koeficientem množství</t>
  </si>
  <si>
    <t>330282970</t>
  </si>
  <si>
    <t>65,05+2,4+1,3+1,3+0,15</t>
  </si>
  <si>
    <t>1369490280</t>
  </si>
  <si>
    <t>70,2*1,05 'Přepočtené koeficientem množství</t>
  </si>
  <si>
    <t>1772175449</t>
  </si>
  <si>
    <t>0,8*8</t>
  </si>
  <si>
    <t>-1168050671</t>
  </si>
  <si>
    <t>6,4*1,08 'Přepočtené koeficientem množství</t>
  </si>
  <si>
    <t>998776312</t>
  </si>
  <si>
    <t>Přesun hmot pro podlahy povlakové stanovený procentní sazbou (%) z ceny vodorovná dopravní vzdálenost do 50 m ruční (bez užití mechanizace) v objektech výšky přes 6 do 12 m</t>
  </si>
  <si>
    <t>-1980625158</t>
  </si>
  <si>
    <t>https://podminky.urs.cz/item/CS_URS_2025_01/998776312</t>
  </si>
  <si>
    <t>906571018</t>
  </si>
  <si>
    <t>((0,8+2+2)*0,3)*8</t>
  </si>
  <si>
    <t>1803121166</t>
  </si>
  <si>
    <t>0,65*1,2</t>
  </si>
  <si>
    <t>-1343322931</t>
  </si>
  <si>
    <t>6+1+2</t>
  </si>
  <si>
    <t>-986258346</t>
  </si>
  <si>
    <t>-1602895047</t>
  </si>
  <si>
    <t>-1318977852</t>
  </si>
  <si>
    <t>2068175660</t>
  </si>
  <si>
    <t>-748736884</t>
  </si>
  <si>
    <t>-1117893445</t>
  </si>
  <si>
    <t>vč. šatny bez olejového nátěru</t>
  </si>
  <si>
    <t>(4,62*2+4,21*2+0,42*2-0,8*2)*1,4</t>
  </si>
  <si>
    <t>174425156</t>
  </si>
  <si>
    <t>4,27*2,77*0,9</t>
  </si>
  <si>
    <t>2,4*0,5*0,9</t>
  </si>
  <si>
    <t>6,21*3,16*0,9</t>
  </si>
  <si>
    <t>14,42*1,48*0,9</t>
  </si>
  <si>
    <t>3,08*4,15*0,9</t>
  </si>
  <si>
    <t>4,62*4,21*0,9</t>
  </si>
  <si>
    <t>"Průvlaky - odhad 10%" 8,62*0,9</t>
  </si>
  <si>
    <t>(6,21+6,68+1,48+14,42+1,48+4,92+3,4+0,5+0,5+0,5+3,16+0,42*2+3,08*2+4,15*2)*1,89*0,9</t>
  </si>
  <si>
    <t>(4,62*2+4,21*2+0,42*2)*3,29*0,9</t>
  </si>
  <si>
    <t>(4,5+2,4)*2,5*0,9</t>
  </si>
  <si>
    <t>(2,4+1,3+1,3+4,27)*3,32*0,9</t>
  </si>
  <si>
    <t>-1,16*1,54*2*0,9</t>
  </si>
  <si>
    <t>-1,16*2,04*3*0,9</t>
  </si>
  <si>
    <t>-1*0,6*4*0,9</t>
  </si>
  <si>
    <t>-0,8*0,5*8*0,9</t>
  </si>
  <si>
    <t>-0,8*2*2*0,9</t>
  </si>
  <si>
    <t>-759505032</t>
  </si>
  <si>
    <t>-1773653496</t>
  </si>
  <si>
    <t>-1980257563</t>
  </si>
  <si>
    <t>-1465724178</t>
  </si>
  <si>
    <t>-119932148</t>
  </si>
  <si>
    <t>811015052</t>
  </si>
  <si>
    <t>(6,21+6,68+1,48+14,42+1,48+4,92+3,4+0,5+0,5+0,5+3,16+0,42*2+3,08*2+4,15*2+4,62*2+4,21*2+0,42*2)*1,89</t>
  </si>
  <si>
    <t>-1,16*1,54*5</t>
  </si>
  <si>
    <t>-0,8*0,5*10</t>
  </si>
  <si>
    <t>775412105</t>
  </si>
  <si>
    <t>1696748387</t>
  </si>
  <si>
    <t>1844047478</t>
  </si>
  <si>
    <t>1662259962</t>
  </si>
  <si>
    <t>-1975967921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</si>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</sst>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1325422" TargetMode="External" /><Relationship Id="rId2" Type="http://schemas.openxmlformats.org/officeDocument/2006/relationships/hyperlink" Target="https://podminky.urs.cz/item/CS_URS_2025_01/612325422" TargetMode="External" /><Relationship Id="rId3" Type="http://schemas.openxmlformats.org/officeDocument/2006/relationships/hyperlink" Target="https://podminky.urs.cz/item/CS_URS_2025_01/978011141" TargetMode="External" /><Relationship Id="rId4" Type="http://schemas.openxmlformats.org/officeDocument/2006/relationships/hyperlink" Target="https://podminky.urs.cz/item/CS_URS_2025_01/978013141" TargetMode="External" /><Relationship Id="rId5" Type="http://schemas.openxmlformats.org/officeDocument/2006/relationships/hyperlink" Target="https://podminky.urs.cz/item/CS_URS_2025_01/949101111" TargetMode="External" /><Relationship Id="rId6" Type="http://schemas.openxmlformats.org/officeDocument/2006/relationships/hyperlink" Target="https://podminky.urs.cz/item/CS_URS_2025_01/949101112" TargetMode="External" /><Relationship Id="rId7" Type="http://schemas.openxmlformats.org/officeDocument/2006/relationships/hyperlink" Target="https://podminky.urs.cz/item/CS_URS_2025_01/952901111" TargetMode="External" /><Relationship Id="rId8" Type="http://schemas.openxmlformats.org/officeDocument/2006/relationships/hyperlink" Target="https://podminky.urs.cz/item/CS_URS_2025_01/952901114" TargetMode="External" /><Relationship Id="rId9" Type="http://schemas.openxmlformats.org/officeDocument/2006/relationships/hyperlink" Target="https://podminky.urs.cz/item/CS_URS_2025_01/997002611" TargetMode="External" /><Relationship Id="rId10" Type="http://schemas.openxmlformats.org/officeDocument/2006/relationships/hyperlink" Target="https://podminky.urs.cz/item/CS_URS_2025_01/997013211" TargetMode="External" /><Relationship Id="rId11" Type="http://schemas.openxmlformats.org/officeDocument/2006/relationships/hyperlink" Target="https://podminky.urs.cz/item/CS_URS_2025_01/997013501" TargetMode="External" /><Relationship Id="rId12" Type="http://schemas.openxmlformats.org/officeDocument/2006/relationships/hyperlink" Target="https://podminky.urs.cz/item/CS_URS_2025_01/997013509" TargetMode="External" /><Relationship Id="rId13" Type="http://schemas.openxmlformats.org/officeDocument/2006/relationships/hyperlink" Target="https://podminky.urs.cz/item/CS_URS_2025_01/997013871" TargetMode="External" /><Relationship Id="rId14" Type="http://schemas.openxmlformats.org/officeDocument/2006/relationships/hyperlink" Target="https://podminky.urs.cz/item/CS_URS_2025_01/998018001" TargetMode="External" /><Relationship Id="rId15" Type="http://schemas.openxmlformats.org/officeDocument/2006/relationships/hyperlink" Target="https://podminky.urs.cz/item/CS_URS_2025_01/998741312" TargetMode="External" /><Relationship Id="rId16" Type="http://schemas.openxmlformats.org/officeDocument/2006/relationships/hyperlink" Target="https://podminky.urs.cz/item/CS_URS_2025_01/766491851" TargetMode="External" /><Relationship Id="rId17" Type="http://schemas.openxmlformats.org/officeDocument/2006/relationships/hyperlink" Target="https://podminky.urs.cz/item/CS_URS_2025_01/766691914" TargetMode="External" /><Relationship Id="rId18" Type="http://schemas.openxmlformats.org/officeDocument/2006/relationships/hyperlink" Target="https://podminky.urs.cz/item/CS_URS_2025_01/766661852" TargetMode="External" /><Relationship Id="rId19" Type="http://schemas.openxmlformats.org/officeDocument/2006/relationships/hyperlink" Target="https://podminky.urs.cz/item/CS_URS_2025_01/766660001" TargetMode="External" /><Relationship Id="rId20" Type="http://schemas.openxmlformats.org/officeDocument/2006/relationships/hyperlink" Target="https://podminky.urs.cz/item/CS_URS_2025_01/766660011" TargetMode="External" /><Relationship Id="rId21" Type="http://schemas.openxmlformats.org/officeDocument/2006/relationships/hyperlink" Target="https://podminky.urs.cz/item/CS_URS_2025_01/766660729" TargetMode="External" /><Relationship Id="rId22" Type="http://schemas.openxmlformats.org/officeDocument/2006/relationships/hyperlink" Target="https://podminky.urs.cz/item/CS_URS_2025_01/766660752" TargetMode="External" /><Relationship Id="rId23" Type="http://schemas.openxmlformats.org/officeDocument/2006/relationships/hyperlink" Target="https://podminky.urs.cz/item/CS_URS_2025_01/998766311" TargetMode="External" /><Relationship Id="rId24" Type="http://schemas.openxmlformats.org/officeDocument/2006/relationships/hyperlink" Target="https://podminky.urs.cz/item/CS_URS_2025_01/998767311" TargetMode="External" /><Relationship Id="rId25" Type="http://schemas.openxmlformats.org/officeDocument/2006/relationships/hyperlink" Target="https://podminky.urs.cz/item/CS_URS_2025_01/776201811" TargetMode="External" /><Relationship Id="rId26" Type="http://schemas.openxmlformats.org/officeDocument/2006/relationships/hyperlink" Target="https://podminky.urs.cz/item/CS_URS_2025_01/776301811" TargetMode="External" /><Relationship Id="rId27" Type="http://schemas.openxmlformats.org/officeDocument/2006/relationships/hyperlink" Target="https://podminky.urs.cz/item/CS_URS_2025_01/776410811" TargetMode="External" /><Relationship Id="rId28" Type="http://schemas.openxmlformats.org/officeDocument/2006/relationships/hyperlink" Target="https://podminky.urs.cz/item/CS_URS_2025_01/776430811" TargetMode="External" /><Relationship Id="rId29" Type="http://schemas.openxmlformats.org/officeDocument/2006/relationships/hyperlink" Target="https://podminky.urs.cz/item/CS_URS_2025_01/776111117" TargetMode="External" /><Relationship Id="rId30" Type="http://schemas.openxmlformats.org/officeDocument/2006/relationships/hyperlink" Target="https://podminky.urs.cz/item/CS_URS_2025_01/776111127" TargetMode="External" /><Relationship Id="rId31" Type="http://schemas.openxmlformats.org/officeDocument/2006/relationships/hyperlink" Target="https://podminky.urs.cz/item/CS_URS_2025_01/776111311" TargetMode="External" /><Relationship Id="rId32" Type="http://schemas.openxmlformats.org/officeDocument/2006/relationships/hyperlink" Target="https://podminky.urs.cz/item/CS_URS_2025_01/776121112" TargetMode="External" /><Relationship Id="rId33" Type="http://schemas.openxmlformats.org/officeDocument/2006/relationships/hyperlink" Target="https://podminky.urs.cz/item/CS_URS_2025_01/776141114" TargetMode="External" /><Relationship Id="rId34" Type="http://schemas.openxmlformats.org/officeDocument/2006/relationships/hyperlink" Target="https://podminky.urs.cz/item/CS_URS_2025_01/776141222" TargetMode="External" /><Relationship Id="rId35" Type="http://schemas.openxmlformats.org/officeDocument/2006/relationships/hyperlink" Target="https://podminky.urs.cz/item/CS_URS_2025_01/776143132" TargetMode="External" /><Relationship Id="rId36" Type="http://schemas.openxmlformats.org/officeDocument/2006/relationships/hyperlink" Target="https://podminky.urs.cz/item/CS_URS_2025_01/776231111" TargetMode="External" /><Relationship Id="rId37" Type="http://schemas.openxmlformats.org/officeDocument/2006/relationships/hyperlink" Target="https://podminky.urs.cz/item/CS_URS_2025_01/776411111" TargetMode="External" /><Relationship Id="rId38" Type="http://schemas.openxmlformats.org/officeDocument/2006/relationships/hyperlink" Target="https://podminky.urs.cz/item/CS_URS_2025_01/776421211" TargetMode="External" /><Relationship Id="rId39" Type="http://schemas.openxmlformats.org/officeDocument/2006/relationships/hyperlink" Target="https://podminky.urs.cz/item/CS_URS_2025_01/776421312" TargetMode="External" /><Relationship Id="rId40" Type="http://schemas.openxmlformats.org/officeDocument/2006/relationships/hyperlink" Target="https://podminky.urs.cz/item/CS_URS_2025_01/998776311" TargetMode="External" /><Relationship Id="rId41" Type="http://schemas.openxmlformats.org/officeDocument/2006/relationships/hyperlink" Target="https://podminky.urs.cz/item/CS_URS_2025_01/783306801" TargetMode="External" /><Relationship Id="rId42" Type="http://schemas.openxmlformats.org/officeDocument/2006/relationships/hyperlink" Target="https://podminky.urs.cz/item/CS_URS_2025_01/783606811" TargetMode="External" /><Relationship Id="rId43" Type="http://schemas.openxmlformats.org/officeDocument/2006/relationships/hyperlink" Target="https://podminky.urs.cz/item/CS_URS_2025_01/783606861" TargetMode="External" /><Relationship Id="rId44" Type="http://schemas.openxmlformats.org/officeDocument/2006/relationships/hyperlink" Target="https://podminky.urs.cz/item/CS_URS_2025_01/783315103" TargetMode="External" /><Relationship Id="rId45" Type="http://schemas.openxmlformats.org/officeDocument/2006/relationships/hyperlink" Target="https://podminky.urs.cz/item/CS_URS_2025_01/783317101" TargetMode="External" /><Relationship Id="rId46" Type="http://schemas.openxmlformats.org/officeDocument/2006/relationships/hyperlink" Target="https://podminky.urs.cz/item/CS_URS_2025_01/783617117" TargetMode="External" /><Relationship Id="rId47" Type="http://schemas.openxmlformats.org/officeDocument/2006/relationships/hyperlink" Target="https://podminky.urs.cz/item/CS_URS_2025_01/783615553" TargetMode="External" /><Relationship Id="rId48" Type="http://schemas.openxmlformats.org/officeDocument/2006/relationships/hyperlink" Target="https://podminky.urs.cz/item/CS_URS_2025_01/783617601" TargetMode="External" /><Relationship Id="rId4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1325421" TargetMode="External" /><Relationship Id="rId2" Type="http://schemas.openxmlformats.org/officeDocument/2006/relationships/hyperlink" Target="https://podminky.urs.cz/item/CS_URS_2025_01/612325421" TargetMode="External" /><Relationship Id="rId3" Type="http://schemas.openxmlformats.org/officeDocument/2006/relationships/hyperlink" Target="https://podminky.urs.cz/item/CS_URS_2025_01/978011121" TargetMode="External" /><Relationship Id="rId4" Type="http://schemas.openxmlformats.org/officeDocument/2006/relationships/hyperlink" Target="https://podminky.urs.cz/item/CS_URS_2025_01/978013121" TargetMode="External" /><Relationship Id="rId5" Type="http://schemas.openxmlformats.org/officeDocument/2006/relationships/hyperlink" Target="https://podminky.urs.cz/item/CS_URS_2025_01/949101111" TargetMode="External" /><Relationship Id="rId6" Type="http://schemas.openxmlformats.org/officeDocument/2006/relationships/hyperlink" Target="https://podminky.urs.cz/item/CS_URS_2025_01/952901111" TargetMode="External" /><Relationship Id="rId7" Type="http://schemas.openxmlformats.org/officeDocument/2006/relationships/hyperlink" Target="https://podminky.urs.cz/item/CS_URS_2025_01/952901114" TargetMode="External" /><Relationship Id="rId8" Type="http://schemas.openxmlformats.org/officeDocument/2006/relationships/hyperlink" Target="https://podminky.urs.cz/item/CS_URS_2025_01/997002611" TargetMode="External" /><Relationship Id="rId9" Type="http://schemas.openxmlformats.org/officeDocument/2006/relationships/hyperlink" Target="https://podminky.urs.cz/item/CS_URS_2025_01/997013212" TargetMode="External" /><Relationship Id="rId10" Type="http://schemas.openxmlformats.org/officeDocument/2006/relationships/hyperlink" Target="https://podminky.urs.cz/item/CS_URS_2025_01/997013501" TargetMode="External" /><Relationship Id="rId11" Type="http://schemas.openxmlformats.org/officeDocument/2006/relationships/hyperlink" Target="https://podminky.urs.cz/item/CS_URS_2025_01/997013509" TargetMode="External" /><Relationship Id="rId12" Type="http://schemas.openxmlformats.org/officeDocument/2006/relationships/hyperlink" Target="https://podminky.urs.cz/item/CS_URS_2025_01/997013871" TargetMode="External" /><Relationship Id="rId13" Type="http://schemas.openxmlformats.org/officeDocument/2006/relationships/hyperlink" Target="https://podminky.urs.cz/item/CS_URS_2025_01/998018002" TargetMode="External" /><Relationship Id="rId14" Type="http://schemas.openxmlformats.org/officeDocument/2006/relationships/hyperlink" Target="https://podminky.urs.cz/item/CS_URS_2025_01/998741312" TargetMode="External" /><Relationship Id="rId15" Type="http://schemas.openxmlformats.org/officeDocument/2006/relationships/hyperlink" Target="https://podminky.urs.cz/item/CS_URS_2025_01/766491851" TargetMode="External" /><Relationship Id="rId16" Type="http://schemas.openxmlformats.org/officeDocument/2006/relationships/hyperlink" Target="https://podminky.urs.cz/item/CS_URS_2025_01/766691914" TargetMode="External" /><Relationship Id="rId17" Type="http://schemas.openxmlformats.org/officeDocument/2006/relationships/hyperlink" Target="https://podminky.urs.cz/item/CS_URS_2025_01/766661852" TargetMode="External" /><Relationship Id="rId18" Type="http://schemas.openxmlformats.org/officeDocument/2006/relationships/hyperlink" Target="https://podminky.urs.cz/item/CS_URS_2025_01/766660001" TargetMode="External" /><Relationship Id="rId19" Type="http://schemas.openxmlformats.org/officeDocument/2006/relationships/hyperlink" Target="https://podminky.urs.cz/item/CS_URS_2025_01/766660729" TargetMode="External" /><Relationship Id="rId20" Type="http://schemas.openxmlformats.org/officeDocument/2006/relationships/hyperlink" Target="https://podminky.urs.cz/item/CS_URS_2025_01/766660752" TargetMode="External" /><Relationship Id="rId21" Type="http://schemas.openxmlformats.org/officeDocument/2006/relationships/hyperlink" Target="https://podminky.urs.cz/item/CS_URS_2025_01/998766312" TargetMode="External" /><Relationship Id="rId22" Type="http://schemas.openxmlformats.org/officeDocument/2006/relationships/hyperlink" Target="https://podminky.urs.cz/item/CS_URS_2025_01/771573810" TargetMode="External" /><Relationship Id="rId23" Type="http://schemas.openxmlformats.org/officeDocument/2006/relationships/hyperlink" Target="https://podminky.urs.cz/item/CS_URS_2025_01/771121027" TargetMode="External" /><Relationship Id="rId24" Type="http://schemas.openxmlformats.org/officeDocument/2006/relationships/hyperlink" Target="https://podminky.urs.cz/item/CS_URS_2025_01/776201811" TargetMode="External" /><Relationship Id="rId25" Type="http://schemas.openxmlformats.org/officeDocument/2006/relationships/hyperlink" Target="https://podminky.urs.cz/item/CS_URS_2025_01/776410811" TargetMode="External" /><Relationship Id="rId26" Type="http://schemas.openxmlformats.org/officeDocument/2006/relationships/hyperlink" Target="https://podminky.urs.cz/item/CS_URS_2025_01/776111117" TargetMode="External" /><Relationship Id="rId27" Type="http://schemas.openxmlformats.org/officeDocument/2006/relationships/hyperlink" Target="https://podminky.urs.cz/item/CS_URS_2025_01/776111311" TargetMode="External" /><Relationship Id="rId28" Type="http://schemas.openxmlformats.org/officeDocument/2006/relationships/hyperlink" Target="https://podminky.urs.cz/item/CS_URS_2025_01/776121112" TargetMode="External" /><Relationship Id="rId29" Type="http://schemas.openxmlformats.org/officeDocument/2006/relationships/hyperlink" Target="https://podminky.urs.cz/item/CS_URS_2025_01/776141114" TargetMode="External" /><Relationship Id="rId30" Type="http://schemas.openxmlformats.org/officeDocument/2006/relationships/hyperlink" Target="https://podminky.urs.cz/item/CS_URS_2025_01/776231111" TargetMode="External" /><Relationship Id="rId31" Type="http://schemas.openxmlformats.org/officeDocument/2006/relationships/hyperlink" Target="https://podminky.urs.cz/item/CS_URS_2025_01/776411111" TargetMode="External" /><Relationship Id="rId32" Type="http://schemas.openxmlformats.org/officeDocument/2006/relationships/hyperlink" Target="https://podminky.urs.cz/item/CS_URS_2025_01/776421312" TargetMode="External" /><Relationship Id="rId33" Type="http://schemas.openxmlformats.org/officeDocument/2006/relationships/hyperlink" Target="https://podminky.urs.cz/item/CS_URS_2025_01/998776312" TargetMode="External" /><Relationship Id="rId34" Type="http://schemas.openxmlformats.org/officeDocument/2006/relationships/hyperlink" Target="https://podminky.urs.cz/item/CS_URS_2025_01/783306801" TargetMode="External" /><Relationship Id="rId35" Type="http://schemas.openxmlformats.org/officeDocument/2006/relationships/hyperlink" Target="https://podminky.urs.cz/item/CS_URS_2025_01/783606811" TargetMode="External" /><Relationship Id="rId36" Type="http://schemas.openxmlformats.org/officeDocument/2006/relationships/hyperlink" Target="https://podminky.urs.cz/item/CS_URS_2025_01/783606861" TargetMode="External" /><Relationship Id="rId37" Type="http://schemas.openxmlformats.org/officeDocument/2006/relationships/hyperlink" Target="https://podminky.urs.cz/item/CS_URS_2025_01/783315103" TargetMode="External" /><Relationship Id="rId38" Type="http://schemas.openxmlformats.org/officeDocument/2006/relationships/hyperlink" Target="https://podminky.urs.cz/item/CS_URS_2025_01/783317101" TargetMode="External" /><Relationship Id="rId39" Type="http://schemas.openxmlformats.org/officeDocument/2006/relationships/hyperlink" Target="https://podminky.urs.cz/item/CS_URS_2025_01/783617117" TargetMode="External" /><Relationship Id="rId40" Type="http://schemas.openxmlformats.org/officeDocument/2006/relationships/hyperlink" Target="https://podminky.urs.cz/item/CS_URS_2025_01/783615553" TargetMode="External" /><Relationship Id="rId41" Type="http://schemas.openxmlformats.org/officeDocument/2006/relationships/hyperlink" Target="https://podminky.urs.cz/item/CS_URS_2025_01/783617601" TargetMode="External" /><Relationship Id="rId42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33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37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38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39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40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41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42</v>
      </c>
      <c r="E29" s="50"/>
      <c r="F29" s="35" t="s">
        <v>43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44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45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46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47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49</v>
      </c>
      <c r="U35" s="57"/>
      <c r="V35" s="57"/>
      <c r="W35" s="57"/>
      <c r="X35" s="59" t="s">
        <v>50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51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00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ZŠ Boženy Němcové - oprava chodby a šaten tělocvičny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Sokolov, Boženy Něměcové 1784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24. 3. 2025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Sokolov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52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34</v>
      </c>
      <c r="AJ50" s="43"/>
      <c r="AK50" s="43"/>
      <c r="AL50" s="43"/>
      <c r="AM50" s="76" t="str">
        <f>IF(E20="","",E20)</f>
        <v>Michal Kubelka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53</v>
      </c>
      <c r="D52" s="90"/>
      <c r="E52" s="90"/>
      <c r="F52" s="90"/>
      <c r="G52" s="90"/>
      <c r="H52" s="91"/>
      <c r="I52" s="92" t="s">
        <v>54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55</v>
      </c>
      <c r="AH52" s="90"/>
      <c r="AI52" s="90"/>
      <c r="AJ52" s="90"/>
      <c r="AK52" s="90"/>
      <c r="AL52" s="90"/>
      <c r="AM52" s="90"/>
      <c r="AN52" s="92" t="s">
        <v>56</v>
      </c>
      <c r="AO52" s="90"/>
      <c r="AP52" s="90"/>
      <c r="AQ52" s="94" t="s">
        <v>57</v>
      </c>
      <c r="AR52" s="47"/>
      <c r="AS52" s="95" t="s">
        <v>58</v>
      </c>
      <c r="AT52" s="96" t="s">
        <v>59</v>
      </c>
      <c r="AU52" s="96" t="s">
        <v>60</v>
      </c>
      <c r="AV52" s="96" t="s">
        <v>61</v>
      </c>
      <c r="AW52" s="96" t="s">
        <v>62</v>
      </c>
      <c r="AX52" s="96" t="s">
        <v>63</v>
      </c>
      <c r="AY52" s="96" t="s">
        <v>64</v>
      </c>
      <c r="AZ52" s="96" t="s">
        <v>65</v>
      </c>
      <c r="BA52" s="96" t="s">
        <v>66</v>
      </c>
      <c r="BB52" s="96" t="s">
        <v>67</v>
      </c>
      <c r="BC52" s="96" t="s">
        <v>68</v>
      </c>
      <c r="BD52" s="97" t="s">
        <v>69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70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ROUND(SUM(AG55:AG56),2)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ROUND(SUM(AS55:AS56),2)</f>
        <v>0</v>
      </c>
      <c r="AT54" s="109">
        <f>ROUND(SUM(AV54:AW54),2)</f>
        <v>0</v>
      </c>
      <c r="AU54" s="110">
        <f>ROUND(SUM(AU55:AU56),5)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ROUND(SUM(AZ55:AZ56),2)</f>
        <v>0</v>
      </c>
      <c r="BA54" s="109">
        <f>ROUND(SUM(BA55:BA56),2)</f>
        <v>0</v>
      </c>
      <c r="BB54" s="109">
        <f>ROUND(SUM(BB55:BB56),2)</f>
        <v>0</v>
      </c>
      <c r="BC54" s="109">
        <f>ROUND(SUM(BC55:BC56),2)</f>
        <v>0</v>
      </c>
      <c r="BD54" s="111">
        <f>ROUND(SUM(BD55:BD56),2)</f>
        <v>0</v>
      </c>
      <c r="BE54" s="6"/>
      <c r="BS54" s="112" t="s">
        <v>71</v>
      </c>
      <c r="BT54" s="112" t="s">
        <v>72</v>
      </c>
      <c r="BU54" s="113" t="s">
        <v>73</v>
      </c>
      <c r="BV54" s="112" t="s">
        <v>74</v>
      </c>
      <c r="BW54" s="112" t="s">
        <v>5</v>
      </c>
      <c r="BX54" s="112" t="s">
        <v>75</v>
      </c>
      <c r="CL54" s="112" t="s">
        <v>19</v>
      </c>
    </row>
    <row r="55" s="7" customFormat="1" ht="16.5" customHeight="1">
      <c r="A55" s="114" t="s">
        <v>76</v>
      </c>
      <c r="B55" s="115"/>
      <c r="C55" s="116"/>
      <c r="D55" s="117" t="s">
        <v>77</v>
      </c>
      <c r="E55" s="117"/>
      <c r="F55" s="117"/>
      <c r="G55" s="117"/>
      <c r="H55" s="117"/>
      <c r="I55" s="118"/>
      <c r="J55" s="117" t="s">
        <v>78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'01 - 1.NP'!J30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79</v>
      </c>
      <c r="AR55" s="121"/>
      <c r="AS55" s="122">
        <v>0</v>
      </c>
      <c r="AT55" s="123">
        <f>ROUND(SUM(AV55:AW55),2)</f>
        <v>0</v>
      </c>
      <c r="AU55" s="124">
        <f>'01 - 1.NP'!P93</f>
        <v>0</v>
      </c>
      <c r="AV55" s="123">
        <f>'01 - 1.NP'!J33</f>
        <v>0</v>
      </c>
      <c r="AW55" s="123">
        <f>'01 - 1.NP'!J34</f>
        <v>0</v>
      </c>
      <c r="AX55" s="123">
        <f>'01 - 1.NP'!J35</f>
        <v>0</v>
      </c>
      <c r="AY55" s="123">
        <f>'01 - 1.NP'!J36</f>
        <v>0</v>
      </c>
      <c r="AZ55" s="123">
        <f>'01 - 1.NP'!F33</f>
        <v>0</v>
      </c>
      <c r="BA55" s="123">
        <f>'01 - 1.NP'!F34</f>
        <v>0</v>
      </c>
      <c r="BB55" s="123">
        <f>'01 - 1.NP'!F35</f>
        <v>0</v>
      </c>
      <c r="BC55" s="123">
        <f>'01 - 1.NP'!F36</f>
        <v>0</v>
      </c>
      <c r="BD55" s="125">
        <f>'01 - 1.NP'!F37</f>
        <v>0</v>
      </c>
      <c r="BE55" s="7"/>
      <c r="BT55" s="126" t="s">
        <v>80</v>
      </c>
      <c r="BV55" s="126" t="s">
        <v>74</v>
      </c>
      <c r="BW55" s="126" t="s">
        <v>81</v>
      </c>
      <c r="BX55" s="126" t="s">
        <v>5</v>
      </c>
      <c r="CL55" s="126" t="s">
        <v>19</v>
      </c>
      <c r="CM55" s="126" t="s">
        <v>82</v>
      </c>
    </row>
    <row r="56" s="7" customFormat="1" ht="16.5" customHeight="1">
      <c r="A56" s="114" t="s">
        <v>76</v>
      </c>
      <c r="B56" s="115"/>
      <c r="C56" s="116"/>
      <c r="D56" s="117" t="s">
        <v>83</v>
      </c>
      <c r="E56" s="117"/>
      <c r="F56" s="117"/>
      <c r="G56" s="117"/>
      <c r="H56" s="117"/>
      <c r="I56" s="118"/>
      <c r="J56" s="117" t="s">
        <v>84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'02 - 2.NP'!J30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79</v>
      </c>
      <c r="AR56" s="121"/>
      <c r="AS56" s="127">
        <v>0</v>
      </c>
      <c r="AT56" s="128">
        <f>ROUND(SUM(AV56:AW56),2)</f>
        <v>0</v>
      </c>
      <c r="AU56" s="129">
        <f>'02 - 2.NP'!P93</f>
        <v>0</v>
      </c>
      <c r="AV56" s="128">
        <f>'02 - 2.NP'!J33</f>
        <v>0</v>
      </c>
      <c r="AW56" s="128">
        <f>'02 - 2.NP'!J34</f>
        <v>0</v>
      </c>
      <c r="AX56" s="128">
        <f>'02 - 2.NP'!J35</f>
        <v>0</v>
      </c>
      <c r="AY56" s="128">
        <f>'02 - 2.NP'!J36</f>
        <v>0</v>
      </c>
      <c r="AZ56" s="128">
        <f>'02 - 2.NP'!F33</f>
        <v>0</v>
      </c>
      <c r="BA56" s="128">
        <f>'02 - 2.NP'!F34</f>
        <v>0</v>
      </c>
      <c r="BB56" s="128">
        <f>'02 - 2.NP'!F35</f>
        <v>0</v>
      </c>
      <c r="BC56" s="128">
        <f>'02 - 2.NP'!F36</f>
        <v>0</v>
      </c>
      <c r="BD56" s="130">
        <f>'02 - 2.NP'!F37</f>
        <v>0</v>
      </c>
      <c r="BE56" s="7"/>
      <c r="BT56" s="126" t="s">
        <v>80</v>
      </c>
      <c r="BV56" s="126" t="s">
        <v>74</v>
      </c>
      <c r="BW56" s="126" t="s">
        <v>85</v>
      </c>
      <c r="BX56" s="126" t="s">
        <v>5</v>
      </c>
      <c r="CL56" s="126" t="s">
        <v>19</v>
      </c>
      <c r="CM56" s="126" t="s">
        <v>82</v>
      </c>
    </row>
    <row r="57" s="2" customFormat="1" ht="30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7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</row>
    <row r="58" s="2" customFormat="1" ht="6.96" customHeight="1">
      <c r="A58" s="41"/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47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</sheetData>
  <sheetProtection sheet="1" formatColumns="0" formatRows="0" objects="1" scenarios="1" spinCount="100000" saltValue="sIG8UxrQeOqo4hHiLl+nId9gJbtowKjdFPAlBEq1DRxUmbqtzpEz5XvFQOexykfS9p1YYDlaywhMn9cCFbCc9Q==" hashValue="tay+y83qgd4PPLT7+2gtDjbodk6j9SyX0iZelZaNg0UlGYfYZjjIKwAdPmO7pySQyVIOF1wO7vKabx2SrbgbGQ==" algorithmName="SHA-512" password="80EB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1.NP'!C2" display="/"/>
    <hyperlink ref="A56" location="'02 - 2.NP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81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86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ZŠ Boženy Němcové - oprava chodby a šaten tělocvičny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87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88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24. 3. 2025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28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19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35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ROUND(J93,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ROUND((SUM(BE93:BE420)),  2)</f>
        <v>0</v>
      </c>
      <c r="G33" s="41"/>
      <c r="H33" s="41"/>
      <c r="I33" s="151">
        <v>0.20999999999999999</v>
      </c>
      <c r="J33" s="150">
        <f>ROUND(((SUM(BE93:BE420))*I33),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ROUND((SUM(BF93:BF420)),  2)</f>
        <v>0</v>
      </c>
      <c r="G34" s="41"/>
      <c r="H34" s="41"/>
      <c r="I34" s="151">
        <v>0.12</v>
      </c>
      <c r="J34" s="150">
        <f>ROUND(((SUM(BF93:BF420))*I34),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ROUND((SUM(BG93:BG420)),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ROUND((SUM(BH93:BH420)),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ROUND((SUM(BI93:BI420)),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89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ZŠ Boženy Němcové - oprava chodby a šaten tělocvičny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87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01 - 1.NP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Sokolov, Boženy Něměcové 1784</v>
      </c>
      <c r="G52" s="43"/>
      <c r="H52" s="43"/>
      <c r="I52" s="35" t="s">
        <v>23</v>
      </c>
      <c r="J52" s="75" t="str">
        <f>IF(J12="","",J12)</f>
        <v>24. 3. 2025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Město Sokolov</v>
      </c>
      <c r="G54" s="43"/>
      <c r="H54" s="43"/>
      <c r="I54" s="35" t="s">
        <v>31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Michal Kubelka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90</v>
      </c>
      <c r="D57" s="165"/>
      <c r="E57" s="165"/>
      <c r="F57" s="165"/>
      <c r="G57" s="165"/>
      <c r="H57" s="165"/>
      <c r="I57" s="165"/>
      <c r="J57" s="166" t="s">
        <v>91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J93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92</v>
      </c>
    </row>
    <row r="60" s="9" customFormat="1" ht="24.96" customHeight="1">
      <c r="A60" s="9"/>
      <c r="B60" s="168"/>
      <c r="C60" s="169"/>
      <c r="D60" s="170" t="s">
        <v>93</v>
      </c>
      <c r="E60" s="171"/>
      <c r="F60" s="171"/>
      <c r="G60" s="171"/>
      <c r="H60" s="171"/>
      <c r="I60" s="171"/>
      <c r="J60" s="172">
        <f>J94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94</v>
      </c>
      <c r="E61" s="177"/>
      <c r="F61" s="177"/>
      <c r="G61" s="177"/>
      <c r="H61" s="177"/>
      <c r="I61" s="177"/>
      <c r="J61" s="178">
        <f>J95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95</v>
      </c>
      <c r="E62" s="177"/>
      <c r="F62" s="177"/>
      <c r="G62" s="177"/>
      <c r="H62" s="177"/>
      <c r="I62" s="177"/>
      <c r="J62" s="178">
        <f>J123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96</v>
      </c>
      <c r="E63" s="177"/>
      <c r="F63" s="177"/>
      <c r="G63" s="177"/>
      <c r="H63" s="177"/>
      <c r="I63" s="177"/>
      <c r="J63" s="178">
        <f>J192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97</v>
      </c>
      <c r="E64" s="177"/>
      <c r="F64" s="177"/>
      <c r="G64" s="177"/>
      <c r="H64" s="177"/>
      <c r="I64" s="177"/>
      <c r="J64" s="178">
        <f>J204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8"/>
      <c r="C65" s="169"/>
      <c r="D65" s="170" t="s">
        <v>98</v>
      </c>
      <c r="E65" s="171"/>
      <c r="F65" s="171"/>
      <c r="G65" s="171"/>
      <c r="H65" s="171"/>
      <c r="I65" s="171"/>
      <c r="J65" s="172">
        <f>J207</f>
        <v>0</v>
      </c>
      <c r="K65" s="169"/>
      <c r="L65" s="173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4"/>
      <c r="C66" s="175"/>
      <c r="D66" s="176" t="s">
        <v>99</v>
      </c>
      <c r="E66" s="177"/>
      <c r="F66" s="177"/>
      <c r="G66" s="177"/>
      <c r="H66" s="177"/>
      <c r="I66" s="177"/>
      <c r="J66" s="178">
        <f>J208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100</v>
      </c>
      <c r="E67" s="177"/>
      <c r="F67" s="177"/>
      <c r="G67" s="177"/>
      <c r="H67" s="177"/>
      <c r="I67" s="177"/>
      <c r="J67" s="178">
        <f>J219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101</v>
      </c>
      <c r="E68" s="177"/>
      <c r="F68" s="177"/>
      <c r="G68" s="177"/>
      <c r="H68" s="177"/>
      <c r="I68" s="177"/>
      <c r="J68" s="178">
        <f>J241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102</v>
      </c>
      <c r="E69" s="177"/>
      <c r="F69" s="177"/>
      <c r="G69" s="177"/>
      <c r="H69" s="177"/>
      <c r="I69" s="177"/>
      <c r="J69" s="178">
        <f>J245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103</v>
      </c>
      <c r="E70" s="177"/>
      <c r="F70" s="177"/>
      <c r="G70" s="177"/>
      <c r="H70" s="177"/>
      <c r="I70" s="177"/>
      <c r="J70" s="178">
        <f>J319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104</v>
      </c>
      <c r="E71" s="177"/>
      <c r="F71" s="177"/>
      <c r="G71" s="177"/>
      <c r="H71" s="177"/>
      <c r="I71" s="177"/>
      <c r="J71" s="178">
        <f>J350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8"/>
      <c r="C72" s="169"/>
      <c r="D72" s="170" t="s">
        <v>105</v>
      </c>
      <c r="E72" s="171"/>
      <c r="F72" s="171"/>
      <c r="G72" s="171"/>
      <c r="H72" s="171"/>
      <c r="I72" s="171"/>
      <c r="J72" s="172">
        <f>J415</f>
        <v>0</v>
      </c>
      <c r="K72" s="169"/>
      <c r="L72" s="173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68"/>
      <c r="C73" s="169"/>
      <c r="D73" s="170" t="s">
        <v>106</v>
      </c>
      <c r="E73" s="171"/>
      <c r="F73" s="171"/>
      <c r="G73" s="171"/>
      <c r="H73" s="171"/>
      <c r="I73" s="171"/>
      <c r="J73" s="172">
        <f>J419</f>
        <v>0</v>
      </c>
      <c r="K73" s="169"/>
      <c r="L73" s="173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2" customFormat="1" ht="21.84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9" s="2" customFormat="1" ht="6.96" customHeight="1">
      <c r="A79" s="41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24.96" customHeight="1">
      <c r="A80" s="41"/>
      <c r="B80" s="42"/>
      <c r="C80" s="26" t="s">
        <v>107</v>
      </c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16</v>
      </c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163" t="str">
        <f>E7</f>
        <v>ZŠ Boženy Němcové - oprava chodby a šaten tělocvičny</v>
      </c>
      <c r="F83" s="35"/>
      <c r="G83" s="35"/>
      <c r="H83" s="35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5" t="s">
        <v>87</v>
      </c>
      <c r="D84" s="43"/>
      <c r="E84" s="43"/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6.5" customHeight="1">
      <c r="A85" s="41"/>
      <c r="B85" s="42"/>
      <c r="C85" s="43"/>
      <c r="D85" s="43"/>
      <c r="E85" s="72" t="str">
        <f>E9</f>
        <v>01 - 1.NP</v>
      </c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21</v>
      </c>
      <c r="D87" s="43"/>
      <c r="E87" s="43"/>
      <c r="F87" s="30" t="str">
        <f>F12</f>
        <v>Sokolov, Boženy Něměcové 1784</v>
      </c>
      <c r="G87" s="43"/>
      <c r="H87" s="43"/>
      <c r="I87" s="35" t="s">
        <v>23</v>
      </c>
      <c r="J87" s="75" t="str">
        <f>IF(J12="","",J12)</f>
        <v>24. 3. 2025</v>
      </c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5.15" customHeight="1">
      <c r="A89" s="41"/>
      <c r="B89" s="42"/>
      <c r="C89" s="35" t="s">
        <v>25</v>
      </c>
      <c r="D89" s="43"/>
      <c r="E89" s="43"/>
      <c r="F89" s="30" t="str">
        <f>E15</f>
        <v>Město Sokolov</v>
      </c>
      <c r="G89" s="43"/>
      <c r="H89" s="43"/>
      <c r="I89" s="35" t="s">
        <v>31</v>
      </c>
      <c r="J89" s="39" t="str">
        <f>E21</f>
        <v xml:space="preserve"> </v>
      </c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5.15" customHeight="1">
      <c r="A90" s="41"/>
      <c r="B90" s="42"/>
      <c r="C90" s="35" t="s">
        <v>29</v>
      </c>
      <c r="D90" s="43"/>
      <c r="E90" s="43"/>
      <c r="F90" s="30" t="str">
        <f>IF(E18="","",E18)</f>
        <v>Vyplň údaj</v>
      </c>
      <c r="G90" s="43"/>
      <c r="H90" s="43"/>
      <c r="I90" s="35" t="s">
        <v>34</v>
      </c>
      <c r="J90" s="39" t="str">
        <f>E24</f>
        <v>Michal Kubelka</v>
      </c>
      <c r="K90" s="43"/>
      <c r="L90" s="13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0.32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3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11" customFormat="1" ht="29.28" customHeight="1">
      <c r="A92" s="180"/>
      <c r="B92" s="181"/>
      <c r="C92" s="182" t="s">
        <v>108</v>
      </c>
      <c r="D92" s="183" t="s">
        <v>57</v>
      </c>
      <c r="E92" s="183" t="s">
        <v>53</v>
      </c>
      <c r="F92" s="183" t="s">
        <v>54</v>
      </c>
      <c r="G92" s="183" t="s">
        <v>109</v>
      </c>
      <c r="H92" s="183" t="s">
        <v>110</v>
      </c>
      <c r="I92" s="183" t="s">
        <v>111</v>
      </c>
      <c r="J92" s="183" t="s">
        <v>91</v>
      </c>
      <c r="K92" s="184" t="s">
        <v>112</v>
      </c>
      <c r="L92" s="185"/>
      <c r="M92" s="95" t="s">
        <v>19</v>
      </c>
      <c r="N92" s="96" t="s">
        <v>42</v>
      </c>
      <c r="O92" s="96" t="s">
        <v>113</v>
      </c>
      <c r="P92" s="96" t="s">
        <v>114</v>
      </c>
      <c r="Q92" s="96" t="s">
        <v>115</v>
      </c>
      <c r="R92" s="96" t="s">
        <v>116</v>
      </c>
      <c r="S92" s="96" t="s">
        <v>117</v>
      </c>
      <c r="T92" s="97" t="s">
        <v>118</v>
      </c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</row>
    <row r="93" s="2" customFormat="1" ht="22.8" customHeight="1">
      <c r="A93" s="41"/>
      <c r="B93" s="42"/>
      <c r="C93" s="102" t="s">
        <v>119</v>
      </c>
      <c r="D93" s="43"/>
      <c r="E93" s="43"/>
      <c r="F93" s="43"/>
      <c r="G93" s="43"/>
      <c r="H93" s="43"/>
      <c r="I93" s="43"/>
      <c r="J93" s="186">
        <f>BK93</f>
        <v>0</v>
      </c>
      <c r="K93" s="43"/>
      <c r="L93" s="47"/>
      <c r="M93" s="98"/>
      <c r="N93" s="187"/>
      <c r="O93" s="99"/>
      <c r="P93" s="188">
        <f>P94+P207+P415+P419</f>
        <v>0</v>
      </c>
      <c r="Q93" s="99"/>
      <c r="R93" s="188">
        <f>R94+R207+R415+R419</f>
        <v>10.262091100000001</v>
      </c>
      <c r="S93" s="99"/>
      <c r="T93" s="189">
        <f>T94+T207+T415+T419</f>
        <v>5.4888545300000002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71</v>
      </c>
      <c r="AU93" s="20" t="s">
        <v>92</v>
      </c>
      <c r="BK93" s="190">
        <f>BK94+BK207+BK415+BK419</f>
        <v>0</v>
      </c>
    </row>
    <row r="94" s="12" customFormat="1" ht="25.92" customHeight="1">
      <c r="A94" s="12"/>
      <c r="B94" s="191"/>
      <c r="C94" s="192"/>
      <c r="D94" s="193" t="s">
        <v>71</v>
      </c>
      <c r="E94" s="194" t="s">
        <v>120</v>
      </c>
      <c r="F94" s="194" t="s">
        <v>121</v>
      </c>
      <c r="G94" s="192"/>
      <c r="H94" s="192"/>
      <c r="I94" s="195"/>
      <c r="J94" s="196">
        <f>BK94</f>
        <v>0</v>
      </c>
      <c r="K94" s="192"/>
      <c r="L94" s="197"/>
      <c r="M94" s="198"/>
      <c r="N94" s="199"/>
      <c r="O94" s="199"/>
      <c r="P94" s="200">
        <f>P95+P123+P192+P204</f>
        <v>0</v>
      </c>
      <c r="Q94" s="199"/>
      <c r="R94" s="200">
        <f>R95+R123+R192+R204</f>
        <v>6.3900614400000011</v>
      </c>
      <c r="S94" s="199"/>
      <c r="T94" s="201">
        <f>T95+T123+T192+T204</f>
        <v>4.6909000000000001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2" t="s">
        <v>80</v>
      </c>
      <c r="AT94" s="203" t="s">
        <v>71</v>
      </c>
      <c r="AU94" s="203" t="s">
        <v>72</v>
      </c>
      <c r="AY94" s="202" t="s">
        <v>122</v>
      </c>
      <c r="BK94" s="204">
        <f>BK95+BK123+BK192+BK204</f>
        <v>0</v>
      </c>
    </row>
    <row r="95" s="12" customFormat="1" ht="22.8" customHeight="1">
      <c r="A95" s="12"/>
      <c r="B95" s="191"/>
      <c r="C95" s="192"/>
      <c r="D95" s="193" t="s">
        <v>71</v>
      </c>
      <c r="E95" s="205" t="s">
        <v>123</v>
      </c>
      <c r="F95" s="205" t="s">
        <v>124</v>
      </c>
      <c r="G95" s="192"/>
      <c r="H95" s="192"/>
      <c r="I95" s="195"/>
      <c r="J95" s="206">
        <f>BK95</f>
        <v>0</v>
      </c>
      <c r="K95" s="192"/>
      <c r="L95" s="197"/>
      <c r="M95" s="198"/>
      <c r="N95" s="199"/>
      <c r="O95" s="199"/>
      <c r="P95" s="200">
        <f>SUM(P96:P122)</f>
        <v>0</v>
      </c>
      <c r="Q95" s="199"/>
      <c r="R95" s="200">
        <f>SUM(R96:R122)</f>
        <v>6.3853152000000009</v>
      </c>
      <c r="S95" s="199"/>
      <c r="T95" s="201">
        <f>SUM(T96:T122)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2" t="s">
        <v>80</v>
      </c>
      <c r="AT95" s="203" t="s">
        <v>71</v>
      </c>
      <c r="AU95" s="203" t="s">
        <v>80</v>
      </c>
      <c r="AY95" s="202" t="s">
        <v>122</v>
      </c>
      <c r="BK95" s="204">
        <f>SUM(BK96:BK122)</f>
        <v>0</v>
      </c>
    </row>
    <row r="96" s="2" customFormat="1" ht="24.15" customHeight="1">
      <c r="A96" s="41"/>
      <c r="B96" s="42"/>
      <c r="C96" s="207" t="s">
        <v>80</v>
      </c>
      <c r="D96" s="207" t="s">
        <v>125</v>
      </c>
      <c r="E96" s="208" t="s">
        <v>126</v>
      </c>
      <c r="F96" s="209" t="s">
        <v>127</v>
      </c>
      <c r="G96" s="210" t="s">
        <v>128</v>
      </c>
      <c r="H96" s="211">
        <v>127.717</v>
      </c>
      <c r="I96" s="212"/>
      <c r="J96" s="213">
        <f>ROUND(I96*H96,2)</f>
        <v>0</v>
      </c>
      <c r="K96" s="209" t="s">
        <v>129</v>
      </c>
      <c r="L96" s="47"/>
      <c r="M96" s="214" t="s">
        <v>19</v>
      </c>
      <c r="N96" s="215" t="s">
        <v>43</v>
      </c>
      <c r="O96" s="87"/>
      <c r="P96" s="216">
        <f>O96*H96</f>
        <v>0</v>
      </c>
      <c r="Q96" s="216">
        <v>0.017600000000000001</v>
      </c>
      <c r="R96" s="216">
        <f>Q96*H96</f>
        <v>2.2478191999999999</v>
      </c>
      <c r="S96" s="216">
        <v>0</v>
      </c>
      <c r="T96" s="21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8" t="s">
        <v>130</v>
      </c>
      <c r="AT96" s="218" t="s">
        <v>125</v>
      </c>
      <c r="AU96" s="218" t="s">
        <v>82</v>
      </c>
      <c r="AY96" s="20" t="s">
        <v>122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20" t="s">
        <v>80</v>
      </c>
      <c r="BK96" s="219">
        <f>ROUND(I96*H96,2)</f>
        <v>0</v>
      </c>
      <c r="BL96" s="20" t="s">
        <v>130</v>
      </c>
      <c r="BM96" s="218" t="s">
        <v>131</v>
      </c>
    </row>
    <row r="97" s="2" customFormat="1">
      <c r="A97" s="41"/>
      <c r="B97" s="42"/>
      <c r="C97" s="43"/>
      <c r="D97" s="220" t="s">
        <v>132</v>
      </c>
      <c r="E97" s="43"/>
      <c r="F97" s="221" t="s">
        <v>133</v>
      </c>
      <c r="G97" s="43"/>
      <c r="H97" s="43"/>
      <c r="I97" s="222"/>
      <c r="J97" s="43"/>
      <c r="K97" s="43"/>
      <c r="L97" s="47"/>
      <c r="M97" s="223"/>
      <c r="N97" s="22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132</v>
      </c>
      <c r="AU97" s="20" t="s">
        <v>82</v>
      </c>
    </row>
    <row r="98" s="2" customFormat="1" ht="24.15" customHeight="1">
      <c r="A98" s="41"/>
      <c r="B98" s="42"/>
      <c r="C98" s="207" t="s">
        <v>82</v>
      </c>
      <c r="D98" s="207" t="s">
        <v>125</v>
      </c>
      <c r="E98" s="208" t="s">
        <v>134</v>
      </c>
      <c r="F98" s="209" t="s">
        <v>135</v>
      </c>
      <c r="G98" s="210" t="s">
        <v>128</v>
      </c>
      <c r="H98" s="211">
        <v>235.08500000000001</v>
      </c>
      <c r="I98" s="212"/>
      <c r="J98" s="213">
        <f>ROUND(I98*H98,2)</f>
        <v>0</v>
      </c>
      <c r="K98" s="209" t="s">
        <v>129</v>
      </c>
      <c r="L98" s="47"/>
      <c r="M98" s="214" t="s">
        <v>19</v>
      </c>
      <c r="N98" s="215" t="s">
        <v>43</v>
      </c>
      <c r="O98" s="87"/>
      <c r="P98" s="216">
        <f>O98*H98</f>
        <v>0</v>
      </c>
      <c r="Q98" s="216">
        <v>0.017600000000000001</v>
      </c>
      <c r="R98" s="216">
        <f>Q98*H98</f>
        <v>4.1374960000000005</v>
      </c>
      <c r="S98" s="216">
        <v>0</v>
      </c>
      <c r="T98" s="21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130</v>
      </c>
      <c r="AT98" s="218" t="s">
        <v>125</v>
      </c>
      <c r="AU98" s="218" t="s">
        <v>82</v>
      </c>
      <c r="AY98" s="20" t="s">
        <v>122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80</v>
      </c>
      <c r="BK98" s="219">
        <f>ROUND(I98*H98,2)</f>
        <v>0</v>
      </c>
      <c r="BL98" s="20" t="s">
        <v>130</v>
      </c>
      <c r="BM98" s="218" t="s">
        <v>136</v>
      </c>
    </row>
    <row r="99" s="2" customFormat="1">
      <c r="A99" s="41"/>
      <c r="B99" s="42"/>
      <c r="C99" s="43"/>
      <c r="D99" s="220" t="s">
        <v>132</v>
      </c>
      <c r="E99" s="43"/>
      <c r="F99" s="221" t="s">
        <v>137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132</v>
      </c>
      <c r="AU99" s="20" t="s">
        <v>82</v>
      </c>
    </row>
    <row r="100" s="13" customFormat="1">
      <c r="A100" s="13"/>
      <c r="B100" s="225"/>
      <c r="C100" s="226"/>
      <c r="D100" s="227" t="s">
        <v>138</v>
      </c>
      <c r="E100" s="228" t="s">
        <v>19</v>
      </c>
      <c r="F100" s="229" t="s">
        <v>139</v>
      </c>
      <c r="G100" s="226"/>
      <c r="H100" s="228" t="s">
        <v>19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138</v>
      </c>
      <c r="AU100" s="235" t="s">
        <v>82</v>
      </c>
      <c r="AV100" s="13" t="s">
        <v>80</v>
      </c>
      <c r="AW100" s="13" t="s">
        <v>33</v>
      </c>
      <c r="AX100" s="13" t="s">
        <v>72</v>
      </c>
      <c r="AY100" s="235" t="s">
        <v>122</v>
      </c>
    </row>
    <row r="101" s="14" customFormat="1">
      <c r="A101" s="14"/>
      <c r="B101" s="236"/>
      <c r="C101" s="237"/>
      <c r="D101" s="227" t="s">
        <v>138</v>
      </c>
      <c r="E101" s="238" t="s">
        <v>19</v>
      </c>
      <c r="F101" s="239" t="s">
        <v>140</v>
      </c>
      <c r="G101" s="237"/>
      <c r="H101" s="240">
        <v>35.392000000000003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138</v>
      </c>
      <c r="AU101" s="246" t="s">
        <v>82</v>
      </c>
      <c r="AV101" s="14" t="s">
        <v>82</v>
      </c>
      <c r="AW101" s="14" t="s">
        <v>33</v>
      </c>
      <c r="AX101" s="14" t="s">
        <v>72</v>
      </c>
      <c r="AY101" s="246" t="s">
        <v>122</v>
      </c>
    </row>
    <row r="102" s="14" customFormat="1">
      <c r="A102" s="14"/>
      <c r="B102" s="236"/>
      <c r="C102" s="237"/>
      <c r="D102" s="227" t="s">
        <v>138</v>
      </c>
      <c r="E102" s="238" t="s">
        <v>19</v>
      </c>
      <c r="F102" s="239" t="s">
        <v>141</v>
      </c>
      <c r="G102" s="237"/>
      <c r="H102" s="240">
        <v>-2.3199999999999998</v>
      </c>
      <c r="I102" s="241"/>
      <c r="J102" s="237"/>
      <c r="K102" s="237"/>
      <c r="L102" s="242"/>
      <c r="M102" s="243"/>
      <c r="N102" s="244"/>
      <c r="O102" s="244"/>
      <c r="P102" s="244"/>
      <c r="Q102" s="244"/>
      <c r="R102" s="244"/>
      <c r="S102" s="244"/>
      <c r="T102" s="245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6" t="s">
        <v>138</v>
      </c>
      <c r="AU102" s="246" t="s">
        <v>82</v>
      </c>
      <c r="AV102" s="14" t="s">
        <v>82</v>
      </c>
      <c r="AW102" s="14" t="s">
        <v>33</v>
      </c>
      <c r="AX102" s="14" t="s">
        <v>72</v>
      </c>
      <c r="AY102" s="246" t="s">
        <v>122</v>
      </c>
    </row>
    <row r="103" s="15" customFormat="1">
      <c r="A103" s="15"/>
      <c r="B103" s="247"/>
      <c r="C103" s="248"/>
      <c r="D103" s="227" t="s">
        <v>138</v>
      </c>
      <c r="E103" s="249" t="s">
        <v>19</v>
      </c>
      <c r="F103" s="250" t="s">
        <v>142</v>
      </c>
      <c r="G103" s="248"/>
      <c r="H103" s="251">
        <v>33.072000000000003</v>
      </c>
      <c r="I103" s="252"/>
      <c r="J103" s="248"/>
      <c r="K103" s="248"/>
      <c r="L103" s="253"/>
      <c r="M103" s="254"/>
      <c r="N103" s="255"/>
      <c r="O103" s="255"/>
      <c r="P103" s="255"/>
      <c r="Q103" s="255"/>
      <c r="R103" s="255"/>
      <c r="S103" s="255"/>
      <c r="T103" s="256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57" t="s">
        <v>138</v>
      </c>
      <c r="AU103" s="257" t="s">
        <v>82</v>
      </c>
      <c r="AV103" s="15" t="s">
        <v>143</v>
      </c>
      <c r="AW103" s="15" t="s">
        <v>33</v>
      </c>
      <c r="AX103" s="15" t="s">
        <v>72</v>
      </c>
      <c r="AY103" s="257" t="s">
        <v>122</v>
      </c>
    </row>
    <row r="104" s="13" customFormat="1">
      <c r="A104" s="13"/>
      <c r="B104" s="225"/>
      <c r="C104" s="226"/>
      <c r="D104" s="227" t="s">
        <v>138</v>
      </c>
      <c r="E104" s="228" t="s">
        <v>19</v>
      </c>
      <c r="F104" s="229" t="s">
        <v>144</v>
      </c>
      <c r="G104" s="226"/>
      <c r="H104" s="228" t="s">
        <v>19</v>
      </c>
      <c r="I104" s="230"/>
      <c r="J104" s="226"/>
      <c r="K104" s="226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138</v>
      </c>
      <c r="AU104" s="235" t="s">
        <v>82</v>
      </c>
      <c r="AV104" s="13" t="s">
        <v>80</v>
      </c>
      <c r="AW104" s="13" t="s">
        <v>33</v>
      </c>
      <c r="AX104" s="13" t="s">
        <v>72</v>
      </c>
      <c r="AY104" s="235" t="s">
        <v>122</v>
      </c>
    </row>
    <row r="105" s="14" customFormat="1">
      <c r="A105" s="14"/>
      <c r="B105" s="236"/>
      <c r="C105" s="237"/>
      <c r="D105" s="227" t="s">
        <v>138</v>
      </c>
      <c r="E105" s="238" t="s">
        <v>19</v>
      </c>
      <c r="F105" s="239" t="s">
        <v>145</v>
      </c>
      <c r="G105" s="237"/>
      <c r="H105" s="240">
        <v>20.879999999999999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138</v>
      </c>
      <c r="AU105" s="246" t="s">
        <v>82</v>
      </c>
      <c r="AV105" s="14" t="s">
        <v>82</v>
      </c>
      <c r="AW105" s="14" t="s">
        <v>33</v>
      </c>
      <c r="AX105" s="14" t="s">
        <v>72</v>
      </c>
      <c r="AY105" s="246" t="s">
        <v>122</v>
      </c>
    </row>
    <row r="106" s="14" customFormat="1">
      <c r="A106" s="14"/>
      <c r="B106" s="236"/>
      <c r="C106" s="237"/>
      <c r="D106" s="227" t="s">
        <v>138</v>
      </c>
      <c r="E106" s="238" t="s">
        <v>19</v>
      </c>
      <c r="F106" s="239" t="s">
        <v>146</v>
      </c>
      <c r="G106" s="237"/>
      <c r="H106" s="240">
        <v>121.661</v>
      </c>
      <c r="I106" s="241"/>
      <c r="J106" s="237"/>
      <c r="K106" s="237"/>
      <c r="L106" s="242"/>
      <c r="M106" s="243"/>
      <c r="N106" s="244"/>
      <c r="O106" s="244"/>
      <c r="P106" s="244"/>
      <c r="Q106" s="244"/>
      <c r="R106" s="244"/>
      <c r="S106" s="244"/>
      <c r="T106" s="245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6" t="s">
        <v>138</v>
      </c>
      <c r="AU106" s="246" t="s">
        <v>82</v>
      </c>
      <c r="AV106" s="14" t="s">
        <v>82</v>
      </c>
      <c r="AW106" s="14" t="s">
        <v>33</v>
      </c>
      <c r="AX106" s="14" t="s">
        <v>72</v>
      </c>
      <c r="AY106" s="246" t="s">
        <v>122</v>
      </c>
    </row>
    <row r="107" s="14" customFormat="1">
      <c r="A107" s="14"/>
      <c r="B107" s="236"/>
      <c r="C107" s="237"/>
      <c r="D107" s="227" t="s">
        <v>138</v>
      </c>
      <c r="E107" s="238" t="s">
        <v>19</v>
      </c>
      <c r="F107" s="239" t="s">
        <v>147</v>
      </c>
      <c r="G107" s="237"/>
      <c r="H107" s="240">
        <v>11.603</v>
      </c>
      <c r="I107" s="241"/>
      <c r="J107" s="237"/>
      <c r="K107" s="237"/>
      <c r="L107" s="242"/>
      <c r="M107" s="243"/>
      <c r="N107" s="244"/>
      <c r="O107" s="244"/>
      <c r="P107" s="244"/>
      <c r="Q107" s="244"/>
      <c r="R107" s="244"/>
      <c r="S107" s="244"/>
      <c r="T107" s="24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6" t="s">
        <v>138</v>
      </c>
      <c r="AU107" s="246" t="s">
        <v>82</v>
      </c>
      <c r="AV107" s="14" t="s">
        <v>82</v>
      </c>
      <c r="AW107" s="14" t="s">
        <v>33</v>
      </c>
      <c r="AX107" s="14" t="s">
        <v>72</v>
      </c>
      <c r="AY107" s="246" t="s">
        <v>122</v>
      </c>
    </row>
    <row r="108" s="14" customFormat="1">
      <c r="A108" s="14"/>
      <c r="B108" s="236"/>
      <c r="C108" s="237"/>
      <c r="D108" s="227" t="s">
        <v>138</v>
      </c>
      <c r="E108" s="238" t="s">
        <v>19</v>
      </c>
      <c r="F108" s="239" t="s">
        <v>148</v>
      </c>
      <c r="G108" s="237"/>
      <c r="H108" s="240">
        <v>67.040000000000006</v>
      </c>
      <c r="I108" s="241"/>
      <c r="J108" s="237"/>
      <c r="K108" s="237"/>
      <c r="L108" s="242"/>
      <c r="M108" s="243"/>
      <c r="N108" s="244"/>
      <c r="O108" s="244"/>
      <c r="P108" s="244"/>
      <c r="Q108" s="244"/>
      <c r="R108" s="244"/>
      <c r="S108" s="244"/>
      <c r="T108" s="24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6" t="s">
        <v>138</v>
      </c>
      <c r="AU108" s="246" t="s">
        <v>82</v>
      </c>
      <c r="AV108" s="14" t="s">
        <v>82</v>
      </c>
      <c r="AW108" s="14" t="s">
        <v>33</v>
      </c>
      <c r="AX108" s="14" t="s">
        <v>72</v>
      </c>
      <c r="AY108" s="246" t="s">
        <v>122</v>
      </c>
    </row>
    <row r="109" s="14" customFormat="1">
      <c r="A109" s="14"/>
      <c r="B109" s="236"/>
      <c r="C109" s="237"/>
      <c r="D109" s="227" t="s">
        <v>138</v>
      </c>
      <c r="E109" s="238" t="s">
        <v>19</v>
      </c>
      <c r="F109" s="239" t="s">
        <v>149</v>
      </c>
      <c r="G109" s="237"/>
      <c r="H109" s="240">
        <v>-5.2000000000000002</v>
      </c>
      <c r="I109" s="241"/>
      <c r="J109" s="237"/>
      <c r="K109" s="237"/>
      <c r="L109" s="242"/>
      <c r="M109" s="243"/>
      <c r="N109" s="244"/>
      <c r="O109" s="244"/>
      <c r="P109" s="244"/>
      <c r="Q109" s="244"/>
      <c r="R109" s="244"/>
      <c r="S109" s="244"/>
      <c r="T109" s="245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6" t="s">
        <v>138</v>
      </c>
      <c r="AU109" s="246" t="s">
        <v>82</v>
      </c>
      <c r="AV109" s="14" t="s">
        <v>82</v>
      </c>
      <c r="AW109" s="14" t="s">
        <v>33</v>
      </c>
      <c r="AX109" s="14" t="s">
        <v>72</v>
      </c>
      <c r="AY109" s="246" t="s">
        <v>122</v>
      </c>
    </row>
    <row r="110" s="14" customFormat="1">
      <c r="A110" s="14"/>
      <c r="B110" s="236"/>
      <c r="C110" s="237"/>
      <c r="D110" s="227" t="s">
        <v>138</v>
      </c>
      <c r="E110" s="238" t="s">
        <v>19</v>
      </c>
      <c r="F110" s="239" t="s">
        <v>150</v>
      </c>
      <c r="G110" s="237"/>
      <c r="H110" s="240">
        <v>-0.94299999999999995</v>
      </c>
      <c r="I110" s="241"/>
      <c r="J110" s="237"/>
      <c r="K110" s="237"/>
      <c r="L110" s="242"/>
      <c r="M110" s="243"/>
      <c r="N110" s="244"/>
      <c r="O110" s="244"/>
      <c r="P110" s="244"/>
      <c r="Q110" s="244"/>
      <c r="R110" s="244"/>
      <c r="S110" s="244"/>
      <c r="T110" s="24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6" t="s">
        <v>138</v>
      </c>
      <c r="AU110" s="246" t="s">
        <v>82</v>
      </c>
      <c r="AV110" s="14" t="s">
        <v>82</v>
      </c>
      <c r="AW110" s="14" t="s">
        <v>33</v>
      </c>
      <c r="AX110" s="14" t="s">
        <v>72</v>
      </c>
      <c r="AY110" s="246" t="s">
        <v>122</v>
      </c>
    </row>
    <row r="111" s="14" customFormat="1">
      <c r="A111" s="14"/>
      <c r="B111" s="236"/>
      <c r="C111" s="237"/>
      <c r="D111" s="227" t="s">
        <v>138</v>
      </c>
      <c r="E111" s="238" t="s">
        <v>19</v>
      </c>
      <c r="F111" s="239" t="s">
        <v>151</v>
      </c>
      <c r="G111" s="237"/>
      <c r="H111" s="240">
        <v>-3.4649999999999999</v>
      </c>
      <c r="I111" s="241"/>
      <c r="J111" s="237"/>
      <c r="K111" s="237"/>
      <c r="L111" s="242"/>
      <c r="M111" s="243"/>
      <c r="N111" s="244"/>
      <c r="O111" s="244"/>
      <c r="P111" s="244"/>
      <c r="Q111" s="244"/>
      <c r="R111" s="244"/>
      <c r="S111" s="244"/>
      <c r="T111" s="24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6" t="s">
        <v>138</v>
      </c>
      <c r="AU111" s="246" t="s">
        <v>82</v>
      </c>
      <c r="AV111" s="14" t="s">
        <v>82</v>
      </c>
      <c r="AW111" s="14" t="s">
        <v>33</v>
      </c>
      <c r="AX111" s="14" t="s">
        <v>72</v>
      </c>
      <c r="AY111" s="246" t="s">
        <v>122</v>
      </c>
    </row>
    <row r="112" s="14" customFormat="1">
      <c r="A112" s="14"/>
      <c r="B112" s="236"/>
      <c r="C112" s="237"/>
      <c r="D112" s="227" t="s">
        <v>138</v>
      </c>
      <c r="E112" s="238" t="s">
        <v>19</v>
      </c>
      <c r="F112" s="239" t="s">
        <v>152</v>
      </c>
      <c r="G112" s="237"/>
      <c r="H112" s="240">
        <v>0.71499999999999997</v>
      </c>
      <c r="I112" s="241"/>
      <c r="J112" s="237"/>
      <c r="K112" s="237"/>
      <c r="L112" s="242"/>
      <c r="M112" s="243"/>
      <c r="N112" s="244"/>
      <c r="O112" s="244"/>
      <c r="P112" s="244"/>
      <c r="Q112" s="244"/>
      <c r="R112" s="244"/>
      <c r="S112" s="244"/>
      <c r="T112" s="24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6" t="s">
        <v>138</v>
      </c>
      <c r="AU112" s="246" t="s">
        <v>82</v>
      </c>
      <c r="AV112" s="14" t="s">
        <v>82</v>
      </c>
      <c r="AW112" s="14" t="s">
        <v>33</v>
      </c>
      <c r="AX112" s="14" t="s">
        <v>72</v>
      </c>
      <c r="AY112" s="246" t="s">
        <v>122</v>
      </c>
    </row>
    <row r="113" s="14" customFormat="1">
      <c r="A113" s="14"/>
      <c r="B113" s="236"/>
      <c r="C113" s="237"/>
      <c r="D113" s="227" t="s">
        <v>138</v>
      </c>
      <c r="E113" s="238" t="s">
        <v>19</v>
      </c>
      <c r="F113" s="239" t="s">
        <v>153</v>
      </c>
      <c r="G113" s="237"/>
      <c r="H113" s="240">
        <v>0.69499999999999995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6" t="s">
        <v>138</v>
      </c>
      <c r="AU113" s="246" t="s">
        <v>82</v>
      </c>
      <c r="AV113" s="14" t="s">
        <v>82</v>
      </c>
      <c r="AW113" s="14" t="s">
        <v>33</v>
      </c>
      <c r="AX113" s="14" t="s">
        <v>72</v>
      </c>
      <c r="AY113" s="246" t="s">
        <v>122</v>
      </c>
    </row>
    <row r="114" s="14" customFormat="1">
      <c r="A114" s="14"/>
      <c r="B114" s="236"/>
      <c r="C114" s="237"/>
      <c r="D114" s="227" t="s">
        <v>138</v>
      </c>
      <c r="E114" s="238" t="s">
        <v>19</v>
      </c>
      <c r="F114" s="239" t="s">
        <v>154</v>
      </c>
      <c r="G114" s="237"/>
      <c r="H114" s="240">
        <v>-1.05</v>
      </c>
      <c r="I114" s="241"/>
      <c r="J114" s="237"/>
      <c r="K114" s="237"/>
      <c r="L114" s="242"/>
      <c r="M114" s="243"/>
      <c r="N114" s="244"/>
      <c r="O114" s="244"/>
      <c r="P114" s="244"/>
      <c r="Q114" s="244"/>
      <c r="R114" s="244"/>
      <c r="S114" s="244"/>
      <c r="T114" s="245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6" t="s">
        <v>138</v>
      </c>
      <c r="AU114" s="246" t="s">
        <v>82</v>
      </c>
      <c r="AV114" s="14" t="s">
        <v>82</v>
      </c>
      <c r="AW114" s="14" t="s">
        <v>33</v>
      </c>
      <c r="AX114" s="14" t="s">
        <v>72</v>
      </c>
      <c r="AY114" s="246" t="s">
        <v>122</v>
      </c>
    </row>
    <row r="115" s="14" customFormat="1">
      <c r="A115" s="14"/>
      <c r="B115" s="236"/>
      <c r="C115" s="237"/>
      <c r="D115" s="227" t="s">
        <v>138</v>
      </c>
      <c r="E115" s="238" t="s">
        <v>19</v>
      </c>
      <c r="F115" s="239" t="s">
        <v>155</v>
      </c>
      <c r="G115" s="237"/>
      <c r="H115" s="240">
        <v>-0.83999999999999997</v>
      </c>
      <c r="I115" s="241"/>
      <c r="J115" s="237"/>
      <c r="K115" s="237"/>
      <c r="L115" s="242"/>
      <c r="M115" s="243"/>
      <c r="N115" s="244"/>
      <c r="O115" s="244"/>
      <c r="P115" s="244"/>
      <c r="Q115" s="244"/>
      <c r="R115" s="244"/>
      <c r="S115" s="244"/>
      <c r="T115" s="245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6" t="s">
        <v>138</v>
      </c>
      <c r="AU115" s="246" t="s">
        <v>82</v>
      </c>
      <c r="AV115" s="14" t="s">
        <v>82</v>
      </c>
      <c r="AW115" s="14" t="s">
        <v>33</v>
      </c>
      <c r="AX115" s="14" t="s">
        <v>72</v>
      </c>
      <c r="AY115" s="246" t="s">
        <v>122</v>
      </c>
    </row>
    <row r="116" s="14" customFormat="1">
      <c r="A116" s="14"/>
      <c r="B116" s="236"/>
      <c r="C116" s="237"/>
      <c r="D116" s="227" t="s">
        <v>138</v>
      </c>
      <c r="E116" s="238" t="s">
        <v>19</v>
      </c>
      <c r="F116" s="239" t="s">
        <v>156</v>
      </c>
      <c r="G116" s="237"/>
      <c r="H116" s="240">
        <v>-1.9370000000000001</v>
      </c>
      <c r="I116" s="241"/>
      <c r="J116" s="237"/>
      <c r="K116" s="237"/>
      <c r="L116" s="242"/>
      <c r="M116" s="243"/>
      <c r="N116" s="244"/>
      <c r="O116" s="244"/>
      <c r="P116" s="244"/>
      <c r="Q116" s="244"/>
      <c r="R116" s="244"/>
      <c r="S116" s="244"/>
      <c r="T116" s="24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6" t="s">
        <v>138</v>
      </c>
      <c r="AU116" s="246" t="s">
        <v>82</v>
      </c>
      <c r="AV116" s="14" t="s">
        <v>82</v>
      </c>
      <c r="AW116" s="14" t="s">
        <v>33</v>
      </c>
      <c r="AX116" s="14" t="s">
        <v>72</v>
      </c>
      <c r="AY116" s="246" t="s">
        <v>122</v>
      </c>
    </row>
    <row r="117" s="14" customFormat="1">
      <c r="A117" s="14"/>
      <c r="B117" s="236"/>
      <c r="C117" s="237"/>
      <c r="D117" s="227" t="s">
        <v>138</v>
      </c>
      <c r="E117" s="238" t="s">
        <v>19</v>
      </c>
      <c r="F117" s="239" t="s">
        <v>157</v>
      </c>
      <c r="G117" s="237"/>
      <c r="H117" s="240">
        <v>-7.1459999999999999</v>
      </c>
      <c r="I117" s="241"/>
      <c r="J117" s="237"/>
      <c r="K117" s="237"/>
      <c r="L117" s="242"/>
      <c r="M117" s="243"/>
      <c r="N117" s="244"/>
      <c r="O117" s="244"/>
      <c r="P117" s="244"/>
      <c r="Q117" s="244"/>
      <c r="R117" s="244"/>
      <c r="S117" s="244"/>
      <c r="T117" s="245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6" t="s">
        <v>138</v>
      </c>
      <c r="AU117" s="246" t="s">
        <v>82</v>
      </c>
      <c r="AV117" s="14" t="s">
        <v>82</v>
      </c>
      <c r="AW117" s="14" t="s">
        <v>33</v>
      </c>
      <c r="AX117" s="14" t="s">
        <v>72</v>
      </c>
      <c r="AY117" s="246" t="s">
        <v>122</v>
      </c>
    </row>
    <row r="118" s="15" customFormat="1">
      <c r="A118" s="15"/>
      <c r="B118" s="247"/>
      <c r="C118" s="248"/>
      <c r="D118" s="227" t="s">
        <v>138</v>
      </c>
      <c r="E118" s="249" t="s">
        <v>19</v>
      </c>
      <c r="F118" s="250" t="s">
        <v>142</v>
      </c>
      <c r="G118" s="248"/>
      <c r="H118" s="251">
        <v>202.01300000000001</v>
      </c>
      <c r="I118" s="252"/>
      <c r="J118" s="248"/>
      <c r="K118" s="248"/>
      <c r="L118" s="253"/>
      <c r="M118" s="254"/>
      <c r="N118" s="255"/>
      <c r="O118" s="255"/>
      <c r="P118" s="255"/>
      <c r="Q118" s="255"/>
      <c r="R118" s="255"/>
      <c r="S118" s="255"/>
      <c r="T118" s="256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57" t="s">
        <v>138</v>
      </c>
      <c r="AU118" s="257" t="s">
        <v>82</v>
      </c>
      <c r="AV118" s="15" t="s">
        <v>143</v>
      </c>
      <c r="AW118" s="15" t="s">
        <v>33</v>
      </c>
      <c r="AX118" s="15" t="s">
        <v>72</v>
      </c>
      <c r="AY118" s="257" t="s">
        <v>122</v>
      </c>
    </row>
    <row r="119" s="16" customFormat="1">
      <c r="A119" s="16"/>
      <c r="B119" s="258"/>
      <c r="C119" s="259"/>
      <c r="D119" s="227" t="s">
        <v>138</v>
      </c>
      <c r="E119" s="260" t="s">
        <v>19</v>
      </c>
      <c r="F119" s="261" t="s">
        <v>158</v>
      </c>
      <c r="G119" s="259"/>
      <c r="H119" s="262">
        <v>235.08500000000001</v>
      </c>
      <c r="I119" s="263"/>
      <c r="J119" s="259"/>
      <c r="K119" s="259"/>
      <c r="L119" s="264"/>
      <c r="M119" s="265"/>
      <c r="N119" s="266"/>
      <c r="O119" s="266"/>
      <c r="P119" s="266"/>
      <c r="Q119" s="266"/>
      <c r="R119" s="266"/>
      <c r="S119" s="266"/>
      <c r="T119" s="267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T119" s="268" t="s">
        <v>138</v>
      </c>
      <c r="AU119" s="268" t="s">
        <v>82</v>
      </c>
      <c r="AV119" s="16" t="s">
        <v>130</v>
      </c>
      <c r="AW119" s="16" t="s">
        <v>33</v>
      </c>
      <c r="AX119" s="16" t="s">
        <v>80</v>
      </c>
      <c r="AY119" s="268" t="s">
        <v>122</v>
      </c>
    </row>
    <row r="120" s="2" customFormat="1" ht="16.5" customHeight="1">
      <c r="A120" s="41"/>
      <c r="B120" s="42"/>
      <c r="C120" s="207" t="s">
        <v>143</v>
      </c>
      <c r="D120" s="207" t="s">
        <v>125</v>
      </c>
      <c r="E120" s="208" t="s">
        <v>159</v>
      </c>
      <c r="F120" s="209" t="s">
        <v>160</v>
      </c>
      <c r="G120" s="210" t="s">
        <v>128</v>
      </c>
      <c r="H120" s="211">
        <v>106.288</v>
      </c>
      <c r="I120" s="212"/>
      <c r="J120" s="213">
        <f>ROUND(I120*H120,2)</f>
        <v>0</v>
      </c>
      <c r="K120" s="209" t="s">
        <v>19</v>
      </c>
      <c r="L120" s="47"/>
      <c r="M120" s="214" t="s">
        <v>19</v>
      </c>
      <c r="N120" s="215" t="s">
        <v>43</v>
      </c>
      <c r="O120" s="87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R120" s="218" t="s">
        <v>130</v>
      </c>
      <c r="AT120" s="218" t="s">
        <v>125</v>
      </c>
      <c r="AU120" s="218" t="s">
        <v>82</v>
      </c>
      <c r="AY120" s="20" t="s">
        <v>122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20" t="s">
        <v>80</v>
      </c>
      <c r="BK120" s="219">
        <f>ROUND(I120*H120,2)</f>
        <v>0</v>
      </c>
      <c r="BL120" s="20" t="s">
        <v>130</v>
      </c>
      <c r="BM120" s="218" t="s">
        <v>161</v>
      </c>
    </row>
    <row r="121" s="13" customFormat="1">
      <c r="A121" s="13"/>
      <c r="B121" s="225"/>
      <c r="C121" s="226"/>
      <c r="D121" s="227" t="s">
        <v>138</v>
      </c>
      <c r="E121" s="228" t="s">
        <v>19</v>
      </c>
      <c r="F121" s="229" t="s">
        <v>162</v>
      </c>
      <c r="G121" s="226"/>
      <c r="H121" s="228" t="s">
        <v>19</v>
      </c>
      <c r="I121" s="230"/>
      <c r="J121" s="226"/>
      <c r="K121" s="226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138</v>
      </c>
      <c r="AU121" s="235" t="s">
        <v>82</v>
      </c>
      <c r="AV121" s="13" t="s">
        <v>80</v>
      </c>
      <c r="AW121" s="13" t="s">
        <v>33</v>
      </c>
      <c r="AX121" s="13" t="s">
        <v>72</v>
      </c>
      <c r="AY121" s="235" t="s">
        <v>122</v>
      </c>
    </row>
    <row r="122" s="14" customFormat="1">
      <c r="A122" s="14"/>
      <c r="B122" s="236"/>
      <c r="C122" s="237"/>
      <c r="D122" s="227" t="s">
        <v>138</v>
      </c>
      <c r="E122" s="238" t="s">
        <v>19</v>
      </c>
      <c r="F122" s="239" t="s">
        <v>163</v>
      </c>
      <c r="G122" s="237"/>
      <c r="H122" s="240">
        <v>106.288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6" t="s">
        <v>138</v>
      </c>
      <c r="AU122" s="246" t="s">
        <v>82</v>
      </c>
      <c r="AV122" s="14" t="s">
        <v>82</v>
      </c>
      <c r="AW122" s="14" t="s">
        <v>33</v>
      </c>
      <c r="AX122" s="14" t="s">
        <v>80</v>
      </c>
      <c r="AY122" s="246" t="s">
        <v>122</v>
      </c>
    </row>
    <row r="123" s="12" customFormat="1" ht="22.8" customHeight="1">
      <c r="A123" s="12"/>
      <c r="B123" s="191"/>
      <c r="C123" s="192"/>
      <c r="D123" s="193" t="s">
        <v>71</v>
      </c>
      <c r="E123" s="205" t="s">
        <v>164</v>
      </c>
      <c r="F123" s="205" t="s">
        <v>165</v>
      </c>
      <c r="G123" s="192"/>
      <c r="H123" s="192"/>
      <c r="I123" s="195"/>
      <c r="J123" s="206">
        <f>BK123</f>
        <v>0</v>
      </c>
      <c r="K123" s="192"/>
      <c r="L123" s="197"/>
      <c r="M123" s="198"/>
      <c r="N123" s="199"/>
      <c r="O123" s="199"/>
      <c r="P123" s="200">
        <f>SUM(P124:P191)</f>
        <v>0</v>
      </c>
      <c r="Q123" s="199"/>
      <c r="R123" s="200">
        <f>SUM(R124:R191)</f>
        <v>0.0047462400000000005</v>
      </c>
      <c r="S123" s="199"/>
      <c r="T123" s="201">
        <f>SUM(T124:T191)</f>
        <v>4.6909000000000001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02" t="s">
        <v>80</v>
      </c>
      <c r="AT123" s="203" t="s">
        <v>71</v>
      </c>
      <c r="AU123" s="203" t="s">
        <v>80</v>
      </c>
      <c r="AY123" s="202" t="s">
        <v>122</v>
      </c>
      <c r="BK123" s="204">
        <f>SUM(BK124:BK191)</f>
        <v>0</v>
      </c>
    </row>
    <row r="124" s="2" customFormat="1" ht="21.75" customHeight="1">
      <c r="A124" s="41"/>
      <c r="B124" s="42"/>
      <c r="C124" s="207" t="s">
        <v>130</v>
      </c>
      <c r="D124" s="207" t="s">
        <v>125</v>
      </c>
      <c r="E124" s="208" t="s">
        <v>166</v>
      </c>
      <c r="F124" s="209" t="s">
        <v>167</v>
      </c>
      <c r="G124" s="210" t="s">
        <v>128</v>
      </c>
      <c r="H124" s="211">
        <v>127.717</v>
      </c>
      <c r="I124" s="212"/>
      <c r="J124" s="213">
        <f>ROUND(I124*H124,2)</f>
        <v>0</v>
      </c>
      <c r="K124" s="209" t="s">
        <v>129</v>
      </c>
      <c r="L124" s="47"/>
      <c r="M124" s="214" t="s">
        <v>19</v>
      </c>
      <c r="N124" s="215" t="s">
        <v>43</v>
      </c>
      <c r="O124" s="87"/>
      <c r="P124" s="216">
        <f>O124*H124</f>
        <v>0</v>
      </c>
      <c r="Q124" s="216">
        <v>0</v>
      </c>
      <c r="R124" s="216">
        <f>Q124*H124</f>
        <v>0</v>
      </c>
      <c r="S124" s="216">
        <v>0.01</v>
      </c>
      <c r="T124" s="217">
        <f>S124*H124</f>
        <v>1.2771699999999999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18" t="s">
        <v>130</v>
      </c>
      <c r="AT124" s="218" t="s">
        <v>125</v>
      </c>
      <c r="AU124" s="218" t="s">
        <v>82</v>
      </c>
      <c r="AY124" s="20" t="s">
        <v>122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20" t="s">
        <v>80</v>
      </c>
      <c r="BK124" s="219">
        <f>ROUND(I124*H124,2)</f>
        <v>0</v>
      </c>
      <c r="BL124" s="20" t="s">
        <v>130</v>
      </c>
      <c r="BM124" s="218" t="s">
        <v>168</v>
      </c>
    </row>
    <row r="125" s="2" customFormat="1">
      <c r="A125" s="41"/>
      <c r="B125" s="42"/>
      <c r="C125" s="43"/>
      <c r="D125" s="220" t="s">
        <v>132</v>
      </c>
      <c r="E125" s="43"/>
      <c r="F125" s="221" t="s">
        <v>169</v>
      </c>
      <c r="G125" s="43"/>
      <c r="H125" s="43"/>
      <c r="I125" s="222"/>
      <c r="J125" s="43"/>
      <c r="K125" s="43"/>
      <c r="L125" s="47"/>
      <c r="M125" s="223"/>
      <c r="N125" s="224"/>
      <c r="O125" s="87"/>
      <c r="P125" s="87"/>
      <c r="Q125" s="87"/>
      <c r="R125" s="87"/>
      <c r="S125" s="87"/>
      <c r="T125" s="88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T125" s="20" t="s">
        <v>132</v>
      </c>
      <c r="AU125" s="20" t="s">
        <v>82</v>
      </c>
    </row>
    <row r="126" s="14" customFormat="1">
      <c r="A126" s="14"/>
      <c r="B126" s="236"/>
      <c r="C126" s="237"/>
      <c r="D126" s="227" t="s">
        <v>138</v>
      </c>
      <c r="E126" s="238" t="s">
        <v>19</v>
      </c>
      <c r="F126" s="239" t="s">
        <v>170</v>
      </c>
      <c r="G126" s="237"/>
      <c r="H126" s="240">
        <v>36.604999999999997</v>
      </c>
      <c r="I126" s="241"/>
      <c r="J126" s="237"/>
      <c r="K126" s="237"/>
      <c r="L126" s="242"/>
      <c r="M126" s="243"/>
      <c r="N126" s="244"/>
      <c r="O126" s="244"/>
      <c r="P126" s="244"/>
      <c r="Q126" s="244"/>
      <c r="R126" s="244"/>
      <c r="S126" s="244"/>
      <c r="T126" s="245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6" t="s">
        <v>138</v>
      </c>
      <c r="AU126" s="246" t="s">
        <v>82</v>
      </c>
      <c r="AV126" s="14" t="s">
        <v>82</v>
      </c>
      <c r="AW126" s="14" t="s">
        <v>33</v>
      </c>
      <c r="AX126" s="14" t="s">
        <v>72</v>
      </c>
      <c r="AY126" s="246" t="s">
        <v>122</v>
      </c>
    </row>
    <row r="127" s="14" customFormat="1">
      <c r="A127" s="14"/>
      <c r="B127" s="236"/>
      <c r="C127" s="237"/>
      <c r="D127" s="227" t="s">
        <v>138</v>
      </c>
      <c r="E127" s="238" t="s">
        <v>19</v>
      </c>
      <c r="F127" s="239" t="s">
        <v>171</v>
      </c>
      <c r="G127" s="237"/>
      <c r="H127" s="240">
        <v>10.513999999999999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6" t="s">
        <v>138</v>
      </c>
      <c r="AU127" s="246" t="s">
        <v>82</v>
      </c>
      <c r="AV127" s="14" t="s">
        <v>82</v>
      </c>
      <c r="AW127" s="14" t="s">
        <v>33</v>
      </c>
      <c r="AX127" s="14" t="s">
        <v>72</v>
      </c>
      <c r="AY127" s="246" t="s">
        <v>122</v>
      </c>
    </row>
    <row r="128" s="14" customFormat="1">
      <c r="A128" s="14"/>
      <c r="B128" s="236"/>
      <c r="C128" s="237"/>
      <c r="D128" s="227" t="s">
        <v>138</v>
      </c>
      <c r="E128" s="238" t="s">
        <v>19</v>
      </c>
      <c r="F128" s="239" t="s">
        <v>172</v>
      </c>
      <c r="G128" s="237"/>
      <c r="H128" s="240">
        <v>21.356000000000002</v>
      </c>
      <c r="I128" s="241"/>
      <c r="J128" s="237"/>
      <c r="K128" s="237"/>
      <c r="L128" s="242"/>
      <c r="M128" s="243"/>
      <c r="N128" s="244"/>
      <c r="O128" s="244"/>
      <c r="P128" s="244"/>
      <c r="Q128" s="244"/>
      <c r="R128" s="244"/>
      <c r="S128" s="244"/>
      <c r="T128" s="24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6" t="s">
        <v>138</v>
      </c>
      <c r="AU128" s="246" t="s">
        <v>82</v>
      </c>
      <c r="AV128" s="14" t="s">
        <v>82</v>
      </c>
      <c r="AW128" s="14" t="s">
        <v>33</v>
      </c>
      <c r="AX128" s="14" t="s">
        <v>72</v>
      </c>
      <c r="AY128" s="246" t="s">
        <v>122</v>
      </c>
    </row>
    <row r="129" s="14" customFormat="1">
      <c r="A129" s="14"/>
      <c r="B129" s="236"/>
      <c r="C129" s="237"/>
      <c r="D129" s="227" t="s">
        <v>138</v>
      </c>
      <c r="E129" s="238" t="s">
        <v>19</v>
      </c>
      <c r="F129" s="239" t="s">
        <v>173</v>
      </c>
      <c r="G129" s="237"/>
      <c r="H129" s="240">
        <v>22.901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6" t="s">
        <v>138</v>
      </c>
      <c r="AU129" s="246" t="s">
        <v>82</v>
      </c>
      <c r="AV129" s="14" t="s">
        <v>82</v>
      </c>
      <c r="AW129" s="14" t="s">
        <v>33</v>
      </c>
      <c r="AX129" s="14" t="s">
        <v>72</v>
      </c>
      <c r="AY129" s="246" t="s">
        <v>122</v>
      </c>
    </row>
    <row r="130" s="14" customFormat="1">
      <c r="A130" s="14"/>
      <c r="B130" s="236"/>
      <c r="C130" s="237"/>
      <c r="D130" s="227" t="s">
        <v>138</v>
      </c>
      <c r="E130" s="238" t="s">
        <v>19</v>
      </c>
      <c r="F130" s="239" t="s">
        <v>174</v>
      </c>
      <c r="G130" s="237"/>
      <c r="H130" s="240">
        <v>12.289</v>
      </c>
      <c r="I130" s="241"/>
      <c r="J130" s="237"/>
      <c r="K130" s="237"/>
      <c r="L130" s="242"/>
      <c r="M130" s="243"/>
      <c r="N130" s="244"/>
      <c r="O130" s="244"/>
      <c r="P130" s="244"/>
      <c r="Q130" s="244"/>
      <c r="R130" s="244"/>
      <c r="S130" s="244"/>
      <c r="T130" s="24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6" t="s">
        <v>138</v>
      </c>
      <c r="AU130" s="246" t="s">
        <v>82</v>
      </c>
      <c r="AV130" s="14" t="s">
        <v>82</v>
      </c>
      <c r="AW130" s="14" t="s">
        <v>33</v>
      </c>
      <c r="AX130" s="14" t="s">
        <v>72</v>
      </c>
      <c r="AY130" s="246" t="s">
        <v>122</v>
      </c>
    </row>
    <row r="131" s="14" customFormat="1">
      <c r="A131" s="14"/>
      <c r="B131" s="236"/>
      <c r="C131" s="237"/>
      <c r="D131" s="227" t="s">
        <v>138</v>
      </c>
      <c r="E131" s="238" t="s">
        <v>19</v>
      </c>
      <c r="F131" s="239" t="s">
        <v>175</v>
      </c>
      <c r="G131" s="237"/>
      <c r="H131" s="240">
        <v>12.442</v>
      </c>
      <c r="I131" s="241"/>
      <c r="J131" s="237"/>
      <c r="K131" s="237"/>
      <c r="L131" s="242"/>
      <c r="M131" s="243"/>
      <c r="N131" s="244"/>
      <c r="O131" s="244"/>
      <c r="P131" s="244"/>
      <c r="Q131" s="244"/>
      <c r="R131" s="244"/>
      <c r="S131" s="244"/>
      <c r="T131" s="245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6" t="s">
        <v>138</v>
      </c>
      <c r="AU131" s="246" t="s">
        <v>82</v>
      </c>
      <c r="AV131" s="14" t="s">
        <v>82</v>
      </c>
      <c r="AW131" s="14" t="s">
        <v>33</v>
      </c>
      <c r="AX131" s="14" t="s">
        <v>72</v>
      </c>
      <c r="AY131" s="246" t="s">
        <v>122</v>
      </c>
    </row>
    <row r="132" s="14" customFormat="1">
      <c r="A132" s="14"/>
      <c r="B132" s="236"/>
      <c r="C132" s="237"/>
      <c r="D132" s="227" t="s">
        <v>138</v>
      </c>
      <c r="E132" s="238" t="s">
        <v>19</v>
      </c>
      <c r="F132" s="239" t="s">
        <v>176</v>
      </c>
      <c r="G132" s="237"/>
      <c r="H132" s="240">
        <v>11.609999999999999</v>
      </c>
      <c r="I132" s="241"/>
      <c r="J132" s="237"/>
      <c r="K132" s="237"/>
      <c r="L132" s="242"/>
      <c r="M132" s="243"/>
      <c r="N132" s="244"/>
      <c r="O132" s="244"/>
      <c r="P132" s="244"/>
      <c r="Q132" s="244"/>
      <c r="R132" s="244"/>
      <c r="S132" s="244"/>
      <c r="T132" s="24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6" t="s">
        <v>138</v>
      </c>
      <c r="AU132" s="246" t="s">
        <v>82</v>
      </c>
      <c r="AV132" s="14" t="s">
        <v>82</v>
      </c>
      <c r="AW132" s="14" t="s">
        <v>33</v>
      </c>
      <c r="AX132" s="14" t="s">
        <v>72</v>
      </c>
      <c r="AY132" s="246" t="s">
        <v>122</v>
      </c>
    </row>
    <row r="133" s="16" customFormat="1">
      <c r="A133" s="16"/>
      <c r="B133" s="258"/>
      <c r="C133" s="259"/>
      <c r="D133" s="227" t="s">
        <v>138</v>
      </c>
      <c r="E133" s="260" t="s">
        <v>19</v>
      </c>
      <c r="F133" s="261" t="s">
        <v>158</v>
      </c>
      <c r="G133" s="259"/>
      <c r="H133" s="262">
        <v>127.717</v>
      </c>
      <c r="I133" s="263"/>
      <c r="J133" s="259"/>
      <c r="K133" s="259"/>
      <c r="L133" s="264"/>
      <c r="M133" s="265"/>
      <c r="N133" s="266"/>
      <c r="O133" s="266"/>
      <c r="P133" s="266"/>
      <c r="Q133" s="266"/>
      <c r="R133" s="266"/>
      <c r="S133" s="266"/>
      <c r="T133" s="267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T133" s="268" t="s">
        <v>138</v>
      </c>
      <c r="AU133" s="268" t="s">
        <v>82</v>
      </c>
      <c r="AV133" s="16" t="s">
        <v>130</v>
      </c>
      <c r="AW133" s="16" t="s">
        <v>33</v>
      </c>
      <c r="AX133" s="16" t="s">
        <v>80</v>
      </c>
      <c r="AY133" s="268" t="s">
        <v>122</v>
      </c>
    </row>
    <row r="134" s="2" customFormat="1" ht="24.15" customHeight="1">
      <c r="A134" s="41"/>
      <c r="B134" s="42"/>
      <c r="C134" s="207" t="s">
        <v>177</v>
      </c>
      <c r="D134" s="207" t="s">
        <v>125</v>
      </c>
      <c r="E134" s="208" t="s">
        <v>178</v>
      </c>
      <c r="F134" s="209" t="s">
        <v>179</v>
      </c>
      <c r="G134" s="210" t="s">
        <v>128</v>
      </c>
      <c r="H134" s="211">
        <v>341.37299999999999</v>
      </c>
      <c r="I134" s="212"/>
      <c r="J134" s="213">
        <f>ROUND(I134*H134,2)</f>
        <v>0</v>
      </c>
      <c r="K134" s="209" t="s">
        <v>129</v>
      </c>
      <c r="L134" s="47"/>
      <c r="M134" s="214" t="s">
        <v>19</v>
      </c>
      <c r="N134" s="215" t="s">
        <v>43</v>
      </c>
      <c r="O134" s="87"/>
      <c r="P134" s="216">
        <f>O134*H134</f>
        <v>0</v>
      </c>
      <c r="Q134" s="216">
        <v>0</v>
      </c>
      <c r="R134" s="216">
        <f>Q134*H134</f>
        <v>0</v>
      </c>
      <c r="S134" s="216">
        <v>0.01</v>
      </c>
      <c r="T134" s="217">
        <f>S134*H134</f>
        <v>3.4137300000000002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18" t="s">
        <v>130</v>
      </c>
      <c r="AT134" s="218" t="s">
        <v>125</v>
      </c>
      <c r="AU134" s="218" t="s">
        <v>82</v>
      </c>
      <c r="AY134" s="20" t="s">
        <v>122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20" t="s">
        <v>80</v>
      </c>
      <c r="BK134" s="219">
        <f>ROUND(I134*H134,2)</f>
        <v>0</v>
      </c>
      <c r="BL134" s="20" t="s">
        <v>130</v>
      </c>
      <c r="BM134" s="218" t="s">
        <v>180</v>
      </c>
    </row>
    <row r="135" s="2" customFormat="1">
      <c r="A135" s="41"/>
      <c r="B135" s="42"/>
      <c r="C135" s="43"/>
      <c r="D135" s="220" t="s">
        <v>132</v>
      </c>
      <c r="E135" s="43"/>
      <c r="F135" s="221" t="s">
        <v>181</v>
      </c>
      <c r="G135" s="43"/>
      <c r="H135" s="43"/>
      <c r="I135" s="222"/>
      <c r="J135" s="43"/>
      <c r="K135" s="43"/>
      <c r="L135" s="47"/>
      <c r="M135" s="223"/>
      <c r="N135" s="224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132</v>
      </c>
      <c r="AU135" s="20" t="s">
        <v>82</v>
      </c>
    </row>
    <row r="136" s="13" customFormat="1">
      <c r="A136" s="13"/>
      <c r="B136" s="225"/>
      <c r="C136" s="226"/>
      <c r="D136" s="227" t="s">
        <v>138</v>
      </c>
      <c r="E136" s="228" t="s">
        <v>19</v>
      </c>
      <c r="F136" s="229" t="s">
        <v>182</v>
      </c>
      <c r="G136" s="226"/>
      <c r="H136" s="228" t="s">
        <v>19</v>
      </c>
      <c r="I136" s="230"/>
      <c r="J136" s="226"/>
      <c r="K136" s="226"/>
      <c r="L136" s="231"/>
      <c r="M136" s="232"/>
      <c r="N136" s="233"/>
      <c r="O136" s="233"/>
      <c r="P136" s="233"/>
      <c r="Q136" s="233"/>
      <c r="R136" s="233"/>
      <c r="S136" s="233"/>
      <c r="T136" s="23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5" t="s">
        <v>138</v>
      </c>
      <c r="AU136" s="235" t="s">
        <v>82</v>
      </c>
      <c r="AV136" s="13" t="s">
        <v>80</v>
      </c>
      <c r="AW136" s="13" t="s">
        <v>33</v>
      </c>
      <c r="AX136" s="13" t="s">
        <v>72</v>
      </c>
      <c r="AY136" s="235" t="s">
        <v>122</v>
      </c>
    </row>
    <row r="137" s="14" customFormat="1">
      <c r="A137" s="14"/>
      <c r="B137" s="236"/>
      <c r="C137" s="237"/>
      <c r="D137" s="227" t="s">
        <v>138</v>
      </c>
      <c r="E137" s="238" t="s">
        <v>19</v>
      </c>
      <c r="F137" s="239" t="s">
        <v>183</v>
      </c>
      <c r="G137" s="237"/>
      <c r="H137" s="240">
        <v>140.44800000000001</v>
      </c>
      <c r="I137" s="241"/>
      <c r="J137" s="237"/>
      <c r="K137" s="237"/>
      <c r="L137" s="242"/>
      <c r="M137" s="243"/>
      <c r="N137" s="244"/>
      <c r="O137" s="244"/>
      <c r="P137" s="244"/>
      <c r="Q137" s="244"/>
      <c r="R137" s="244"/>
      <c r="S137" s="244"/>
      <c r="T137" s="24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6" t="s">
        <v>138</v>
      </c>
      <c r="AU137" s="246" t="s">
        <v>82</v>
      </c>
      <c r="AV137" s="14" t="s">
        <v>82</v>
      </c>
      <c r="AW137" s="14" t="s">
        <v>33</v>
      </c>
      <c r="AX137" s="14" t="s">
        <v>72</v>
      </c>
      <c r="AY137" s="246" t="s">
        <v>122</v>
      </c>
    </row>
    <row r="138" s="14" customFormat="1">
      <c r="A138" s="14"/>
      <c r="B138" s="236"/>
      <c r="C138" s="237"/>
      <c r="D138" s="227" t="s">
        <v>138</v>
      </c>
      <c r="E138" s="238" t="s">
        <v>19</v>
      </c>
      <c r="F138" s="239" t="s">
        <v>184</v>
      </c>
      <c r="G138" s="237"/>
      <c r="H138" s="240">
        <v>1.232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6" t="s">
        <v>138</v>
      </c>
      <c r="AU138" s="246" t="s">
        <v>82</v>
      </c>
      <c r="AV138" s="14" t="s">
        <v>82</v>
      </c>
      <c r="AW138" s="14" t="s">
        <v>33</v>
      </c>
      <c r="AX138" s="14" t="s">
        <v>72</v>
      </c>
      <c r="AY138" s="246" t="s">
        <v>122</v>
      </c>
    </row>
    <row r="139" s="14" customFormat="1">
      <c r="A139" s="14"/>
      <c r="B139" s="236"/>
      <c r="C139" s="237"/>
      <c r="D139" s="227" t="s">
        <v>138</v>
      </c>
      <c r="E139" s="238" t="s">
        <v>19</v>
      </c>
      <c r="F139" s="239" t="s">
        <v>141</v>
      </c>
      <c r="G139" s="237"/>
      <c r="H139" s="240">
        <v>-2.3199999999999998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6" t="s">
        <v>138</v>
      </c>
      <c r="AU139" s="246" t="s">
        <v>82</v>
      </c>
      <c r="AV139" s="14" t="s">
        <v>82</v>
      </c>
      <c r="AW139" s="14" t="s">
        <v>33</v>
      </c>
      <c r="AX139" s="14" t="s">
        <v>72</v>
      </c>
      <c r="AY139" s="246" t="s">
        <v>122</v>
      </c>
    </row>
    <row r="140" s="15" customFormat="1">
      <c r="A140" s="15"/>
      <c r="B140" s="247"/>
      <c r="C140" s="248"/>
      <c r="D140" s="227" t="s">
        <v>138</v>
      </c>
      <c r="E140" s="249" t="s">
        <v>19</v>
      </c>
      <c r="F140" s="250" t="s">
        <v>142</v>
      </c>
      <c r="G140" s="248"/>
      <c r="H140" s="251">
        <v>139.36000000000001</v>
      </c>
      <c r="I140" s="252"/>
      <c r="J140" s="248"/>
      <c r="K140" s="248"/>
      <c r="L140" s="253"/>
      <c r="M140" s="254"/>
      <c r="N140" s="255"/>
      <c r="O140" s="255"/>
      <c r="P140" s="255"/>
      <c r="Q140" s="255"/>
      <c r="R140" s="255"/>
      <c r="S140" s="255"/>
      <c r="T140" s="256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57" t="s">
        <v>138</v>
      </c>
      <c r="AU140" s="257" t="s">
        <v>82</v>
      </c>
      <c r="AV140" s="15" t="s">
        <v>143</v>
      </c>
      <c r="AW140" s="15" t="s">
        <v>33</v>
      </c>
      <c r="AX140" s="15" t="s">
        <v>72</v>
      </c>
      <c r="AY140" s="257" t="s">
        <v>122</v>
      </c>
    </row>
    <row r="141" s="13" customFormat="1">
      <c r="A141" s="13"/>
      <c r="B141" s="225"/>
      <c r="C141" s="226"/>
      <c r="D141" s="227" t="s">
        <v>138</v>
      </c>
      <c r="E141" s="228" t="s">
        <v>19</v>
      </c>
      <c r="F141" s="229" t="s">
        <v>144</v>
      </c>
      <c r="G141" s="226"/>
      <c r="H141" s="228" t="s">
        <v>19</v>
      </c>
      <c r="I141" s="230"/>
      <c r="J141" s="226"/>
      <c r="K141" s="226"/>
      <c r="L141" s="231"/>
      <c r="M141" s="232"/>
      <c r="N141" s="233"/>
      <c r="O141" s="233"/>
      <c r="P141" s="233"/>
      <c r="Q141" s="233"/>
      <c r="R141" s="233"/>
      <c r="S141" s="233"/>
      <c r="T141" s="23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5" t="s">
        <v>138</v>
      </c>
      <c r="AU141" s="235" t="s">
        <v>82</v>
      </c>
      <c r="AV141" s="13" t="s">
        <v>80</v>
      </c>
      <c r="AW141" s="13" t="s">
        <v>33</v>
      </c>
      <c r="AX141" s="13" t="s">
        <v>72</v>
      </c>
      <c r="AY141" s="235" t="s">
        <v>122</v>
      </c>
    </row>
    <row r="142" s="14" customFormat="1">
      <c r="A142" s="14"/>
      <c r="B142" s="236"/>
      <c r="C142" s="237"/>
      <c r="D142" s="227" t="s">
        <v>138</v>
      </c>
      <c r="E142" s="238" t="s">
        <v>19</v>
      </c>
      <c r="F142" s="239" t="s">
        <v>145</v>
      </c>
      <c r="G142" s="237"/>
      <c r="H142" s="240">
        <v>20.879999999999999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6" t="s">
        <v>138</v>
      </c>
      <c r="AU142" s="246" t="s">
        <v>82</v>
      </c>
      <c r="AV142" s="14" t="s">
        <v>82</v>
      </c>
      <c r="AW142" s="14" t="s">
        <v>33</v>
      </c>
      <c r="AX142" s="14" t="s">
        <v>72</v>
      </c>
      <c r="AY142" s="246" t="s">
        <v>122</v>
      </c>
    </row>
    <row r="143" s="14" customFormat="1">
      <c r="A143" s="14"/>
      <c r="B143" s="236"/>
      <c r="C143" s="237"/>
      <c r="D143" s="227" t="s">
        <v>138</v>
      </c>
      <c r="E143" s="238" t="s">
        <v>19</v>
      </c>
      <c r="F143" s="239" t="s">
        <v>146</v>
      </c>
      <c r="G143" s="237"/>
      <c r="H143" s="240">
        <v>121.661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6" t="s">
        <v>138</v>
      </c>
      <c r="AU143" s="246" t="s">
        <v>82</v>
      </c>
      <c r="AV143" s="14" t="s">
        <v>82</v>
      </c>
      <c r="AW143" s="14" t="s">
        <v>33</v>
      </c>
      <c r="AX143" s="14" t="s">
        <v>72</v>
      </c>
      <c r="AY143" s="246" t="s">
        <v>122</v>
      </c>
    </row>
    <row r="144" s="14" customFormat="1">
      <c r="A144" s="14"/>
      <c r="B144" s="236"/>
      <c r="C144" s="237"/>
      <c r="D144" s="227" t="s">
        <v>138</v>
      </c>
      <c r="E144" s="238" t="s">
        <v>19</v>
      </c>
      <c r="F144" s="239" t="s">
        <v>147</v>
      </c>
      <c r="G144" s="237"/>
      <c r="H144" s="240">
        <v>11.603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6" t="s">
        <v>138</v>
      </c>
      <c r="AU144" s="246" t="s">
        <v>82</v>
      </c>
      <c r="AV144" s="14" t="s">
        <v>82</v>
      </c>
      <c r="AW144" s="14" t="s">
        <v>33</v>
      </c>
      <c r="AX144" s="14" t="s">
        <v>72</v>
      </c>
      <c r="AY144" s="246" t="s">
        <v>122</v>
      </c>
    </row>
    <row r="145" s="14" customFormat="1">
      <c r="A145" s="14"/>
      <c r="B145" s="236"/>
      <c r="C145" s="237"/>
      <c r="D145" s="227" t="s">
        <v>138</v>
      </c>
      <c r="E145" s="238" t="s">
        <v>19</v>
      </c>
      <c r="F145" s="239" t="s">
        <v>148</v>
      </c>
      <c r="G145" s="237"/>
      <c r="H145" s="240">
        <v>67.040000000000006</v>
      </c>
      <c r="I145" s="241"/>
      <c r="J145" s="237"/>
      <c r="K145" s="237"/>
      <c r="L145" s="242"/>
      <c r="M145" s="243"/>
      <c r="N145" s="244"/>
      <c r="O145" s="244"/>
      <c r="P145" s="244"/>
      <c r="Q145" s="244"/>
      <c r="R145" s="244"/>
      <c r="S145" s="244"/>
      <c r="T145" s="245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6" t="s">
        <v>138</v>
      </c>
      <c r="AU145" s="246" t="s">
        <v>82</v>
      </c>
      <c r="AV145" s="14" t="s">
        <v>82</v>
      </c>
      <c r="AW145" s="14" t="s">
        <v>33</v>
      </c>
      <c r="AX145" s="14" t="s">
        <v>72</v>
      </c>
      <c r="AY145" s="246" t="s">
        <v>122</v>
      </c>
    </row>
    <row r="146" s="14" customFormat="1">
      <c r="A146" s="14"/>
      <c r="B146" s="236"/>
      <c r="C146" s="237"/>
      <c r="D146" s="227" t="s">
        <v>138</v>
      </c>
      <c r="E146" s="238" t="s">
        <v>19</v>
      </c>
      <c r="F146" s="239" t="s">
        <v>149</v>
      </c>
      <c r="G146" s="237"/>
      <c r="H146" s="240">
        <v>-5.2000000000000002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6" t="s">
        <v>138</v>
      </c>
      <c r="AU146" s="246" t="s">
        <v>82</v>
      </c>
      <c r="AV146" s="14" t="s">
        <v>82</v>
      </c>
      <c r="AW146" s="14" t="s">
        <v>33</v>
      </c>
      <c r="AX146" s="14" t="s">
        <v>72</v>
      </c>
      <c r="AY146" s="246" t="s">
        <v>122</v>
      </c>
    </row>
    <row r="147" s="14" customFormat="1">
      <c r="A147" s="14"/>
      <c r="B147" s="236"/>
      <c r="C147" s="237"/>
      <c r="D147" s="227" t="s">
        <v>138</v>
      </c>
      <c r="E147" s="238" t="s">
        <v>19</v>
      </c>
      <c r="F147" s="239" t="s">
        <v>150</v>
      </c>
      <c r="G147" s="237"/>
      <c r="H147" s="240">
        <v>-0.94299999999999995</v>
      </c>
      <c r="I147" s="241"/>
      <c r="J147" s="237"/>
      <c r="K147" s="237"/>
      <c r="L147" s="242"/>
      <c r="M147" s="243"/>
      <c r="N147" s="244"/>
      <c r="O147" s="244"/>
      <c r="P147" s="244"/>
      <c r="Q147" s="244"/>
      <c r="R147" s="244"/>
      <c r="S147" s="244"/>
      <c r="T147" s="24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6" t="s">
        <v>138</v>
      </c>
      <c r="AU147" s="246" t="s">
        <v>82</v>
      </c>
      <c r="AV147" s="14" t="s">
        <v>82</v>
      </c>
      <c r="AW147" s="14" t="s">
        <v>33</v>
      </c>
      <c r="AX147" s="14" t="s">
        <v>72</v>
      </c>
      <c r="AY147" s="246" t="s">
        <v>122</v>
      </c>
    </row>
    <row r="148" s="14" customFormat="1">
      <c r="A148" s="14"/>
      <c r="B148" s="236"/>
      <c r="C148" s="237"/>
      <c r="D148" s="227" t="s">
        <v>138</v>
      </c>
      <c r="E148" s="238" t="s">
        <v>19</v>
      </c>
      <c r="F148" s="239" t="s">
        <v>151</v>
      </c>
      <c r="G148" s="237"/>
      <c r="H148" s="240">
        <v>-3.4649999999999999</v>
      </c>
      <c r="I148" s="241"/>
      <c r="J148" s="237"/>
      <c r="K148" s="237"/>
      <c r="L148" s="242"/>
      <c r="M148" s="243"/>
      <c r="N148" s="244"/>
      <c r="O148" s="244"/>
      <c r="P148" s="244"/>
      <c r="Q148" s="244"/>
      <c r="R148" s="244"/>
      <c r="S148" s="244"/>
      <c r="T148" s="24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6" t="s">
        <v>138</v>
      </c>
      <c r="AU148" s="246" t="s">
        <v>82</v>
      </c>
      <c r="AV148" s="14" t="s">
        <v>82</v>
      </c>
      <c r="AW148" s="14" t="s">
        <v>33</v>
      </c>
      <c r="AX148" s="14" t="s">
        <v>72</v>
      </c>
      <c r="AY148" s="246" t="s">
        <v>122</v>
      </c>
    </row>
    <row r="149" s="14" customFormat="1">
      <c r="A149" s="14"/>
      <c r="B149" s="236"/>
      <c r="C149" s="237"/>
      <c r="D149" s="227" t="s">
        <v>138</v>
      </c>
      <c r="E149" s="238" t="s">
        <v>19</v>
      </c>
      <c r="F149" s="239" t="s">
        <v>152</v>
      </c>
      <c r="G149" s="237"/>
      <c r="H149" s="240">
        <v>0.71499999999999997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6" t="s">
        <v>138</v>
      </c>
      <c r="AU149" s="246" t="s">
        <v>82</v>
      </c>
      <c r="AV149" s="14" t="s">
        <v>82</v>
      </c>
      <c r="AW149" s="14" t="s">
        <v>33</v>
      </c>
      <c r="AX149" s="14" t="s">
        <v>72</v>
      </c>
      <c r="AY149" s="246" t="s">
        <v>122</v>
      </c>
    </row>
    <row r="150" s="14" customFormat="1">
      <c r="A150" s="14"/>
      <c r="B150" s="236"/>
      <c r="C150" s="237"/>
      <c r="D150" s="227" t="s">
        <v>138</v>
      </c>
      <c r="E150" s="238" t="s">
        <v>19</v>
      </c>
      <c r="F150" s="239" t="s">
        <v>153</v>
      </c>
      <c r="G150" s="237"/>
      <c r="H150" s="240">
        <v>0.69499999999999995</v>
      </c>
      <c r="I150" s="241"/>
      <c r="J150" s="237"/>
      <c r="K150" s="237"/>
      <c r="L150" s="242"/>
      <c r="M150" s="243"/>
      <c r="N150" s="244"/>
      <c r="O150" s="244"/>
      <c r="P150" s="244"/>
      <c r="Q150" s="244"/>
      <c r="R150" s="244"/>
      <c r="S150" s="244"/>
      <c r="T150" s="24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6" t="s">
        <v>138</v>
      </c>
      <c r="AU150" s="246" t="s">
        <v>82</v>
      </c>
      <c r="AV150" s="14" t="s">
        <v>82</v>
      </c>
      <c r="AW150" s="14" t="s">
        <v>33</v>
      </c>
      <c r="AX150" s="14" t="s">
        <v>72</v>
      </c>
      <c r="AY150" s="246" t="s">
        <v>122</v>
      </c>
    </row>
    <row r="151" s="14" customFormat="1">
      <c r="A151" s="14"/>
      <c r="B151" s="236"/>
      <c r="C151" s="237"/>
      <c r="D151" s="227" t="s">
        <v>138</v>
      </c>
      <c r="E151" s="238" t="s">
        <v>19</v>
      </c>
      <c r="F151" s="239" t="s">
        <v>154</v>
      </c>
      <c r="G151" s="237"/>
      <c r="H151" s="240">
        <v>-1.05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6" t="s">
        <v>138</v>
      </c>
      <c r="AU151" s="246" t="s">
        <v>82</v>
      </c>
      <c r="AV151" s="14" t="s">
        <v>82</v>
      </c>
      <c r="AW151" s="14" t="s">
        <v>33</v>
      </c>
      <c r="AX151" s="14" t="s">
        <v>72</v>
      </c>
      <c r="AY151" s="246" t="s">
        <v>122</v>
      </c>
    </row>
    <row r="152" s="14" customFormat="1">
      <c r="A152" s="14"/>
      <c r="B152" s="236"/>
      <c r="C152" s="237"/>
      <c r="D152" s="227" t="s">
        <v>138</v>
      </c>
      <c r="E152" s="238" t="s">
        <v>19</v>
      </c>
      <c r="F152" s="239" t="s">
        <v>155</v>
      </c>
      <c r="G152" s="237"/>
      <c r="H152" s="240">
        <v>-0.83999999999999997</v>
      </c>
      <c r="I152" s="241"/>
      <c r="J152" s="237"/>
      <c r="K152" s="237"/>
      <c r="L152" s="242"/>
      <c r="M152" s="243"/>
      <c r="N152" s="244"/>
      <c r="O152" s="244"/>
      <c r="P152" s="244"/>
      <c r="Q152" s="244"/>
      <c r="R152" s="244"/>
      <c r="S152" s="244"/>
      <c r="T152" s="24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6" t="s">
        <v>138</v>
      </c>
      <c r="AU152" s="246" t="s">
        <v>82</v>
      </c>
      <c r="AV152" s="14" t="s">
        <v>82</v>
      </c>
      <c r="AW152" s="14" t="s">
        <v>33</v>
      </c>
      <c r="AX152" s="14" t="s">
        <v>72</v>
      </c>
      <c r="AY152" s="246" t="s">
        <v>122</v>
      </c>
    </row>
    <row r="153" s="14" customFormat="1">
      <c r="A153" s="14"/>
      <c r="B153" s="236"/>
      <c r="C153" s="237"/>
      <c r="D153" s="227" t="s">
        <v>138</v>
      </c>
      <c r="E153" s="238" t="s">
        <v>19</v>
      </c>
      <c r="F153" s="239" t="s">
        <v>156</v>
      </c>
      <c r="G153" s="237"/>
      <c r="H153" s="240">
        <v>-1.9370000000000001</v>
      </c>
      <c r="I153" s="241"/>
      <c r="J153" s="237"/>
      <c r="K153" s="237"/>
      <c r="L153" s="242"/>
      <c r="M153" s="243"/>
      <c r="N153" s="244"/>
      <c r="O153" s="244"/>
      <c r="P153" s="244"/>
      <c r="Q153" s="244"/>
      <c r="R153" s="244"/>
      <c r="S153" s="244"/>
      <c r="T153" s="24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6" t="s">
        <v>138</v>
      </c>
      <c r="AU153" s="246" t="s">
        <v>82</v>
      </c>
      <c r="AV153" s="14" t="s">
        <v>82</v>
      </c>
      <c r="AW153" s="14" t="s">
        <v>33</v>
      </c>
      <c r="AX153" s="14" t="s">
        <v>72</v>
      </c>
      <c r="AY153" s="246" t="s">
        <v>122</v>
      </c>
    </row>
    <row r="154" s="14" customFormat="1">
      <c r="A154" s="14"/>
      <c r="B154" s="236"/>
      <c r="C154" s="237"/>
      <c r="D154" s="227" t="s">
        <v>138</v>
      </c>
      <c r="E154" s="238" t="s">
        <v>19</v>
      </c>
      <c r="F154" s="239" t="s">
        <v>157</v>
      </c>
      <c r="G154" s="237"/>
      <c r="H154" s="240">
        <v>-7.1459999999999999</v>
      </c>
      <c r="I154" s="241"/>
      <c r="J154" s="237"/>
      <c r="K154" s="237"/>
      <c r="L154" s="242"/>
      <c r="M154" s="243"/>
      <c r="N154" s="244"/>
      <c r="O154" s="244"/>
      <c r="P154" s="244"/>
      <c r="Q154" s="244"/>
      <c r="R154" s="244"/>
      <c r="S154" s="244"/>
      <c r="T154" s="24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6" t="s">
        <v>138</v>
      </c>
      <c r="AU154" s="246" t="s">
        <v>82</v>
      </c>
      <c r="AV154" s="14" t="s">
        <v>82</v>
      </c>
      <c r="AW154" s="14" t="s">
        <v>33</v>
      </c>
      <c r="AX154" s="14" t="s">
        <v>72</v>
      </c>
      <c r="AY154" s="246" t="s">
        <v>122</v>
      </c>
    </row>
    <row r="155" s="15" customFormat="1">
      <c r="A155" s="15"/>
      <c r="B155" s="247"/>
      <c r="C155" s="248"/>
      <c r="D155" s="227" t="s">
        <v>138</v>
      </c>
      <c r="E155" s="249" t="s">
        <v>19</v>
      </c>
      <c r="F155" s="250" t="s">
        <v>142</v>
      </c>
      <c r="G155" s="248"/>
      <c r="H155" s="251">
        <v>202.01300000000001</v>
      </c>
      <c r="I155" s="252"/>
      <c r="J155" s="248"/>
      <c r="K155" s="248"/>
      <c r="L155" s="253"/>
      <c r="M155" s="254"/>
      <c r="N155" s="255"/>
      <c r="O155" s="255"/>
      <c r="P155" s="255"/>
      <c r="Q155" s="255"/>
      <c r="R155" s="255"/>
      <c r="S155" s="255"/>
      <c r="T155" s="256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57" t="s">
        <v>138</v>
      </c>
      <c r="AU155" s="257" t="s">
        <v>82</v>
      </c>
      <c r="AV155" s="15" t="s">
        <v>143</v>
      </c>
      <c r="AW155" s="15" t="s">
        <v>33</v>
      </c>
      <c r="AX155" s="15" t="s">
        <v>72</v>
      </c>
      <c r="AY155" s="257" t="s">
        <v>122</v>
      </c>
    </row>
    <row r="156" s="16" customFormat="1">
      <c r="A156" s="16"/>
      <c r="B156" s="258"/>
      <c r="C156" s="259"/>
      <c r="D156" s="227" t="s">
        <v>138</v>
      </c>
      <c r="E156" s="260" t="s">
        <v>19</v>
      </c>
      <c r="F156" s="261" t="s">
        <v>158</v>
      </c>
      <c r="G156" s="259"/>
      <c r="H156" s="262">
        <v>341.37300000000005</v>
      </c>
      <c r="I156" s="263"/>
      <c r="J156" s="259"/>
      <c r="K156" s="259"/>
      <c r="L156" s="264"/>
      <c r="M156" s="265"/>
      <c r="N156" s="266"/>
      <c r="O156" s="266"/>
      <c r="P156" s="266"/>
      <c r="Q156" s="266"/>
      <c r="R156" s="266"/>
      <c r="S156" s="266"/>
      <c r="T156" s="267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T156" s="268" t="s">
        <v>138</v>
      </c>
      <c r="AU156" s="268" t="s">
        <v>82</v>
      </c>
      <c r="AV156" s="16" t="s">
        <v>130</v>
      </c>
      <c r="AW156" s="16" t="s">
        <v>33</v>
      </c>
      <c r="AX156" s="16" t="s">
        <v>80</v>
      </c>
      <c r="AY156" s="268" t="s">
        <v>122</v>
      </c>
    </row>
    <row r="157" s="2" customFormat="1" ht="24.15" customHeight="1">
      <c r="A157" s="41"/>
      <c r="B157" s="42"/>
      <c r="C157" s="207" t="s">
        <v>123</v>
      </c>
      <c r="D157" s="207" t="s">
        <v>125</v>
      </c>
      <c r="E157" s="208" t="s">
        <v>185</v>
      </c>
      <c r="F157" s="209" t="s">
        <v>186</v>
      </c>
      <c r="G157" s="210" t="s">
        <v>128</v>
      </c>
      <c r="H157" s="211">
        <v>87.364000000000004</v>
      </c>
      <c r="I157" s="212"/>
      <c r="J157" s="213">
        <f>ROUND(I157*H157,2)</f>
        <v>0</v>
      </c>
      <c r="K157" s="209" t="s">
        <v>129</v>
      </c>
      <c r="L157" s="47"/>
      <c r="M157" s="214" t="s">
        <v>19</v>
      </c>
      <c r="N157" s="215" t="s">
        <v>43</v>
      </c>
      <c r="O157" s="87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8" t="s">
        <v>130</v>
      </c>
      <c r="AT157" s="218" t="s">
        <v>125</v>
      </c>
      <c r="AU157" s="218" t="s">
        <v>82</v>
      </c>
      <c r="AY157" s="20" t="s">
        <v>122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20" t="s">
        <v>80</v>
      </c>
      <c r="BK157" s="219">
        <f>ROUND(I157*H157,2)</f>
        <v>0</v>
      </c>
      <c r="BL157" s="20" t="s">
        <v>130</v>
      </c>
      <c r="BM157" s="218" t="s">
        <v>187</v>
      </c>
    </row>
    <row r="158" s="2" customFormat="1">
      <c r="A158" s="41"/>
      <c r="B158" s="42"/>
      <c r="C158" s="43"/>
      <c r="D158" s="220" t="s">
        <v>132</v>
      </c>
      <c r="E158" s="43"/>
      <c r="F158" s="221" t="s">
        <v>188</v>
      </c>
      <c r="G158" s="43"/>
      <c r="H158" s="43"/>
      <c r="I158" s="222"/>
      <c r="J158" s="43"/>
      <c r="K158" s="43"/>
      <c r="L158" s="47"/>
      <c r="M158" s="223"/>
      <c r="N158" s="22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132</v>
      </c>
      <c r="AU158" s="20" t="s">
        <v>82</v>
      </c>
    </row>
    <row r="159" s="14" customFormat="1">
      <c r="A159" s="14"/>
      <c r="B159" s="236"/>
      <c r="C159" s="237"/>
      <c r="D159" s="227" t="s">
        <v>138</v>
      </c>
      <c r="E159" s="238" t="s">
        <v>19</v>
      </c>
      <c r="F159" s="239" t="s">
        <v>189</v>
      </c>
      <c r="G159" s="237"/>
      <c r="H159" s="240">
        <v>18.376000000000001</v>
      </c>
      <c r="I159" s="241"/>
      <c r="J159" s="237"/>
      <c r="K159" s="237"/>
      <c r="L159" s="242"/>
      <c r="M159" s="243"/>
      <c r="N159" s="244"/>
      <c r="O159" s="244"/>
      <c r="P159" s="244"/>
      <c r="Q159" s="244"/>
      <c r="R159" s="244"/>
      <c r="S159" s="244"/>
      <c r="T159" s="24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6" t="s">
        <v>138</v>
      </c>
      <c r="AU159" s="246" t="s">
        <v>82</v>
      </c>
      <c r="AV159" s="14" t="s">
        <v>82</v>
      </c>
      <c r="AW159" s="14" t="s">
        <v>33</v>
      </c>
      <c r="AX159" s="14" t="s">
        <v>72</v>
      </c>
      <c r="AY159" s="246" t="s">
        <v>122</v>
      </c>
    </row>
    <row r="160" s="14" customFormat="1">
      <c r="A160" s="14"/>
      <c r="B160" s="236"/>
      <c r="C160" s="237"/>
      <c r="D160" s="227" t="s">
        <v>138</v>
      </c>
      <c r="E160" s="238" t="s">
        <v>19</v>
      </c>
      <c r="F160" s="239" t="s">
        <v>172</v>
      </c>
      <c r="G160" s="237"/>
      <c r="H160" s="240">
        <v>21.356000000000002</v>
      </c>
      <c r="I160" s="241"/>
      <c r="J160" s="237"/>
      <c r="K160" s="237"/>
      <c r="L160" s="242"/>
      <c r="M160" s="243"/>
      <c r="N160" s="244"/>
      <c r="O160" s="244"/>
      <c r="P160" s="244"/>
      <c r="Q160" s="244"/>
      <c r="R160" s="244"/>
      <c r="S160" s="244"/>
      <c r="T160" s="24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6" t="s">
        <v>138</v>
      </c>
      <c r="AU160" s="246" t="s">
        <v>82</v>
      </c>
      <c r="AV160" s="14" t="s">
        <v>82</v>
      </c>
      <c r="AW160" s="14" t="s">
        <v>33</v>
      </c>
      <c r="AX160" s="14" t="s">
        <v>72</v>
      </c>
      <c r="AY160" s="246" t="s">
        <v>122</v>
      </c>
    </row>
    <row r="161" s="14" customFormat="1">
      <c r="A161" s="14"/>
      <c r="B161" s="236"/>
      <c r="C161" s="237"/>
      <c r="D161" s="227" t="s">
        <v>138</v>
      </c>
      <c r="E161" s="238" t="s">
        <v>19</v>
      </c>
      <c r="F161" s="239" t="s">
        <v>173</v>
      </c>
      <c r="G161" s="237"/>
      <c r="H161" s="240">
        <v>22.901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6" t="s">
        <v>138</v>
      </c>
      <c r="AU161" s="246" t="s">
        <v>82</v>
      </c>
      <c r="AV161" s="14" t="s">
        <v>82</v>
      </c>
      <c r="AW161" s="14" t="s">
        <v>33</v>
      </c>
      <c r="AX161" s="14" t="s">
        <v>72</v>
      </c>
      <c r="AY161" s="246" t="s">
        <v>122</v>
      </c>
    </row>
    <row r="162" s="14" customFormat="1">
      <c r="A162" s="14"/>
      <c r="B162" s="236"/>
      <c r="C162" s="237"/>
      <c r="D162" s="227" t="s">
        <v>138</v>
      </c>
      <c r="E162" s="238" t="s">
        <v>19</v>
      </c>
      <c r="F162" s="239" t="s">
        <v>174</v>
      </c>
      <c r="G162" s="237"/>
      <c r="H162" s="240">
        <v>12.289</v>
      </c>
      <c r="I162" s="241"/>
      <c r="J162" s="237"/>
      <c r="K162" s="237"/>
      <c r="L162" s="242"/>
      <c r="M162" s="243"/>
      <c r="N162" s="244"/>
      <c r="O162" s="244"/>
      <c r="P162" s="244"/>
      <c r="Q162" s="244"/>
      <c r="R162" s="244"/>
      <c r="S162" s="244"/>
      <c r="T162" s="24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6" t="s">
        <v>138</v>
      </c>
      <c r="AU162" s="246" t="s">
        <v>82</v>
      </c>
      <c r="AV162" s="14" t="s">
        <v>82</v>
      </c>
      <c r="AW162" s="14" t="s">
        <v>33</v>
      </c>
      <c r="AX162" s="14" t="s">
        <v>72</v>
      </c>
      <c r="AY162" s="246" t="s">
        <v>122</v>
      </c>
    </row>
    <row r="163" s="14" customFormat="1">
      <c r="A163" s="14"/>
      <c r="B163" s="236"/>
      <c r="C163" s="237"/>
      <c r="D163" s="227" t="s">
        <v>138</v>
      </c>
      <c r="E163" s="238" t="s">
        <v>19</v>
      </c>
      <c r="F163" s="239" t="s">
        <v>175</v>
      </c>
      <c r="G163" s="237"/>
      <c r="H163" s="240">
        <v>12.442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6" t="s">
        <v>138</v>
      </c>
      <c r="AU163" s="246" t="s">
        <v>82</v>
      </c>
      <c r="AV163" s="14" t="s">
        <v>82</v>
      </c>
      <c r="AW163" s="14" t="s">
        <v>33</v>
      </c>
      <c r="AX163" s="14" t="s">
        <v>72</v>
      </c>
      <c r="AY163" s="246" t="s">
        <v>122</v>
      </c>
    </row>
    <row r="164" s="16" customFormat="1">
      <c r="A164" s="16"/>
      <c r="B164" s="258"/>
      <c r="C164" s="259"/>
      <c r="D164" s="227" t="s">
        <v>138</v>
      </c>
      <c r="E164" s="260" t="s">
        <v>19</v>
      </c>
      <c r="F164" s="261" t="s">
        <v>158</v>
      </c>
      <c r="G164" s="259"/>
      <c r="H164" s="262">
        <v>87.364000000000004</v>
      </c>
      <c r="I164" s="263"/>
      <c r="J164" s="259"/>
      <c r="K164" s="259"/>
      <c r="L164" s="264"/>
      <c r="M164" s="265"/>
      <c r="N164" s="266"/>
      <c r="O164" s="266"/>
      <c r="P164" s="266"/>
      <c r="Q164" s="266"/>
      <c r="R164" s="266"/>
      <c r="S164" s="266"/>
      <c r="T164" s="267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T164" s="268" t="s">
        <v>138</v>
      </c>
      <c r="AU164" s="268" t="s">
        <v>82</v>
      </c>
      <c r="AV164" s="16" t="s">
        <v>130</v>
      </c>
      <c r="AW164" s="16" t="s">
        <v>33</v>
      </c>
      <c r="AX164" s="16" t="s">
        <v>80</v>
      </c>
      <c r="AY164" s="268" t="s">
        <v>122</v>
      </c>
    </row>
    <row r="165" s="2" customFormat="1" ht="24.15" customHeight="1">
      <c r="A165" s="41"/>
      <c r="B165" s="42"/>
      <c r="C165" s="207" t="s">
        <v>190</v>
      </c>
      <c r="D165" s="207" t="s">
        <v>125</v>
      </c>
      <c r="E165" s="208" t="s">
        <v>191</v>
      </c>
      <c r="F165" s="209" t="s">
        <v>192</v>
      </c>
      <c r="G165" s="210" t="s">
        <v>128</v>
      </c>
      <c r="H165" s="211">
        <v>28.495999999999999</v>
      </c>
      <c r="I165" s="212"/>
      <c r="J165" s="213">
        <f>ROUND(I165*H165,2)</f>
        <v>0</v>
      </c>
      <c r="K165" s="209" t="s">
        <v>129</v>
      </c>
      <c r="L165" s="47"/>
      <c r="M165" s="214" t="s">
        <v>19</v>
      </c>
      <c r="N165" s="215" t="s">
        <v>43</v>
      </c>
      <c r="O165" s="87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18" t="s">
        <v>130</v>
      </c>
      <c r="AT165" s="218" t="s">
        <v>125</v>
      </c>
      <c r="AU165" s="218" t="s">
        <v>82</v>
      </c>
      <c r="AY165" s="20" t="s">
        <v>122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20" t="s">
        <v>80</v>
      </c>
      <c r="BK165" s="219">
        <f>ROUND(I165*H165,2)</f>
        <v>0</v>
      </c>
      <c r="BL165" s="20" t="s">
        <v>130</v>
      </c>
      <c r="BM165" s="218" t="s">
        <v>193</v>
      </c>
    </row>
    <row r="166" s="2" customFormat="1">
      <c r="A166" s="41"/>
      <c r="B166" s="42"/>
      <c r="C166" s="43"/>
      <c r="D166" s="220" t="s">
        <v>132</v>
      </c>
      <c r="E166" s="43"/>
      <c r="F166" s="221" t="s">
        <v>194</v>
      </c>
      <c r="G166" s="43"/>
      <c r="H166" s="43"/>
      <c r="I166" s="222"/>
      <c r="J166" s="43"/>
      <c r="K166" s="43"/>
      <c r="L166" s="47"/>
      <c r="M166" s="223"/>
      <c r="N166" s="224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132</v>
      </c>
      <c r="AU166" s="20" t="s">
        <v>82</v>
      </c>
    </row>
    <row r="167" s="14" customFormat="1">
      <c r="A167" s="14"/>
      <c r="B167" s="236"/>
      <c r="C167" s="237"/>
      <c r="D167" s="227" t="s">
        <v>138</v>
      </c>
      <c r="E167" s="238" t="s">
        <v>19</v>
      </c>
      <c r="F167" s="239" t="s">
        <v>171</v>
      </c>
      <c r="G167" s="237"/>
      <c r="H167" s="240">
        <v>10.513999999999999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6" t="s">
        <v>138</v>
      </c>
      <c r="AU167" s="246" t="s">
        <v>82</v>
      </c>
      <c r="AV167" s="14" t="s">
        <v>82</v>
      </c>
      <c r="AW167" s="14" t="s">
        <v>33</v>
      </c>
      <c r="AX167" s="14" t="s">
        <v>72</v>
      </c>
      <c r="AY167" s="246" t="s">
        <v>122</v>
      </c>
    </row>
    <row r="168" s="14" customFormat="1">
      <c r="A168" s="14"/>
      <c r="B168" s="236"/>
      <c r="C168" s="237"/>
      <c r="D168" s="227" t="s">
        <v>138</v>
      </c>
      <c r="E168" s="238" t="s">
        <v>19</v>
      </c>
      <c r="F168" s="239" t="s">
        <v>195</v>
      </c>
      <c r="G168" s="237"/>
      <c r="H168" s="240">
        <v>-0.17199999999999999</v>
      </c>
      <c r="I168" s="241"/>
      <c r="J168" s="237"/>
      <c r="K168" s="237"/>
      <c r="L168" s="242"/>
      <c r="M168" s="243"/>
      <c r="N168" s="244"/>
      <c r="O168" s="244"/>
      <c r="P168" s="244"/>
      <c r="Q168" s="244"/>
      <c r="R168" s="244"/>
      <c r="S168" s="244"/>
      <c r="T168" s="24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6" t="s">
        <v>138</v>
      </c>
      <c r="AU168" s="246" t="s">
        <v>82</v>
      </c>
      <c r="AV168" s="14" t="s">
        <v>82</v>
      </c>
      <c r="AW168" s="14" t="s">
        <v>33</v>
      </c>
      <c r="AX168" s="14" t="s">
        <v>72</v>
      </c>
      <c r="AY168" s="246" t="s">
        <v>122</v>
      </c>
    </row>
    <row r="169" s="14" customFormat="1">
      <c r="A169" s="14"/>
      <c r="B169" s="236"/>
      <c r="C169" s="237"/>
      <c r="D169" s="227" t="s">
        <v>138</v>
      </c>
      <c r="E169" s="238" t="s">
        <v>19</v>
      </c>
      <c r="F169" s="239" t="s">
        <v>196</v>
      </c>
      <c r="G169" s="237"/>
      <c r="H169" s="240">
        <v>10.917</v>
      </c>
      <c r="I169" s="241"/>
      <c r="J169" s="237"/>
      <c r="K169" s="237"/>
      <c r="L169" s="242"/>
      <c r="M169" s="243"/>
      <c r="N169" s="244"/>
      <c r="O169" s="244"/>
      <c r="P169" s="244"/>
      <c r="Q169" s="244"/>
      <c r="R169" s="244"/>
      <c r="S169" s="244"/>
      <c r="T169" s="24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6" t="s">
        <v>138</v>
      </c>
      <c r="AU169" s="246" t="s">
        <v>82</v>
      </c>
      <c r="AV169" s="14" t="s">
        <v>82</v>
      </c>
      <c r="AW169" s="14" t="s">
        <v>33</v>
      </c>
      <c r="AX169" s="14" t="s">
        <v>72</v>
      </c>
      <c r="AY169" s="246" t="s">
        <v>122</v>
      </c>
    </row>
    <row r="170" s="14" customFormat="1">
      <c r="A170" s="14"/>
      <c r="B170" s="236"/>
      <c r="C170" s="237"/>
      <c r="D170" s="227" t="s">
        <v>138</v>
      </c>
      <c r="E170" s="238" t="s">
        <v>19</v>
      </c>
      <c r="F170" s="239" t="s">
        <v>197</v>
      </c>
      <c r="G170" s="237"/>
      <c r="H170" s="240">
        <v>7.2370000000000001</v>
      </c>
      <c r="I170" s="241"/>
      <c r="J170" s="237"/>
      <c r="K170" s="237"/>
      <c r="L170" s="242"/>
      <c r="M170" s="243"/>
      <c r="N170" s="244"/>
      <c r="O170" s="244"/>
      <c r="P170" s="244"/>
      <c r="Q170" s="244"/>
      <c r="R170" s="244"/>
      <c r="S170" s="244"/>
      <c r="T170" s="245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6" t="s">
        <v>138</v>
      </c>
      <c r="AU170" s="246" t="s">
        <v>82</v>
      </c>
      <c r="AV170" s="14" t="s">
        <v>82</v>
      </c>
      <c r="AW170" s="14" t="s">
        <v>33</v>
      </c>
      <c r="AX170" s="14" t="s">
        <v>72</v>
      </c>
      <c r="AY170" s="246" t="s">
        <v>122</v>
      </c>
    </row>
    <row r="171" s="16" customFormat="1">
      <c r="A171" s="16"/>
      <c r="B171" s="258"/>
      <c r="C171" s="259"/>
      <c r="D171" s="227" t="s">
        <v>138</v>
      </c>
      <c r="E171" s="260" t="s">
        <v>19</v>
      </c>
      <c r="F171" s="261" t="s">
        <v>158</v>
      </c>
      <c r="G171" s="259"/>
      <c r="H171" s="262">
        <v>28.496000000000002</v>
      </c>
      <c r="I171" s="263"/>
      <c r="J171" s="259"/>
      <c r="K171" s="259"/>
      <c r="L171" s="264"/>
      <c r="M171" s="265"/>
      <c r="N171" s="266"/>
      <c r="O171" s="266"/>
      <c r="P171" s="266"/>
      <c r="Q171" s="266"/>
      <c r="R171" s="266"/>
      <c r="S171" s="266"/>
      <c r="T171" s="267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T171" s="268" t="s">
        <v>138</v>
      </c>
      <c r="AU171" s="268" t="s">
        <v>82</v>
      </c>
      <c r="AV171" s="16" t="s">
        <v>130</v>
      </c>
      <c r="AW171" s="16" t="s">
        <v>33</v>
      </c>
      <c r="AX171" s="16" t="s">
        <v>80</v>
      </c>
      <c r="AY171" s="268" t="s">
        <v>122</v>
      </c>
    </row>
    <row r="172" s="2" customFormat="1" ht="24.15" customHeight="1">
      <c r="A172" s="41"/>
      <c r="B172" s="42"/>
      <c r="C172" s="207" t="s">
        <v>198</v>
      </c>
      <c r="D172" s="207" t="s">
        <v>125</v>
      </c>
      <c r="E172" s="208" t="s">
        <v>199</v>
      </c>
      <c r="F172" s="209" t="s">
        <v>200</v>
      </c>
      <c r="G172" s="210" t="s">
        <v>128</v>
      </c>
      <c r="H172" s="211">
        <v>89.116</v>
      </c>
      <c r="I172" s="212"/>
      <c r="J172" s="213">
        <f>ROUND(I172*H172,2)</f>
        <v>0</v>
      </c>
      <c r="K172" s="209" t="s">
        <v>129</v>
      </c>
      <c r="L172" s="47"/>
      <c r="M172" s="214" t="s">
        <v>19</v>
      </c>
      <c r="N172" s="215" t="s">
        <v>43</v>
      </c>
      <c r="O172" s="87"/>
      <c r="P172" s="216">
        <f>O172*H172</f>
        <v>0</v>
      </c>
      <c r="Q172" s="216">
        <v>4.0000000000000003E-05</v>
      </c>
      <c r="R172" s="216">
        <f>Q172*H172</f>
        <v>0.0035646400000000004</v>
      </c>
      <c r="S172" s="216">
        <v>0</v>
      </c>
      <c r="T172" s="217">
        <f>S172*H172</f>
        <v>0</v>
      </c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R172" s="218" t="s">
        <v>130</v>
      </c>
      <c r="AT172" s="218" t="s">
        <v>125</v>
      </c>
      <c r="AU172" s="218" t="s">
        <v>82</v>
      </c>
      <c r="AY172" s="20" t="s">
        <v>122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20" t="s">
        <v>80</v>
      </c>
      <c r="BK172" s="219">
        <f>ROUND(I172*H172,2)</f>
        <v>0</v>
      </c>
      <c r="BL172" s="20" t="s">
        <v>130</v>
      </c>
      <c r="BM172" s="218" t="s">
        <v>201</v>
      </c>
    </row>
    <row r="173" s="2" customFormat="1">
      <c r="A173" s="41"/>
      <c r="B173" s="42"/>
      <c r="C173" s="43"/>
      <c r="D173" s="220" t="s">
        <v>132</v>
      </c>
      <c r="E173" s="43"/>
      <c r="F173" s="221" t="s">
        <v>202</v>
      </c>
      <c r="G173" s="43"/>
      <c r="H173" s="43"/>
      <c r="I173" s="222"/>
      <c r="J173" s="43"/>
      <c r="K173" s="43"/>
      <c r="L173" s="47"/>
      <c r="M173" s="223"/>
      <c r="N173" s="224"/>
      <c r="O173" s="87"/>
      <c r="P173" s="87"/>
      <c r="Q173" s="87"/>
      <c r="R173" s="87"/>
      <c r="S173" s="87"/>
      <c r="T173" s="88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T173" s="20" t="s">
        <v>132</v>
      </c>
      <c r="AU173" s="20" t="s">
        <v>82</v>
      </c>
    </row>
    <row r="174" s="14" customFormat="1">
      <c r="A174" s="14"/>
      <c r="B174" s="236"/>
      <c r="C174" s="237"/>
      <c r="D174" s="227" t="s">
        <v>138</v>
      </c>
      <c r="E174" s="238" t="s">
        <v>19</v>
      </c>
      <c r="F174" s="239" t="s">
        <v>189</v>
      </c>
      <c r="G174" s="237"/>
      <c r="H174" s="240">
        <v>18.376000000000001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6" t="s">
        <v>138</v>
      </c>
      <c r="AU174" s="246" t="s">
        <v>82</v>
      </c>
      <c r="AV174" s="14" t="s">
        <v>82</v>
      </c>
      <c r="AW174" s="14" t="s">
        <v>33</v>
      </c>
      <c r="AX174" s="14" t="s">
        <v>72</v>
      </c>
      <c r="AY174" s="246" t="s">
        <v>122</v>
      </c>
    </row>
    <row r="175" s="14" customFormat="1">
      <c r="A175" s="14"/>
      <c r="B175" s="236"/>
      <c r="C175" s="237"/>
      <c r="D175" s="227" t="s">
        <v>138</v>
      </c>
      <c r="E175" s="238" t="s">
        <v>19</v>
      </c>
      <c r="F175" s="239" t="s">
        <v>172</v>
      </c>
      <c r="G175" s="237"/>
      <c r="H175" s="240">
        <v>21.356000000000002</v>
      </c>
      <c r="I175" s="241"/>
      <c r="J175" s="237"/>
      <c r="K175" s="237"/>
      <c r="L175" s="242"/>
      <c r="M175" s="243"/>
      <c r="N175" s="244"/>
      <c r="O175" s="244"/>
      <c r="P175" s="244"/>
      <c r="Q175" s="244"/>
      <c r="R175" s="244"/>
      <c r="S175" s="244"/>
      <c r="T175" s="245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6" t="s">
        <v>138</v>
      </c>
      <c r="AU175" s="246" t="s">
        <v>82</v>
      </c>
      <c r="AV175" s="14" t="s">
        <v>82</v>
      </c>
      <c r="AW175" s="14" t="s">
        <v>33</v>
      </c>
      <c r="AX175" s="14" t="s">
        <v>72</v>
      </c>
      <c r="AY175" s="246" t="s">
        <v>122</v>
      </c>
    </row>
    <row r="176" s="14" customFormat="1">
      <c r="A176" s="14"/>
      <c r="B176" s="236"/>
      <c r="C176" s="237"/>
      <c r="D176" s="227" t="s">
        <v>138</v>
      </c>
      <c r="E176" s="238" t="s">
        <v>19</v>
      </c>
      <c r="F176" s="239" t="s">
        <v>173</v>
      </c>
      <c r="G176" s="237"/>
      <c r="H176" s="240">
        <v>22.901</v>
      </c>
      <c r="I176" s="241"/>
      <c r="J176" s="237"/>
      <c r="K176" s="237"/>
      <c r="L176" s="242"/>
      <c r="M176" s="243"/>
      <c r="N176" s="244"/>
      <c r="O176" s="244"/>
      <c r="P176" s="244"/>
      <c r="Q176" s="244"/>
      <c r="R176" s="244"/>
      <c r="S176" s="244"/>
      <c r="T176" s="24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6" t="s">
        <v>138</v>
      </c>
      <c r="AU176" s="246" t="s">
        <v>82</v>
      </c>
      <c r="AV176" s="14" t="s">
        <v>82</v>
      </c>
      <c r="AW176" s="14" t="s">
        <v>33</v>
      </c>
      <c r="AX176" s="14" t="s">
        <v>72</v>
      </c>
      <c r="AY176" s="246" t="s">
        <v>122</v>
      </c>
    </row>
    <row r="177" s="14" customFormat="1">
      <c r="A177" s="14"/>
      <c r="B177" s="236"/>
      <c r="C177" s="237"/>
      <c r="D177" s="227" t="s">
        <v>138</v>
      </c>
      <c r="E177" s="238" t="s">
        <v>19</v>
      </c>
      <c r="F177" s="239" t="s">
        <v>174</v>
      </c>
      <c r="G177" s="237"/>
      <c r="H177" s="240">
        <v>12.289</v>
      </c>
      <c r="I177" s="241"/>
      <c r="J177" s="237"/>
      <c r="K177" s="237"/>
      <c r="L177" s="242"/>
      <c r="M177" s="243"/>
      <c r="N177" s="244"/>
      <c r="O177" s="244"/>
      <c r="P177" s="244"/>
      <c r="Q177" s="244"/>
      <c r="R177" s="244"/>
      <c r="S177" s="244"/>
      <c r="T177" s="245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6" t="s">
        <v>138</v>
      </c>
      <c r="AU177" s="246" t="s">
        <v>82</v>
      </c>
      <c r="AV177" s="14" t="s">
        <v>82</v>
      </c>
      <c r="AW177" s="14" t="s">
        <v>33</v>
      </c>
      <c r="AX177" s="14" t="s">
        <v>72</v>
      </c>
      <c r="AY177" s="246" t="s">
        <v>122</v>
      </c>
    </row>
    <row r="178" s="14" customFormat="1">
      <c r="A178" s="14"/>
      <c r="B178" s="236"/>
      <c r="C178" s="237"/>
      <c r="D178" s="227" t="s">
        <v>138</v>
      </c>
      <c r="E178" s="238" t="s">
        <v>19</v>
      </c>
      <c r="F178" s="239" t="s">
        <v>175</v>
      </c>
      <c r="G178" s="237"/>
      <c r="H178" s="240">
        <v>12.442</v>
      </c>
      <c r="I178" s="241"/>
      <c r="J178" s="237"/>
      <c r="K178" s="237"/>
      <c r="L178" s="242"/>
      <c r="M178" s="243"/>
      <c r="N178" s="244"/>
      <c r="O178" s="244"/>
      <c r="P178" s="244"/>
      <c r="Q178" s="244"/>
      <c r="R178" s="244"/>
      <c r="S178" s="244"/>
      <c r="T178" s="24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6" t="s">
        <v>138</v>
      </c>
      <c r="AU178" s="246" t="s">
        <v>82</v>
      </c>
      <c r="AV178" s="14" t="s">
        <v>82</v>
      </c>
      <c r="AW178" s="14" t="s">
        <v>33</v>
      </c>
      <c r="AX178" s="14" t="s">
        <v>72</v>
      </c>
      <c r="AY178" s="246" t="s">
        <v>122</v>
      </c>
    </row>
    <row r="179" s="14" customFormat="1">
      <c r="A179" s="14"/>
      <c r="B179" s="236"/>
      <c r="C179" s="237"/>
      <c r="D179" s="227" t="s">
        <v>138</v>
      </c>
      <c r="E179" s="238" t="s">
        <v>19</v>
      </c>
      <c r="F179" s="239" t="s">
        <v>203</v>
      </c>
      <c r="G179" s="237"/>
      <c r="H179" s="240">
        <v>1.44</v>
      </c>
      <c r="I179" s="241"/>
      <c r="J179" s="237"/>
      <c r="K179" s="237"/>
      <c r="L179" s="242"/>
      <c r="M179" s="243"/>
      <c r="N179" s="244"/>
      <c r="O179" s="244"/>
      <c r="P179" s="244"/>
      <c r="Q179" s="244"/>
      <c r="R179" s="244"/>
      <c r="S179" s="244"/>
      <c r="T179" s="245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6" t="s">
        <v>138</v>
      </c>
      <c r="AU179" s="246" t="s">
        <v>82</v>
      </c>
      <c r="AV179" s="14" t="s">
        <v>82</v>
      </c>
      <c r="AW179" s="14" t="s">
        <v>33</v>
      </c>
      <c r="AX179" s="14" t="s">
        <v>72</v>
      </c>
      <c r="AY179" s="246" t="s">
        <v>122</v>
      </c>
    </row>
    <row r="180" s="14" customFormat="1">
      <c r="A180" s="14"/>
      <c r="B180" s="236"/>
      <c r="C180" s="237"/>
      <c r="D180" s="227" t="s">
        <v>138</v>
      </c>
      <c r="E180" s="238" t="s">
        <v>19</v>
      </c>
      <c r="F180" s="239" t="s">
        <v>204</v>
      </c>
      <c r="G180" s="237"/>
      <c r="H180" s="240">
        <v>0.312</v>
      </c>
      <c r="I180" s="241"/>
      <c r="J180" s="237"/>
      <c r="K180" s="237"/>
      <c r="L180" s="242"/>
      <c r="M180" s="243"/>
      <c r="N180" s="244"/>
      <c r="O180" s="244"/>
      <c r="P180" s="244"/>
      <c r="Q180" s="244"/>
      <c r="R180" s="244"/>
      <c r="S180" s="244"/>
      <c r="T180" s="24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6" t="s">
        <v>138</v>
      </c>
      <c r="AU180" s="246" t="s">
        <v>82</v>
      </c>
      <c r="AV180" s="14" t="s">
        <v>82</v>
      </c>
      <c r="AW180" s="14" t="s">
        <v>33</v>
      </c>
      <c r="AX180" s="14" t="s">
        <v>72</v>
      </c>
      <c r="AY180" s="246" t="s">
        <v>122</v>
      </c>
    </row>
    <row r="181" s="16" customFormat="1">
      <c r="A181" s="16"/>
      <c r="B181" s="258"/>
      <c r="C181" s="259"/>
      <c r="D181" s="227" t="s">
        <v>138</v>
      </c>
      <c r="E181" s="260" t="s">
        <v>19</v>
      </c>
      <c r="F181" s="261" t="s">
        <v>158</v>
      </c>
      <c r="G181" s="259"/>
      <c r="H181" s="262">
        <v>89.116</v>
      </c>
      <c r="I181" s="263"/>
      <c r="J181" s="259"/>
      <c r="K181" s="259"/>
      <c r="L181" s="264"/>
      <c r="M181" s="265"/>
      <c r="N181" s="266"/>
      <c r="O181" s="266"/>
      <c r="P181" s="266"/>
      <c r="Q181" s="266"/>
      <c r="R181" s="266"/>
      <c r="S181" s="266"/>
      <c r="T181" s="267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T181" s="268" t="s">
        <v>138</v>
      </c>
      <c r="AU181" s="268" t="s">
        <v>82</v>
      </c>
      <c r="AV181" s="16" t="s">
        <v>130</v>
      </c>
      <c r="AW181" s="16" t="s">
        <v>33</v>
      </c>
      <c r="AX181" s="16" t="s">
        <v>80</v>
      </c>
      <c r="AY181" s="268" t="s">
        <v>122</v>
      </c>
    </row>
    <row r="182" s="2" customFormat="1" ht="24.15" customHeight="1">
      <c r="A182" s="41"/>
      <c r="B182" s="42"/>
      <c r="C182" s="207" t="s">
        <v>164</v>
      </c>
      <c r="D182" s="207" t="s">
        <v>125</v>
      </c>
      <c r="E182" s="208" t="s">
        <v>205</v>
      </c>
      <c r="F182" s="209" t="s">
        <v>206</v>
      </c>
      <c r="G182" s="210" t="s">
        <v>128</v>
      </c>
      <c r="H182" s="211">
        <v>29.539999999999999</v>
      </c>
      <c r="I182" s="212"/>
      <c r="J182" s="213">
        <f>ROUND(I182*H182,2)</f>
        <v>0</v>
      </c>
      <c r="K182" s="209" t="s">
        <v>129</v>
      </c>
      <c r="L182" s="47"/>
      <c r="M182" s="214" t="s">
        <v>19</v>
      </c>
      <c r="N182" s="215" t="s">
        <v>43</v>
      </c>
      <c r="O182" s="87"/>
      <c r="P182" s="216">
        <f>O182*H182</f>
        <v>0</v>
      </c>
      <c r="Q182" s="216">
        <v>4.0000000000000003E-05</v>
      </c>
      <c r="R182" s="216">
        <f>Q182*H182</f>
        <v>0.0011816000000000001</v>
      </c>
      <c r="S182" s="216">
        <v>0</v>
      </c>
      <c r="T182" s="217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18" t="s">
        <v>130</v>
      </c>
      <c r="AT182" s="218" t="s">
        <v>125</v>
      </c>
      <c r="AU182" s="218" t="s">
        <v>82</v>
      </c>
      <c r="AY182" s="20" t="s">
        <v>122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20" t="s">
        <v>80</v>
      </c>
      <c r="BK182" s="219">
        <f>ROUND(I182*H182,2)</f>
        <v>0</v>
      </c>
      <c r="BL182" s="20" t="s">
        <v>130</v>
      </c>
      <c r="BM182" s="218" t="s">
        <v>207</v>
      </c>
    </row>
    <row r="183" s="2" customFormat="1">
      <c r="A183" s="41"/>
      <c r="B183" s="42"/>
      <c r="C183" s="43"/>
      <c r="D183" s="220" t="s">
        <v>132</v>
      </c>
      <c r="E183" s="43"/>
      <c r="F183" s="221" t="s">
        <v>208</v>
      </c>
      <c r="G183" s="43"/>
      <c r="H183" s="43"/>
      <c r="I183" s="222"/>
      <c r="J183" s="43"/>
      <c r="K183" s="43"/>
      <c r="L183" s="47"/>
      <c r="M183" s="223"/>
      <c r="N183" s="22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132</v>
      </c>
      <c r="AU183" s="20" t="s">
        <v>82</v>
      </c>
    </row>
    <row r="184" s="14" customFormat="1">
      <c r="A184" s="14"/>
      <c r="B184" s="236"/>
      <c r="C184" s="237"/>
      <c r="D184" s="227" t="s">
        <v>138</v>
      </c>
      <c r="E184" s="238" t="s">
        <v>19</v>
      </c>
      <c r="F184" s="239" t="s">
        <v>171</v>
      </c>
      <c r="G184" s="237"/>
      <c r="H184" s="240">
        <v>10.513999999999999</v>
      </c>
      <c r="I184" s="241"/>
      <c r="J184" s="237"/>
      <c r="K184" s="237"/>
      <c r="L184" s="242"/>
      <c r="M184" s="243"/>
      <c r="N184" s="244"/>
      <c r="O184" s="244"/>
      <c r="P184" s="244"/>
      <c r="Q184" s="244"/>
      <c r="R184" s="244"/>
      <c r="S184" s="244"/>
      <c r="T184" s="24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46" t="s">
        <v>138</v>
      </c>
      <c r="AU184" s="246" t="s">
        <v>82</v>
      </c>
      <c r="AV184" s="14" t="s">
        <v>82</v>
      </c>
      <c r="AW184" s="14" t="s">
        <v>33</v>
      </c>
      <c r="AX184" s="14" t="s">
        <v>72</v>
      </c>
      <c r="AY184" s="246" t="s">
        <v>122</v>
      </c>
    </row>
    <row r="185" s="14" customFormat="1">
      <c r="A185" s="14"/>
      <c r="B185" s="236"/>
      <c r="C185" s="237"/>
      <c r="D185" s="227" t="s">
        <v>138</v>
      </c>
      <c r="E185" s="238" t="s">
        <v>19</v>
      </c>
      <c r="F185" s="239" t="s">
        <v>195</v>
      </c>
      <c r="G185" s="237"/>
      <c r="H185" s="240">
        <v>-0.17199999999999999</v>
      </c>
      <c r="I185" s="241"/>
      <c r="J185" s="237"/>
      <c r="K185" s="237"/>
      <c r="L185" s="242"/>
      <c r="M185" s="243"/>
      <c r="N185" s="244"/>
      <c r="O185" s="244"/>
      <c r="P185" s="244"/>
      <c r="Q185" s="244"/>
      <c r="R185" s="244"/>
      <c r="S185" s="244"/>
      <c r="T185" s="24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6" t="s">
        <v>138</v>
      </c>
      <c r="AU185" s="246" t="s">
        <v>82</v>
      </c>
      <c r="AV185" s="14" t="s">
        <v>82</v>
      </c>
      <c r="AW185" s="14" t="s">
        <v>33</v>
      </c>
      <c r="AX185" s="14" t="s">
        <v>72</v>
      </c>
      <c r="AY185" s="246" t="s">
        <v>122</v>
      </c>
    </row>
    <row r="186" s="14" customFormat="1">
      <c r="A186" s="14"/>
      <c r="B186" s="236"/>
      <c r="C186" s="237"/>
      <c r="D186" s="227" t="s">
        <v>138</v>
      </c>
      <c r="E186" s="238" t="s">
        <v>19</v>
      </c>
      <c r="F186" s="239" t="s">
        <v>196</v>
      </c>
      <c r="G186" s="237"/>
      <c r="H186" s="240">
        <v>10.917</v>
      </c>
      <c r="I186" s="241"/>
      <c r="J186" s="237"/>
      <c r="K186" s="237"/>
      <c r="L186" s="242"/>
      <c r="M186" s="243"/>
      <c r="N186" s="244"/>
      <c r="O186" s="244"/>
      <c r="P186" s="244"/>
      <c r="Q186" s="244"/>
      <c r="R186" s="244"/>
      <c r="S186" s="244"/>
      <c r="T186" s="245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6" t="s">
        <v>138</v>
      </c>
      <c r="AU186" s="246" t="s">
        <v>82</v>
      </c>
      <c r="AV186" s="14" t="s">
        <v>82</v>
      </c>
      <c r="AW186" s="14" t="s">
        <v>33</v>
      </c>
      <c r="AX186" s="14" t="s">
        <v>72</v>
      </c>
      <c r="AY186" s="246" t="s">
        <v>122</v>
      </c>
    </row>
    <row r="187" s="14" customFormat="1">
      <c r="A187" s="14"/>
      <c r="B187" s="236"/>
      <c r="C187" s="237"/>
      <c r="D187" s="227" t="s">
        <v>138</v>
      </c>
      <c r="E187" s="238" t="s">
        <v>19</v>
      </c>
      <c r="F187" s="239" t="s">
        <v>197</v>
      </c>
      <c r="G187" s="237"/>
      <c r="H187" s="240">
        <v>7.2370000000000001</v>
      </c>
      <c r="I187" s="241"/>
      <c r="J187" s="237"/>
      <c r="K187" s="237"/>
      <c r="L187" s="242"/>
      <c r="M187" s="243"/>
      <c r="N187" s="244"/>
      <c r="O187" s="244"/>
      <c r="P187" s="244"/>
      <c r="Q187" s="244"/>
      <c r="R187" s="244"/>
      <c r="S187" s="244"/>
      <c r="T187" s="245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6" t="s">
        <v>138</v>
      </c>
      <c r="AU187" s="246" t="s">
        <v>82</v>
      </c>
      <c r="AV187" s="14" t="s">
        <v>82</v>
      </c>
      <c r="AW187" s="14" t="s">
        <v>33</v>
      </c>
      <c r="AX187" s="14" t="s">
        <v>72</v>
      </c>
      <c r="AY187" s="246" t="s">
        <v>122</v>
      </c>
    </row>
    <row r="188" s="14" customFormat="1">
      <c r="A188" s="14"/>
      <c r="B188" s="236"/>
      <c r="C188" s="237"/>
      <c r="D188" s="227" t="s">
        <v>138</v>
      </c>
      <c r="E188" s="238" t="s">
        <v>19</v>
      </c>
      <c r="F188" s="239" t="s">
        <v>209</v>
      </c>
      <c r="G188" s="237"/>
      <c r="H188" s="240">
        <v>0.25600000000000001</v>
      </c>
      <c r="I188" s="241"/>
      <c r="J188" s="237"/>
      <c r="K188" s="237"/>
      <c r="L188" s="242"/>
      <c r="M188" s="243"/>
      <c r="N188" s="244"/>
      <c r="O188" s="244"/>
      <c r="P188" s="244"/>
      <c r="Q188" s="244"/>
      <c r="R188" s="244"/>
      <c r="S188" s="244"/>
      <c r="T188" s="245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6" t="s">
        <v>138</v>
      </c>
      <c r="AU188" s="246" t="s">
        <v>82</v>
      </c>
      <c r="AV188" s="14" t="s">
        <v>82</v>
      </c>
      <c r="AW188" s="14" t="s">
        <v>33</v>
      </c>
      <c r="AX188" s="14" t="s">
        <v>72</v>
      </c>
      <c r="AY188" s="246" t="s">
        <v>122</v>
      </c>
    </row>
    <row r="189" s="14" customFormat="1">
      <c r="A189" s="14"/>
      <c r="B189" s="236"/>
      <c r="C189" s="237"/>
      <c r="D189" s="227" t="s">
        <v>138</v>
      </c>
      <c r="E189" s="238" t="s">
        <v>19</v>
      </c>
      <c r="F189" s="239" t="s">
        <v>210</v>
      </c>
      <c r="G189" s="237"/>
      <c r="H189" s="240">
        <v>0.59999999999999998</v>
      </c>
      <c r="I189" s="241"/>
      <c r="J189" s="237"/>
      <c r="K189" s="237"/>
      <c r="L189" s="242"/>
      <c r="M189" s="243"/>
      <c r="N189" s="244"/>
      <c r="O189" s="244"/>
      <c r="P189" s="244"/>
      <c r="Q189" s="244"/>
      <c r="R189" s="244"/>
      <c r="S189" s="244"/>
      <c r="T189" s="24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6" t="s">
        <v>138</v>
      </c>
      <c r="AU189" s="246" t="s">
        <v>82</v>
      </c>
      <c r="AV189" s="14" t="s">
        <v>82</v>
      </c>
      <c r="AW189" s="14" t="s">
        <v>33</v>
      </c>
      <c r="AX189" s="14" t="s">
        <v>72</v>
      </c>
      <c r="AY189" s="246" t="s">
        <v>122</v>
      </c>
    </row>
    <row r="190" s="14" customFormat="1">
      <c r="A190" s="14"/>
      <c r="B190" s="236"/>
      <c r="C190" s="237"/>
      <c r="D190" s="227" t="s">
        <v>138</v>
      </c>
      <c r="E190" s="238" t="s">
        <v>19</v>
      </c>
      <c r="F190" s="239" t="s">
        <v>211</v>
      </c>
      <c r="G190" s="237"/>
      <c r="H190" s="240">
        <v>0.188</v>
      </c>
      <c r="I190" s="241"/>
      <c r="J190" s="237"/>
      <c r="K190" s="237"/>
      <c r="L190" s="242"/>
      <c r="M190" s="243"/>
      <c r="N190" s="244"/>
      <c r="O190" s="244"/>
      <c r="P190" s="244"/>
      <c r="Q190" s="244"/>
      <c r="R190" s="244"/>
      <c r="S190" s="244"/>
      <c r="T190" s="24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6" t="s">
        <v>138</v>
      </c>
      <c r="AU190" s="246" t="s">
        <v>82</v>
      </c>
      <c r="AV190" s="14" t="s">
        <v>82</v>
      </c>
      <c r="AW190" s="14" t="s">
        <v>33</v>
      </c>
      <c r="AX190" s="14" t="s">
        <v>72</v>
      </c>
      <c r="AY190" s="246" t="s">
        <v>122</v>
      </c>
    </row>
    <row r="191" s="16" customFormat="1">
      <c r="A191" s="16"/>
      <c r="B191" s="258"/>
      <c r="C191" s="259"/>
      <c r="D191" s="227" t="s">
        <v>138</v>
      </c>
      <c r="E191" s="260" t="s">
        <v>19</v>
      </c>
      <c r="F191" s="261" t="s">
        <v>158</v>
      </c>
      <c r="G191" s="259"/>
      <c r="H191" s="262">
        <v>29.540000000000003</v>
      </c>
      <c r="I191" s="263"/>
      <c r="J191" s="259"/>
      <c r="K191" s="259"/>
      <c r="L191" s="264"/>
      <c r="M191" s="265"/>
      <c r="N191" s="266"/>
      <c r="O191" s="266"/>
      <c r="P191" s="266"/>
      <c r="Q191" s="266"/>
      <c r="R191" s="266"/>
      <c r="S191" s="266"/>
      <c r="T191" s="267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T191" s="268" t="s">
        <v>138</v>
      </c>
      <c r="AU191" s="268" t="s">
        <v>82</v>
      </c>
      <c r="AV191" s="16" t="s">
        <v>130</v>
      </c>
      <c r="AW191" s="16" t="s">
        <v>33</v>
      </c>
      <c r="AX191" s="16" t="s">
        <v>80</v>
      </c>
      <c r="AY191" s="268" t="s">
        <v>122</v>
      </c>
    </row>
    <row r="192" s="12" customFormat="1" ht="22.8" customHeight="1">
      <c r="A192" s="12"/>
      <c r="B192" s="191"/>
      <c r="C192" s="192"/>
      <c r="D192" s="193" t="s">
        <v>71</v>
      </c>
      <c r="E192" s="205" t="s">
        <v>212</v>
      </c>
      <c r="F192" s="205" t="s">
        <v>213</v>
      </c>
      <c r="G192" s="192"/>
      <c r="H192" s="192"/>
      <c r="I192" s="195"/>
      <c r="J192" s="206">
        <f>BK192</f>
        <v>0</v>
      </c>
      <c r="K192" s="192"/>
      <c r="L192" s="197"/>
      <c r="M192" s="198"/>
      <c r="N192" s="199"/>
      <c r="O192" s="199"/>
      <c r="P192" s="200">
        <f>SUM(P193:P203)</f>
        <v>0</v>
      </c>
      <c r="Q192" s="199"/>
      <c r="R192" s="200">
        <f>SUM(R193:R203)</f>
        <v>0</v>
      </c>
      <c r="S192" s="199"/>
      <c r="T192" s="201">
        <f>SUM(T193:T203)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02" t="s">
        <v>80</v>
      </c>
      <c r="AT192" s="203" t="s">
        <v>71</v>
      </c>
      <c r="AU192" s="203" t="s">
        <v>80</v>
      </c>
      <c r="AY192" s="202" t="s">
        <v>122</v>
      </c>
      <c r="BK192" s="204">
        <f>SUM(BK193:BK203)</f>
        <v>0</v>
      </c>
    </row>
    <row r="193" s="2" customFormat="1" ht="16.5" customHeight="1">
      <c r="A193" s="41"/>
      <c r="B193" s="42"/>
      <c r="C193" s="207" t="s">
        <v>214</v>
      </c>
      <c r="D193" s="207" t="s">
        <v>125</v>
      </c>
      <c r="E193" s="208" t="s">
        <v>215</v>
      </c>
      <c r="F193" s="209" t="s">
        <v>216</v>
      </c>
      <c r="G193" s="210" t="s">
        <v>217</v>
      </c>
      <c r="H193" s="211">
        <v>5.4889999999999999</v>
      </c>
      <c r="I193" s="212"/>
      <c r="J193" s="213">
        <f>ROUND(I193*H193,2)</f>
        <v>0</v>
      </c>
      <c r="K193" s="209" t="s">
        <v>129</v>
      </c>
      <c r="L193" s="47"/>
      <c r="M193" s="214" t="s">
        <v>19</v>
      </c>
      <c r="N193" s="215" t="s">
        <v>43</v>
      </c>
      <c r="O193" s="87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18" t="s">
        <v>130</v>
      </c>
      <c r="AT193" s="218" t="s">
        <v>125</v>
      </c>
      <c r="AU193" s="218" t="s">
        <v>82</v>
      </c>
      <c r="AY193" s="20" t="s">
        <v>122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20" t="s">
        <v>80</v>
      </c>
      <c r="BK193" s="219">
        <f>ROUND(I193*H193,2)</f>
        <v>0</v>
      </c>
      <c r="BL193" s="20" t="s">
        <v>130</v>
      </c>
      <c r="BM193" s="218" t="s">
        <v>218</v>
      </c>
    </row>
    <row r="194" s="2" customFormat="1">
      <c r="A194" s="41"/>
      <c r="B194" s="42"/>
      <c r="C194" s="43"/>
      <c r="D194" s="220" t="s">
        <v>132</v>
      </c>
      <c r="E194" s="43"/>
      <c r="F194" s="221" t="s">
        <v>219</v>
      </c>
      <c r="G194" s="43"/>
      <c r="H194" s="43"/>
      <c r="I194" s="222"/>
      <c r="J194" s="43"/>
      <c r="K194" s="43"/>
      <c r="L194" s="47"/>
      <c r="M194" s="223"/>
      <c r="N194" s="224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132</v>
      </c>
      <c r="AU194" s="20" t="s">
        <v>82</v>
      </c>
    </row>
    <row r="195" s="2" customFormat="1" ht="24.15" customHeight="1">
      <c r="A195" s="41"/>
      <c r="B195" s="42"/>
      <c r="C195" s="207" t="s">
        <v>220</v>
      </c>
      <c r="D195" s="207" t="s">
        <v>125</v>
      </c>
      <c r="E195" s="208" t="s">
        <v>221</v>
      </c>
      <c r="F195" s="209" t="s">
        <v>222</v>
      </c>
      <c r="G195" s="210" t="s">
        <v>217</v>
      </c>
      <c r="H195" s="211">
        <v>5.4889999999999999</v>
      </c>
      <c r="I195" s="212"/>
      <c r="J195" s="213">
        <f>ROUND(I195*H195,2)</f>
        <v>0</v>
      </c>
      <c r="K195" s="209" t="s">
        <v>129</v>
      </c>
      <c r="L195" s="47"/>
      <c r="M195" s="214" t="s">
        <v>19</v>
      </c>
      <c r="N195" s="215" t="s">
        <v>43</v>
      </c>
      <c r="O195" s="87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8" t="s">
        <v>130</v>
      </c>
      <c r="AT195" s="218" t="s">
        <v>125</v>
      </c>
      <c r="AU195" s="218" t="s">
        <v>82</v>
      </c>
      <c r="AY195" s="20" t="s">
        <v>122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20" t="s">
        <v>80</v>
      </c>
      <c r="BK195" s="219">
        <f>ROUND(I195*H195,2)</f>
        <v>0</v>
      </c>
      <c r="BL195" s="20" t="s">
        <v>130</v>
      </c>
      <c r="BM195" s="218" t="s">
        <v>223</v>
      </c>
    </row>
    <row r="196" s="2" customFormat="1">
      <c r="A196" s="41"/>
      <c r="B196" s="42"/>
      <c r="C196" s="43"/>
      <c r="D196" s="220" t="s">
        <v>132</v>
      </c>
      <c r="E196" s="43"/>
      <c r="F196" s="221" t="s">
        <v>224</v>
      </c>
      <c r="G196" s="43"/>
      <c r="H196" s="43"/>
      <c r="I196" s="222"/>
      <c r="J196" s="43"/>
      <c r="K196" s="43"/>
      <c r="L196" s="47"/>
      <c r="M196" s="223"/>
      <c r="N196" s="224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20" t="s">
        <v>132</v>
      </c>
      <c r="AU196" s="20" t="s">
        <v>82</v>
      </c>
    </row>
    <row r="197" s="2" customFormat="1" ht="21.75" customHeight="1">
      <c r="A197" s="41"/>
      <c r="B197" s="42"/>
      <c r="C197" s="207" t="s">
        <v>8</v>
      </c>
      <c r="D197" s="207" t="s">
        <v>125</v>
      </c>
      <c r="E197" s="208" t="s">
        <v>225</v>
      </c>
      <c r="F197" s="209" t="s">
        <v>226</v>
      </c>
      <c r="G197" s="210" t="s">
        <v>217</v>
      </c>
      <c r="H197" s="211">
        <v>5.4889999999999999</v>
      </c>
      <c r="I197" s="212"/>
      <c r="J197" s="213">
        <f>ROUND(I197*H197,2)</f>
        <v>0</v>
      </c>
      <c r="K197" s="209" t="s">
        <v>129</v>
      </c>
      <c r="L197" s="47"/>
      <c r="M197" s="214" t="s">
        <v>19</v>
      </c>
      <c r="N197" s="215" t="s">
        <v>43</v>
      </c>
      <c r="O197" s="87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18" t="s">
        <v>130</v>
      </c>
      <c r="AT197" s="218" t="s">
        <v>125</v>
      </c>
      <c r="AU197" s="218" t="s">
        <v>82</v>
      </c>
      <c r="AY197" s="20" t="s">
        <v>122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20" t="s">
        <v>80</v>
      </c>
      <c r="BK197" s="219">
        <f>ROUND(I197*H197,2)</f>
        <v>0</v>
      </c>
      <c r="BL197" s="20" t="s">
        <v>130</v>
      </c>
      <c r="BM197" s="218" t="s">
        <v>227</v>
      </c>
    </row>
    <row r="198" s="2" customFormat="1">
      <c r="A198" s="41"/>
      <c r="B198" s="42"/>
      <c r="C198" s="43"/>
      <c r="D198" s="220" t="s">
        <v>132</v>
      </c>
      <c r="E198" s="43"/>
      <c r="F198" s="221" t="s">
        <v>228</v>
      </c>
      <c r="G198" s="43"/>
      <c r="H198" s="43"/>
      <c r="I198" s="222"/>
      <c r="J198" s="43"/>
      <c r="K198" s="43"/>
      <c r="L198" s="47"/>
      <c r="M198" s="223"/>
      <c r="N198" s="224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132</v>
      </c>
      <c r="AU198" s="20" t="s">
        <v>82</v>
      </c>
    </row>
    <row r="199" s="2" customFormat="1" ht="24.15" customHeight="1">
      <c r="A199" s="41"/>
      <c r="B199" s="42"/>
      <c r="C199" s="207" t="s">
        <v>229</v>
      </c>
      <c r="D199" s="207" t="s">
        <v>125</v>
      </c>
      <c r="E199" s="208" t="s">
        <v>230</v>
      </c>
      <c r="F199" s="209" t="s">
        <v>231</v>
      </c>
      <c r="G199" s="210" t="s">
        <v>217</v>
      </c>
      <c r="H199" s="211">
        <v>32.933999999999997</v>
      </c>
      <c r="I199" s="212"/>
      <c r="J199" s="213">
        <f>ROUND(I199*H199,2)</f>
        <v>0</v>
      </c>
      <c r="K199" s="209" t="s">
        <v>129</v>
      </c>
      <c r="L199" s="47"/>
      <c r="M199" s="214" t="s">
        <v>19</v>
      </c>
      <c r="N199" s="215" t="s">
        <v>43</v>
      </c>
      <c r="O199" s="87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18" t="s">
        <v>130</v>
      </c>
      <c r="AT199" s="218" t="s">
        <v>125</v>
      </c>
      <c r="AU199" s="218" t="s">
        <v>82</v>
      </c>
      <c r="AY199" s="20" t="s">
        <v>122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20" t="s">
        <v>80</v>
      </c>
      <c r="BK199" s="219">
        <f>ROUND(I199*H199,2)</f>
        <v>0</v>
      </c>
      <c r="BL199" s="20" t="s">
        <v>130</v>
      </c>
      <c r="BM199" s="218" t="s">
        <v>232</v>
      </c>
    </row>
    <row r="200" s="2" customFormat="1">
      <c r="A200" s="41"/>
      <c r="B200" s="42"/>
      <c r="C200" s="43"/>
      <c r="D200" s="220" t="s">
        <v>132</v>
      </c>
      <c r="E200" s="43"/>
      <c r="F200" s="221" t="s">
        <v>233</v>
      </c>
      <c r="G200" s="43"/>
      <c r="H200" s="43"/>
      <c r="I200" s="222"/>
      <c r="J200" s="43"/>
      <c r="K200" s="43"/>
      <c r="L200" s="47"/>
      <c r="M200" s="223"/>
      <c r="N200" s="224"/>
      <c r="O200" s="87"/>
      <c r="P200" s="87"/>
      <c r="Q200" s="87"/>
      <c r="R200" s="87"/>
      <c r="S200" s="87"/>
      <c r="T200" s="88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T200" s="20" t="s">
        <v>132</v>
      </c>
      <c r="AU200" s="20" t="s">
        <v>82</v>
      </c>
    </row>
    <row r="201" s="14" customFormat="1">
      <c r="A201" s="14"/>
      <c r="B201" s="236"/>
      <c r="C201" s="237"/>
      <c r="D201" s="227" t="s">
        <v>138</v>
      </c>
      <c r="E201" s="238" t="s">
        <v>19</v>
      </c>
      <c r="F201" s="239" t="s">
        <v>234</v>
      </c>
      <c r="G201" s="237"/>
      <c r="H201" s="240">
        <v>32.933999999999997</v>
      </c>
      <c r="I201" s="241"/>
      <c r="J201" s="237"/>
      <c r="K201" s="237"/>
      <c r="L201" s="242"/>
      <c r="M201" s="243"/>
      <c r="N201" s="244"/>
      <c r="O201" s="244"/>
      <c r="P201" s="244"/>
      <c r="Q201" s="244"/>
      <c r="R201" s="244"/>
      <c r="S201" s="244"/>
      <c r="T201" s="24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6" t="s">
        <v>138</v>
      </c>
      <c r="AU201" s="246" t="s">
        <v>82</v>
      </c>
      <c r="AV201" s="14" t="s">
        <v>82</v>
      </c>
      <c r="AW201" s="14" t="s">
        <v>33</v>
      </c>
      <c r="AX201" s="14" t="s">
        <v>80</v>
      </c>
      <c r="AY201" s="246" t="s">
        <v>122</v>
      </c>
    </row>
    <row r="202" s="2" customFormat="1" ht="24.15" customHeight="1">
      <c r="A202" s="41"/>
      <c r="B202" s="42"/>
      <c r="C202" s="207" t="s">
        <v>235</v>
      </c>
      <c r="D202" s="207" t="s">
        <v>125</v>
      </c>
      <c r="E202" s="208" t="s">
        <v>236</v>
      </c>
      <c r="F202" s="209" t="s">
        <v>237</v>
      </c>
      <c r="G202" s="210" t="s">
        <v>217</v>
      </c>
      <c r="H202" s="211">
        <v>5.4889999999999999</v>
      </c>
      <c r="I202" s="212"/>
      <c r="J202" s="213">
        <f>ROUND(I202*H202,2)</f>
        <v>0</v>
      </c>
      <c r="K202" s="209" t="s">
        <v>129</v>
      </c>
      <c r="L202" s="47"/>
      <c r="M202" s="214" t="s">
        <v>19</v>
      </c>
      <c r="N202" s="215" t="s">
        <v>43</v>
      </c>
      <c r="O202" s="87"/>
      <c r="P202" s="216">
        <f>O202*H202</f>
        <v>0</v>
      </c>
      <c r="Q202" s="216">
        <v>0</v>
      </c>
      <c r="R202" s="216">
        <f>Q202*H202</f>
        <v>0</v>
      </c>
      <c r="S202" s="216">
        <v>0</v>
      </c>
      <c r="T202" s="217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18" t="s">
        <v>130</v>
      </c>
      <c r="AT202" s="218" t="s">
        <v>125</v>
      </c>
      <c r="AU202" s="218" t="s">
        <v>82</v>
      </c>
      <c r="AY202" s="20" t="s">
        <v>122</v>
      </c>
      <c r="BE202" s="219">
        <f>IF(N202="základní",J202,0)</f>
        <v>0</v>
      </c>
      <c r="BF202" s="219">
        <f>IF(N202="snížená",J202,0)</f>
        <v>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20" t="s">
        <v>80</v>
      </c>
      <c r="BK202" s="219">
        <f>ROUND(I202*H202,2)</f>
        <v>0</v>
      </c>
      <c r="BL202" s="20" t="s">
        <v>130</v>
      </c>
      <c r="BM202" s="218" t="s">
        <v>238</v>
      </c>
    </row>
    <row r="203" s="2" customFormat="1">
      <c r="A203" s="41"/>
      <c r="B203" s="42"/>
      <c r="C203" s="43"/>
      <c r="D203" s="220" t="s">
        <v>132</v>
      </c>
      <c r="E203" s="43"/>
      <c r="F203" s="221" t="s">
        <v>239</v>
      </c>
      <c r="G203" s="43"/>
      <c r="H203" s="43"/>
      <c r="I203" s="222"/>
      <c r="J203" s="43"/>
      <c r="K203" s="43"/>
      <c r="L203" s="47"/>
      <c r="M203" s="223"/>
      <c r="N203" s="224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132</v>
      </c>
      <c r="AU203" s="20" t="s">
        <v>82</v>
      </c>
    </row>
    <row r="204" s="12" customFormat="1" ht="22.8" customHeight="1">
      <c r="A204" s="12"/>
      <c r="B204" s="191"/>
      <c r="C204" s="192"/>
      <c r="D204" s="193" t="s">
        <v>71</v>
      </c>
      <c r="E204" s="205" t="s">
        <v>240</v>
      </c>
      <c r="F204" s="205" t="s">
        <v>241</v>
      </c>
      <c r="G204" s="192"/>
      <c r="H204" s="192"/>
      <c r="I204" s="195"/>
      <c r="J204" s="206">
        <f>BK204</f>
        <v>0</v>
      </c>
      <c r="K204" s="192"/>
      <c r="L204" s="197"/>
      <c r="M204" s="198"/>
      <c r="N204" s="199"/>
      <c r="O204" s="199"/>
      <c r="P204" s="200">
        <f>SUM(P205:P206)</f>
        <v>0</v>
      </c>
      <c r="Q204" s="199"/>
      <c r="R204" s="200">
        <f>SUM(R205:R206)</f>
        <v>0</v>
      </c>
      <c r="S204" s="199"/>
      <c r="T204" s="201">
        <f>SUM(T205:T206)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02" t="s">
        <v>80</v>
      </c>
      <c r="AT204" s="203" t="s">
        <v>71</v>
      </c>
      <c r="AU204" s="203" t="s">
        <v>80</v>
      </c>
      <c r="AY204" s="202" t="s">
        <v>122</v>
      </c>
      <c r="BK204" s="204">
        <f>SUM(BK205:BK206)</f>
        <v>0</v>
      </c>
    </row>
    <row r="205" s="2" customFormat="1" ht="33" customHeight="1">
      <c r="A205" s="41"/>
      <c r="B205" s="42"/>
      <c r="C205" s="207" t="s">
        <v>242</v>
      </c>
      <c r="D205" s="207" t="s">
        <v>125</v>
      </c>
      <c r="E205" s="208" t="s">
        <v>243</v>
      </c>
      <c r="F205" s="209" t="s">
        <v>244</v>
      </c>
      <c r="G205" s="210" t="s">
        <v>217</v>
      </c>
      <c r="H205" s="211">
        <v>6.3899999999999997</v>
      </c>
      <c r="I205" s="212"/>
      <c r="J205" s="213">
        <f>ROUND(I205*H205,2)</f>
        <v>0</v>
      </c>
      <c r="K205" s="209" t="s">
        <v>129</v>
      </c>
      <c r="L205" s="47"/>
      <c r="M205" s="214" t="s">
        <v>19</v>
      </c>
      <c r="N205" s="215" t="s">
        <v>43</v>
      </c>
      <c r="O205" s="87"/>
      <c r="P205" s="216">
        <f>O205*H205</f>
        <v>0</v>
      </c>
      <c r="Q205" s="216">
        <v>0</v>
      </c>
      <c r="R205" s="216">
        <f>Q205*H205</f>
        <v>0</v>
      </c>
      <c r="S205" s="216">
        <v>0</v>
      </c>
      <c r="T205" s="217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18" t="s">
        <v>130</v>
      </c>
      <c r="AT205" s="218" t="s">
        <v>125</v>
      </c>
      <c r="AU205" s="218" t="s">
        <v>82</v>
      </c>
      <c r="AY205" s="20" t="s">
        <v>122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20" t="s">
        <v>80</v>
      </c>
      <c r="BK205" s="219">
        <f>ROUND(I205*H205,2)</f>
        <v>0</v>
      </c>
      <c r="BL205" s="20" t="s">
        <v>130</v>
      </c>
      <c r="BM205" s="218" t="s">
        <v>245</v>
      </c>
    </row>
    <row r="206" s="2" customFormat="1">
      <c r="A206" s="41"/>
      <c r="B206" s="42"/>
      <c r="C206" s="43"/>
      <c r="D206" s="220" t="s">
        <v>132</v>
      </c>
      <c r="E206" s="43"/>
      <c r="F206" s="221" t="s">
        <v>246</v>
      </c>
      <c r="G206" s="43"/>
      <c r="H206" s="43"/>
      <c r="I206" s="222"/>
      <c r="J206" s="43"/>
      <c r="K206" s="43"/>
      <c r="L206" s="47"/>
      <c r="M206" s="223"/>
      <c r="N206" s="224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132</v>
      </c>
      <c r="AU206" s="20" t="s">
        <v>82</v>
      </c>
    </row>
    <row r="207" s="12" customFormat="1" ht="25.92" customHeight="1">
      <c r="A207" s="12"/>
      <c r="B207" s="191"/>
      <c r="C207" s="192"/>
      <c r="D207" s="193" t="s">
        <v>71</v>
      </c>
      <c r="E207" s="194" t="s">
        <v>247</v>
      </c>
      <c r="F207" s="194" t="s">
        <v>248</v>
      </c>
      <c r="G207" s="192"/>
      <c r="H207" s="192"/>
      <c r="I207" s="195"/>
      <c r="J207" s="196">
        <f>BK207</f>
        <v>0</v>
      </c>
      <c r="K207" s="192"/>
      <c r="L207" s="197"/>
      <c r="M207" s="198"/>
      <c r="N207" s="199"/>
      <c r="O207" s="199"/>
      <c r="P207" s="200">
        <f>P208+P219+P241+P245+P319+P350</f>
        <v>0</v>
      </c>
      <c r="Q207" s="199"/>
      <c r="R207" s="200">
        <f>R208+R219+R241+R245+R319+R350</f>
        <v>3.8720296599999999</v>
      </c>
      <c r="S207" s="199"/>
      <c r="T207" s="201">
        <f>T208+T219+T241+T245+T319+T350</f>
        <v>0.79795453000000005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2" t="s">
        <v>82</v>
      </c>
      <c r="AT207" s="203" t="s">
        <v>71</v>
      </c>
      <c r="AU207" s="203" t="s">
        <v>72</v>
      </c>
      <c r="AY207" s="202" t="s">
        <v>122</v>
      </c>
      <c r="BK207" s="204">
        <f>BK208+BK219+BK241+BK245+BK319+BK350</f>
        <v>0</v>
      </c>
    </row>
    <row r="208" s="12" customFormat="1" ht="22.8" customHeight="1">
      <c r="A208" s="12"/>
      <c r="B208" s="191"/>
      <c r="C208" s="192"/>
      <c r="D208" s="193" t="s">
        <v>71</v>
      </c>
      <c r="E208" s="205" t="s">
        <v>249</v>
      </c>
      <c r="F208" s="205" t="s">
        <v>250</v>
      </c>
      <c r="G208" s="192"/>
      <c r="H208" s="192"/>
      <c r="I208" s="195"/>
      <c r="J208" s="206">
        <f>BK208</f>
        <v>0</v>
      </c>
      <c r="K208" s="192"/>
      <c r="L208" s="197"/>
      <c r="M208" s="198"/>
      <c r="N208" s="199"/>
      <c r="O208" s="199"/>
      <c r="P208" s="200">
        <f>SUM(P209:P218)</f>
        <v>0</v>
      </c>
      <c r="Q208" s="199"/>
      <c r="R208" s="200">
        <f>SUM(R209:R218)</f>
        <v>0</v>
      </c>
      <c r="S208" s="199"/>
      <c r="T208" s="201">
        <f>SUM(T209:T218)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2" t="s">
        <v>82</v>
      </c>
      <c r="AT208" s="203" t="s">
        <v>71</v>
      </c>
      <c r="AU208" s="203" t="s">
        <v>80</v>
      </c>
      <c r="AY208" s="202" t="s">
        <v>122</v>
      </c>
      <c r="BK208" s="204">
        <f>SUM(BK209:BK218)</f>
        <v>0</v>
      </c>
    </row>
    <row r="209" s="2" customFormat="1" ht="16.5" customHeight="1">
      <c r="A209" s="41"/>
      <c r="B209" s="42"/>
      <c r="C209" s="207" t="s">
        <v>251</v>
      </c>
      <c r="D209" s="207" t="s">
        <v>125</v>
      </c>
      <c r="E209" s="208" t="s">
        <v>252</v>
      </c>
      <c r="F209" s="209" t="s">
        <v>253</v>
      </c>
      <c r="G209" s="210" t="s">
        <v>254</v>
      </c>
      <c r="H209" s="211">
        <v>4</v>
      </c>
      <c r="I209" s="212"/>
      <c r="J209" s="213">
        <f>ROUND(I209*H209,2)</f>
        <v>0</v>
      </c>
      <c r="K209" s="209" t="s">
        <v>19</v>
      </c>
      <c r="L209" s="47"/>
      <c r="M209" s="214" t="s">
        <v>19</v>
      </c>
      <c r="N209" s="215" t="s">
        <v>43</v>
      </c>
      <c r="O209" s="87"/>
      <c r="P209" s="216">
        <f>O209*H209</f>
        <v>0</v>
      </c>
      <c r="Q209" s="216">
        <v>0</v>
      </c>
      <c r="R209" s="216">
        <f>Q209*H209</f>
        <v>0</v>
      </c>
      <c r="S209" s="216">
        <v>0</v>
      </c>
      <c r="T209" s="217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18" t="s">
        <v>251</v>
      </c>
      <c r="AT209" s="218" t="s">
        <v>125</v>
      </c>
      <c r="AU209" s="218" t="s">
        <v>82</v>
      </c>
      <c r="AY209" s="20" t="s">
        <v>122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20" t="s">
        <v>80</v>
      </c>
      <c r="BK209" s="219">
        <f>ROUND(I209*H209,2)</f>
        <v>0</v>
      </c>
      <c r="BL209" s="20" t="s">
        <v>251</v>
      </c>
      <c r="BM209" s="218" t="s">
        <v>255</v>
      </c>
    </row>
    <row r="210" s="13" customFormat="1">
      <c r="A210" s="13"/>
      <c r="B210" s="225"/>
      <c r="C210" s="226"/>
      <c r="D210" s="227" t="s">
        <v>138</v>
      </c>
      <c r="E210" s="228" t="s">
        <v>19</v>
      </c>
      <c r="F210" s="229" t="s">
        <v>256</v>
      </c>
      <c r="G210" s="226"/>
      <c r="H210" s="228" t="s">
        <v>19</v>
      </c>
      <c r="I210" s="230"/>
      <c r="J210" s="226"/>
      <c r="K210" s="226"/>
      <c r="L210" s="231"/>
      <c r="M210" s="232"/>
      <c r="N210" s="233"/>
      <c r="O210" s="233"/>
      <c r="P210" s="233"/>
      <c r="Q210" s="233"/>
      <c r="R210" s="233"/>
      <c r="S210" s="233"/>
      <c r="T210" s="23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5" t="s">
        <v>138</v>
      </c>
      <c r="AU210" s="235" t="s">
        <v>82</v>
      </c>
      <c r="AV210" s="13" t="s">
        <v>80</v>
      </c>
      <c r="AW210" s="13" t="s">
        <v>33</v>
      </c>
      <c r="AX210" s="13" t="s">
        <v>72</v>
      </c>
      <c r="AY210" s="235" t="s">
        <v>122</v>
      </c>
    </row>
    <row r="211" s="14" customFormat="1">
      <c r="A211" s="14"/>
      <c r="B211" s="236"/>
      <c r="C211" s="237"/>
      <c r="D211" s="227" t="s">
        <v>138</v>
      </c>
      <c r="E211" s="238" t="s">
        <v>19</v>
      </c>
      <c r="F211" s="239" t="s">
        <v>130</v>
      </c>
      <c r="G211" s="237"/>
      <c r="H211" s="240">
        <v>4</v>
      </c>
      <c r="I211" s="241"/>
      <c r="J211" s="237"/>
      <c r="K211" s="237"/>
      <c r="L211" s="242"/>
      <c r="M211" s="243"/>
      <c r="N211" s="244"/>
      <c r="O211" s="244"/>
      <c r="P211" s="244"/>
      <c r="Q211" s="244"/>
      <c r="R211" s="244"/>
      <c r="S211" s="244"/>
      <c r="T211" s="24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6" t="s">
        <v>138</v>
      </c>
      <c r="AU211" s="246" t="s">
        <v>82</v>
      </c>
      <c r="AV211" s="14" t="s">
        <v>82</v>
      </c>
      <c r="AW211" s="14" t="s">
        <v>33</v>
      </c>
      <c r="AX211" s="14" t="s">
        <v>80</v>
      </c>
      <c r="AY211" s="246" t="s">
        <v>122</v>
      </c>
    </row>
    <row r="212" s="2" customFormat="1" ht="16.5" customHeight="1">
      <c r="A212" s="41"/>
      <c r="B212" s="42"/>
      <c r="C212" s="207" t="s">
        <v>257</v>
      </c>
      <c r="D212" s="207" t="s">
        <v>125</v>
      </c>
      <c r="E212" s="208" t="s">
        <v>258</v>
      </c>
      <c r="F212" s="209" t="s">
        <v>259</v>
      </c>
      <c r="G212" s="210" t="s">
        <v>254</v>
      </c>
      <c r="H212" s="211">
        <v>4</v>
      </c>
      <c r="I212" s="212"/>
      <c r="J212" s="213">
        <f>ROUND(I212*H212,2)</f>
        <v>0</v>
      </c>
      <c r="K212" s="209" t="s">
        <v>19</v>
      </c>
      <c r="L212" s="47"/>
      <c r="M212" s="214" t="s">
        <v>19</v>
      </c>
      <c r="N212" s="215" t="s">
        <v>43</v>
      </c>
      <c r="O212" s="87"/>
      <c r="P212" s="216">
        <f>O212*H212</f>
        <v>0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18" t="s">
        <v>251</v>
      </c>
      <c r="AT212" s="218" t="s">
        <v>125</v>
      </c>
      <c r="AU212" s="218" t="s">
        <v>82</v>
      </c>
      <c r="AY212" s="20" t="s">
        <v>122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20" t="s">
        <v>80</v>
      </c>
      <c r="BK212" s="219">
        <f>ROUND(I212*H212,2)</f>
        <v>0</v>
      </c>
      <c r="BL212" s="20" t="s">
        <v>251</v>
      </c>
      <c r="BM212" s="218" t="s">
        <v>260</v>
      </c>
    </row>
    <row r="213" s="13" customFormat="1">
      <c r="A213" s="13"/>
      <c r="B213" s="225"/>
      <c r="C213" s="226"/>
      <c r="D213" s="227" t="s">
        <v>138</v>
      </c>
      <c r="E213" s="228" t="s">
        <v>19</v>
      </c>
      <c r="F213" s="229" t="s">
        <v>256</v>
      </c>
      <c r="G213" s="226"/>
      <c r="H213" s="228" t="s">
        <v>19</v>
      </c>
      <c r="I213" s="230"/>
      <c r="J213" s="226"/>
      <c r="K213" s="226"/>
      <c r="L213" s="231"/>
      <c r="M213" s="232"/>
      <c r="N213" s="233"/>
      <c r="O213" s="233"/>
      <c r="P213" s="233"/>
      <c r="Q213" s="233"/>
      <c r="R213" s="233"/>
      <c r="S213" s="233"/>
      <c r="T213" s="23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5" t="s">
        <v>138</v>
      </c>
      <c r="AU213" s="235" t="s">
        <v>82</v>
      </c>
      <c r="AV213" s="13" t="s">
        <v>80</v>
      </c>
      <c r="AW213" s="13" t="s">
        <v>33</v>
      </c>
      <c r="AX213" s="13" t="s">
        <v>72</v>
      </c>
      <c r="AY213" s="235" t="s">
        <v>122</v>
      </c>
    </row>
    <row r="214" s="14" customFormat="1">
      <c r="A214" s="14"/>
      <c r="B214" s="236"/>
      <c r="C214" s="237"/>
      <c r="D214" s="227" t="s">
        <v>138</v>
      </c>
      <c r="E214" s="238" t="s">
        <v>19</v>
      </c>
      <c r="F214" s="239" t="s">
        <v>130</v>
      </c>
      <c r="G214" s="237"/>
      <c r="H214" s="240">
        <v>4</v>
      </c>
      <c r="I214" s="241"/>
      <c r="J214" s="237"/>
      <c r="K214" s="237"/>
      <c r="L214" s="242"/>
      <c r="M214" s="243"/>
      <c r="N214" s="244"/>
      <c r="O214" s="244"/>
      <c r="P214" s="244"/>
      <c r="Q214" s="244"/>
      <c r="R214" s="244"/>
      <c r="S214" s="244"/>
      <c r="T214" s="245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6" t="s">
        <v>138</v>
      </c>
      <c r="AU214" s="246" t="s">
        <v>82</v>
      </c>
      <c r="AV214" s="14" t="s">
        <v>82</v>
      </c>
      <c r="AW214" s="14" t="s">
        <v>33</v>
      </c>
      <c r="AX214" s="14" t="s">
        <v>80</v>
      </c>
      <c r="AY214" s="246" t="s">
        <v>122</v>
      </c>
    </row>
    <row r="215" s="2" customFormat="1" ht="24.15" customHeight="1">
      <c r="A215" s="41"/>
      <c r="B215" s="42"/>
      <c r="C215" s="207" t="s">
        <v>261</v>
      </c>
      <c r="D215" s="207" t="s">
        <v>125</v>
      </c>
      <c r="E215" s="208" t="s">
        <v>262</v>
      </c>
      <c r="F215" s="209" t="s">
        <v>263</v>
      </c>
      <c r="G215" s="210" t="s">
        <v>264</v>
      </c>
      <c r="H215" s="211">
        <v>1</v>
      </c>
      <c r="I215" s="212"/>
      <c r="J215" s="213">
        <f>ROUND(I215*H215,2)</f>
        <v>0</v>
      </c>
      <c r="K215" s="209" t="s">
        <v>19</v>
      </c>
      <c r="L215" s="47"/>
      <c r="M215" s="214" t="s">
        <v>19</v>
      </c>
      <c r="N215" s="215" t="s">
        <v>43</v>
      </c>
      <c r="O215" s="87"/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R215" s="218" t="s">
        <v>251</v>
      </c>
      <c r="AT215" s="218" t="s">
        <v>125</v>
      </c>
      <c r="AU215" s="218" t="s">
        <v>82</v>
      </c>
      <c r="AY215" s="20" t="s">
        <v>122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20" t="s">
        <v>80</v>
      </c>
      <c r="BK215" s="219">
        <f>ROUND(I215*H215,2)</f>
        <v>0</v>
      </c>
      <c r="BL215" s="20" t="s">
        <v>251</v>
      </c>
      <c r="BM215" s="218" t="s">
        <v>265</v>
      </c>
    </row>
    <row r="216" s="2" customFormat="1" ht="16.5" customHeight="1">
      <c r="A216" s="41"/>
      <c r="B216" s="42"/>
      <c r="C216" s="207" t="s">
        <v>266</v>
      </c>
      <c r="D216" s="207" t="s">
        <v>125</v>
      </c>
      <c r="E216" s="208" t="s">
        <v>267</v>
      </c>
      <c r="F216" s="209" t="s">
        <v>268</v>
      </c>
      <c r="G216" s="210" t="s">
        <v>264</v>
      </c>
      <c r="H216" s="211">
        <v>1</v>
      </c>
      <c r="I216" s="212"/>
      <c r="J216" s="213">
        <f>ROUND(I216*H216,2)</f>
        <v>0</v>
      </c>
      <c r="K216" s="209" t="s">
        <v>19</v>
      </c>
      <c r="L216" s="47"/>
      <c r="M216" s="214" t="s">
        <v>19</v>
      </c>
      <c r="N216" s="215" t="s">
        <v>43</v>
      </c>
      <c r="O216" s="87"/>
      <c r="P216" s="216">
        <f>O216*H216</f>
        <v>0</v>
      </c>
      <c r="Q216" s="216">
        <v>0</v>
      </c>
      <c r="R216" s="216">
        <f>Q216*H216</f>
        <v>0</v>
      </c>
      <c r="S216" s="216">
        <v>0</v>
      </c>
      <c r="T216" s="217">
        <f>S216*H216</f>
        <v>0</v>
      </c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R216" s="218" t="s">
        <v>251</v>
      </c>
      <c r="AT216" s="218" t="s">
        <v>125</v>
      </c>
      <c r="AU216" s="218" t="s">
        <v>82</v>
      </c>
      <c r="AY216" s="20" t="s">
        <v>122</v>
      </c>
      <c r="BE216" s="219">
        <f>IF(N216="základní",J216,0)</f>
        <v>0</v>
      </c>
      <c r="BF216" s="219">
        <f>IF(N216="snížená",J216,0)</f>
        <v>0</v>
      </c>
      <c r="BG216" s="219">
        <f>IF(N216="zákl. přenesená",J216,0)</f>
        <v>0</v>
      </c>
      <c r="BH216" s="219">
        <f>IF(N216="sníž. přenesená",J216,0)</f>
        <v>0</v>
      </c>
      <c r="BI216" s="219">
        <f>IF(N216="nulová",J216,0)</f>
        <v>0</v>
      </c>
      <c r="BJ216" s="20" t="s">
        <v>80</v>
      </c>
      <c r="BK216" s="219">
        <f>ROUND(I216*H216,2)</f>
        <v>0</v>
      </c>
      <c r="BL216" s="20" t="s">
        <v>251</v>
      </c>
      <c r="BM216" s="218" t="s">
        <v>269</v>
      </c>
    </row>
    <row r="217" s="2" customFormat="1" ht="24.15" customHeight="1">
      <c r="A217" s="41"/>
      <c r="B217" s="42"/>
      <c r="C217" s="207" t="s">
        <v>270</v>
      </c>
      <c r="D217" s="207" t="s">
        <v>125</v>
      </c>
      <c r="E217" s="208" t="s">
        <v>271</v>
      </c>
      <c r="F217" s="209" t="s">
        <v>272</v>
      </c>
      <c r="G217" s="210" t="s">
        <v>273</v>
      </c>
      <c r="H217" s="269"/>
      <c r="I217" s="212"/>
      <c r="J217" s="213">
        <f>ROUND(I217*H217,2)</f>
        <v>0</v>
      </c>
      <c r="K217" s="209" t="s">
        <v>129</v>
      </c>
      <c r="L217" s="47"/>
      <c r="M217" s="214" t="s">
        <v>19</v>
      </c>
      <c r="N217" s="215" t="s">
        <v>43</v>
      </c>
      <c r="O217" s="87"/>
      <c r="P217" s="216">
        <f>O217*H217</f>
        <v>0</v>
      </c>
      <c r="Q217" s="216">
        <v>0</v>
      </c>
      <c r="R217" s="216">
        <f>Q217*H217</f>
        <v>0</v>
      </c>
      <c r="S217" s="216">
        <v>0</v>
      </c>
      <c r="T217" s="217">
        <f>S217*H217</f>
        <v>0</v>
      </c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R217" s="218" t="s">
        <v>251</v>
      </c>
      <c r="AT217" s="218" t="s">
        <v>125</v>
      </c>
      <c r="AU217" s="218" t="s">
        <v>82</v>
      </c>
      <c r="AY217" s="20" t="s">
        <v>122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20" t="s">
        <v>80</v>
      </c>
      <c r="BK217" s="219">
        <f>ROUND(I217*H217,2)</f>
        <v>0</v>
      </c>
      <c r="BL217" s="20" t="s">
        <v>251</v>
      </c>
      <c r="BM217" s="218" t="s">
        <v>274</v>
      </c>
    </row>
    <row r="218" s="2" customFormat="1">
      <c r="A218" s="41"/>
      <c r="B218" s="42"/>
      <c r="C218" s="43"/>
      <c r="D218" s="220" t="s">
        <v>132</v>
      </c>
      <c r="E218" s="43"/>
      <c r="F218" s="221" t="s">
        <v>275</v>
      </c>
      <c r="G218" s="43"/>
      <c r="H218" s="43"/>
      <c r="I218" s="222"/>
      <c r="J218" s="43"/>
      <c r="K218" s="43"/>
      <c r="L218" s="47"/>
      <c r="M218" s="223"/>
      <c r="N218" s="224"/>
      <c r="O218" s="87"/>
      <c r="P218" s="87"/>
      <c r="Q218" s="87"/>
      <c r="R218" s="87"/>
      <c r="S218" s="87"/>
      <c r="T218" s="88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T218" s="20" t="s">
        <v>132</v>
      </c>
      <c r="AU218" s="20" t="s">
        <v>82</v>
      </c>
    </row>
    <row r="219" s="12" customFormat="1" ht="22.8" customHeight="1">
      <c r="A219" s="12"/>
      <c r="B219" s="191"/>
      <c r="C219" s="192"/>
      <c r="D219" s="193" t="s">
        <v>71</v>
      </c>
      <c r="E219" s="205" t="s">
        <v>276</v>
      </c>
      <c r="F219" s="205" t="s">
        <v>277</v>
      </c>
      <c r="G219" s="192"/>
      <c r="H219" s="192"/>
      <c r="I219" s="195"/>
      <c r="J219" s="206">
        <f>BK219</f>
        <v>0</v>
      </c>
      <c r="K219" s="192"/>
      <c r="L219" s="197"/>
      <c r="M219" s="198"/>
      <c r="N219" s="199"/>
      <c r="O219" s="199"/>
      <c r="P219" s="200">
        <f>SUM(P220:P240)</f>
        <v>0</v>
      </c>
      <c r="Q219" s="199"/>
      <c r="R219" s="200">
        <f>SUM(R220:R240)</f>
        <v>0.29460000000000003</v>
      </c>
      <c r="S219" s="199"/>
      <c r="T219" s="201">
        <f>SUM(T220:T240)</f>
        <v>0.34800000000000003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02" t="s">
        <v>82</v>
      </c>
      <c r="AT219" s="203" t="s">
        <v>71</v>
      </c>
      <c r="AU219" s="203" t="s">
        <v>80</v>
      </c>
      <c r="AY219" s="202" t="s">
        <v>122</v>
      </c>
      <c r="BK219" s="204">
        <f>SUM(BK220:BK240)</f>
        <v>0</v>
      </c>
    </row>
    <row r="220" s="2" customFormat="1" ht="16.5" customHeight="1">
      <c r="A220" s="41"/>
      <c r="B220" s="42"/>
      <c r="C220" s="207" t="s">
        <v>7</v>
      </c>
      <c r="D220" s="207" t="s">
        <v>125</v>
      </c>
      <c r="E220" s="208" t="s">
        <v>278</v>
      </c>
      <c r="F220" s="209" t="s">
        <v>279</v>
      </c>
      <c r="G220" s="210" t="s">
        <v>254</v>
      </c>
      <c r="H220" s="211">
        <v>12</v>
      </c>
      <c r="I220" s="212"/>
      <c r="J220" s="213">
        <f>ROUND(I220*H220,2)</f>
        <v>0</v>
      </c>
      <c r="K220" s="209" t="s">
        <v>129</v>
      </c>
      <c r="L220" s="47"/>
      <c r="M220" s="214" t="s">
        <v>19</v>
      </c>
      <c r="N220" s="215" t="s">
        <v>43</v>
      </c>
      <c r="O220" s="87"/>
      <c r="P220" s="216">
        <f>O220*H220</f>
        <v>0</v>
      </c>
      <c r="Q220" s="216">
        <v>0</v>
      </c>
      <c r="R220" s="216">
        <f>Q220*H220</f>
        <v>0</v>
      </c>
      <c r="S220" s="216">
        <v>0.001</v>
      </c>
      <c r="T220" s="217">
        <f>S220*H220</f>
        <v>0.012</v>
      </c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R220" s="218" t="s">
        <v>251</v>
      </c>
      <c r="AT220" s="218" t="s">
        <v>125</v>
      </c>
      <c r="AU220" s="218" t="s">
        <v>82</v>
      </c>
      <c r="AY220" s="20" t="s">
        <v>122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20" t="s">
        <v>80</v>
      </c>
      <c r="BK220" s="219">
        <f>ROUND(I220*H220,2)</f>
        <v>0</v>
      </c>
      <c r="BL220" s="20" t="s">
        <v>251</v>
      </c>
      <c r="BM220" s="218" t="s">
        <v>280</v>
      </c>
    </row>
    <row r="221" s="2" customFormat="1">
      <c r="A221" s="41"/>
      <c r="B221" s="42"/>
      <c r="C221" s="43"/>
      <c r="D221" s="220" t="s">
        <v>132</v>
      </c>
      <c r="E221" s="43"/>
      <c r="F221" s="221" t="s">
        <v>281</v>
      </c>
      <c r="G221" s="43"/>
      <c r="H221" s="43"/>
      <c r="I221" s="222"/>
      <c r="J221" s="43"/>
      <c r="K221" s="43"/>
      <c r="L221" s="47"/>
      <c r="M221" s="223"/>
      <c r="N221" s="224"/>
      <c r="O221" s="87"/>
      <c r="P221" s="87"/>
      <c r="Q221" s="87"/>
      <c r="R221" s="87"/>
      <c r="S221" s="87"/>
      <c r="T221" s="88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T221" s="20" t="s">
        <v>132</v>
      </c>
      <c r="AU221" s="20" t="s">
        <v>82</v>
      </c>
    </row>
    <row r="222" s="2" customFormat="1" ht="16.5" customHeight="1">
      <c r="A222" s="41"/>
      <c r="B222" s="42"/>
      <c r="C222" s="207" t="s">
        <v>282</v>
      </c>
      <c r="D222" s="207" t="s">
        <v>125</v>
      </c>
      <c r="E222" s="208" t="s">
        <v>283</v>
      </c>
      <c r="F222" s="209" t="s">
        <v>284</v>
      </c>
      <c r="G222" s="210" t="s">
        <v>254</v>
      </c>
      <c r="H222" s="211">
        <v>14</v>
      </c>
      <c r="I222" s="212"/>
      <c r="J222" s="213">
        <f>ROUND(I222*H222,2)</f>
        <v>0</v>
      </c>
      <c r="K222" s="209" t="s">
        <v>129</v>
      </c>
      <c r="L222" s="47"/>
      <c r="M222" s="214" t="s">
        <v>19</v>
      </c>
      <c r="N222" s="215" t="s">
        <v>43</v>
      </c>
      <c r="O222" s="87"/>
      <c r="P222" s="216">
        <f>O222*H222</f>
        <v>0</v>
      </c>
      <c r="Q222" s="216">
        <v>0</v>
      </c>
      <c r="R222" s="216">
        <f>Q222*H222</f>
        <v>0</v>
      </c>
      <c r="S222" s="216">
        <v>0.024</v>
      </c>
      <c r="T222" s="217">
        <f>S222*H222</f>
        <v>0.33600000000000002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18" t="s">
        <v>251</v>
      </c>
      <c r="AT222" s="218" t="s">
        <v>125</v>
      </c>
      <c r="AU222" s="218" t="s">
        <v>82</v>
      </c>
      <c r="AY222" s="20" t="s">
        <v>122</v>
      </c>
      <c r="BE222" s="219">
        <f>IF(N222="základní",J222,0)</f>
        <v>0</v>
      </c>
      <c r="BF222" s="219">
        <f>IF(N222="snížená",J222,0)</f>
        <v>0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20" t="s">
        <v>80</v>
      </c>
      <c r="BK222" s="219">
        <f>ROUND(I222*H222,2)</f>
        <v>0</v>
      </c>
      <c r="BL222" s="20" t="s">
        <v>251</v>
      </c>
      <c r="BM222" s="218" t="s">
        <v>285</v>
      </c>
    </row>
    <row r="223" s="2" customFormat="1">
      <c r="A223" s="41"/>
      <c r="B223" s="42"/>
      <c r="C223" s="43"/>
      <c r="D223" s="220" t="s">
        <v>132</v>
      </c>
      <c r="E223" s="43"/>
      <c r="F223" s="221" t="s">
        <v>286</v>
      </c>
      <c r="G223" s="43"/>
      <c r="H223" s="43"/>
      <c r="I223" s="222"/>
      <c r="J223" s="43"/>
      <c r="K223" s="43"/>
      <c r="L223" s="47"/>
      <c r="M223" s="223"/>
      <c r="N223" s="224"/>
      <c r="O223" s="87"/>
      <c r="P223" s="87"/>
      <c r="Q223" s="87"/>
      <c r="R223" s="87"/>
      <c r="S223" s="87"/>
      <c r="T223" s="88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T223" s="20" t="s">
        <v>132</v>
      </c>
      <c r="AU223" s="20" t="s">
        <v>82</v>
      </c>
    </row>
    <row r="224" s="2" customFormat="1" ht="16.5" customHeight="1">
      <c r="A224" s="41"/>
      <c r="B224" s="42"/>
      <c r="C224" s="207" t="s">
        <v>287</v>
      </c>
      <c r="D224" s="207" t="s">
        <v>125</v>
      </c>
      <c r="E224" s="208" t="s">
        <v>288</v>
      </c>
      <c r="F224" s="209" t="s">
        <v>289</v>
      </c>
      <c r="G224" s="210" t="s">
        <v>254</v>
      </c>
      <c r="H224" s="211">
        <v>13</v>
      </c>
      <c r="I224" s="212"/>
      <c r="J224" s="213">
        <f>ROUND(I224*H224,2)</f>
        <v>0</v>
      </c>
      <c r="K224" s="209" t="s">
        <v>129</v>
      </c>
      <c r="L224" s="47"/>
      <c r="M224" s="214" t="s">
        <v>19</v>
      </c>
      <c r="N224" s="215" t="s">
        <v>43</v>
      </c>
      <c r="O224" s="87"/>
      <c r="P224" s="216">
        <f>O224*H224</f>
        <v>0</v>
      </c>
      <c r="Q224" s="216">
        <v>0</v>
      </c>
      <c r="R224" s="216">
        <f>Q224*H224</f>
        <v>0</v>
      </c>
      <c r="S224" s="216">
        <v>0</v>
      </c>
      <c r="T224" s="217">
        <f>S224*H224</f>
        <v>0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18" t="s">
        <v>251</v>
      </c>
      <c r="AT224" s="218" t="s">
        <v>125</v>
      </c>
      <c r="AU224" s="218" t="s">
        <v>82</v>
      </c>
      <c r="AY224" s="20" t="s">
        <v>122</v>
      </c>
      <c r="BE224" s="219">
        <f>IF(N224="základní",J224,0)</f>
        <v>0</v>
      </c>
      <c r="BF224" s="219">
        <f>IF(N224="snížená",J224,0)</f>
        <v>0</v>
      </c>
      <c r="BG224" s="219">
        <f>IF(N224="zákl. přenesená",J224,0)</f>
        <v>0</v>
      </c>
      <c r="BH224" s="219">
        <f>IF(N224="sníž. přenesená",J224,0)</f>
        <v>0</v>
      </c>
      <c r="BI224" s="219">
        <f>IF(N224="nulová",J224,0)</f>
        <v>0</v>
      </c>
      <c r="BJ224" s="20" t="s">
        <v>80</v>
      </c>
      <c r="BK224" s="219">
        <f>ROUND(I224*H224,2)</f>
        <v>0</v>
      </c>
      <c r="BL224" s="20" t="s">
        <v>251</v>
      </c>
      <c r="BM224" s="218" t="s">
        <v>290</v>
      </c>
    </row>
    <row r="225" s="2" customFormat="1">
      <c r="A225" s="41"/>
      <c r="B225" s="42"/>
      <c r="C225" s="43"/>
      <c r="D225" s="220" t="s">
        <v>132</v>
      </c>
      <c r="E225" s="43"/>
      <c r="F225" s="221" t="s">
        <v>291</v>
      </c>
      <c r="G225" s="43"/>
      <c r="H225" s="43"/>
      <c r="I225" s="222"/>
      <c r="J225" s="43"/>
      <c r="K225" s="43"/>
      <c r="L225" s="47"/>
      <c r="M225" s="223"/>
      <c r="N225" s="224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132</v>
      </c>
      <c r="AU225" s="20" t="s">
        <v>82</v>
      </c>
    </row>
    <row r="226" s="2" customFormat="1" ht="24.15" customHeight="1">
      <c r="A226" s="41"/>
      <c r="B226" s="42"/>
      <c r="C226" s="207" t="s">
        <v>292</v>
      </c>
      <c r="D226" s="207" t="s">
        <v>125</v>
      </c>
      <c r="E226" s="208" t="s">
        <v>293</v>
      </c>
      <c r="F226" s="209" t="s">
        <v>294</v>
      </c>
      <c r="G226" s="210" t="s">
        <v>254</v>
      </c>
      <c r="H226" s="211">
        <v>12</v>
      </c>
      <c r="I226" s="212"/>
      <c r="J226" s="213">
        <f>ROUND(I226*H226,2)</f>
        <v>0</v>
      </c>
      <c r="K226" s="209" t="s">
        <v>129</v>
      </c>
      <c r="L226" s="47"/>
      <c r="M226" s="214" t="s">
        <v>19</v>
      </c>
      <c r="N226" s="215" t="s">
        <v>43</v>
      </c>
      <c r="O226" s="87"/>
      <c r="P226" s="216">
        <f>O226*H226</f>
        <v>0</v>
      </c>
      <c r="Q226" s="216">
        <v>0</v>
      </c>
      <c r="R226" s="216">
        <f>Q226*H226</f>
        <v>0</v>
      </c>
      <c r="S226" s="216">
        <v>0</v>
      </c>
      <c r="T226" s="217">
        <f>S226*H226</f>
        <v>0</v>
      </c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R226" s="218" t="s">
        <v>251</v>
      </c>
      <c r="AT226" s="218" t="s">
        <v>125</v>
      </c>
      <c r="AU226" s="218" t="s">
        <v>82</v>
      </c>
      <c r="AY226" s="20" t="s">
        <v>122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20" t="s">
        <v>80</v>
      </c>
      <c r="BK226" s="219">
        <f>ROUND(I226*H226,2)</f>
        <v>0</v>
      </c>
      <c r="BL226" s="20" t="s">
        <v>251</v>
      </c>
      <c r="BM226" s="218" t="s">
        <v>295</v>
      </c>
    </row>
    <row r="227" s="2" customFormat="1">
      <c r="A227" s="41"/>
      <c r="B227" s="42"/>
      <c r="C227" s="43"/>
      <c r="D227" s="220" t="s">
        <v>132</v>
      </c>
      <c r="E227" s="43"/>
      <c r="F227" s="221" t="s">
        <v>296</v>
      </c>
      <c r="G227" s="43"/>
      <c r="H227" s="43"/>
      <c r="I227" s="222"/>
      <c r="J227" s="43"/>
      <c r="K227" s="43"/>
      <c r="L227" s="47"/>
      <c r="M227" s="223"/>
      <c r="N227" s="224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20" t="s">
        <v>132</v>
      </c>
      <c r="AU227" s="20" t="s">
        <v>82</v>
      </c>
    </row>
    <row r="228" s="2" customFormat="1" ht="16.5" customHeight="1">
      <c r="A228" s="41"/>
      <c r="B228" s="42"/>
      <c r="C228" s="270" t="s">
        <v>297</v>
      </c>
      <c r="D228" s="270" t="s">
        <v>298</v>
      </c>
      <c r="E228" s="271" t="s">
        <v>299</v>
      </c>
      <c r="F228" s="272" t="s">
        <v>300</v>
      </c>
      <c r="G228" s="273" t="s">
        <v>254</v>
      </c>
      <c r="H228" s="274">
        <v>12</v>
      </c>
      <c r="I228" s="275"/>
      <c r="J228" s="276">
        <f>ROUND(I228*H228,2)</f>
        <v>0</v>
      </c>
      <c r="K228" s="272" t="s">
        <v>19</v>
      </c>
      <c r="L228" s="277"/>
      <c r="M228" s="278" t="s">
        <v>19</v>
      </c>
      <c r="N228" s="279" t="s">
        <v>43</v>
      </c>
      <c r="O228" s="87"/>
      <c r="P228" s="216">
        <f>O228*H228</f>
        <v>0</v>
      </c>
      <c r="Q228" s="216">
        <v>0.0195</v>
      </c>
      <c r="R228" s="216">
        <f>Q228*H228</f>
        <v>0.23399999999999999</v>
      </c>
      <c r="S228" s="216">
        <v>0</v>
      </c>
      <c r="T228" s="217">
        <f>S228*H228</f>
        <v>0</v>
      </c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R228" s="218" t="s">
        <v>301</v>
      </c>
      <c r="AT228" s="218" t="s">
        <v>298</v>
      </c>
      <c r="AU228" s="218" t="s">
        <v>82</v>
      </c>
      <c r="AY228" s="20" t="s">
        <v>122</v>
      </c>
      <c r="BE228" s="219">
        <f>IF(N228="základní",J228,0)</f>
        <v>0</v>
      </c>
      <c r="BF228" s="219">
        <f>IF(N228="snížená",J228,0)</f>
        <v>0</v>
      </c>
      <c r="BG228" s="219">
        <f>IF(N228="zákl. přenesená",J228,0)</f>
        <v>0</v>
      </c>
      <c r="BH228" s="219">
        <f>IF(N228="sníž. přenesená",J228,0)</f>
        <v>0</v>
      </c>
      <c r="BI228" s="219">
        <f>IF(N228="nulová",J228,0)</f>
        <v>0</v>
      </c>
      <c r="BJ228" s="20" t="s">
        <v>80</v>
      </c>
      <c r="BK228" s="219">
        <f>ROUND(I228*H228,2)</f>
        <v>0</v>
      </c>
      <c r="BL228" s="20" t="s">
        <v>251</v>
      </c>
      <c r="BM228" s="218" t="s">
        <v>302</v>
      </c>
    </row>
    <row r="229" s="2" customFormat="1" ht="24.15" customHeight="1">
      <c r="A229" s="41"/>
      <c r="B229" s="42"/>
      <c r="C229" s="207" t="s">
        <v>303</v>
      </c>
      <c r="D229" s="207" t="s">
        <v>125</v>
      </c>
      <c r="E229" s="208" t="s">
        <v>304</v>
      </c>
      <c r="F229" s="209" t="s">
        <v>305</v>
      </c>
      <c r="G229" s="210" t="s">
        <v>254</v>
      </c>
      <c r="H229" s="211">
        <v>1</v>
      </c>
      <c r="I229" s="212"/>
      <c r="J229" s="213">
        <f>ROUND(I229*H229,2)</f>
        <v>0</v>
      </c>
      <c r="K229" s="209" t="s">
        <v>129</v>
      </c>
      <c r="L229" s="47"/>
      <c r="M229" s="214" t="s">
        <v>19</v>
      </c>
      <c r="N229" s="215" t="s">
        <v>43</v>
      </c>
      <c r="O229" s="87"/>
      <c r="P229" s="216">
        <f>O229*H229</f>
        <v>0</v>
      </c>
      <c r="Q229" s="216">
        <v>0</v>
      </c>
      <c r="R229" s="216">
        <f>Q229*H229</f>
        <v>0</v>
      </c>
      <c r="S229" s="216">
        <v>0</v>
      </c>
      <c r="T229" s="217">
        <f>S229*H229</f>
        <v>0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18" t="s">
        <v>251</v>
      </c>
      <c r="AT229" s="218" t="s">
        <v>125</v>
      </c>
      <c r="AU229" s="218" t="s">
        <v>82</v>
      </c>
      <c r="AY229" s="20" t="s">
        <v>122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20" t="s">
        <v>80</v>
      </c>
      <c r="BK229" s="219">
        <f>ROUND(I229*H229,2)</f>
        <v>0</v>
      </c>
      <c r="BL229" s="20" t="s">
        <v>251</v>
      </c>
      <c r="BM229" s="218" t="s">
        <v>306</v>
      </c>
    </row>
    <row r="230" s="2" customFormat="1">
      <c r="A230" s="41"/>
      <c r="B230" s="42"/>
      <c r="C230" s="43"/>
      <c r="D230" s="220" t="s">
        <v>132</v>
      </c>
      <c r="E230" s="43"/>
      <c r="F230" s="221" t="s">
        <v>307</v>
      </c>
      <c r="G230" s="43"/>
      <c r="H230" s="43"/>
      <c r="I230" s="222"/>
      <c r="J230" s="43"/>
      <c r="K230" s="43"/>
      <c r="L230" s="47"/>
      <c r="M230" s="223"/>
      <c r="N230" s="224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132</v>
      </c>
      <c r="AU230" s="20" t="s">
        <v>82</v>
      </c>
    </row>
    <row r="231" s="2" customFormat="1" ht="16.5" customHeight="1">
      <c r="A231" s="41"/>
      <c r="B231" s="42"/>
      <c r="C231" s="270" t="s">
        <v>308</v>
      </c>
      <c r="D231" s="270" t="s">
        <v>298</v>
      </c>
      <c r="E231" s="271" t="s">
        <v>309</v>
      </c>
      <c r="F231" s="272" t="s">
        <v>310</v>
      </c>
      <c r="G231" s="273" t="s">
        <v>254</v>
      </c>
      <c r="H231" s="274">
        <v>1</v>
      </c>
      <c r="I231" s="275"/>
      <c r="J231" s="276">
        <f>ROUND(I231*H231,2)</f>
        <v>0</v>
      </c>
      <c r="K231" s="272" t="s">
        <v>129</v>
      </c>
      <c r="L231" s="277"/>
      <c r="M231" s="278" t="s">
        <v>19</v>
      </c>
      <c r="N231" s="279" t="s">
        <v>43</v>
      </c>
      <c r="O231" s="87"/>
      <c r="P231" s="216">
        <f>O231*H231</f>
        <v>0</v>
      </c>
      <c r="Q231" s="216">
        <v>0.032000000000000001</v>
      </c>
      <c r="R231" s="216">
        <f>Q231*H231</f>
        <v>0.032000000000000001</v>
      </c>
      <c r="S231" s="216">
        <v>0</v>
      </c>
      <c r="T231" s="217">
        <f>S231*H231</f>
        <v>0</v>
      </c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R231" s="218" t="s">
        <v>301</v>
      </c>
      <c r="AT231" s="218" t="s">
        <v>298</v>
      </c>
      <c r="AU231" s="218" t="s">
        <v>82</v>
      </c>
      <c r="AY231" s="20" t="s">
        <v>122</v>
      </c>
      <c r="BE231" s="219">
        <f>IF(N231="základní",J231,0)</f>
        <v>0</v>
      </c>
      <c r="BF231" s="219">
        <f>IF(N231="snížená",J231,0)</f>
        <v>0</v>
      </c>
      <c r="BG231" s="219">
        <f>IF(N231="zákl. přenesená",J231,0)</f>
        <v>0</v>
      </c>
      <c r="BH231" s="219">
        <f>IF(N231="sníž. přenesená",J231,0)</f>
        <v>0</v>
      </c>
      <c r="BI231" s="219">
        <f>IF(N231="nulová",J231,0)</f>
        <v>0</v>
      </c>
      <c r="BJ231" s="20" t="s">
        <v>80</v>
      </c>
      <c r="BK231" s="219">
        <f>ROUND(I231*H231,2)</f>
        <v>0</v>
      </c>
      <c r="BL231" s="20" t="s">
        <v>251</v>
      </c>
      <c r="BM231" s="218" t="s">
        <v>311</v>
      </c>
    </row>
    <row r="232" s="2" customFormat="1" ht="16.5" customHeight="1">
      <c r="A232" s="41"/>
      <c r="B232" s="42"/>
      <c r="C232" s="207" t="s">
        <v>312</v>
      </c>
      <c r="D232" s="207" t="s">
        <v>125</v>
      </c>
      <c r="E232" s="208" t="s">
        <v>313</v>
      </c>
      <c r="F232" s="209" t="s">
        <v>314</v>
      </c>
      <c r="G232" s="210" t="s">
        <v>254</v>
      </c>
      <c r="H232" s="211">
        <v>13</v>
      </c>
      <c r="I232" s="212"/>
      <c r="J232" s="213">
        <f>ROUND(I232*H232,2)</f>
        <v>0</v>
      </c>
      <c r="K232" s="209" t="s">
        <v>129</v>
      </c>
      <c r="L232" s="47"/>
      <c r="M232" s="214" t="s">
        <v>19</v>
      </c>
      <c r="N232" s="215" t="s">
        <v>43</v>
      </c>
      <c r="O232" s="87"/>
      <c r="P232" s="216">
        <f>O232*H232</f>
        <v>0</v>
      </c>
      <c r="Q232" s="216">
        <v>0</v>
      </c>
      <c r="R232" s="216">
        <f>Q232*H232</f>
        <v>0</v>
      </c>
      <c r="S232" s="216">
        <v>0</v>
      </c>
      <c r="T232" s="217">
        <f>S232*H232</f>
        <v>0</v>
      </c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R232" s="218" t="s">
        <v>251</v>
      </c>
      <c r="AT232" s="218" t="s">
        <v>125</v>
      </c>
      <c r="AU232" s="218" t="s">
        <v>82</v>
      </c>
      <c r="AY232" s="20" t="s">
        <v>122</v>
      </c>
      <c r="BE232" s="219">
        <f>IF(N232="základní",J232,0)</f>
        <v>0</v>
      </c>
      <c r="BF232" s="219">
        <f>IF(N232="snížená",J232,0)</f>
        <v>0</v>
      </c>
      <c r="BG232" s="219">
        <f>IF(N232="zákl. přenesená",J232,0)</f>
        <v>0</v>
      </c>
      <c r="BH232" s="219">
        <f>IF(N232="sníž. přenesená",J232,0)</f>
        <v>0</v>
      </c>
      <c r="BI232" s="219">
        <f>IF(N232="nulová",J232,0)</f>
        <v>0</v>
      </c>
      <c r="BJ232" s="20" t="s">
        <v>80</v>
      </c>
      <c r="BK232" s="219">
        <f>ROUND(I232*H232,2)</f>
        <v>0</v>
      </c>
      <c r="BL232" s="20" t="s">
        <v>251</v>
      </c>
      <c r="BM232" s="218" t="s">
        <v>315</v>
      </c>
    </row>
    <row r="233" s="2" customFormat="1">
      <c r="A233" s="41"/>
      <c r="B233" s="42"/>
      <c r="C233" s="43"/>
      <c r="D233" s="220" t="s">
        <v>132</v>
      </c>
      <c r="E233" s="43"/>
      <c r="F233" s="221" t="s">
        <v>316</v>
      </c>
      <c r="G233" s="43"/>
      <c r="H233" s="43"/>
      <c r="I233" s="222"/>
      <c r="J233" s="43"/>
      <c r="K233" s="43"/>
      <c r="L233" s="47"/>
      <c r="M233" s="223"/>
      <c r="N233" s="224"/>
      <c r="O233" s="87"/>
      <c r="P233" s="87"/>
      <c r="Q233" s="87"/>
      <c r="R233" s="87"/>
      <c r="S233" s="87"/>
      <c r="T233" s="88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T233" s="20" t="s">
        <v>132</v>
      </c>
      <c r="AU233" s="20" t="s">
        <v>82</v>
      </c>
    </row>
    <row r="234" s="2" customFormat="1" ht="16.5" customHeight="1">
      <c r="A234" s="41"/>
      <c r="B234" s="42"/>
      <c r="C234" s="270" t="s">
        <v>317</v>
      </c>
      <c r="D234" s="270" t="s">
        <v>298</v>
      </c>
      <c r="E234" s="271" t="s">
        <v>318</v>
      </c>
      <c r="F234" s="272" t="s">
        <v>319</v>
      </c>
      <c r="G234" s="273" t="s">
        <v>254</v>
      </c>
      <c r="H234" s="274">
        <v>13</v>
      </c>
      <c r="I234" s="275"/>
      <c r="J234" s="276">
        <f>ROUND(I234*H234,2)</f>
        <v>0</v>
      </c>
      <c r="K234" s="272" t="s">
        <v>19</v>
      </c>
      <c r="L234" s="277"/>
      <c r="M234" s="278" t="s">
        <v>19</v>
      </c>
      <c r="N234" s="279" t="s">
        <v>43</v>
      </c>
      <c r="O234" s="87"/>
      <c r="P234" s="216">
        <f>O234*H234</f>
        <v>0</v>
      </c>
      <c r="Q234" s="216">
        <v>0.0022000000000000001</v>
      </c>
      <c r="R234" s="216">
        <f>Q234*H234</f>
        <v>0.0286</v>
      </c>
      <c r="S234" s="216">
        <v>0</v>
      </c>
      <c r="T234" s="217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18" t="s">
        <v>301</v>
      </c>
      <c r="AT234" s="218" t="s">
        <v>298</v>
      </c>
      <c r="AU234" s="218" t="s">
        <v>82</v>
      </c>
      <c r="AY234" s="20" t="s">
        <v>122</v>
      </c>
      <c r="BE234" s="219">
        <f>IF(N234="základní",J234,0)</f>
        <v>0</v>
      </c>
      <c r="BF234" s="219">
        <f>IF(N234="snížená",J234,0)</f>
        <v>0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20" t="s">
        <v>80</v>
      </c>
      <c r="BK234" s="219">
        <f>ROUND(I234*H234,2)</f>
        <v>0</v>
      </c>
      <c r="BL234" s="20" t="s">
        <v>251</v>
      </c>
      <c r="BM234" s="218" t="s">
        <v>320</v>
      </c>
    </row>
    <row r="235" s="2" customFormat="1" ht="16.5" customHeight="1">
      <c r="A235" s="41"/>
      <c r="B235" s="42"/>
      <c r="C235" s="207" t="s">
        <v>321</v>
      </c>
      <c r="D235" s="207" t="s">
        <v>125</v>
      </c>
      <c r="E235" s="208" t="s">
        <v>322</v>
      </c>
      <c r="F235" s="209" t="s">
        <v>323</v>
      </c>
      <c r="G235" s="210" t="s">
        <v>254</v>
      </c>
      <c r="H235" s="211">
        <v>13</v>
      </c>
      <c r="I235" s="212"/>
      <c r="J235" s="213">
        <f>ROUND(I235*H235,2)</f>
        <v>0</v>
      </c>
      <c r="K235" s="209" t="s">
        <v>129</v>
      </c>
      <c r="L235" s="47"/>
      <c r="M235" s="214" t="s">
        <v>19</v>
      </c>
      <c r="N235" s="215" t="s">
        <v>43</v>
      </c>
      <c r="O235" s="87"/>
      <c r="P235" s="216">
        <f>O235*H235</f>
        <v>0</v>
      </c>
      <c r="Q235" s="216">
        <v>0</v>
      </c>
      <c r="R235" s="216">
        <f>Q235*H235</f>
        <v>0</v>
      </c>
      <c r="S235" s="216">
        <v>0</v>
      </c>
      <c r="T235" s="217">
        <f>S235*H235</f>
        <v>0</v>
      </c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R235" s="218" t="s">
        <v>251</v>
      </c>
      <c r="AT235" s="218" t="s">
        <v>125</v>
      </c>
      <c r="AU235" s="218" t="s">
        <v>82</v>
      </c>
      <c r="AY235" s="20" t="s">
        <v>122</v>
      </c>
      <c r="BE235" s="219">
        <f>IF(N235="základní",J235,0)</f>
        <v>0</v>
      </c>
      <c r="BF235" s="219">
        <f>IF(N235="snížená",J235,0)</f>
        <v>0</v>
      </c>
      <c r="BG235" s="219">
        <f>IF(N235="zákl. přenesená",J235,0)</f>
        <v>0</v>
      </c>
      <c r="BH235" s="219">
        <f>IF(N235="sníž. přenesená",J235,0)</f>
        <v>0</v>
      </c>
      <c r="BI235" s="219">
        <f>IF(N235="nulová",J235,0)</f>
        <v>0</v>
      </c>
      <c r="BJ235" s="20" t="s">
        <v>80</v>
      </c>
      <c r="BK235" s="219">
        <f>ROUND(I235*H235,2)</f>
        <v>0</v>
      </c>
      <c r="BL235" s="20" t="s">
        <v>251</v>
      </c>
      <c r="BM235" s="218" t="s">
        <v>324</v>
      </c>
    </row>
    <row r="236" s="2" customFormat="1">
      <c r="A236" s="41"/>
      <c r="B236" s="42"/>
      <c r="C236" s="43"/>
      <c r="D236" s="220" t="s">
        <v>132</v>
      </c>
      <c r="E236" s="43"/>
      <c r="F236" s="221" t="s">
        <v>325</v>
      </c>
      <c r="G236" s="43"/>
      <c r="H236" s="43"/>
      <c r="I236" s="222"/>
      <c r="J236" s="43"/>
      <c r="K236" s="43"/>
      <c r="L236" s="47"/>
      <c r="M236" s="223"/>
      <c r="N236" s="224"/>
      <c r="O236" s="87"/>
      <c r="P236" s="87"/>
      <c r="Q236" s="87"/>
      <c r="R236" s="87"/>
      <c r="S236" s="87"/>
      <c r="T236" s="88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T236" s="20" t="s">
        <v>132</v>
      </c>
      <c r="AU236" s="20" t="s">
        <v>82</v>
      </c>
    </row>
    <row r="237" s="13" customFormat="1">
      <c r="A237" s="13"/>
      <c r="B237" s="225"/>
      <c r="C237" s="226"/>
      <c r="D237" s="227" t="s">
        <v>138</v>
      </c>
      <c r="E237" s="228" t="s">
        <v>19</v>
      </c>
      <c r="F237" s="229" t="s">
        <v>326</v>
      </c>
      <c r="G237" s="226"/>
      <c r="H237" s="228" t="s">
        <v>19</v>
      </c>
      <c r="I237" s="230"/>
      <c r="J237" s="226"/>
      <c r="K237" s="226"/>
      <c r="L237" s="231"/>
      <c r="M237" s="232"/>
      <c r="N237" s="233"/>
      <c r="O237" s="233"/>
      <c r="P237" s="233"/>
      <c r="Q237" s="233"/>
      <c r="R237" s="233"/>
      <c r="S237" s="233"/>
      <c r="T237" s="23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5" t="s">
        <v>138</v>
      </c>
      <c r="AU237" s="235" t="s">
        <v>82</v>
      </c>
      <c r="AV237" s="13" t="s">
        <v>80</v>
      </c>
      <c r="AW237" s="13" t="s">
        <v>33</v>
      </c>
      <c r="AX237" s="13" t="s">
        <v>72</v>
      </c>
      <c r="AY237" s="235" t="s">
        <v>122</v>
      </c>
    </row>
    <row r="238" s="14" customFormat="1">
      <c r="A238" s="14"/>
      <c r="B238" s="236"/>
      <c r="C238" s="237"/>
      <c r="D238" s="227" t="s">
        <v>138</v>
      </c>
      <c r="E238" s="238" t="s">
        <v>19</v>
      </c>
      <c r="F238" s="239" t="s">
        <v>229</v>
      </c>
      <c r="G238" s="237"/>
      <c r="H238" s="240">
        <v>13</v>
      </c>
      <c r="I238" s="241"/>
      <c r="J238" s="237"/>
      <c r="K238" s="237"/>
      <c r="L238" s="242"/>
      <c r="M238" s="243"/>
      <c r="N238" s="244"/>
      <c r="O238" s="244"/>
      <c r="P238" s="244"/>
      <c r="Q238" s="244"/>
      <c r="R238" s="244"/>
      <c r="S238" s="244"/>
      <c r="T238" s="24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6" t="s">
        <v>138</v>
      </c>
      <c r="AU238" s="246" t="s">
        <v>82</v>
      </c>
      <c r="AV238" s="14" t="s">
        <v>82</v>
      </c>
      <c r="AW238" s="14" t="s">
        <v>33</v>
      </c>
      <c r="AX238" s="14" t="s">
        <v>80</v>
      </c>
      <c r="AY238" s="246" t="s">
        <v>122</v>
      </c>
    </row>
    <row r="239" s="2" customFormat="1" ht="24.15" customHeight="1">
      <c r="A239" s="41"/>
      <c r="B239" s="42"/>
      <c r="C239" s="207" t="s">
        <v>327</v>
      </c>
      <c r="D239" s="207" t="s">
        <v>125</v>
      </c>
      <c r="E239" s="208" t="s">
        <v>328</v>
      </c>
      <c r="F239" s="209" t="s">
        <v>329</v>
      </c>
      <c r="G239" s="210" t="s">
        <v>273</v>
      </c>
      <c r="H239" s="269"/>
      <c r="I239" s="212"/>
      <c r="J239" s="213">
        <f>ROUND(I239*H239,2)</f>
        <v>0</v>
      </c>
      <c r="K239" s="209" t="s">
        <v>129</v>
      </c>
      <c r="L239" s="47"/>
      <c r="M239" s="214" t="s">
        <v>19</v>
      </c>
      <c r="N239" s="215" t="s">
        <v>43</v>
      </c>
      <c r="O239" s="87"/>
      <c r="P239" s="216">
        <f>O239*H239</f>
        <v>0</v>
      </c>
      <c r="Q239" s="216">
        <v>0</v>
      </c>
      <c r="R239" s="216">
        <f>Q239*H239</f>
        <v>0</v>
      </c>
      <c r="S239" s="216">
        <v>0</v>
      </c>
      <c r="T239" s="217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18" t="s">
        <v>251</v>
      </c>
      <c r="AT239" s="218" t="s">
        <v>125</v>
      </c>
      <c r="AU239" s="218" t="s">
        <v>82</v>
      </c>
      <c r="AY239" s="20" t="s">
        <v>122</v>
      </c>
      <c r="BE239" s="219">
        <f>IF(N239="základní",J239,0)</f>
        <v>0</v>
      </c>
      <c r="BF239" s="219">
        <f>IF(N239="snížená",J239,0)</f>
        <v>0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20" t="s">
        <v>80</v>
      </c>
      <c r="BK239" s="219">
        <f>ROUND(I239*H239,2)</f>
        <v>0</v>
      </c>
      <c r="BL239" s="20" t="s">
        <v>251</v>
      </c>
      <c r="BM239" s="218" t="s">
        <v>330</v>
      </c>
    </row>
    <row r="240" s="2" customFormat="1">
      <c r="A240" s="41"/>
      <c r="B240" s="42"/>
      <c r="C240" s="43"/>
      <c r="D240" s="220" t="s">
        <v>132</v>
      </c>
      <c r="E240" s="43"/>
      <c r="F240" s="221" t="s">
        <v>331</v>
      </c>
      <c r="G240" s="43"/>
      <c r="H240" s="43"/>
      <c r="I240" s="222"/>
      <c r="J240" s="43"/>
      <c r="K240" s="43"/>
      <c r="L240" s="47"/>
      <c r="M240" s="223"/>
      <c r="N240" s="224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132</v>
      </c>
      <c r="AU240" s="20" t="s">
        <v>82</v>
      </c>
    </row>
    <row r="241" s="12" customFormat="1" ht="22.8" customHeight="1">
      <c r="A241" s="12"/>
      <c r="B241" s="191"/>
      <c r="C241" s="192"/>
      <c r="D241" s="193" t="s">
        <v>71</v>
      </c>
      <c r="E241" s="205" t="s">
        <v>332</v>
      </c>
      <c r="F241" s="205" t="s">
        <v>333</v>
      </c>
      <c r="G241" s="192"/>
      <c r="H241" s="192"/>
      <c r="I241" s="195"/>
      <c r="J241" s="206">
        <f>BK241</f>
        <v>0</v>
      </c>
      <c r="K241" s="192"/>
      <c r="L241" s="197"/>
      <c r="M241" s="198"/>
      <c r="N241" s="199"/>
      <c r="O241" s="199"/>
      <c r="P241" s="200">
        <f>SUM(P242:P244)</f>
        <v>0</v>
      </c>
      <c r="Q241" s="199"/>
      <c r="R241" s="200">
        <f>SUM(R242:R244)</f>
        <v>0</v>
      </c>
      <c r="S241" s="199"/>
      <c r="T241" s="201">
        <f>SUM(T242:T244)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2" t="s">
        <v>82</v>
      </c>
      <c r="AT241" s="203" t="s">
        <v>71</v>
      </c>
      <c r="AU241" s="203" t="s">
        <v>80</v>
      </c>
      <c r="AY241" s="202" t="s">
        <v>122</v>
      </c>
      <c r="BK241" s="204">
        <f>SUM(BK242:BK244)</f>
        <v>0</v>
      </c>
    </row>
    <row r="242" s="2" customFormat="1" ht="37.8" customHeight="1">
      <c r="A242" s="41"/>
      <c r="B242" s="42"/>
      <c r="C242" s="207" t="s">
        <v>301</v>
      </c>
      <c r="D242" s="207" t="s">
        <v>125</v>
      </c>
      <c r="E242" s="208" t="s">
        <v>334</v>
      </c>
      <c r="F242" s="209" t="s">
        <v>335</v>
      </c>
      <c r="G242" s="210" t="s">
        <v>264</v>
      </c>
      <c r="H242" s="211">
        <v>1</v>
      </c>
      <c r="I242" s="212"/>
      <c r="J242" s="213">
        <f>ROUND(I242*H242,2)</f>
        <v>0</v>
      </c>
      <c r="K242" s="209" t="s">
        <v>19</v>
      </c>
      <c r="L242" s="47"/>
      <c r="M242" s="214" t="s">
        <v>19</v>
      </c>
      <c r="N242" s="215" t="s">
        <v>43</v>
      </c>
      <c r="O242" s="87"/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R242" s="218" t="s">
        <v>251</v>
      </c>
      <c r="AT242" s="218" t="s">
        <v>125</v>
      </c>
      <c r="AU242" s="218" t="s">
        <v>82</v>
      </c>
      <c r="AY242" s="20" t="s">
        <v>122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20" t="s">
        <v>80</v>
      </c>
      <c r="BK242" s="219">
        <f>ROUND(I242*H242,2)</f>
        <v>0</v>
      </c>
      <c r="BL242" s="20" t="s">
        <v>251</v>
      </c>
      <c r="BM242" s="218" t="s">
        <v>336</v>
      </c>
    </row>
    <row r="243" s="2" customFormat="1" ht="24.15" customHeight="1">
      <c r="A243" s="41"/>
      <c r="B243" s="42"/>
      <c r="C243" s="207" t="s">
        <v>337</v>
      </c>
      <c r="D243" s="207" t="s">
        <v>125</v>
      </c>
      <c r="E243" s="208" t="s">
        <v>338</v>
      </c>
      <c r="F243" s="209" t="s">
        <v>339</v>
      </c>
      <c r="G243" s="210" t="s">
        <v>273</v>
      </c>
      <c r="H243" s="269"/>
      <c r="I243" s="212"/>
      <c r="J243" s="213">
        <f>ROUND(I243*H243,2)</f>
        <v>0</v>
      </c>
      <c r="K243" s="209" t="s">
        <v>129</v>
      </c>
      <c r="L243" s="47"/>
      <c r="M243" s="214" t="s">
        <v>19</v>
      </c>
      <c r="N243" s="215" t="s">
        <v>43</v>
      </c>
      <c r="O243" s="87"/>
      <c r="P243" s="216">
        <f>O243*H243</f>
        <v>0</v>
      </c>
      <c r="Q243" s="216">
        <v>0</v>
      </c>
      <c r="R243" s="216">
        <f>Q243*H243</f>
        <v>0</v>
      </c>
      <c r="S243" s="216">
        <v>0</v>
      </c>
      <c r="T243" s="217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18" t="s">
        <v>251</v>
      </c>
      <c r="AT243" s="218" t="s">
        <v>125</v>
      </c>
      <c r="AU243" s="218" t="s">
        <v>82</v>
      </c>
      <c r="AY243" s="20" t="s">
        <v>122</v>
      </c>
      <c r="BE243" s="219">
        <f>IF(N243="základní",J243,0)</f>
        <v>0</v>
      </c>
      <c r="BF243" s="219">
        <f>IF(N243="snížená",J243,0)</f>
        <v>0</v>
      </c>
      <c r="BG243" s="219">
        <f>IF(N243="zákl. přenesená",J243,0)</f>
        <v>0</v>
      </c>
      <c r="BH243" s="219">
        <f>IF(N243="sníž. přenesená",J243,0)</f>
        <v>0</v>
      </c>
      <c r="BI243" s="219">
        <f>IF(N243="nulová",J243,0)</f>
        <v>0</v>
      </c>
      <c r="BJ243" s="20" t="s">
        <v>80</v>
      </c>
      <c r="BK243" s="219">
        <f>ROUND(I243*H243,2)</f>
        <v>0</v>
      </c>
      <c r="BL243" s="20" t="s">
        <v>251</v>
      </c>
      <c r="BM243" s="218" t="s">
        <v>340</v>
      </c>
    </row>
    <row r="244" s="2" customFormat="1">
      <c r="A244" s="41"/>
      <c r="B244" s="42"/>
      <c r="C244" s="43"/>
      <c r="D244" s="220" t="s">
        <v>132</v>
      </c>
      <c r="E244" s="43"/>
      <c r="F244" s="221" t="s">
        <v>341</v>
      </c>
      <c r="G244" s="43"/>
      <c r="H244" s="43"/>
      <c r="I244" s="222"/>
      <c r="J244" s="43"/>
      <c r="K244" s="43"/>
      <c r="L244" s="47"/>
      <c r="M244" s="223"/>
      <c r="N244" s="224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132</v>
      </c>
      <c r="AU244" s="20" t="s">
        <v>82</v>
      </c>
    </row>
    <row r="245" s="12" customFormat="1" ht="22.8" customHeight="1">
      <c r="A245" s="12"/>
      <c r="B245" s="191"/>
      <c r="C245" s="192"/>
      <c r="D245" s="193" t="s">
        <v>71</v>
      </c>
      <c r="E245" s="205" t="s">
        <v>342</v>
      </c>
      <c r="F245" s="205" t="s">
        <v>343</v>
      </c>
      <c r="G245" s="192"/>
      <c r="H245" s="192"/>
      <c r="I245" s="195"/>
      <c r="J245" s="206">
        <f>BK245</f>
        <v>0</v>
      </c>
      <c r="K245" s="192"/>
      <c r="L245" s="197"/>
      <c r="M245" s="198"/>
      <c r="N245" s="199"/>
      <c r="O245" s="199"/>
      <c r="P245" s="200">
        <f>SUM(P246:P318)</f>
        <v>0</v>
      </c>
      <c r="Q245" s="199"/>
      <c r="R245" s="200">
        <f>SUM(R246:R318)</f>
        <v>3.1766794199999997</v>
      </c>
      <c r="S245" s="199"/>
      <c r="T245" s="201">
        <f>SUM(T246:T318)</f>
        <v>0.37750250000000002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2" t="s">
        <v>82</v>
      </c>
      <c r="AT245" s="203" t="s">
        <v>71</v>
      </c>
      <c r="AU245" s="203" t="s">
        <v>80</v>
      </c>
      <c r="AY245" s="202" t="s">
        <v>122</v>
      </c>
      <c r="BK245" s="204">
        <f>SUM(BK246:BK318)</f>
        <v>0</v>
      </c>
    </row>
    <row r="246" s="2" customFormat="1" ht="16.5" customHeight="1">
      <c r="A246" s="41"/>
      <c r="B246" s="42"/>
      <c r="C246" s="207" t="s">
        <v>344</v>
      </c>
      <c r="D246" s="207" t="s">
        <v>125</v>
      </c>
      <c r="E246" s="208" t="s">
        <v>345</v>
      </c>
      <c r="F246" s="209" t="s">
        <v>346</v>
      </c>
      <c r="G246" s="210" t="s">
        <v>128</v>
      </c>
      <c r="H246" s="211">
        <v>111.40900000000001</v>
      </c>
      <c r="I246" s="212"/>
      <c r="J246" s="213">
        <f>ROUND(I246*H246,2)</f>
        <v>0</v>
      </c>
      <c r="K246" s="209" t="s">
        <v>129</v>
      </c>
      <c r="L246" s="47"/>
      <c r="M246" s="214" t="s">
        <v>19</v>
      </c>
      <c r="N246" s="215" t="s">
        <v>43</v>
      </c>
      <c r="O246" s="87"/>
      <c r="P246" s="216">
        <f>O246*H246</f>
        <v>0</v>
      </c>
      <c r="Q246" s="216">
        <v>0</v>
      </c>
      <c r="R246" s="216">
        <f>Q246*H246</f>
        <v>0</v>
      </c>
      <c r="S246" s="216">
        <v>0.0025000000000000001</v>
      </c>
      <c r="T246" s="217">
        <f>S246*H246</f>
        <v>0.27852250000000001</v>
      </c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R246" s="218" t="s">
        <v>251</v>
      </c>
      <c r="AT246" s="218" t="s">
        <v>125</v>
      </c>
      <c r="AU246" s="218" t="s">
        <v>82</v>
      </c>
      <c r="AY246" s="20" t="s">
        <v>122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20" t="s">
        <v>80</v>
      </c>
      <c r="BK246" s="219">
        <f>ROUND(I246*H246,2)</f>
        <v>0</v>
      </c>
      <c r="BL246" s="20" t="s">
        <v>251</v>
      </c>
      <c r="BM246" s="218" t="s">
        <v>347</v>
      </c>
    </row>
    <row r="247" s="2" customFormat="1">
      <c r="A247" s="41"/>
      <c r="B247" s="42"/>
      <c r="C247" s="43"/>
      <c r="D247" s="220" t="s">
        <v>132</v>
      </c>
      <c r="E247" s="43"/>
      <c r="F247" s="221" t="s">
        <v>348</v>
      </c>
      <c r="G247" s="43"/>
      <c r="H247" s="43"/>
      <c r="I247" s="222"/>
      <c r="J247" s="43"/>
      <c r="K247" s="43"/>
      <c r="L247" s="47"/>
      <c r="M247" s="223"/>
      <c r="N247" s="224"/>
      <c r="O247" s="87"/>
      <c r="P247" s="87"/>
      <c r="Q247" s="87"/>
      <c r="R247" s="87"/>
      <c r="S247" s="87"/>
      <c r="T247" s="88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T247" s="20" t="s">
        <v>132</v>
      </c>
      <c r="AU247" s="20" t="s">
        <v>82</v>
      </c>
    </row>
    <row r="248" s="14" customFormat="1">
      <c r="A248" s="14"/>
      <c r="B248" s="236"/>
      <c r="C248" s="237"/>
      <c r="D248" s="227" t="s">
        <v>138</v>
      </c>
      <c r="E248" s="238" t="s">
        <v>19</v>
      </c>
      <c r="F248" s="239" t="s">
        <v>189</v>
      </c>
      <c r="G248" s="237"/>
      <c r="H248" s="240">
        <v>18.376000000000001</v>
      </c>
      <c r="I248" s="241"/>
      <c r="J248" s="237"/>
      <c r="K248" s="237"/>
      <c r="L248" s="242"/>
      <c r="M248" s="243"/>
      <c r="N248" s="244"/>
      <c r="O248" s="244"/>
      <c r="P248" s="244"/>
      <c r="Q248" s="244"/>
      <c r="R248" s="244"/>
      <c r="S248" s="244"/>
      <c r="T248" s="245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6" t="s">
        <v>138</v>
      </c>
      <c r="AU248" s="246" t="s">
        <v>82</v>
      </c>
      <c r="AV248" s="14" t="s">
        <v>82</v>
      </c>
      <c r="AW248" s="14" t="s">
        <v>33</v>
      </c>
      <c r="AX248" s="14" t="s">
        <v>72</v>
      </c>
      <c r="AY248" s="246" t="s">
        <v>122</v>
      </c>
    </row>
    <row r="249" s="14" customFormat="1">
      <c r="A249" s="14"/>
      <c r="B249" s="236"/>
      <c r="C249" s="237"/>
      <c r="D249" s="227" t="s">
        <v>138</v>
      </c>
      <c r="E249" s="238" t="s">
        <v>19</v>
      </c>
      <c r="F249" s="239" t="s">
        <v>196</v>
      </c>
      <c r="G249" s="237"/>
      <c r="H249" s="240">
        <v>10.917</v>
      </c>
      <c r="I249" s="241"/>
      <c r="J249" s="237"/>
      <c r="K249" s="237"/>
      <c r="L249" s="242"/>
      <c r="M249" s="243"/>
      <c r="N249" s="244"/>
      <c r="O249" s="244"/>
      <c r="P249" s="244"/>
      <c r="Q249" s="244"/>
      <c r="R249" s="244"/>
      <c r="S249" s="244"/>
      <c r="T249" s="245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6" t="s">
        <v>138</v>
      </c>
      <c r="AU249" s="246" t="s">
        <v>82</v>
      </c>
      <c r="AV249" s="14" t="s">
        <v>82</v>
      </c>
      <c r="AW249" s="14" t="s">
        <v>33</v>
      </c>
      <c r="AX249" s="14" t="s">
        <v>72</v>
      </c>
      <c r="AY249" s="246" t="s">
        <v>122</v>
      </c>
    </row>
    <row r="250" s="14" customFormat="1">
      <c r="A250" s="14"/>
      <c r="B250" s="236"/>
      <c r="C250" s="237"/>
      <c r="D250" s="227" t="s">
        <v>138</v>
      </c>
      <c r="E250" s="238" t="s">
        <v>19</v>
      </c>
      <c r="F250" s="239" t="s">
        <v>171</v>
      </c>
      <c r="G250" s="237"/>
      <c r="H250" s="240">
        <v>10.513999999999999</v>
      </c>
      <c r="I250" s="241"/>
      <c r="J250" s="237"/>
      <c r="K250" s="237"/>
      <c r="L250" s="242"/>
      <c r="M250" s="243"/>
      <c r="N250" s="244"/>
      <c r="O250" s="244"/>
      <c r="P250" s="244"/>
      <c r="Q250" s="244"/>
      <c r="R250" s="244"/>
      <c r="S250" s="244"/>
      <c r="T250" s="245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6" t="s">
        <v>138</v>
      </c>
      <c r="AU250" s="246" t="s">
        <v>82</v>
      </c>
      <c r="AV250" s="14" t="s">
        <v>82</v>
      </c>
      <c r="AW250" s="14" t="s">
        <v>33</v>
      </c>
      <c r="AX250" s="14" t="s">
        <v>72</v>
      </c>
      <c r="AY250" s="246" t="s">
        <v>122</v>
      </c>
    </row>
    <row r="251" s="14" customFormat="1">
      <c r="A251" s="14"/>
      <c r="B251" s="236"/>
      <c r="C251" s="237"/>
      <c r="D251" s="227" t="s">
        <v>138</v>
      </c>
      <c r="E251" s="238" t="s">
        <v>19</v>
      </c>
      <c r="F251" s="239" t="s">
        <v>195</v>
      </c>
      <c r="G251" s="237"/>
      <c r="H251" s="240">
        <v>-0.17199999999999999</v>
      </c>
      <c r="I251" s="241"/>
      <c r="J251" s="237"/>
      <c r="K251" s="237"/>
      <c r="L251" s="242"/>
      <c r="M251" s="243"/>
      <c r="N251" s="244"/>
      <c r="O251" s="244"/>
      <c r="P251" s="244"/>
      <c r="Q251" s="244"/>
      <c r="R251" s="244"/>
      <c r="S251" s="244"/>
      <c r="T251" s="245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6" t="s">
        <v>138</v>
      </c>
      <c r="AU251" s="246" t="s">
        <v>82</v>
      </c>
      <c r="AV251" s="14" t="s">
        <v>82</v>
      </c>
      <c r="AW251" s="14" t="s">
        <v>33</v>
      </c>
      <c r="AX251" s="14" t="s">
        <v>72</v>
      </c>
      <c r="AY251" s="246" t="s">
        <v>122</v>
      </c>
    </row>
    <row r="252" s="14" customFormat="1">
      <c r="A252" s="14"/>
      <c r="B252" s="236"/>
      <c r="C252" s="237"/>
      <c r="D252" s="227" t="s">
        <v>138</v>
      </c>
      <c r="E252" s="238" t="s">
        <v>19</v>
      </c>
      <c r="F252" s="239" t="s">
        <v>211</v>
      </c>
      <c r="G252" s="237"/>
      <c r="H252" s="240">
        <v>0.188</v>
      </c>
      <c r="I252" s="241"/>
      <c r="J252" s="237"/>
      <c r="K252" s="237"/>
      <c r="L252" s="242"/>
      <c r="M252" s="243"/>
      <c r="N252" s="244"/>
      <c r="O252" s="244"/>
      <c r="P252" s="244"/>
      <c r="Q252" s="244"/>
      <c r="R252" s="244"/>
      <c r="S252" s="244"/>
      <c r="T252" s="245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6" t="s">
        <v>138</v>
      </c>
      <c r="AU252" s="246" t="s">
        <v>82</v>
      </c>
      <c r="AV252" s="14" t="s">
        <v>82</v>
      </c>
      <c r="AW252" s="14" t="s">
        <v>33</v>
      </c>
      <c r="AX252" s="14" t="s">
        <v>72</v>
      </c>
      <c r="AY252" s="246" t="s">
        <v>122</v>
      </c>
    </row>
    <row r="253" s="14" customFormat="1">
      <c r="A253" s="14"/>
      <c r="B253" s="236"/>
      <c r="C253" s="237"/>
      <c r="D253" s="227" t="s">
        <v>138</v>
      </c>
      <c r="E253" s="238" t="s">
        <v>19</v>
      </c>
      <c r="F253" s="239" t="s">
        <v>210</v>
      </c>
      <c r="G253" s="237"/>
      <c r="H253" s="240">
        <v>0.59999999999999998</v>
      </c>
      <c r="I253" s="241"/>
      <c r="J253" s="237"/>
      <c r="K253" s="237"/>
      <c r="L253" s="242"/>
      <c r="M253" s="243"/>
      <c r="N253" s="244"/>
      <c r="O253" s="244"/>
      <c r="P253" s="244"/>
      <c r="Q253" s="244"/>
      <c r="R253" s="244"/>
      <c r="S253" s="244"/>
      <c r="T253" s="245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6" t="s">
        <v>138</v>
      </c>
      <c r="AU253" s="246" t="s">
        <v>82</v>
      </c>
      <c r="AV253" s="14" t="s">
        <v>82</v>
      </c>
      <c r="AW253" s="14" t="s">
        <v>33</v>
      </c>
      <c r="AX253" s="14" t="s">
        <v>72</v>
      </c>
      <c r="AY253" s="246" t="s">
        <v>122</v>
      </c>
    </row>
    <row r="254" s="14" customFormat="1">
      <c r="A254" s="14"/>
      <c r="B254" s="236"/>
      <c r="C254" s="237"/>
      <c r="D254" s="227" t="s">
        <v>138</v>
      </c>
      <c r="E254" s="238" t="s">
        <v>19</v>
      </c>
      <c r="F254" s="239" t="s">
        <v>349</v>
      </c>
      <c r="G254" s="237"/>
      <c r="H254" s="240">
        <v>0.56799999999999995</v>
      </c>
      <c r="I254" s="241"/>
      <c r="J254" s="237"/>
      <c r="K254" s="237"/>
      <c r="L254" s="242"/>
      <c r="M254" s="243"/>
      <c r="N254" s="244"/>
      <c r="O254" s="244"/>
      <c r="P254" s="244"/>
      <c r="Q254" s="244"/>
      <c r="R254" s="244"/>
      <c r="S254" s="244"/>
      <c r="T254" s="245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6" t="s">
        <v>138</v>
      </c>
      <c r="AU254" s="246" t="s">
        <v>82</v>
      </c>
      <c r="AV254" s="14" t="s">
        <v>82</v>
      </c>
      <c r="AW254" s="14" t="s">
        <v>33</v>
      </c>
      <c r="AX254" s="14" t="s">
        <v>72</v>
      </c>
      <c r="AY254" s="246" t="s">
        <v>122</v>
      </c>
    </row>
    <row r="255" s="14" customFormat="1">
      <c r="A255" s="14"/>
      <c r="B255" s="236"/>
      <c r="C255" s="237"/>
      <c r="D255" s="227" t="s">
        <v>138</v>
      </c>
      <c r="E255" s="238" t="s">
        <v>19</v>
      </c>
      <c r="F255" s="239" t="s">
        <v>172</v>
      </c>
      <c r="G255" s="237"/>
      <c r="H255" s="240">
        <v>21.356000000000002</v>
      </c>
      <c r="I255" s="241"/>
      <c r="J255" s="237"/>
      <c r="K255" s="237"/>
      <c r="L255" s="242"/>
      <c r="M255" s="243"/>
      <c r="N255" s="244"/>
      <c r="O255" s="244"/>
      <c r="P255" s="244"/>
      <c r="Q255" s="244"/>
      <c r="R255" s="244"/>
      <c r="S255" s="244"/>
      <c r="T255" s="245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6" t="s">
        <v>138</v>
      </c>
      <c r="AU255" s="246" t="s">
        <v>82</v>
      </c>
      <c r="AV255" s="14" t="s">
        <v>82</v>
      </c>
      <c r="AW255" s="14" t="s">
        <v>33</v>
      </c>
      <c r="AX255" s="14" t="s">
        <v>72</v>
      </c>
      <c r="AY255" s="246" t="s">
        <v>122</v>
      </c>
    </row>
    <row r="256" s="14" customFormat="1">
      <c r="A256" s="14"/>
      <c r="B256" s="236"/>
      <c r="C256" s="237"/>
      <c r="D256" s="227" t="s">
        <v>138</v>
      </c>
      <c r="E256" s="238" t="s">
        <v>19</v>
      </c>
      <c r="F256" s="239" t="s">
        <v>350</v>
      </c>
      <c r="G256" s="237"/>
      <c r="H256" s="240">
        <v>0.12</v>
      </c>
      <c r="I256" s="241"/>
      <c r="J256" s="237"/>
      <c r="K256" s="237"/>
      <c r="L256" s="242"/>
      <c r="M256" s="243"/>
      <c r="N256" s="244"/>
      <c r="O256" s="244"/>
      <c r="P256" s="244"/>
      <c r="Q256" s="244"/>
      <c r="R256" s="244"/>
      <c r="S256" s="244"/>
      <c r="T256" s="245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6" t="s">
        <v>138</v>
      </c>
      <c r="AU256" s="246" t="s">
        <v>82</v>
      </c>
      <c r="AV256" s="14" t="s">
        <v>82</v>
      </c>
      <c r="AW256" s="14" t="s">
        <v>33</v>
      </c>
      <c r="AX256" s="14" t="s">
        <v>72</v>
      </c>
      <c r="AY256" s="246" t="s">
        <v>122</v>
      </c>
    </row>
    <row r="257" s="14" customFormat="1">
      <c r="A257" s="14"/>
      <c r="B257" s="236"/>
      <c r="C257" s="237"/>
      <c r="D257" s="227" t="s">
        <v>138</v>
      </c>
      <c r="E257" s="238" t="s">
        <v>19</v>
      </c>
      <c r="F257" s="239" t="s">
        <v>351</v>
      </c>
      <c r="G257" s="237"/>
      <c r="H257" s="240">
        <v>0.58999999999999997</v>
      </c>
      <c r="I257" s="241"/>
      <c r="J257" s="237"/>
      <c r="K257" s="237"/>
      <c r="L257" s="242"/>
      <c r="M257" s="243"/>
      <c r="N257" s="244"/>
      <c r="O257" s="244"/>
      <c r="P257" s="244"/>
      <c r="Q257" s="244"/>
      <c r="R257" s="244"/>
      <c r="S257" s="244"/>
      <c r="T257" s="245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6" t="s">
        <v>138</v>
      </c>
      <c r="AU257" s="246" t="s">
        <v>82</v>
      </c>
      <c r="AV257" s="14" t="s">
        <v>82</v>
      </c>
      <c r="AW257" s="14" t="s">
        <v>33</v>
      </c>
      <c r="AX257" s="14" t="s">
        <v>72</v>
      </c>
      <c r="AY257" s="246" t="s">
        <v>122</v>
      </c>
    </row>
    <row r="258" s="14" customFormat="1">
      <c r="A258" s="14"/>
      <c r="B258" s="236"/>
      <c r="C258" s="237"/>
      <c r="D258" s="227" t="s">
        <v>138</v>
      </c>
      <c r="E258" s="238" t="s">
        <v>19</v>
      </c>
      <c r="F258" s="239" t="s">
        <v>173</v>
      </c>
      <c r="G258" s="237"/>
      <c r="H258" s="240">
        <v>22.901</v>
      </c>
      <c r="I258" s="241"/>
      <c r="J258" s="237"/>
      <c r="K258" s="237"/>
      <c r="L258" s="242"/>
      <c r="M258" s="243"/>
      <c r="N258" s="244"/>
      <c r="O258" s="244"/>
      <c r="P258" s="244"/>
      <c r="Q258" s="244"/>
      <c r="R258" s="244"/>
      <c r="S258" s="244"/>
      <c r="T258" s="245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6" t="s">
        <v>138</v>
      </c>
      <c r="AU258" s="246" t="s">
        <v>82</v>
      </c>
      <c r="AV258" s="14" t="s">
        <v>82</v>
      </c>
      <c r="AW258" s="14" t="s">
        <v>33</v>
      </c>
      <c r="AX258" s="14" t="s">
        <v>72</v>
      </c>
      <c r="AY258" s="246" t="s">
        <v>122</v>
      </c>
    </row>
    <row r="259" s="14" customFormat="1">
      <c r="A259" s="14"/>
      <c r="B259" s="236"/>
      <c r="C259" s="237"/>
      <c r="D259" s="227" t="s">
        <v>138</v>
      </c>
      <c r="E259" s="238" t="s">
        <v>19</v>
      </c>
      <c r="F259" s="239" t="s">
        <v>352</v>
      </c>
      <c r="G259" s="237"/>
      <c r="H259" s="240">
        <v>0.71999999999999997</v>
      </c>
      <c r="I259" s="241"/>
      <c r="J259" s="237"/>
      <c r="K259" s="237"/>
      <c r="L259" s="242"/>
      <c r="M259" s="243"/>
      <c r="N259" s="244"/>
      <c r="O259" s="244"/>
      <c r="P259" s="244"/>
      <c r="Q259" s="244"/>
      <c r="R259" s="244"/>
      <c r="S259" s="244"/>
      <c r="T259" s="245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6" t="s">
        <v>138</v>
      </c>
      <c r="AU259" s="246" t="s">
        <v>82</v>
      </c>
      <c r="AV259" s="14" t="s">
        <v>82</v>
      </c>
      <c r="AW259" s="14" t="s">
        <v>33</v>
      </c>
      <c r="AX259" s="14" t="s">
        <v>72</v>
      </c>
      <c r="AY259" s="246" t="s">
        <v>122</v>
      </c>
    </row>
    <row r="260" s="14" customFormat="1">
      <c r="A260" s="14"/>
      <c r="B260" s="236"/>
      <c r="C260" s="237"/>
      <c r="D260" s="227" t="s">
        <v>138</v>
      </c>
      <c r="E260" s="238" t="s">
        <v>19</v>
      </c>
      <c r="F260" s="239" t="s">
        <v>174</v>
      </c>
      <c r="G260" s="237"/>
      <c r="H260" s="240">
        <v>12.289</v>
      </c>
      <c r="I260" s="241"/>
      <c r="J260" s="237"/>
      <c r="K260" s="237"/>
      <c r="L260" s="242"/>
      <c r="M260" s="243"/>
      <c r="N260" s="244"/>
      <c r="O260" s="244"/>
      <c r="P260" s="244"/>
      <c r="Q260" s="244"/>
      <c r="R260" s="244"/>
      <c r="S260" s="244"/>
      <c r="T260" s="245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6" t="s">
        <v>138</v>
      </c>
      <c r="AU260" s="246" t="s">
        <v>82</v>
      </c>
      <c r="AV260" s="14" t="s">
        <v>82</v>
      </c>
      <c r="AW260" s="14" t="s">
        <v>33</v>
      </c>
      <c r="AX260" s="14" t="s">
        <v>72</v>
      </c>
      <c r="AY260" s="246" t="s">
        <v>122</v>
      </c>
    </row>
    <row r="261" s="14" customFormat="1">
      <c r="A261" s="14"/>
      <c r="B261" s="236"/>
      <c r="C261" s="237"/>
      <c r="D261" s="227" t="s">
        <v>138</v>
      </c>
      <c r="E261" s="238" t="s">
        <v>19</v>
      </c>
      <c r="F261" s="239" t="s">
        <v>175</v>
      </c>
      <c r="G261" s="237"/>
      <c r="H261" s="240">
        <v>12.442</v>
      </c>
      <c r="I261" s="241"/>
      <c r="J261" s="237"/>
      <c r="K261" s="237"/>
      <c r="L261" s="242"/>
      <c r="M261" s="243"/>
      <c r="N261" s="244"/>
      <c r="O261" s="244"/>
      <c r="P261" s="244"/>
      <c r="Q261" s="244"/>
      <c r="R261" s="244"/>
      <c r="S261" s="244"/>
      <c r="T261" s="24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6" t="s">
        <v>138</v>
      </c>
      <c r="AU261" s="246" t="s">
        <v>82</v>
      </c>
      <c r="AV261" s="14" t="s">
        <v>82</v>
      </c>
      <c r="AW261" s="14" t="s">
        <v>33</v>
      </c>
      <c r="AX261" s="14" t="s">
        <v>72</v>
      </c>
      <c r="AY261" s="246" t="s">
        <v>122</v>
      </c>
    </row>
    <row r="262" s="16" customFormat="1">
      <c r="A262" s="16"/>
      <c r="B262" s="258"/>
      <c r="C262" s="259"/>
      <c r="D262" s="227" t="s">
        <v>138</v>
      </c>
      <c r="E262" s="260" t="s">
        <v>19</v>
      </c>
      <c r="F262" s="261" t="s">
        <v>158</v>
      </c>
      <c r="G262" s="259"/>
      <c r="H262" s="262">
        <v>111.40900000000002</v>
      </c>
      <c r="I262" s="263"/>
      <c r="J262" s="259"/>
      <c r="K262" s="259"/>
      <c r="L262" s="264"/>
      <c r="M262" s="265"/>
      <c r="N262" s="266"/>
      <c r="O262" s="266"/>
      <c r="P262" s="266"/>
      <c r="Q262" s="266"/>
      <c r="R262" s="266"/>
      <c r="S262" s="266"/>
      <c r="T262" s="267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T262" s="268" t="s">
        <v>138</v>
      </c>
      <c r="AU262" s="268" t="s">
        <v>82</v>
      </c>
      <c r="AV262" s="16" t="s">
        <v>130</v>
      </c>
      <c r="AW262" s="16" t="s">
        <v>33</v>
      </c>
      <c r="AX262" s="16" t="s">
        <v>80</v>
      </c>
      <c r="AY262" s="268" t="s">
        <v>122</v>
      </c>
    </row>
    <row r="263" s="2" customFormat="1" ht="16.5" customHeight="1">
      <c r="A263" s="41"/>
      <c r="B263" s="42"/>
      <c r="C263" s="207" t="s">
        <v>353</v>
      </c>
      <c r="D263" s="207" t="s">
        <v>125</v>
      </c>
      <c r="E263" s="208" t="s">
        <v>354</v>
      </c>
      <c r="F263" s="209" t="s">
        <v>355</v>
      </c>
      <c r="G263" s="210" t="s">
        <v>356</v>
      </c>
      <c r="H263" s="211">
        <v>27.170000000000002</v>
      </c>
      <c r="I263" s="212"/>
      <c r="J263" s="213">
        <f>ROUND(I263*H263,2)</f>
        <v>0</v>
      </c>
      <c r="K263" s="209" t="s">
        <v>129</v>
      </c>
      <c r="L263" s="47"/>
      <c r="M263" s="214" t="s">
        <v>19</v>
      </c>
      <c r="N263" s="215" t="s">
        <v>43</v>
      </c>
      <c r="O263" s="87"/>
      <c r="P263" s="216">
        <f>O263*H263</f>
        <v>0</v>
      </c>
      <c r="Q263" s="216">
        <v>0</v>
      </c>
      <c r="R263" s="216">
        <f>Q263*H263</f>
        <v>0</v>
      </c>
      <c r="S263" s="216">
        <v>0.0023</v>
      </c>
      <c r="T263" s="217">
        <f>S263*H263</f>
        <v>0.062491000000000005</v>
      </c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R263" s="218" t="s">
        <v>251</v>
      </c>
      <c r="AT263" s="218" t="s">
        <v>125</v>
      </c>
      <c r="AU263" s="218" t="s">
        <v>82</v>
      </c>
      <c r="AY263" s="20" t="s">
        <v>122</v>
      </c>
      <c r="BE263" s="219">
        <f>IF(N263="základní",J263,0)</f>
        <v>0</v>
      </c>
      <c r="BF263" s="219">
        <f>IF(N263="snížená",J263,0)</f>
        <v>0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20" t="s">
        <v>80</v>
      </c>
      <c r="BK263" s="219">
        <f>ROUND(I263*H263,2)</f>
        <v>0</v>
      </c>
      <c r="BL263" s="20" t="s">
        <v>251</v>
      </c>
      <c r="BM263" s="218" t="s">
        <v>357</v>
      </c>
    </row>
    <row r="264" s="2" customFormat="1">
      <c r="A264" s="41"/>
      <c r="B264" s="42"/>
      <c r="C264" s="43"/>
      <c r="D264" s="220" t="s">
        <v>132</v>
      </c>
      <c r="E264" s="43"/>
      <c r="F264" s="221" t="s">
        <v>358</v>
      </c>
      <c r="G264" s="43"/>
      <c r="H264" s="43"/>
      <c r="I264" s="222"/>
      <c r="J264" s="43"/>
      <c r="K264" s="43"/>
      <c r="L264" s="47"/>
      <c r="M264" s="223"/>
      <c r="N264" s="224"/>
      <c r="O264" s="87"/>
      <c r="P264" s="87"/>
      <c r="Q264" s="87"/>
      <c r="R264" s="87"/>
      <c r="S264" s="87"/>
      <c r="T264" s="88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T264" s="20" t="s">
        <v>132</v>
      </c>
      <c r="AU264" s="20" t="s">
        <v>82</v>
      </c>
    </row>
    <row r="265" s="14" customFormat="1">
      <c r="A265" s="14"/>
      <c r="B265" s="236"/>
      <c r="C265" s="237"/>
      <c r="D265" s="227" t="s">
        <v>138</v>
      </c>
      <c r="E265" s="238" t="s">
        <v>19</v>
      </c>
      <c r="F265" s="239" t="s">
        <v>359</v>
      </c>
      <c r="G265" s="237"/>
      <c r="H265" s="240">
        <v>27.170000000000002</v>
      </c>
      <c r="I265" s="241"/>
      <c r="J265" s="237"/>
      <c r="K265" s="237"/>
      <c r="L265" s="242"/>
      <c r="M265" s="243"/>
      <c r="N265" s="244"/>
      <c r="O265" s="244"/>
      <c r="P265" s="244"/>
      <c r="Q265" s="244"/>
      <c r="R265" s="244"/>
      <c r="S265" s="244"/>
      <c r="T265" s="245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6" t="s">
        <v>138</v>
      </c>
      <c r="AU265" s="246" t="s">
        <v>82</v>
      </c>
      <c r="AV265" s="14" t="s">
        <v>82</v>
      </c>
      <c r="AW265" s="14" t="s">
        <v>33</v>
      </c>
      <c r="AX265" s="14" t="s">
        <v>80</v>
      </c>
      <c r="AY265" s="246" t="s">
        <v>122</v>
      </c>
    </row>
    <row r="266" s="2" customFormat="1" ht="16.5" customHeight="1">
      <c r="A266" s="41"/>
      <c r="B266" s="42"/>
      <c r="C266" s="207" t="s">
        <v>360</v>
      </c>
      <c r="D266" s="207" t="s">
        <v>125</v>
      </c>
      <c r="E266" s="208" t="s">
        <v>361</v>
      </c>
      <c r="F266" s="209" t="s">
        <v>362</v>
      </c>
      <c r="G266" s="210" t="s">
        <v>356</v>
      </c>
      <c r="H266" s="211">
        <v>94.459999999999994</v>
      </c>
      <c r="I266" s="212"/>
      <c r="J266" s="213">
        <f>ROUND(I266*H266,2)</f>
        <v>0</v>
      </c>
      <c r="K266" s="209" t="s">
        <v>129</v>
      </c>
      <c r="L266" s="47"/>
      <c r="M266" s="214" t="s">
        <v>19</v>
      </c>
      <c r="N266" s="215" t="s">
        <v>43</v>
      </c>
      <c r="O266" s="87"/>
      <c r="P266" s="216">
        <f>O266*H266</f>
        <v>0</v>
      </c>
      <c r="Q266" s="216">
        <v>0</v>
      </c>
      <c r="R266" s="216">
        <f>Q266*H266</f>
        <v>0</v>
      </c>
      <c r="S266" s="216">
        <v>0.00029999999999999997</v>
      </c>
      <c r="T266" s="217">
        <f>S266*H266</f>
        <v>0.028337999999999995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18" t="s">
        <v>251</v>
      </c>
      <c r="AT266" s="218" t="s">
        <v>125</v>
      </c>
      <c r="AU266" s="218" t="s">
        <v>82</v>
      </c>
      <c r="AY266" s="20" t="s">
        <v>122</v>
      </c>
      <c r="BE266" s="219">
        <f>IF(N266="základní",J266,0)</f>
        <v>0</v>
      </c>
      <c r="BF266" s="219">
        <f>IF(N266="snížená",J266,0)</f>
        <v>0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20" t="s">
        <v>80</v>
      </c>
      <c r="BK266" s="219">
        <f>ROUND(I266*H266,2)</f>
        <v>0</v>
      </c>
      <c r="BL266" s="20" t="s">
        <v>251</v>
      </c>
      <c r="BM266" s="218" t="s">
        <v>363</v>
      </c>
    </row>
    <row r="267" s="2" customFormat="1">
      <c r="A267" s="41"/>
      <c r="B267" s="42"/>
      <c r="C267" s="43"/>
      <c r="D267" s="220" t="s">
        <v>132</v>
      </c>
      <c r="E267" s="43"/>
      <c r="F267" s="221" t="s">
        <v>364</v>
      </c>
      <c r="G267" s="43"/>
      <c r="H267" s="43"/>
      <c r="I267" s="222"/>
      <c r="J267" s="43"/>
      <c r="K267" s="43"/>
      <c r="L267" s="47"/>
      <c r="M267" s="223"/>
      <c r="N267" s="224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132</v>
      </c>
      <c r="AU267" s="20" t="s">
        <v>82</v>
      </c>
    </row>
    <row r="268" s="14" customFormat="1">
      <c r="A268" s="14"/>
      <c r="B268" s="236"/>
      <c r="C268" s="237"/>
      <c r="D268" s="227" t="s">
        <v>138</v>
      </c>
      <c r="E268" s="238" t="s">
        <v>19</v>
      </c>
      <c r="F268" s="239" t="s">
        <v>365</v>
      </c>
      <c r="G268" s="237"/>
      <c r="H268" s="240">
        <v>86.359999999999999</v>
      </c>
      <c r="I268" s="241"/>
      <c r="J268" s="237"/>
      <c r="K268" s="237"/>
      <c r="L268" s="242"/>
      <c r="M268" s="243"/>
      <c r="N268" s="244"/>
      <c r="O268" s="244"/>
      <c r="P268" s="244"/>
      <c r="Q268" s="244"/>
      <c r="R268" s="244"/>
      <c r="S268" s="244"/>
      <c r="T268" s="245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6" t="s">
        <v>138</v>
      </c>
      <c r="AU268" s="246" t="s">
        <v>82</v>
      </c>
      <c r="AV268" s="14" t="s">
        <v>82</v>
      </c>
      <c r="AW268" s="14" t="s">
        <v>33</v>
      </c>
      <c r="AX268" s="14" t="s">
        <v>72</v>
      </c>
      <c r="AY268" s="246" t="s">
        <v>122</v>
      </c>
    </row>
    <row r="269" s="14" customFormat="1">
      <c r="A269" s="14"/>
      <c r="B269" s="236"/>
      <c r="C269" s="237"/>
      <c r="D269" s="227" t="s">
        <v>138</v>
      </c>
      <c r="E269" s="238" t="s">
        <v>19</v>
      </c>
      <c r="F269" s="239" t="s">
        <v>366</v>
      </c>
      <c r="G269" s="237"/>
      <c r="H269" s="240">
        <v>8.0999999999999996</v>
      </c>
      <c r="I269" s="241"/>
      <c r="J269" s="237"/>
      <c r="K269" s="237"/>
      <c r="L269" s="242"/>
      <c r="M269" s="243"/>
      <c r="N269" s="244"/>
      <c r="O269" s="244"/>
      <c r="P269" s="244"/>
      <c r="Q269" s="244"/>
      <c r="R269" s="244"/>
      <c r="S269" s="244"/>
      <c r="T269" s="245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6" t="s">
        <v>138</v>
      </c>
      <c r="AU269" s="246" t="s">
        <v>82</v>
      </c>
      <c r="AV269" s="14" t="s">
        <v>82</v>
      </c>
      <c r="AW269" s="14" t="s">
        <v>33</v>
      </c>
      <c r="AX269" s="14" t="s">
        <v>72</v>
      </c>
      <c r="AY269" s="246" t="s">
        <v>122</v>
      </c>
    </row>
    <row r="270" s="16" customFormat="1">
      <c r="A270" s="16"/>
      <c r="B270" s="258"/>
      <c r="C270" s="259"/>
      <c r="D270" s="227" t="s">
        <v>138</v>
      </c>
      <c r="E270" s="260" t="s">
        <v>19</v>
      </c>
      <c r="F270" s="261" t="s">
        <v>158</v>
      </c>
      <c r="G270" s="259"/>
      <c r="H270" s="262">
        <v>94.459999999999994</v>
      </c>
      <c r="I270" s="263"/>
      <c r="J270" s="259"/>
      <c r="K270" s="259"/>
      <c r="L270" s="264"/>
      <c r="M270" s="265"/>
      <c r="N270" s="266"/>
      <c r="O270" s="266"/>
      <c r="P270" s="266"/>
      <c r="Q270" s="266"/>
      <c r="R270" s="266"/>
      <c r="S270" s="266"/>
      <c r="T270" s="267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T270" s="268" t="s">
        <v>138</v>
      </c>
      <c r="AU270" s="268" t="s">
        <v>82</v>
      </c>
      <c r="AV270" s="16" t="s">
        <v>130</v>
      </c>
      <c r="AW270" s="16" t="s">
        <v>33</v>
      </c>
      <c r="AX270" s="16" t="s">
        <v>80</v>
      </c>
      <c r="AY270" s="268" t="s">
        <v>122</v>
      </c>
    </row>
    <row r="271" s="2" customFormat="1" ht="16.5" customHeight="1">
      <c r="A271" s="41"/>
      <c r="B271" s="42"/>
      <c r="C271" s="207" t="s">
        <v>367</v>
      </c>
      <c r="D271" s="207" t="s">
        <v>125</v>
      </c>
      <c r="E271" s="208" t="s">
        <v>368</v>
      </c>
      <c r="F271" s="209" t="s">
        <v>369</v>
      </c>
      <c r="G271" s="210" t="s">
        <v>356</v>
      </c>
      <c r="H271" s="211">
        <v>27.170000000000002</v>
      </c>
      <c r="I271" s="212"/>
      <c r="J271" s="213">
        <f>ROUND(I271*H271,2)</f>
        <v>0</v>
      </c>
      <c r="K271" s="209" t="s">
        <v>129</v>
      </c>
      <c r="L271" s="47"/>
      <c r="M271" s="214" t="s">
        <v>19</v>
      </c>
      <c r="N271" s="215" t="s">
        <v>43</v>
      </c>
      <c r="O271" s="87"/>
      <c r="P271" s="216">
        <f>O271*H271</f>
        <v>0</v>
      </c>
      <c r="Q271" s="216">
        <v>0</v>
      </c>
      <c r="R271" s="216">
        <f>Q271*H271</f>
        <v>0</v>
      </c>
      <c r="S271" s="216">
        <v>0.00029999999999999997</v>
      </c>
      <c r="T271" s="217">
        <f>S271*H271</f>
        <v>0.0081510000000000003</v>
      </c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R271" s="218" t="s">
        <v>251</v>
      </c>
      <c r="AT271" s="218" t="s">
        <v>125</v>
      </c>
      <c r="AU271" s="218" t="s">
        <v>82</v>
      </c>
      <c r="AY271" s="20" t="s">
        <v>122</v>
      </c>
      <c r="BE271" s="219">
        <f>IF(N271="základní",J271,0)</f>
        <v>0</v>
      </c>
      <c r="BF271" s="219">
        <f>IF(N271="snížená",J271,0)</f>
        <v>0</v>
      </c>
      <c r="BG271" s="219">
        <f>IF(N271="zákl. přenesená",J271,0)</f>
        <v>0</v>
      </c>
      <c r="BH271" s="219">
        <f>IF(N271="sníž. přenesená",J271,0)</f>
        <v>0</v>
      </c>
      <c r="BI271" s="219">
        <f>IF(N271="nulová",J271,0)</f>
        <v>0</v>
      </c>
      <c r="BJ271" s="20" t="s">
        <v>80</v>
      </c>
      <c r="BK271" s="219">
        <f>ROUND(I271*H271,2)</f>
        <v>0</v>
      </c>
      <c r="BL271" s="20" t="s">
        <v>251</v>
      </c>
      <c r="BM271" s="218" t="s">
        <v>370</v>
      </c>
    </row>
    <row r="272" s="2" customFormat="1">
      <c r="A272" s="41"/>
      <c r="B272" s="42"/>
      <c r="C272" s="43"/>
      <c r="D272" s="220" t="s">
        <v>132</v>
      </c>
      <c r="E272" s="43"/>
      <c r="F272" s="221" t="s">
        <v>371</v>
      </c>
      <c r="G272" s="43"/>
      <c r="H272" s="43"/>
      <c r="I272" s="222"/>
      <c r="J272" s="43"/>
      <c r="K272" s="43"/>
      <c r="L272" s="47"/>
      <c r="M272" s="223"/>
      <c r="N272" s="224"/>
      <c r="O272" s="87"/>
      <c r="P272" s="87"/>
      <c r="Q272" s="87"/>
      <c r="R272" s="87"/>
      <c r="S272" s="87"/>
      <c r="T272" s="88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T272" s="20" t="s">
        <v>132</v>
      </c>
      <c r="AU272" s="20" t="s">
        <v>82</v>
      </c>
    </row>
    <row r="273" s="14" customFormat="1">
      <c r="A273" s="14"/>
      <c r="B273" s="236"/>
      <c r="C273" s="237"/>
      <c r="D273" s="227" t="s">
        <v>138</v>
      </c>
      <c r="E273" s="238" t="s">
        <v>19</v>
      </c>
      <c r="F273" s="239" t="s">
        <v>359</v>
      </c>
      <c r="G273" s="237"/>
      <c r="H273" s="240">
        <v>27.170000000000002</v>
      </c>
      <c r="I273" s="241"/>
      <c r="J273" s="237"/>
      <c r="K273" s="237"/>
      <c r="L273" s="242"/>
      <c r="M273" s="243"/>
      <c r="N273" s="244"/>
      <c r="O273" s="244"/>
      <c r="P273" s="244"/>
      <c r="Q273" s="244"/>
      <c r="R273" s="244"/>
      <c r="S273" s="244"/>
      <c r="T273" s="245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6" t="s">
        <v>138</v>
      </c>
      <c r="AU273" s="246" t="s">
        <v>82</v>
      </c>
      <c r="AV273" s="14" t="s">
        <v>82</v>
      </c>
      <c r="AW273" s="14" t="s">
        <v>33</v>
      </c>
      <c r="AX273" s="14" t="s">
        <v>80</v>
      </c>
      <c r="AY273" s="246" t="s">
        <v>122</v>
      </c>
    </row>
    <row r="274" s="2" customFormat="1" ht="24.15" customHeight="1">
      <c r="A274" s="41"/>
      <c r="B274" s="42"/>
      <c r="C274" s="207" t="s">
        <v>372</v>
      </c>
      <c r="D274" s="207" t="s">
        <v>125</v>
      </c>
      <c r="E274" s="208" t="s">
        <v>373</v>
      </c>
      <c r="F274" s="209" t="s">
        <v>374</v>
      </c>
      <c r="G274" s="210" t="s">
        <v>128</v>
      </c>
      <c r="H274" s="211">
        <v>111.40900000000001</v>
      </c>
      <c r="I274" s="212"/>
      <c r="J274" s="213">
        <f>ROUND(I274*H274,2)</f>
        <v>0</v>
      </c>
      <c r="K274" s="209" t="s">
        <v>129</v>
      </c>
      <c r="L274" s="47"/>
      <c r="M274" s="214" t="s">
        <v>19</v>
      </c>
      <c r="N274" s="215" t="s">
        <v>43</v>
      </c>
      <c r="O274" s="87"/>
      <c r="P274" s="216">
        <f>O274*H274</f>
        <v>0</v>
      </c>
      <c r="Q274" s="216">
        <v>0</v>
      </c>
      <c r="R274" s="216">
        <f>Q274*H274</f>
        <v>0</v>
      </c>
      <c r="S274" s="216">
        <v>0</v>
      </c>
      <c r="T274" s="217">
        <f>S274*H274</f>
        <v>0</v>
      </c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R274" s="218" t="s">
        <v>251</v>
      </c>
      <c r="AT274" s="218" t="s">
        <v>125</v>
      </c>
      <c r="AU274" s="218" t="s">
        <v>82</v>
      </c>
      <c r="AY274" s="20" t="s">
        <v>122</v>
      </c>
      <c r="BE274" s="219">
        <f>IF(N274="základní",J274,0)</f>
        <v>0</v>
      </c>
      <c r="BF274" s="219">
        <f>IF(N274="snížená",J274,0)</f>
        <v>0</v>
      </c>
      <c r="BG274" s="219">
        <f>IF(N274="zákl. přenesená",J274,0)</f>
        <v>0</v>
      </c>
      <c r="BH274" s="219">
        <f>IF(N274="sníž. přenesená",J274,0)</f>
        <v>0</v>
      </c>
      <c r="BI274" s="219">
        <f>IF(N274="nulová",J274,0)</f>
        <v>0</v>
      </c>
      <c r="BJ274" s="20" t="s">
        <v>80</v>
      </c>
      <c r="BK274" s="219">
        <f>ROUND(I274*H274,2)</f>
        <v>0</v>
      </c>
      <c r="BL274" s="20" t="s">
        <v>251</v>
      </c>
      <c r="BM274" s="218" t="s">
        <v>375</v>
      </c>
    </row>
    <row r="275" s="2" customFormat="1">
      <c r="A275" s="41"/>
      <c r="B275" s="42"/>
      <c r="C275" s="43"/>
      <c r="D275" s="220" t="s">
        <v>132</v>
      </c>
      <c r="E275" s="43"/>
      <c r="F275" s="221" t="s">
        <v>376</v>
      </c>
      <c r="G275" s="43"/>
      <c r="H275" s="43"/>
      <c r="I275" s="222"/>
      <c r="J275" s="43"/>
      <c r="K275" s="43"/>
      <c r="L275" s="47"/>
      <c r="M275" s="223"/>
      <c r="N275" s="224"/>
      <c r="O275" s="87"/>
      <c r="P275" s="87"/>
      <c r="Q275" s="87"/>
      <c r="R275" s="87"/>
      <c r="S275" s="87"/>
      <c r="T275" s="88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T275" s="20" t="s">
        <v>132</v>
      </c>
      <c r="AU275" s="20" t="s">
        <v>82</v>
      </c>
    </row>
    <row r="276" s="2" customFormat="1" ht="24.15" customHeight="1">
      <c r="A276" s="41"/>
      <c r="B276" s="42"/>
      <c r="C276" s="207" t="s">
        <v>377</v>
      </c>
      <c r="D276" s="207" t="s">
        <v>125</v>
      </c>
      <c r="E276" s="208" t="s">
        <v>378</v>
      </c>
      <c r="F276" s="209" t="s">
        <v>379</v>
      </c>
      <c r="G276" s="210" t="s">
        <v>128</v>
      </c>
      <c r="H276" s="211">
        <v>11.683</v>
      </c>
      <c r="I276" s="212"/>
      <c r="J276" s="213">
        <f>ROUND(I276*H276,2)</f>
        <v>0</v>
      </c>
      <c r="K276" s="209" t="s">
        <v>129</v>
      </c>
      <c r="L276" s="47"/>
      <c r="M276" s="214" t="s">
        <v>19</v>
      </c>
      <c r="N276" s="215" t="s">
        <v>43</v>
      </c>
      <c r="O276" s="87"/>
      <c r="P276" s="216">
        <f>O276*H276</f>
        <v>0</v>
      </c>
      <c r="Q276" s="216">
        <v>0</v>
      </c>
      <c r="R276" s="216">
        <f>Q276*H276</f>
        <v>0</v>
      </c>
      <c r="S276" s="216">
        <v>0</v>
      </c>
      <c r="T276" s="217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18" t="s">
        <v>251</v>
      </c>
      <c r="AT276" s="218" t="s">
        <v>125</v>
      </c>
      <c r="AU276" s="218" t="s">
        <v>82</v>
      </c>
      <c r="AY276" s="20" t="s">
        <v>122</v>
      </c>
      <c r="BE276" s="219">
        <f>IF(N276="základní",J276,0)</f>
        <v>0</v>
      </c>
      <c r="BF276" s="219">
        <f>IF(N276="snížená",J276,0)</f>
        <v>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20" t="s">
        <v>80</v>
      </c>
      <c r="BK276" s="219">
        <f>ROUND(I276*H276,2)</f>
        <v>0</v>
      </c>
      <c r="BL276" s="20" t="s">
        <v>251</v>
      </c>
      <c r="BM276" s="218" t="s">
        <v>380</v>
      </c>
    </row>
    <row r="277" s="2" customFormat="1">
      <c r="A277" s="41"/>
      <c r="B277" s="42"/>
      <c r="C277" s="43"/>
      <c r="D277" s="220" t="s">
        <v>132</v>
      </c>
      <c r="E277" s="43"/>
      <c r="F277" s="221" t="s">
        <v>381</v>
      </c>
      <c r="G277" s="43"/>
      <c r="H277" s="43"/>
      <c r="I277" s="222"/>
      <c r="J277" s="43"/>
      <c r="K277" s="43"/>
      <c r="L277" s="47"/>
      <c r="M277" s="223"/>
      <c r="N277" s="224"/>
      <c r="O277" s="87"/>
      <c r="P277" s="87"/>
      <c r="Q277" s="87"/>
      <c r="R277" s="87"/>
      <c r="S277" s="87"/>
      <c r="T277" s="88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T277" s="20" t="s">
        <v>132</v>
      </c>
      <c r="AU277" s="20" t="s">
        <v>82</v>
      </c>
    </row>
    <row r="278" s="14" customFormat="1">
      <c r="A278" s="14"/>
      <c r="B278" s="236"/>
      <c r="C278" s="237"/>
      <c r="D278" s="227" t="s">
        <v>138</v>
      </c>
      <c r="E278" s="238" t="s">
        <v>19</v>
      </c>
      <c r="F278" s="239" t="s">
        <v>382</v>
      </c>
      <c r="G278" s="237"/>
      <c r="H278" s="240">
        <v>11.683</v>
      </c>
      <c r="I278" s="241"/>
      <c r="J278" s="237"/>
      <c r="K278" s="237"/>
      <c r="L278" s="242"/>
      <c r="M278" s="243"/>
      <c r="N278" s="244"/>
      <c r="O278" s="244"/>
      <c r="P278" s="244"/>
      <c r="Q278" s="244"/>
      <c r="R278" s="244"/>
      <c r="S278" s="244"/>
      <c r="T278" s="245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6" t="s">
        <v>138</v>
      </c>
      <c r="AU278" s="246" t="s">
        <v>82</v>
      </c>
      <c r="AV278" s="14" t="s">
        <v>82</v>
      </c>
      <c r="AW278" s="14" t="s">
        <v>33</v>
      </c>
      <c r="AX278" s="14" t="s">
        <v>80</v>
      </c>
      <c r="AY278" s="246" t="s">
        <v>122</v>
      </c>
    </row>
    <row r="279" s="2" customFormat="1" ht="16.5" customHeight="1">
      <c r="A279" s="41"/>
      <c r="B279" s="42"/>
      <c r="C279" s="207" t="s">
        <v>383</v>
      </c>
      <c r="D279" s="207" t="s">
        <v>125</v>
      </c>
      <c r="E279" s="208" t="s">
        <v>384</v>
      </c>
      <c r="F279" s="209" t="s">
        <v>385</v>
      </c>
      <c r="G279" s="210" t="s">
        <v>128</v>
      </c>
      <c r="H279" s="211">
        <v>246.184</v>
      </c>
      <c r="I279" s="212"/>
      <c r="J279" s="213">
        <f>ROUND(I279*H279,2)</f>
        <v>0</v>
      </c>
      <c r="K279" s="209" t="s">
        <v>129</v>
      </c>
      <c r="L279" s="47"/>
      <c r="M279" s="214" t="s">
        <v>19</v>
      </c>
      <c r="N279" s="215" t="s">
        <v>43</v>
      </c>
      <c r="O279" s="87"/>
      <c r="P279" s="216">
        <f>O279*H279</f>
        <v>0</v>
      </c>
      <c r="Q279" s="216">
        <v>0</v>
      </c>
      <c r="R279" s="216">
        <f>Q279*H279</f>
        <v>0</v>
      </c>
      <c r="S279" s="216">
        <v>0</v>
      </c>
      <c r="T279" s="217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18" t="s">
        <v>251</v>
      </c>
      <c r="AT279" s="218" t="s">
        <v>125</v>
      </c>
      <c r="AU279" s="218" t="s">
        <v>82</v>
      </c>
      <c r="AY279" s="20" t="s">
        <v>122</v>
      </c>
      <c r="BE279" s="219">
        <f>IF(N279="základní",J279,0)</f>
        <v>0</v>
      </c>
      <c r="BF279" s="219">
        <f>IF(N279="snížená",J279,0)</f>
        <v>0</v>
      </c>
      <c r="BG279" s="219">
        <f>IF(N279="zákl. přenesená",J279,0)</f>
        <v>0</v>
      </c>
      <c r="BH279" s="219">
        <f>IF(N279="sníž. přenesená",J279,0)</f>
        <v>0</v>
      </c>
      <c r="BI279" s="219">
        <f>IF(N279="nulová",J279,0)</f>
        <v>0</v>
      </c>
      <c r="BJ279" s="20" t="s">
        <v>80</v>
      </c>
      <c r="BK279" s="219">
        <f>ROUND(I279*H279,2)</f>
        <v>0</v>
      </c>
      <c r="BL279" s="20" t="s">
        <v>251</v>
      </c>
      <c r="BM279" s="218" t="s">
        <v>386</v>
      </c>
    </row>
    <row r="280" s="2" customFormat="1">
      <c r="A280" s="41"/>
      <c r="B280" s="42"/>
      <c r="C280" s="43"/>
      <c r="D280" s="220" t="s">
        <v>132</v>
      </c>
      <c r="E280" s="43"/>
      <c r="F280" s="221" t="s">
        <v>387</v>
      </c>
      <c r="G280" s="43"/>
      <c r="H280" s="43"/>
      <c r="I280" s="222"/>
      <c r="J280" s="43"/>
      <c r="K280" s="43"/>
      <c r="L280" s="47"/>
      <c r="M280" s="223"/>
      <c r="N280" s="224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132</v>
      </c>
      <c r="AU280" s="20" t="s">
        <v>82</v>
      </c>
    </row>
    <row r="281" s="13" customFormat="1">
      <c r="A281" s="13"/>
      <c r="B281" s="225"/>
      <c r="C281" s="226"/>
      <c r="D281" s="227" t="s">
        <v>138</v>
      </c>
      <c r="E281" s="228" t="s">
        <v>19</v>
      </c>
      <c r="F281" s="229" t="s">
        <v>388</v>
      </c>
      <c r="G281" s="226"/>
      <c r="H281" s="228" t="s">
        <v>19</v>
      </c>
      <c r="I281" s="230"/>
      <c r="J281" s="226"/>
      <c r="K281" s="226"/>
      <c r="L281" s="231"/>
      <c r="M281" s="232"/>
      <c r="N281" s="233"/>
      <c r="O281" s="233"/>
      <c r="P281" s="233"/>
      <c r="Q281" s="233"/>
      <c r="R281" s="233"/>
      <c r="S281" s="233"/>
      <c r="T281" s="23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5" t="s">
        <v>138</v>
      </c>
      <c r="AU281" s="235" t="s">
        <v>82</v>
      </c>
      <c r="AV281" s="13" t="s">
        <v>80</v>
      </c>
      <c r="AW281" s="13" t="s">
        <v>33</v>
      </c>
      <c r="AX281" s="13" t="s">
        <v>72</v>
      </c>
      <c r="AY281" s="235" t="s">
        <v>122</v>
      </c>
    </row>
    <row r="282" s="14" customFormat="1">
      <c r="A282" s="14"/>
      <c r="B282" s="236"/>
      <c r="C282" s="237"/>
      <c r="D282" s="227" t="s">
        <v>138</v>
      </c>
      <c r="E282" s="238" t="s">
        <v>19</v>
      </c>
      <c r="F282" s="239" t="s">
        <v>389</v>
      </c>
      <c r="G282" s="237"/>
      <c r="H282" s="240">
        <v>246.184</v>
      </c>
      <c r="I282" s="241"/>
      <c r="J282" s="237"/>
      <c r="K282" s="237"/>
      <c r="L282" s="242"/>
      <c r="M282" s="243"/>
      <c r="N282" s="244"/>
      <c r="O282" s="244"/>
      <c r="P282" s="244"/>
      <c r="Q282" s="244"/>
      <c r="R282" s="244"/>
      <c r="S282" s="244"/>
      <c r="T282" s="245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6" t="s">
        <v>138</v>
      </c>
      <c r="AU282" s="246" t="s">
        <v>82</v>
      </c>
      <c r="AV282" s="14" t="s">
        <v>82</v>
      </c>
      <c r="AW282" s="14" t="s">
        <v>33</v>
      </c>
      <c r="AX282" s="14" t="s">
        <v>80</v>
      </c>
      <c r="AY282" s="246" t="s">
        <v>122</v>
      </c>
    </row>
    <row r="283" s="2" customFormat="1" ht="16.5" customHeight="1">
      <c r="A283" s="41"/>
      <c r="B283" s="42"/>
      <c r="C283" s="207" t="s">
        <v>390</v>
      </c>
      <c r="D283" s="207" t="s">
        <v>125</v>
      </c>
      <c r="E283" s="208" t="s">
        <v>391</v>
      </c>
      <c r="F283" s="209" t="s">
        <v>392</v>
      </c>
      <c r="G283" s="210" t="s">
        <v>128</v>
      </c>
      <c r="H283" s="211">
        <v>246.184</v>
      </c>
      <c r="I283" s="212"/>
      <c r="J283" s="213">
        <f>ROUND(I283*H283,2)</f>
        <v>0</v>
      </c>
      <c r="K283" s="209" t="s">
        <v>129</v>
      </c>
      <c r="L283" s="47"/>
      <c r="M283" s="214" t="s">
        <v>19</v>
      </c>
      <c r="N283" s="215" t="s">
        <v>43</v>
      </c>
      <c r="O283" s="87"/>
      <c r="P283" s="216">
        <f>O283*H283</f>
        <v>0</v>
      </c>
      <c r="Q283" s="216">
        <v>3.0000000000000001E-05</v>
      </c>
      <c r="R283" s="216">
        <f>Q283*H283</f>
        <v>0.0073855200000000005</v>
      </c>
      <c r="S283" s="216">
        <v>0</v>
      </c>
      <c r="T283" s="217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18" t="s">
        <v>251</v>
      </c>
      <c r="AT283" s="218" t="s">
        <v>125</v>
      </c>
      <c r="AU283" s="218" t="s">
        <v>82</v>
      </c>
      <c r="AY283" s="20" t="s">
        <v>122</v>
      </c>
      <c r="BE283" s="219">
        <f>IF(N283="základní",J283,0)</f>
        <v>0</v>
      </c>
      <c r="BF283" s="219">
        <f>IF(N283="snížená",J283,0)</f>
        <v>0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20" t="s">
        <v>80</v>
      </c>
      <c r="BK283" s="219">
        <f>ROUND(I283*H283,2)</f>
        <v>0</v>
      </c>
      <c r="BL283" s="20" t="s">
        <v>251</v>
      </c>
      <c r="BM283" s="218" t="s">
        <v>393</v>
      </c>
    </row>
    <row r="284" s="2" customFormat="1">
      <c r="A284" s="41"/>
      <c r="B284" s="42"/>
      <c r="C284" s="43"/>
      <c r="D284" s="220" t="s">
        <v>132</v>
      </c>
      <c r="E284" s="43"/>
      <c r="F284" s="221" t="s">
        <v>394</v>
      </c>
      <c r="G284" s="43"/>
      <c r="H284" s="43"/>
      <c r="I284" s="222"/>
      <c r="J284" s="43"/>
      <c r="K284" s="43"/>
      <c r="L284" s="47"/>
      <c r="M284" s="223"/>
      <c r="N284" s="224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132</v>
      </c>
      <c r="AU284" s="20" t="s">
        <v>82</v>
      </c>
    </row>
    <row r="285" s="13" customFormat="1">
      <c r="A285" s="13"/>
      <c r="B285" s="225"/>
      <c r="C285" s="226"/>
      <c r="D285" s="227" t="s">
        <v>138</v>
      </c>
      <c r="E285" s="228" t="s">
        <v>19</v>
      </c>
      <c r="F285" s="229" t="s">
        <v>395</v>
      </c>
      <c r="G285" s="226"/>
      <c r="H285" s="228" t="s">
        <v>19</v>
      </c>
      <c r="I285" s="230"/>
      <c r="J285" s="226"/>
      <c r="K285" s="226"/>
      <c r="L285" s="231"/>
      <c r="M285" s="232"/>
      <c r="N285" s="233"/>
      <c r="O285" s="233"/>
      <c r="P285" s="233"/>
      <c r="Q285" s="233"/>
      <c r="R285" s="233"/>
      <c r="S285" s="233"/>
      <c r="T285" s="23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5" t="s">
        <v>138</v>
      </c>
      <c r="AU285" s="235" t="s">
        <v>82</v>
      </c>
      <c r="AV285" s="13" t="s">
        <v>80</v>
      </c>
      <c r="AW285" s="13" t="s">
        <v>33</v>
      </c>
      <c r="AX285" s="13" t="s">
        <v>72</v>
      </c>
      <c r="AY285" s="235" t="s">
        <v>122</v>
      </c>
    </row>
    <row r="286" s="14" customFormat="1">
      <c r="A286" s="14"/>
      <c r="B286" s="236"/>
      <c r="C286" s="237"/>
      <c r="D286" s="227" t="s">
        <v>138</v>
      </c>
      <c r="E286" s="238" t="s">
        <v>19</v>
      </c>
      <c r="F286" s="239" t="s">
        <v>389</v>
      </c>
      <c r="G286" s="237"/>
      <c r="H286" s="240">
        <v>246.184</v>
      </c>
      <c r="I286" s="241"/>
      <c r="J286" s="237"/>
      <c r="K286" s="237"/>
      <c r="L286" s="242"/>
      <c r="M286" s="243"/>
      <c r="N286" s="244"/>
      <c r="O286" s="244"/>
      <c r="P286" s="244"/>
      <c r="Q286" s="244"/>
      <c r="R286" s="244"/>
      <c r="S286" s="244"/>
      <c r="T286" s="245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6" t="s">
        <v>138</v>
      </c>
      <c r="AU286" s="246" t="s">
        <v>82</v>
      </c>
      <c r="AV286" s="14" t="s">
        <v>82</v>
      </c>
      <c r="AW286" s="14" t="s">
        <v>33</v>
      </c>
      <c r="AX286" s="14" t="s">
        <v>80</v>
      </c>
      <c r="AY286" s="246" t="s">
        <v>122</v>
      </c>
    </row>
    <row r="287" s="2" customFormat="1" ht="24.15" customHeight="1">
      <c r="A287" s="41"/>
      <c r="B287" s="42"/>
      <c r="C287" s="207" t="s">
        <v>396</v>
      </c>
      <c r="D287" s="207" t="s">
        <v>125</v>
      </c>
      <c r="E287" s="208" t="s">
        <v>397</v>
      </c>
      <c r="F287" s="209" t="s">
        <v>398</v>
      </c>
      <c r="G287" s="210" t="s">
        <v>128</v>
      </c>
      <c r="H287" s="211">
        <v>111.40900000000001</v>
      </c>
      <c r="I287" s="212"/>
      <c r="J287" s="213">
        <f>ROUND(I287*H287,2)</f>
        <v>0</v>
      </c>
      <c r="K287" s="209" t="s">
        <v>129</v>
      </c>
      <c r="L287" s="47"/>
      <c r="M287" s="214" t="s">
        <v>19</v>
      </c>
      <c r="N287" s="215" t="s">
        <v>43</v>
      </c>
      <c r="O287" s="87"/>
      <c r="P287" s="216">
        <f>O287*H287</f>
        <v>0</v>
      </c>
      <c r="Q287" s="216">
        <v>0.022499999999999999</v>
      </c>
      <c r="R287" s="216">
        <f>Q287*H287</f>
        <v>2.5067024999999998</v>
      </c>
      <c r="S287" s="216">
        <v>0</v>
      </c>
      <c r="T287" s="217">
        <f>S287*H287</f>
        <v>0</v>
      </c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R287" s="218" t="s">
        <v>251</v>
      </c>
      <c r="AT287" s="218" t="s">
        <v>125</v>
      </c>
      <c r="AU287" s="218" t="s">
        <v>82</v>
      </c>
      <c r="AY287" s="20" t="s">
        <v>122</v>
      </c>
      <c r="BE287" s="219">
        <f>IF(N287="základní",J287,0)</f>
        <v>0</v>
      </c>
      <c r="BF287" s="219">
        <f>IF(N287="snížená",J287,0)</f>
        <v>0</v>
      </c>
      <c r="BG287" s="219">
        <f>IF(N287="zákl. přenesená",J287,0)</f>
        <v>0</v>
      </c>
      <c r="BH287" s="219">
        <f>IF(N287="sníž. přenesená",J287,0)</f>
        <v>0</v>
      </c>
      <c r="BI287" s="219">
        <f>IF(N287="nulová",J287,0)</f>
        <v>0</v>
      </c>
      <c r="BJ287" s="20" t="s">
        <v>80</v>
      </c>
      <c r="BK287" s="219">
        <f>ROUND(I287*H287,2)</f>
        <v>0</v>
      </c>
      <c r="BL287" s="20" t="s">
        <v>251</v>
      </c>
      <c r="BM287" s="218" t="s">
        <v>399</v>
      </c>
    </row>
    <row r="288" s="2" customFormat="1">
      <c r="A288" s="41"/>
      <c r="B288" s="42"/>
      <c r="C288" s="43"/>
      <c r="D288" s="220" t="s">
        <v>132</v>
      </c>
      <c r="E288" s="43"/>
      <c r="F288" s="221" t="s">
        <v>400</v>
      </c>
      <c r="G288" s="43"/>
      <c r="H288" s="43"/>
      <c r="I288" s="222"/>
      <c r="J288" s="43"/>
      <c r="K288" s="43"/>
      <c r="L288" s="47"/>
      <c r="M288" s="223"/>
      <c r="N288" s="224"/>
      <c r="O288" s="87"/>
      <c r="P288" s="87"/>
      <c r="Q288" s="87"/>
      <c r="R288" s="87"/>
      <c r="S288" s="87"/>
      <c r="T288" s="88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T288" s="20" t="s">
        <v>132</v>
      </c>
      <c r="AU288" s="20" t="s">
        <v>82</v>
      </c>
    </row>
    <row r="289" s="14" customFormat="1">
      <c r="A289" s="14"/>
      <c r="B289" s="236"/>
      <c r="C289" s="237"/>
      <c r="D289" s="227" t="s">
        <v>138</v>
      </c>
      <c r="E289" s="238" t="s">
        <v>19</v>
      </c>
      <c r="F289" s="239" t="s">
        <v>401</v>
      </c>
      <c r="G289" s="237"/>
      <c r="H289" s="240">
        <v>111.40900000000001</v>
      </c>
      <c r="I289" s="241"/>
      <c r="J289" s="237"/>
      <c r="K289" s="237"/>
      <c r="L289" s="242"/>
      <c r="M289" s="243"/>
      <c r="N289" s="244"/>
      <c r="O289" s="244"/>
      <c r="P289" s="244"/>
      <c r="Q289" s="244"/>
      <c r="R289" s="244"/>
      <c r="S289" s="244"/>
      <c r="T289" s="245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6" t="s">
        <v>138</v>
      </c>
      <c r="AU289" s="246" t="s">
        <v>82</v>
      </c>
      <c r="AV289" s="14" t="s">
        <v>82</v>
      </c>
      <c r="AW289" s="14" t="s">
        <v>33</v>
      </c>
      <c r="AX289" s="14" t="s">
        <v>80</v>
      </c>
      <c r="AY289" s="246" t="s">
        <v>122</v>
      </c>
    </row>
    <row r="290" s="2" customFormat="1" ht="24.15" customHeight="1">
      <c r="A290" s="41"/>
      <c r="B290" s="42"/>
      <c r="C290" s="207" t="s">
        <v>402</v>
      </c>
      <c r="D290" s="207" t="s">
        <v>125</v>
      </c>
      <c r="E290" s="208" t="s">
        <v>403</v>
      </c>
      <c r="F290" s="209" t="s">
        <v>404</v>
      </c>
      <c r="G290" s="210" t="s">
        <v>128</v>
      </c>
      <c r="H290" s="211">
        <v>8.1509999999999998</v>
      </c>
      <c r="I290" s="212"/>
      <c r="J290" s="213">
        <f>ROUND(I290*H290,2)</f>
        <v>0</v>
      </c>
      <c r="K290" s="209" t="s">
        <v>129</v>
      </c>
      <c r="L290" s="47"/>
      <c r="M290" s="214" t="s">
        <v>19</v>
      </c>
      <c r="N290" s="215" t="s">
        <v>43</v>
      </c>
      <c r="O290" s="87"/>
      <c r="P290" s="216">
        <f>O290*H290</f>
        <v>0</v>
      </c>
      <c r="Q290" s="216">
        <v>0.0082500000000000004</v>
      </c>
      <c r="R290" s="216">
        <f>Q290*H290</f>
        <v>0.067245750000000007</v>
      </c>
      <c r="S290" s="216">
        <v>0</v>
      </c>
      <c r="T290" s="217">
        <f>S290*H290</f>
        <v>0</v>
      </c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R290" s="218" t="s">
        <v>251</v>
      </c>
      <c r="AT290" s="218" t="s">
        <v>125</v>
      </c>
      <c r="AU290" s="218" t="s">
        <v>82</v>
      </c>
      <c r="AY290" s="20" t="s">
        <v>122</v>
      </c>
      <c r="BE290" s="219">
        <f>IF(N290="základní",J290,0)</f>
        <v>0</v>
      </c>
      <c r="BF290" s="219">
        <f>IF(N290="snížená",J290,0)</f>
        <v>0</v>
      </c>
      <c r="BG290" s="219">
        <f>IF(N290="zákl. přenesená",J290,0)</f>
        <v>0</v>
      </c>
      <c r="BH290" s="219">
        <f>IF(N290="sníž. přenesená",J290,0)</f>
        <v>0</v>
      </c>
      <c r="BI290" s="219">
        <f>IF(N290="nulová",J290,0)</f>
        <v>0</v>
      </c>
      <c r="BJ290" s="20" t="s">
        <v>80</v>
      </c>
      <c r="BK290" s="219">
        <f>ROUND(I290*H290,2)</f>
        <v>0</v>
      </c>
      <c r="BL290" s="20" t="s">
        <v>251</v>
      </c>
      <c r="BM290" s="218" t="s">
        <v>405</v>
      </c>
    </row>
    <row r="291" s="2" customFormat="1">
      <c r="A291" s="41"/>
      <c r="B291" s="42"/>
      <c r="C291" s="43"/>
      <c r="D291" s="220" t="s">
        <v>132</v>
      </c>
      <c r="E291" s="43"/>
      <c r="F291" s="221" t="s">
        <v>406</v>
      </c>
      <c r="G291" s="43"/>
      <c r="H291" s="43"/>
      <c r="I291" s="222"/>
      <c r="J291" s="43"/>
      <c r="K291" s="43"/>
      <c r="L291" s="47"/>
      <c r="M291" s="223"/>
      <c r="N291" s="224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20" t="s">
        <v>132</v>
      </c>
      <c r="AU291" s="20" t="s">
        <v>82</v>
      </c>
    </row>
    <row r="292" s="14" customFormat="1">
      <c r="A292" s="14"/>
      <c r="B292" s="236"/>
      <c r="C292" s="237"/>
      <c r="D292" s="227" t="s">
        <v>138</v>
      </c>
      <c r="E292" s="238" t="s">
        <v>19</v>
      </c>
      <c r="F292" s="239" t="s">
        <v>407</v>
      </c>
      <c r="G292" s="237"/>
      <c r="H292" s="240">
        <v>8.1509999999999998</v>
      </c>
      <c r="I292" s="241"/>
      <c r="J292" s="237"/>
      <c r="K292" s="237"/>
      <c r="L292" s="242"/>
      <c r="M292" s="243"/>
      <c r="N292" s="244"/>
      <c r="O292" s="244"/>
      <c r="P292" s="244"/>
      <c r="Q292" s="244"/>
      <c r="R292" s="244"/>
      <c r="S292" s="244"/>
      <c r="T292" s="24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6" t="s">
        <v>138</v>
      </c>
      <c r="AU292" s="246" t="s">
        <v>82</v>
      </c>
      <c r="AV292" s="14" t="s">
        <v>82</v>
      </c>
      <c r="AW292" s="14" t="s">
        <v>33</v>
      </c>
      <c r="AX292" s="14" t="s">
        <v>80</v>
      </c>
      <c r="AY292" s="246" t="s">
        <v>122</v>
      </c>
    </row>
    <row r="293" s="2" customFormat="1" ht="21.75" customHeight="1">
      <c r="A293" s="41"/>
      <c r="B293" s="42"/>
      <c r="C293" s="207" t="s">
        <v>408</v>
      </c>
      <c r="D293" s="207" t="s">
        <v>125</v>
      </c>
      <c r="E293" s="208" t="s">
        <v>409</v>
      </c>
      <c r="F293" s="209" t="s">
        <v>410</v>
      </c>
      <c r="G293" s="210" t="s">
        <v>128</v>
      </c>
      <c r="H293" s="211">
        <v>3.532</v>
      </c>
      <c r="I293" s="212"/>
      <c r="J293" s="213">
        <f>ROUND(I293*H293,2)</f>
        <v>0</v>
      </c>
      <c r="K293" s="209" t="s">
        <v>129</v>
      </c>
      <c r="L293" s="47"/>
      <c r="M293" s="214" t="s">
        <v>19</v>
      </c>
      <c r="N293" s="215" t="s">
        <v>43</v>
      </c>
      <c r="O293" s="87"/>
      <c r="P293" s="216">
        <f>O293*H293</f>
        <v>0</v>
      </c>
      <c r="Q293" s="216">
        <v>0.0071999999999999998</v>
      </c>
      <c r="R293" s="216">
        <f>Q293*H293</f>
        <v>0.025430399999999999</v>
      </c>
      <c r="S293" s="216">
        <v>0</v>
      </c>
      <c r="T293" s="217">
        <f>S293*H293</f>
        <v>0</v>
      </c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R293" s="218" t="s">
        <v>251</v>
      </c>
      <c r="AT293" s="218" t="s">
        <v>125</v>
      </c>
      <c r="AU293" s="218" t="s">
        <v>82</v>
      </c>
      <c r="AY293" s="20" t="s">
        <v>122</v>
      </c>
      <c r="BE293" s="219">
        <f>IF(N293="základní",J293,0)</f>
        <v>0</v>
      </c>
      <c r="BF293" s="219">
        <f>IF(N293="snížená",J293,0)</f>
        <v>0</v>
      </c>
      <c r="BG293" s="219">
        <f>IF(N293="zákl. přenesená",J293,0)</f>
        <v>0</v>
      </c>
      <c r="BH293" s="219">
        <f>IF(N293="sníž. přenesená",J293,0)</f>
        <v>0</v>
      </c>
      <c r="BI293" s="219">
        <f>IF(N293="nulová",J293,0)</f>
        <v>0</v>
      </c>
      <c r="BJ293" s="20" t="s">
        <v>80</v>
      </c>
      <c r="BK293" s="219">
        <f>ROUND(I293*H293,2)</f>
        <v>0</v>
      </c>
      <c r="BL293" s="20" t="s">
        <v>251</v>
      </c>
      <c r="BM293" s="218" t="s">
        <v>411</v>
      </c>
    </row>
    <row r="294" s="2" customFormat="1">
      <c r="A294" s="41"/>
      <c r="B294" s="42"/>
      <c r="C294" s="43"/>
      <c r="D294" s="220" t="s">
        <v>132</v>
      </c>
      <c r="E294" s="43"/>
      <c r="F294" s="221" t="s">
        <v>412</v>
      </c>
      <c r="G294" s="43"/>
      <c r="H294" s="43"/>
      <c r="I294" s="222"/>
      <c r="J294" s="43"/>
      <c r="K294" s="43"/>
      <c r="L294" s="47"/>
      <c r="M294" s="223"/>
      <c r="N294" s="224"/>
      <c r="O294" s="87"/>
      <c r="P294" s="87"/>
      <c r="Q294" s="87"/>
      <c r="R294" s="87"/>
      <c r="S294" s="87"/>
      <c r="T294" s="88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T294" s="20" t="s">
        <v>132</v>
      </c>
      <c r="AU294" s="20" t="s">
        <v>82</v>
      </c>
    </row>
    <row r="295" s="14" customFormat="1">
      <c r="A295" s="14"/>
      <c r="B295" s="236"/>
      <c r="C295" s="237"/>
      <c r="D295" s="227" t="s">
        <v>138</v>
      </c>
      <c r="E295" s="238" t="s">
        <v>19</v>
      </c>
      <c r="F295" s="239" t="s">
        <v>413</v>
      </c>
      <c r="G295" s="237"/>
      <c r="H295" s="240">
        <v>3.532</v>
      </c>
      <c r="I295" s="241"/>
      <c r="J295" s="237"/>
      <c r="K295" s="237"/>
      <c r="L295" s="242"/>
      <c r="M295" s="243"/>
      <c r="N295" s="244"/>
      <c r="O295" s="244"/>
      <c r="P295" s="244"/>
      <c r="Q295" s="244"/>
      <c r="R295" s="244"/>
      <c r="S295" s="244"/>
      <c r="T295" s="245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6" t="s">
        <v>138</v>
      </c>
      <c r="AU295" s="246" t="s">
        <v>82</v>
      </c>
      <c r="AV295" s="14" t="s">
        <v>82</v>
      </c>
      <c r="AW295" s="14" t="s">
        <v>33</v>
      </c>
      <c r="AX295" s="14" t="s">
        <v>80</v>
      </c>
      <c r="AY295" s="246" t="s">
        <v>122</v>
      </c>
    </row>
    <row r="296" s="2" customFormat="1" ht="16.5" customHeight="1">
      <c r="A296" s="41"/>
      <c r="B296" s="42"/>
      <c r="C296" s="207" t="s">
        <v>414</v>
      </c>
      <c r="D296" s="207" t="s">
        <v>125</v>
      </c>
      <c r="E296" s="208" t="s">
        <v>415</v>
      </c>
      <c r="F296" s="209" t="s">
        <v>416</v>
      </c>
      <c r="G296" s="210" t="s">
        <v>128</v>
      </c>
      <c r="H296" s="211">
        <v>111.40900000000001</v>
      </c>
      <c r="I296" s="212"/>
      <c r="J296" s="213">
        <f>ROUND(I296*H296,2)</f>
        <v>0</v>
      </c>
      <c r="K296" s="209" t="s">
        <v>129</v>
      </c>
      <c r="L296" s="47"/>
      <c r="M296" s="214" t="s">
        <v>19</v>
      </c>
      <c r="N296" s="215" t="s">
        <v>43</v>
      </c>
      <c r="O296" s="87"/>
      <c r="P296" s="216">
        <f>O296*H296</f>
        <v>0</v>
      </c>
      <c r="Q296" s="216">
        <v>0.00029999999999999997</v>
      </c>
      <c r="R296" s="216">
        <f>Q296*H296</f>
        <v>0.0334227</v>
      </c>
      <c r="S296" s="216">
        <v>0</v>
      </c>
      <c r="T296" s="217">
        <f>S296*H296</f>
        <v>0</v>
      </c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R296" s="218" t="s">
        <v>251</v>
      </c>
      <c r="AT296" s="218" t="s">
        <v>125</v>
      </c>
      <c r="AU296" s="218" t="s">
        <v>82</v>
      </c>
      <c r="AY296" s="20" t="s">
        <v>122</v>
      </c>
      <c r="BE296" s="219">
        <f>IF(N296="základní",J296,0)</f>
        <v>0</v>
      </c>
      <c r="BF296" s="219">
        <f>IF(N296="snížená",J296,0)</f>
        <v>0</v>
      </c>
      <c r="BG296" s="219">
        <f>IF(N296="zákl. přenesená",J296,0)</f>
        <v>0</v>
      </c>
      <c r="BH296" s="219">
        <f>IF(N296="sníž. přenesená",J296,0)</f>
        <v>0</v>
      </c>
      <c r="BI296" s="219">
        <f>IF(N296="nulová",J296,0)</f>
        <v>0</v>
      </c>
      <c r="BJ296" s="20" t="s">
        <v>80</v>
      </c>
      <c r="BK296" s="219">
        <f>ROUND(I296*H296,2)</f>
        <v>0</v>
      </c>
      <c r="BL296" s="20" t="s">
        <v>251</v>
      </c>
      <c r="BM296" s="218" t="s">
        <v>417</v>
      </c>
    </row>
    <row r="297" s="2" customFormat="1">
      <c r="A297" s="41"/>
      <c r="B297" s="42"/>
      <c r="C297" s="43"/>
      <c r="D297" s="220" t="s">
        <v>132</v>
      </c>
      <c r="E297" s="43"/>
      <c r="F297" s="221" t="s">
        <v>418</v>
      </c>
      <c r="G297" s="43"/>
      <c r="H297" s="43"/>
      <c r="I297" s="222"/>
      <c r="J297" s="43"/>
      <c r="K297" s="43"/>
      <c r="L297" s="47"/>
      <c r="M297" s="223"/>
      <c r="N297" s="224"/>
      <c r="O297" s="87"/>
      <c r="P297" s="87"/>
      <c r="Q297" s="87"/>
      <c r="R297" s="87"/>
      <c r="S297" s="87"/>
      <c r="T297" s="88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T297" s="20" t="s">
        <v>132</v>
      </c>
      <c r="AU297" s="20" t="s">
        <v>82</v>
      </c>
    </row>
    <row r="298" s="2" customFormat="1" ht="16.5" customHeight="1">
      <c r="A298" s="41"/>
      <c r="B298" s="42"/>
      <c r="C298" s="207" t="s">
        <v>419</v>
      </c>
      <c r="D298" s="207" t="s">
        <v>125</v>
      </c>
      <c r="E298" s="208" t="s">
        <v>420</v>
      </c>
      <c r="F298" s="209" t="s">
        <v>421</v>
      </c>
      <c r="G298" s="210" t="s">
        <v>356</v>
      </c>
      <c r="H298" s="211">
        <v>27.170000000000002</v>
      </c>
      <c r="I298" s="212"/>
      <c r="J298" s="213">
        <f>ROUND(I298*H298,2)</f>
        <v>0</v>
      </c>
      <c r="K298" s="209" t="s">
        <v>19</v>
      </c>
      <c r="L298" s="47"/>
      <c r="M298" s="214" t="s">
        <v>19</v>
      </c>
      <c r="N298" s="215" t="s">
        <v>43</v>
      </c>
      <c r="O298" s="87"/>
      <c r="P298" s="216">
        <f>O298*H298</f>
        <v>0</v>
      </c>
      <c r="Q298" s="216">
        <v>0.00012</v>
      </c>
      <c r="R298" s="216">
        <f>Q298*H298</f>
        <v>0.0032604000000000001</v>
      </c>
      <c r="S298" s="216">
        <v>0</v>
      </c>
      <c r="T298" s="217">
        <f>S298*H298</f>
        <v>0</v>
      </c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R298" s="218" t="s">
        <v>251</v>
      </c>
      <c r="AT298" s="218" t="s">
        <v>125</v>
      </c>
      <c r="AU298" s="218" t="s">
        <v>82</v>
      </c>
      <c r="AY298" s="20" t="s">
        <v>122</v>
      </c>
      <c r="BE298" s="219">
        <f>IF(N298="základní",J298,0)</f>
        <v>0</v>
      </c>
      <c r="BF298" s="219">
        <f>IF(N298="snížená",J298,0)</f>
        <v>0</v>
      </c>
      <c r="BG298" s="219">
        <f>IF(N298="zákl. přenesená",J298,0)</f>
        <v>0</v>
      </c>
      <c r="BH298" s="219">
        <f>IF(N298="sníž. přenesená",J298,0)</f>
        <v>0</v>
      </c>
      <c r="BI298" s="219">
        <f>IF(N298="nulová",J298,0)</f>
        <v>0</v>
      </c>
      <c r="BJ298" s="20" t="s">
        <v>80</v>
      </c>
      <c r="BK298" s="219">
        <f>ROUND(I298*H298,2)</f>
        <v>0</v>
      </c>
      <c r="BL298" s="20" t="s">
        <v>251</v>
      </c>
      <c r="BM298" s="218" t="s">
        <v>422</v>
      </c>
    </row>
    <row r="299" s="2" customFormat="1" ht="16.5" customHeight="1">
      <c r="A299" s="41"/>
      <c r="B299" s="42"/>
      <c r="C299" s="207" t="s">
        <v>423</v>
      </c>
      <c r="D299" s="207" t="s">
        <v>125</v>
      </c>
      <c r="E299" s="208" t="s">
        <v>424</v>
      </c>
      <c r="F299" s="209" t="s">
        <v>425</v>
      </c>
      <c r="G299" s="210" t="s">
        <v>356</v>
      </c>
      <c r="H299" s="211">
        <v>27.170000000000002</v>
      </c>
      <c r="I299" s="212"/>
      <c r="J299" s="213">
        <f>ROUND(I299*H299,2)</f>
        <v>0</v>
      </c>
      <c r="K299" s="209" t="s">
        <v>19</v>
      </c>
      <c r="L299" s="47"/>
      <c r="M299" s="214" t="s">
        <v>19</v>
      </c>
      <c r="N299" s="215" t="s">
        <v>43</v>
      </c>
      <c r="O299" s="87"/>
      <c r="P299" s="216">
        <f>O299*H299</f>
        <v>0</v>
      </c>
      <c r="Q299" s="216">
        <v>8.0000000000000007E-05</v>
      </c>
      <c r="R299" s="216">
        <f>Q299*H299</f>
        <v>0.0021736000000000004</v>
      </c>
      <c r="S299" s="216">
        <v>0</v>
      </c>
      <c r="T299" s="217">
        <f>S299*H299</f>
        <v>0</v>
      </c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R299" s="218" t="s">
        <v>251</v>
      </c>
      <c r="AT299" s="218" t="s">
        <v>125</v>
      </c>
      <c r="AU299" s="218" t="s">
        <v>82</v>
      </c>
      <c r="AY299" s="20" t="s">
        <v>122</v>
      </c>
      <c r="BE299" s="219">
        <f>IF(N299="základní",J299,0)</f>
        <v>0</v>
      </c>
      <c r="BF299" s="219">
        <f>IF(N299="snížená",J299,0)</f>
        <v>0</v>
      </c>
      <c r="BG299" s="219">
        <f>IF(N299="zákl. přenesená",J299,0)</f>
        <v>0</v>
      </c>
      <c r="BH299" s="219">
        <f>IF(N299="sníž. přenesená",J299,0)</f>
        <v>0</v>
      </c>
      <c r="BI299" s="219">
        <f>IF(N299="nulová",J299,0)</f>
        <v>0</v>
      </c>
      <c r="BJ299" s="20" t="s">
        <v>80</v>
      </c>
      <c r="BK299" s="219">
        <f>ROUND(I299*H299,2)</f>
        <v>0</v>
      </c>
      <c r="BL299" s="20" t="s">
        <v>251</v>
      </c>
      <c r="BM299" s="218" t="s">
        <v>426</v>
      </c>
    </row>
    <row r="300" s="2" customFormat="1" ht="24.15" customHeight="1">
      <c r="A300" s="41"/>
      <c r="B300" s="42"/>
      <c r="C300" s="270" t="s">
        <v>427</v>
      </c>
      <c r="D300" s="270" t="s">
        <v>298</v>
      </c>
      <c r="E300" s="271" t="s">
        <v>428</v>
      </c>
      <c r="F300" s="272" t="s">
        <v>429</v>
      </c>
      <c r="G300" s="273" t="s">
        <v>128</v>
      </c>
      <c r="H300" s="274">
        <v>135.40100000000001</v>
      </c>
      <c r="I300" s="275"/>
      <c r="J300" s="276">
        <f>ROUND(I300*H300,2)</f>
        <v>0</v>
      </c>
      <c r="K300" s="272" t="s">
        <v>19</v>
      </c>
      <c r="L300" s="277"/>
      <c r="M300" s="278" t="s">
        <v>19</v>
      </c>
      <c r="N300" s="279" t="s">
        <v>43</v>
      </c>
      <c r="O300" s="87"/>
      <c r="P300" s="216">
        <f>O300*H300</f>
        <v>0</v>
      </c>
      <c r="Q300" s="216">
        <v>0.0036800000000000001</v>
      </c>
      <c r="R300" s="216">
        <f>Q300*H300</f>
        <v>0.49827568000000005</v>
      </c>
      <c r="S300" s="216">
        <v>0</v>
      </c>
      <c r="T300" s="217">
        <f>S300*H300</f>
        <v>0</v>
      </c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R300" s="218" t="s">
        <v>301</v>
      </c>
      <c r="AT300" s="218" t="s">
        <v>298</v>
      </c>
      <c r="AU300" s="218" t="s">
        <v>82</v>
      </c>
      <c r="AY300" s="20" t="s">
        <v>122</v>
      </c>
      <c r="BE300" s="219">
        <f>IF(N300="základní",J300,0)</f>
        <v>0</v>
      </c>
      <c r="BF300" s="219">
        <f>IF(N300="snížená",J300,0)</f>
        <v>0</v>
      </c>
      <c r="BG300" s="219">
        <f>IF(N300="zákl. přenesená",J300,0)</f>
        <v>0</v>
      </c>
      <c r="BH300" s="219">
        <f>IF(N300="sníž. přenesená",J300,0)</f>
        <v>0</v>
      </c>
      <c r="BI300" s="219">
        <f>IF(N300="nulová",J300,0)</f>
        <v>0</v>
      </c>
      <c r="BJ300" s="20" t="s">
        <v>80</v>
      </c>
      <c r="BK300" s="219">
        <f>ROUND(I300*H300,2)</f>
        <v>0</v>
      </c>
      <c r="BL300" s="20" t="s">
        <v>251</v>
      </c>
      <c r="BM300" s="218" t="s">
        <v>430</v>
      </c>
    </row>
    <row r="301" s="14" customFormat="1">
      <c r="A301" s="14"/>
      <c r="B301" s="236"/>
      <c r="C301" s="237"/>
      <c r="D301" s="227" t="s">
        <v>138</v>
      </c>
      <c r="E301" s="238" t="s">
        <v>19</v>
      </c>
      <c r="F301" s="239" t="s">
        <v>431</v>
      </c>
      <c r="G301" s="237"/>
      <c r="H301" s="240">
        <v>123.092</v>
      </c>
      <c r="I301" s="241"/>
      <c r="J301" s="237"/>
      <c r="K301" s="237"/>
      <c r="L301" s="242"/>
      <c r="M301" s="243"/>
      <c r="N301" s="244"/>
      <c r="O301" s="244"/>
      <c r="P301" s="244"/>
      <c r="Q301" s="244"/>
      <c r="R301" s="244"/>
      <c r="S301" s="244"/>
      <c r="T301" s="245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6" t="s">
        <v>138</v>
      </c>
      <c r="AU301" s="246" t="s">
        <v>82</v>
      </c>
      <c r="AV301" s="14" t="s">
        <v>82</v>
      </c>
      <c r="AW301" s="14" t="s">
        <v>33</v>
      </c>
      <c r="AX301" s="14" t="s">
        <v>80</v>
      </c>
      <c r="AY301" s="246" t="s">
        <v>122</v>
      </c>
    </row>
    <row r="302" s="14" customFormat="1">
      <c r="A302" s="14"/>
      <c r="B302" s="236"/>
      <c r="C302" s="237"/>
      <c r="D302" s="227" t="s">
        <v>138</v>
      </c>
      <c r="E302" s="237"/>
      <c r="F302" s="239" t="s">
        <v>432</v>
      </c>
      <c r="G302" s="237"/>
      <c r="H302" s="240">
        <v>135.40100000000001</v>
      </c>
      <c r="I302" s="241"/>
      <c r="J302" s="237"/>
      <c r="K302" s="237"/>
      <c r="L302" s="242"/>
      <c r="M302" s="243"/>
      <c r="N302" s="244"/>
      <c r="O302" s="244"/>
      <c r="P302" s="244"/>
      <c r="Q302" s="244"/>
      <c r="R302" s="244"/>
      <c r="S302" s="244"/>
      <c r="T302" s="245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6" t="s">
        <v>138</v>
      </c>
      <c r="AU302" s="246" t="s">
        <v>82</v>
      </c>
      <c r="AV302" s="14" t="s">
        <v>82</v>
      </c>
      <c r="AW302" s="14" t="s">
        <v>4</v>
      </c>
      <c r="AX302" s="14" t="s">
        <v>80</v>
      </c>
      <c r="AY302" s="246" t="s">
        <v>122</v>
      </c>
    </row>
    <row r="303" s="2" customFormat="1" ht="16.5" customHeight="1">
      <c r="A303" s="41"/>
      <c r="B303" s="42"/>
      <c r="C303" s="207" t="s">
        <v>433</v>
      </c>
      <c r="D303" s="207" t="s">
        <v>125</v>
      </c>
      <c r="E303" s="208" t="s">
        <v>434</v>
      </c>
      <c r="F303" s="209" t="s">
        <v>435</v>
      </c>
      <c r="G303" s="210" t="s">
        <v>356</v>
      </c>
      <c r="H303" s="211">
        <v>94.459999999999994</v>
      </c>
      <c r="I303" s="212"/>
      <c r="J303" s="213">
        <f>ROUND(I303*H303,2)</f>
        <v>0</v>
      </c>
      <c r="K303" s="209" t="s">
        <v>129</v>
      </c>
      <c r="L303" s="47"/>
      <c r="M303" s="214" t="s">
        <v>19</v>
      </c>
      <c r="N303" s="215" t="s">
        <v>43</v>
      </c>
      <c r="O303" s="87"/>
      <c r="P303" s="216">
        <f>O303*H303</f>
        <v>0</v>
      </c>
      <c r="Q303" s="216">
        <v>1.0000000000000001E-05</v>
      </c>
      <c r="R303" s="216">
        <f>Q303*H303</f>
        <v>0.00094459999999999998</v>
      </c>
      <c r="S303" s="216">
        <v>0</v>
      </c>
      <c r="T303" s="217">
        <f>S303*H303</f>
        <v>0</v>
      </c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R303" s="218" t="s">
        <v>251</v>
      </c>
      <c r="AT303" s="218" t="s">
        <v>125</v>
      </c>
      <c r="AU303" s="218" t="s">
        <v>82</v>
      </c>
      <c r="AY303" s="20" t="s">
        <v>122</v>
      </c>
      <c r="BE303" s="219">
        <f>IF(N303="základní",J303,0)</f>
        <v>0</v>
      </c>
      <c r="BF303" s="219">
        <f>IF(N303="snížená",J303,0)</f>
        <v>0</v>
      </c>
      <c r="BG303" s="219">
        <f>IF(N303="zákl. přenesená",J303,0)</f>
        <v>0</v>
      </c>
      <c r="BH303" s="219">
        <f>IF(N303="sníž. přenesená",J303,0)</f>
        <v>0</v>
      </c>
      <c r="BI303" s="219">
        <f>IF(N303="nulová",J303,0)</f>
        <v>0</v>
      </c>
      <c r="BJ303" s="20" t="s">
        <v>80</v>
      </c>
      <c r="BK303" s="219">
        <f>ROUND(I303*H303,2)</f>
        <v>0</v>
      </c>
      <c r="BL303" s="20" t="s">
        <v>251</v>
      </c>
      <c r="BM303" s="218" t="s">
        <v>436</v>
      </c>
    </row>
    <row r="304" s="2" customFormat="1">
      <c r="A304" s="41"/>
      <c r="B304" s="42"/>
      <c r="C304" s="43"/>
      <c r="D304" s="220" t="s">
        <v>132</v>
      </c>
      <c r="E304" s="43"/>
      <c r="F304" s="221" t="s">
        <v>437</v>
      </c>
      <c r="G304" s="43"/>
      <c r="H304" s="43"/>
      <c r="I304" s="222"/>
      <c r="J304" s="43"/>
      <c r="K304" s="43"/>
      <c r="L304" s="47"/>
      <c r="M304" s="223"/>
      <c r="N304" s="224"/>
      <c r="O304" s="87"/>
      <c r="P304" s="87"/>
      <c r="Q304" s="87"/>
      <c r="R304" s="87"/>
      <c r="S304" s="87"/>
      <c r="T304" s="88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T304" s="20" t="s">
        <v>132</v>
      </c>
      <c r="AU304" s="20" t="s">
        <v>82</v>
      </c>
    </row>
    <row r="305" s="14" customFormat="1">
      <c r="A305" s="14"/>
      <c r="B305" s="236"/>
      <c r="C305" s="237"/>
      <c r="D305" s="227" t="s">
        <v>138</v>
      </c>
      <c r="E305" s="238" t="s">
        <v>19</v>
      </c>
      <c r="F305" s="239" t="s">
        <v>438</v>
      </c>
      <c r="G305" s="237"/>
      <c r="H305" s="240">
        <v>94.459999999999994</v>
      </c>
      <c r="I305" s="241"/>
      <c r="J305" s="237"/>
      <c r="K305" s="237"/>
      <c r="L305" s="242"/>
      <c r="M305" s="243"/>
      <c r="N305" s="244"/>
      <c r="O305" s="244"/>
      <c r="P305" s="244"/>
      <c r="Q305" s="244"/>
      <c r="R305" s="244"/>
      <c r="S305" s="244"/>
      <c r="T305" s="245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6" t="s">
        <v>138</v>
      </c>
      <c r="AU305" s="246" t="s">
        <v>82</v>
      </c>
      <c r="AV305" s="14" t="s">
        <v>82</v>
      </c>
      <c r="AW305" s="14" t="s">
        <v>33</v>
      </c>
      <c r="AX305" s="14" t="s">
        <v>80</v>
      </c>
      <c r="AY305" s="246" t="s">
        <v>122</v>
      </c>
    </row>
    <row r="306" s="2" customFormat="1" ht="16.5" customHeight="1">
      <c r="A306" s="41"/>
      <c r="B306" s="42"/>
      <c r="C306" s="270" t="s">
        <v>439</v>
      </c>
      <c r="D306" s="270" t="s">
        <v>298</v>
      </c>
      <c r="E306" s="271" t="s">
        <v>440</v>
      </c>
      <c r="F306" s="272" t="s">
        <v>441</v>
      </c>
      <c r="G306" s="273" t="s">
        <v>356</v>
      </c>
      <c r="H306" s="274">
        <v>99.183000000000007</v>
      </c>
      <c r="I306" s="275"/>
      <c r="J306" s="276">
        <f>ROUND(I306*H306,2)</f>
        <v>0</v>
      </c>
      <c r="K306" s="272" t="s">
        <v>19</v>
      </c>
      <c r="L306" s="277"/>
      <c r="M306" s="278" t="s">
        <v>19</v>
      </c>
      <c r="N306" s="279" t="s">
        <v>43</v>
      </c>
      <c r="O306" s="87"/>
      <c r="P306" s="216">
        <f>O306*H306</f>
        <v>0</v>
      </c>
      <c r="Q306" s="216">
        <v>0.00022000000000000001</v>
      </c>
      <c r="R306" s="216">
        <f>Q306*H306</f>
        <v>0.021820260000000001</v>
      </c>
      <c r="S306" s="216">
        <v>0</v>
      </c>
      <c r="T306" s="217">
        <f>S306*H306</f>
        <v>0</v>
      </c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R306" s="218" t="s">
        <v>301</v>
      </c>
      <c r="AT306" s="218" t="s">
        <v>298</v>
      </c>
      <c r="AU306" s="218" t="s">
        <v>82</v>
      </c>
      <c r="AY306" s="20" t="s">
        <v>122</v>
      </c>
      <c r="BE306" s="219">
        <f>IF(N306="základní",J306,0)</f>
        <v>0</v>
      </c>
      <c r="BF306" s="219">
        <f>IF(N306="snížená",J306,0)</f>
        <v>0</v>
      </c>
      <c r="BG306" s="219">
        <f>IF(N306="zákl. přenesená",J306,0)</f>
        <v>0</v>
      </c>
      <c r="BH306" s="219">
        <f>IF(N306="sníž. přenesená",J306,0)</f>
        <v>0</v>
      </c>
      <c r="BI306" s="219">
        <f>IF(N306="nulová",J306,0)</f>
        <v>0</v>
      </c>
      <c r="BJ306" s="20" t="s">
        <v>80</v>
      </c>
      <c r="BK306" s="219">
        <f>ROUND(I306*H306,2)</f>
        <v>0</v>
      </c>
      <c r="BL306" s="20" t="s">
        <v>251</v>
      </c>
      <c r="BM306" s="218" t="s">
        <v>442</v>
      </c>
    </row>
    <row r="307" s="14" customFormat="1">
      <c r="A307" s="14"/>
      <c r="B307" s="236"/>
      <c r="C307" s="237"/>
      <c r="D307" s="227" t="s">
        <v>138</v>
      </c>
      <c r="E307" s="237"/>
      <c r="F307" s="239" t="s">
        <v>443</v>
      </c>
      <c r="G307" s="237"/>
      <c r="H307" s="240">
        <v>99.183000000000007</v>
      </c>
      <c r="I307" s="241"/>
      <c r="J307" s="237"/>
      <c r="K307" s="237"/>
      <c r="L307" s="242"/>
      <c r="M307" s="243"/>
      <c r="N307" s="244"/>
      <c r="O307" s="244"/>
      <c r="P307" s="244"/>
      <c r="Q307" s="244"/>
      <c r="R307" s="244"/>
      <c r="S307" s="244"/>
      <c r="T307" s="245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6" t="s">
        <v>138</v>
      </c>
      <c r="AU307" s="246" t="s">
        <v>82</v>
      </c>
      <c r="AV307" s="14" t="s">
        <v>82</v>
      </c>
      <c r="AW307" s="14" t="s">
        <v>4</v>
      </c>
      <c r="AX307" s="14" t="s">
        <v>80</v>
      </c>
      <c r="AY307" s="246" t="s">
        <v>122</v>
      </c>
    </row>
    <row r="308" s="2" customFormat="1" ht="16.5" customHeight="1">
      <c r="A308" s="41"/>
      <c r="B308" s="42"/>
      <c r="C308" s="207" t="s">
        <v>444</v>
      </c>
      <c r="D308" s="207" t="s">
        <v>125</v>
      </c>
      <c r="E308" s="208" t="s">
        <v>445</v>
      </c>
      <c r="F308" s="209" t="s">
        <v>446</v>
      </c>
      <c r="G308" s="210" t="s">
        <v>356</v>
      </c>
      <c r="H308" s="211">
        <v>27.170000000000002</v>
      </c>
      <c r="I308" s="212"/>
      <c r="J308" s="213">
        <f>ROUND(I308*H308,2)</f>
        <v>0</v>
      </c>
      <c r="K308" s="209" t="s">
        <v>129</v>
      </c>
      <c r="L308" s="47"/>
      <c r="M308" s="214" t="s">
        <v>19</v>
      </c>
      <c r="N308" s="215" t="s">
        <v>43</v>
      </c>
      <c r="O308" s="87"/>
      <c r="P308" s="216">
        <f>O308*H308</f>
        <v>0</v>
      </c>
      <c r="Q308" s="216">
        <v>0</v>
      </c>
      <c r="R308" s="216">
        <f>Q308*H308</f>
        <v>0</v>
      </c>
      <c r="S308" s="216">
        <v>0</v>
      </c>
      <c r="T308" s="217">
        <f>S308*H308</f>
        <v>0</v>
      </c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R308" s="218" t="s">
        <v>251</v>
      </c>
      <c r="AT308" s="218" t="s">
        <v>125</v>
      </c>
      <c r="AU308" s="218" t="s">
        <v>82</v>
      </c>
      <c r="AY308" s="20" t="s">
        <v>122</v>
      </c>
      <c r="BE308" s="219">
        <f>IF(N308="základní",J308,0)</f>
        <v>0</v>
      </c>
      <c r="BF308" s="219">
        <f>IF(N308="snížená",J308,0)</f>
        <v>0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20" t="s">
        <v>80</v>
      </c>
      <c r="BK308" s="219">
        <f>ROUND(I308*H308,2)</f>
        <v>0</v>
      </c>
      <c r="BL308" s="20" t="s">
        <v>251</v>
      </c>
      <c r="BM308" s="218" t="s">
        <v>447</v>
      </c>
    </row>
    <row r="309" s="2" customFormat="1">
      <c r="A309" s="41"/>
      <c r="B309" s="42"/>
      <c r="C309" s="43"/>
      <c r="D309" s="220" t="s">
        <v>132</v>
      </c>
      <c r="E309" s="43"/>
      <c r="F309" s="221" t="s">
        <v>448</v>
      </c>
      <c r="G309" s="43"/>
      <c r="H309" s="43"/>
      <c r="I309" s="222"/>
      <c r="J309" s="43"/>
      <c r="K309" s="43"/>
      <c r="L309" s="47"/>
      <c r="M309" s="223"/>
      <c r="N309" s="224"/>
      <c r="O309" s="87"/>
      <c r="P309" s="87"/>
      <c r="Q309" s="87"/>
      <c r="R309" s="87"/>
      <c r="S309" s="87"/>
      <c r="T309" s="88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T309" s="20" t="s">
        <v>132</v>
      </c>
      <c r="AU309" s="20" t="s">
        <v>82</v>
      </c>
    </row>
    <row r="310" s="2" customFormat="1" ht="16.5" customHeight="1">
      <c r="A310" s="41"/>
      <c r="B310" s="42"/>
      <c r="C310" s="270" t="s">
        <v>449</v>
      </c>
      <c r="D310" s="270" t="s">
        <v>298</v>
      </c>
      <c r="E310" s="271" t="s">
        <v>450</v>
      </c>
      <c r="F310" s="272" t="s">
        <v>451</v>
      </c>
      <c r="G310" s="273" t="s">
        <v>356</v>
      </c>
      <c r="H310" s="274">
        <v>28.529</v>
      </c>
      <c r="I310" s="275"/>
      <c r="J310" s="276">
        <f>ROUND(I310*H310,2)</f>
        <v>0</v>
      </c>
      <c r="K310" s="272" t="s">
        <v>129</v>
      </c>
      <c r="L310" s="277"/>
      <c r="M310" s="278" t="s">
        <v>19</v>
      </c>
      <c r="N310" s="279" t="s">
        <v>43</v>
      </c>
      <c r="O310" s="87"/>
      <c r="P310" s="216">
        <f>O310*H310</f>
        <v>0</v>
      </c>
      <c r="Q310" s="216">
        <v>0.00025000000000000001</v>
      </c>
      <c r="R310" s="216">
        <f>Q310*H310</f>
        <v>0.0071322499999999997</v>
      </c>
      <c r="S310" s="216">
        <v>0</v>
      </c>
      <c r="T310" s="217">
        <f>S310*H310</f>
        <v>0</v>
      </c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R310" s="218" t="s">
        <v>301</v>
      </c>
      <c r="AT310" s="218" t="s">
        <v>298</v>
      </c>
      <c r="AU310" s="218" t="s">
        <v>82</v>
      </c>
      <c r="AY310" s="20" t="s">
        <v>122</v>
      </c>
      <c r="BE310" s="219">
        <f>IF(N310="základní",J310,0)</f>
        <v>0</v>
      </c>
      <c r="BF310" s="219">
        <f>IF(N310="snížená",J310,0)</f>
        <v>0</v>
      </c>
      <c r="BG310" s="219">
        <f>IF(N310="zákl. přenesená",J310,0)</f>
        <v>0</v>
      </c>
      <c r="BH310" s="219">
        <f>IF(N310="sníž. přenesená",J310,0)</f>
        <v>0</v>
      </c>
      <c r="BI310" s="219">
        <f>IF(N310="nulová",J310,0)</f>
        <v>0</v>
      </c>
      <c r="BJ310" s="20" t="s">
        <v>80</v>
      </c>
      <c r="BK310" s="219">
        <f>ROUND(I310*H310,2)</f>
        <v>0</v>
      </c>
      <c r="BL310" s="20" t="s">
        <v>251</v>
      </c>
      <c r="BM310" s="218" t="s">
        <v>452</v>
      </c>
    </row>
    <row r="311" s="14" customFormat="1">
      <c r="A311" s="14"/>
      <c r="B311" s="236"/>
      <c r="C311" s="237"/>
      <c r="D311" s="227" t="s">
        <v>138</v>
      </c>
      <c r="E311" s="237"/>
      <c r="F311" s="239" t="s">
        <v>453</v>
      </c>
      <c r="G311" s="237"/>
      <c r="H311" s="240">
        <v>28.529</v>
      </c>
      <c r="I311" s="241"/>
      <c r="J311" s="237"/>
      <c r="K311" s="237"/>
      <c r="L311" s="242"/>
      <c r="M311" s="243"/>
      <c r="N311" s="244"/>
      <c r="O311" s="244"/>
      <c r="P311" s="244"/>
      <c r="Q311" s="244"/>
      <c r="R311" s="244"/>
      <c r="S311" s="244"/>
      <c r="T311" s="245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6" t="s">
        <v>138</v>
      </c>
      <c r="AU311" s="246" t="s">
        <v>82</v>
      </c>
      <c r="AV311" s="14" t="s">
        <v>82</v>
      </c>
      <c r="AW311" s="14" t="s">
        <v>4</v>
      </c>
      <c r="AX311" s="14" t="s">
        <v>80</v>
      </c>
      <c r="AY311" s="246" t="s">
        <v>122</v>
      </c>
    </row>
    <row r="312" s="2" customFormat="1" ht="16.5" customHeight="1">
      <c r="A312" s="41"/>
      <c r="B312" s="42"/>
      <c r="C312" s="207" t="s">
        <v>454</v>
      </c>
      <c r="D312" s="207" t="s">
        <v>125</v>
      </c>
      <c r="E312" s="208" t="s">
        <v>455</v>
      </c>
      <c r="F312" s="209" t="s">
        <v>456</v>
      </c>
      <c r="G312" s="210" t="s">
        <v>356</v>
      </c>
      <c r="H312" s="211">
        <v>16.699999999999999</v>
      </c>
      <c r="I312" s="212"/>
      <c r="J312" s="213">
        <f>ROUND(I312*H312,2)</f>
        <v>0</v>
      </c>
      <c r="K312" s="209" t="s">
        <v>129</v>
      </c>
      <c r="L312" s="47"/>
      <c r="M312" s="214" t="s">
        <v>19</v>
      </c>
      <c r="N312" s="215" t="s">
        <v>43</v>
      </c>
      <c r="O312" s="87"/>
      <c r="P312" s="216">
        <f>O312*H312</f>
        <v>0</v>
      </c>
      <c r="Q312" s="216">
        <v>0</v>
      </c>
      <c r="R312" s="216">
        <f>Q312*H312</f>
        <v>0</v>
      </c>
      <c r="S312" s="216">
        <v>0</v>
      </c>
      <c r="T312" s="217">
        <f>S312*H312</f>
        <v>0</v>
      </c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R312" s="218" t="s">
        <v>251</v>
      </c>
      <c r="AT312" s="218" t="s">
        <v>125</v>
      </c>
      <c r="AU312" s="218" t="s">
        <v>82</v>
      </c>
      <c r="AY312" s="20" t="s">
        <v>122</v>
      </c>
      <c r="BE312" s="219">
        <f>IF(N312="základní",J312,0)</f>
        <v>0</v>
      </c>
      <c r="BF312" s="219">
        <f>IF(N312="snížená",J312,0)</f>
        <v>0</v>
      </c>
      <c r="BG312" s="219">
        <f>IF(N312="zákl. přenesená",J312,0)</f>
        <v>0</v>
      </c>
      <c r="BH312" s="219">
        <f>IF(N312="sníž. přenesená",J312,0)</f>
        <v>0</v>
      </c>
      <c r="BI312" s="219">
        <f>IF(N312="nulová",J312,0)</f>
        <v>0</v>
      </c>
      <c r="BJ312" s="20" t="s">
        <v>80</v>
      </c>
      <c r="BK312" s="219">
        <f>ROUND(I312*H312,2)</f>
        <v>0</v>
      </c>
      <c r="BL312" s="20" t="s">
        <v>251</v>
      </c>
      <c r="BM312" s="218" t="s">
        <v>457</v>
      </c>
    </row>
    <row r="313" s="2" customFormat="1">
      <c r="A313" s="41"/>
      <c r="B313" s="42"/>
      <c r="C313" s="43"/>
      <c r="D313" s="220" t="s">
        <v>132</v>
      </c>
      <c r="E313" s="43"/>
      <c r="F313" s="221" t="s">
        <v>458</v>
      </c>
      <c r="G313" s="43"/>
      <c r="H313" s="43"/>
      <c r="I313" s="222"/>
      <c r="J313" s="43"/>
      <c r="K313" s="43"/>
      <c r="L313" s="47"/>
      <c r="M313" s="223"/>
      <c r="N313" s="224"/>
      <c r="O313" s="87"/>
      <c r="P313" s="87"/>
      <c r="Q313" s="87"/>
      <c r="R313" s="87"/>
      <c r="S313" s="87"/>
      <c r="T313" s="88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T313" s="20" t="s">
        <v>132</v>
      </c>
      <c r="AU313" s="20" t="s">
        <v>82</v>
      </c>
    </row>
    <row r="314" s="14" customFormat="1">
      <c r="A314" s="14"/>
      <c r="B314" s="236"/>
      <c r="C314" s="237"/>
      <c r="D314" s="227" t="s">
        <v>138</v>
      </c>
      <c r="E314" s="238" t="s">
        <v>19</v>
      </c>
      <c r="F314" s="239" t="s">
        <v>459</v>
      </c>
      <c r="G314" s="237"/>
      <c r="H314" s="240">
        <v>16.699999999999999</v>
      </c>
      <c r="I314" s="241"/>
      <c r="J314" s="237"/>
      <c r="K314" s="237"/>
      <c r="L314" s="242"/>
      <c r="M314" s="243"/>
      <c r="N314" s="244"/>
      <c r="O314" s="244"/>
      <c r="P314" s="244"/>
      <c r="Q314" s="244"/>
      <c r="R314" s="244"/>
      <c r="S314" s="244"/>
      <c r="T314" s="245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6" t="s">
        <v>138</v>
      </c>
      <c r="AU314" s="246" t="s">
        <v>82</v>
      </c>
      <c r="AV314" s="14" t="s">
        <v>82</v>
      </c>
      <c r="AW314" s="14" t="s">
        <v>33</v>
      </c>
      <c r="AX314" s="14" t="s">
        <v>80</v>
      </c>
      <c r="AY314" s="246" t="s">
        <v>122</v>
      </c>
    </row>
    <row r="315" s="2" customFormat="1" ht="16.5" customHeight="1">
      <c r="A315" s="41"/>
      <c r="B315" s="42"/>
      <c r="C315" s="270" t="s">
        <v>460</v>
      </c>
      <c r="D315" s="270" t="s">
        <v>298</v>
      </c>
      <c r="E315" s="271" t="s">
        <v>461</v>
      </c>
      <c r="F315" s="272" t="s">
        <v>462</v>
      </c>
      <c r="G315" s="273" t="s">
        <v>356</v>
      </c>
      <c r="H315" s="274">
        <v>18.036000000000001</v>
      </c>
      <c r="I315" s="275"/>
      <c r="J315" s="276">
        <f>ROUND(I315*H315,2)</f>
        <v>0</v>
      </c>
      <c r="K315" s="272" t="s">
        <v>19</v>
      </c>
      <c r="L315" s="277"/>
      <c r="M315" s="278" t="s">
        <v>19</v>
      </c>
      <c r="N315" s="279" t="s">
        <v>43</v>
      </c>
      <c r="O315" s="87"/>
      <c r="P315" s="216">
        <f>O315*H315</f>
        <v>0</v>
      </c>
      <c r="Q315" s="216">
        <v>0.00016000000000000001</v>
      </c>
      <c r="R315" s="216">
        <f>Q315*H315</f>
        <v>0.0028857600000000007</v>
      </c>
      <c r="S315" s="216">
        <v>0</v>
      </c>
      <c r="T315" s="217">
        <f>S315*H315</f>
        <v>0</v>
      </c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R315" s="218" t="s">
        <v>301</v>
      </c>
      <c r="AT315" s="218" t="s">
        <v>298</v>
      </c>
      <c r="AU315" s="218" t="s">
        <v>82</v>
      </c>
      <c r="AY315" s="20" t="s">
        <v>122</v>
      </c>
      <c r="BE315" s="219">
        <f>IF(N315="základní",J315,0)</f>
        <v>0</v>
      </c>
      <c r="BF315" s="219">
        <f>IF(N315="snížená",J315,0)</f>
        <v>0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20" t="s">
        <v>80</v>
      </c>
      <c r="BK315" s="219">
        <f>ROUND(I315*H315,2)</f>
        <v>0</v>
      </c>
      <c r="BL315" s="20" t="s">
        <v>251</v>
      </c>
      <c r="BM315" s="218" t="s">
        <v>463</v>
      </c>
    </row>
    <row r="316" s="14" customFormat="1">
      <c r="A316" s="14"/>
      <c r="B316" s="236"/>
      <c r="C316" s="237"/>
      <c r="D316" s="227" t="s">
        <v>138</v>
      </c>
      <c r="E316" s="237"/>
      <c r="F316" s="239" t="s">
        <v>464</v>
      </c>
      <c r="G316" s="237"/>
      <c r="H316" s="240">
        <v>18.036000000000001</v>
      </c>
      <c r="I316" s="241"/>
      <c r="J316" s="237"/>
      <c r="K316" s="237"/>
      <c r="L316" s="242"/>
      <c r="M316" s="243"/>
      <c r="N316" s="244"/>
      <c r="O316" s="244"/>
      <c r="P316" s="244"/>
      <c r="Q316" s="244"/>
      <c r="R316" s="244"/>
      <c r="S316" s="244"/>
      <c r="T316" s="245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6" t="s">
        <v>138</v>
      </c>
      <c r="AU316" s="246" t="s">
        <v>82</v>
      </c>
      <c r="AV316" s="14" t="s">
        <v>82</v>
      </c>
      <c r="AW316" s="14" t="s">
        <v>4</v>
      </c>
      <c r="AX316" s="14" t="s">
        <v>80</v>
      </c>
      <c r="AY316" s="246" t="s">
        <v>122</v>
      </c>
    </row>
    <row r="317" s="2" customFormat="1" ht="24.15" customHeight="1">
      <c r="A317" s="41"/>
      <c r="B317" s="42"/>
      <c r="C317" s="207" t="s">
        <v>465</v>
      </c>
      <c r="D317" s="207" t="s">
        <v>125</v>
      </c>
      <c r="E317" s="208" t="s">
        <v>466</v>
      </c>
      <c r="F317" s="209" t="s">
        <v>467</v>
      </c>
      <c r="G317" s="210" t="s">
        <v>273</v>
      </c>
      <c r="H317" s="269"/>
      <c r="I317" s="212"/>
      <c r="J317" s="213">
        <f>ROUND(I317*H317,2)</f>
        <v>0</v>
      </c>
      <c r="K317" s="209" t="s">
        <v>129</v>
      </c>
      <c r="L317" s="47"/>
      <c r="M317" s="214" t="s">
        <v>19</v>
      </c>
      <c r="N317" s="215" t="s">
        <v>43</v>
      </c>
      <c r="O317" s="87"/>
      <c r="P317" s="216">
        <f>O317*H317</f>
        <v>0</v>
      </c>
      <c r="Q317" s="216">
        <v>0</v>
      </c>
      <c r="R317" s="216">
        <f>Q317*H317</f>
        <v>0</v>
      </c>
      <c r="S317" s="216">
        <v>0</v>
      </c>
      <c r="T317" s="217">
        <f>S317*H317</f>
        <v>0</v>
      </c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R317" s="218" t="s">
        <v>251</v>
      </c>
      <c r="AT317" s="218" t="s">
        <v>125</v>
      </c>
      <c r="AU317" s="218" t="s">
        <v>82</v>
      </c>
      <c r="AY317" s="20" t="s">
        <v>122</v>
      </c>
      <c r="BE317" s="219">
        <f>IF(N317="základní",J317,0)</f>
        <v>0</v>
      </c>
      <c r="BF317" s="219">
        <f>IF(N317="snížená",J317,0)</f>
        <v>0</v>
      </c>
      <c r="BG317" s="219">
        <f>IF(N317="zákl. přenesená",J317,0)</f>
        <v>0</v>
      </c>
      <c r="BH317" s="219">
        <f>IF(N317="sníž. přenesená",J317,0)</f>
        <v>0</v>
      </c>
      <c r="BI317" s="219">
        <f>IF(N317="nulová",J317,0)</f>
        <v>0</v>
      </c>
      <c r="BJ317" s="20" t="s">
        <v>80</v>
      </c>
      <c r="BK317" s="219">
        <f>ROUND(I317*H317,2)</f>
        <v>0</v>
      </c>
      <c r="BL317" s="20" t="s">
        <v>251</v>
      </c>
      <c r="BM317" s="218" t="s">
        <v>468</v>
      </c>
    </row>
    <row r="318" s="2" customFormat="1">
      <c r="A318" s="41"/>
      <c r="B318" s="42"/>
      <c r="C318" s="43"/>
      <c r="D318" s="220" t="s">
        <v>132</v>
      </c>
      <c r="E318" s="43"/>
      <c r="F318" s="221" t="s">
        <v>469</v>
      </c>
      <c r="G318" s="43"/>
      <c r="H318" s="43"/>
      <c r="I318" s="222"/>
      <c r="J318" s="43"/>
      <c r="K318" s="43"/>
      <c r="L318" s="47"/>
      <c r="M318" s="223"/>
      <c r="N318" s="224"/>
      <c r="O318" s="87"/>
      <c r="P318" s="87"/>
      <c r="Q318" s="87"/>
      <c r="R318" s="87"/>
      <c r="S318" s="87"/>
      <c r="T318" s="88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T318" s="20" t="s">
        <v>132</v>
      </c>
      <c r="AU318" s="20" t="s">
        <v>82</v>
      </c>
    </row>
    <row r="319" s="12" customFormat="1" ht="22.8" customHeight="1">
      <c r="A319" s="12"/>
      <c r="B319" s="191"/>
      <c r="C319" s="192"/>
      <c r="D319" s="193" t="s">
        <v>71</v>
      </c>
      <c r="E319" s="205" t="s">
        <v>470</v>
      </c>
      <c r="F319" s="205" t="s">
        <v>471</v>
      </c>
      <c r="G319" s="192"/>
      <c r="H319" s="192"/>
      <c r="I319" s="195"/>
      <c r="J319" s="206">
        <f>BK319</f>
        <v>0</v>
      </c>
      <c r="K319" s="192"/>
      <c r="L319" s="197"/>
      <c r="M319" s="198"/>
      <c r="N319" s="199"/>
      <c r="O319" s="199"/>
      <c r="P319" s="200">
        <f>SUM(P320:P349)</f>
        <v>0</v>
      </c>
      <c r="Q319" s="199"/>
      <c r="R319" s="200">
        <f>SUM(R320:R349)</f>
        <v>0.0076495399999999989</v>
      </c>
      <c r="S319" s="199"/>
      <c r="T319" s="201">
        <f>SUM(T320:T349)</f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202" t="s">
        <v>82</v>
      </c>
      <c r="AT319" s="203" t="s">
        <v>71</v>
      </c>
      <c r="AU319" s="203" t="s">
        <v>80</v>
      </c>
      <c r="AY319" s="202" t="s">
        <v>122</v>
      </c>
      <c r="BK319" s="204">
        <f>SUM(BK320:BK349)</f>
        <v>0</v>
      </c>
    </row>
    <row r="320" s="2" customFormat="1" ht="16.5" customHeight="1">
      <c r="A320" s="41"/>
      <c r="B320" s="42"/>
      <c r="C320" s="207" t="s">
        <v>472</v>
      </c>
      <c r="D320" s="207" t="s">
        <v>125</v>
      </c>
      <c r="E320" s="208" t="s">
        <v>473</v>
      </c>
      <c r="F320" s="209" t="s">
        <v>474</v>
      </c>
      <c r="G320" s="210" t="s">
        <v>128</v>
      </c>
      <c r="H320" s="211">
        <v>18.806999999999999</v>
      </c>
      <c r="I320" s="212"/>
      <c r="J320" s="213">
        <f>ROUND(I320*H320,2)</f>
        <v>0</v>
      </c>
      <c r="K320" s="209" t="s">
        <v>129</v>
      </c>
      <c r="L320" s="47"/>
      <c r="M320" s="214" t="s">
        <v>19</v>
      </c>
      <c r="N320" s="215" t="s">
        <v>43</v>
      </c>
      <c r="O320" s="87"/>
      <c r="P320" s="216">
        <f>O320*H320</f>
        <v>0</v>
      </c>
      <c r="Q320" s="216">
        <v>6.0000000000000002E-05</v>
      </c>
      <c r="R320" s="216">
        <f>Q320*H320</f>
        <v>0.00112842</v>
      </c>
      <c r="S320" s="216">
        <v>0</v>
      </c>
      <c r="T320" s="217">
        <f>S320*H320</f>
        <v>0</v>
      </c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R320" s="218" t="s">
        <v>251</v>
      </c>
      <c r="AT320" s="218" t="s">
        <v>125</v>
      </c>
      <c r="AU320" s="218" t="s">
        <v>82</v>
      </c>
      <c r="AY320" s="20" t="s">
        <v>122</v>
      </c>
      <c r="BE320" s="219">
        <f>IF(N320="základní",J320,0)</f>
        <v>0</v>
      </c>
      <c r="BF320" s="219">
        <f>IF(N320="snížená",J320,0)</f>
        <v>0</v>
      </c>
      <c r="BG320" s="219">
        <f>IF(N320="zákl. přenesená",J320,0)</f>
        <v>0</v>
      </c>
      <c r="BH320" s="219">
        <f>IF(N320="sníž. přenesená",J320,0)</f>
        <v>0</v>
      </c>
      <c r="BI320" s="219">
        <f>IF(N320="nulová",J320,0)</f>
        <v>0</v>
      </c>
      <c r="BJ320" s="20" t="s">
        <v>80</v>
      </c>
      <c r="BK320" s="219">
        <f>ROUND(I320*H320,2)</f>
        <v>0</v>
      </c>
      <c r="BL320" s="20" t="s">
        <v>251</v>
      </c>
      <c r="BM320" s="218" t="s">
        <v>475</v>
      </c>
    </row>
    <row r="321" s="2" customFormat="1">
      <c r="A321" s="41"/>
      <c r="B321" s="42"/>
      <c r="C321" s="43"/>
      <c r="D321" s="220" t="s">
        <v>132</v>
      </c>
      <c r="E321" s="43"/>
      <c r="F321" s="221" t="s">
        <v>476</v>
      </c>
      <c r="G321" s="43"/>
      <c r="H321" s="43"/>
      <c r="I321" s="222"/>
      <c r="J321" s="43"/>
      <c r="K321" s="43"/>
      <c r="L321" s="47"/>
      <c r="M321" s="223"/>
      <c r="N321" s="224"/>
      <c r="O321" s="87"/>
      <c r="P321" s="87"/>
      <c r="Q321" s="87"/>
      <c r="R321" s="87"/>
      <c r="S321" s="87"/>
      <c r="T321" s="88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T321" s="20" t="s">
        <v>132</v>
      </c>
      <c r="AU321" s="20" t="s">
        <v>82</v>
      </c>
    </row>
    <row r="322" s="13" customFormat="1">
      <c r="A322" s="13"/>
      <c r="B322" s="225"/>
      <c r="C322" s="226"/>
      <c r="D322" s="227" t="s">
        <v>138</v>
      </c>
      <c r="E322" s="228" t="s">
        <v>19</v>
      </c>
      <c r="F322" s="229" t="s">
        <v>477</v>
      </c>
      <c r="G322" s="226"/>
      <c r="H322" s="228" t="s">
        <v>19</v>
      </c>
      <c r="I322" s="230"/>
      <c r="J322" s="226"/>
      <c r="K322" s="226"/>
      <c r="L322" s="231"/>
      <c r="M322" s="232"/>
      <c r="N322" s="233"/>
      <c r="O322" s="233"/>
      <c r="P322" s="233"/>
      <c r="Q322" s="233"/>
      <c r="R322" s="233"/>
      <c r="S322" s="233"/>
      <c r="T322" s="23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5" t="s">
        <v>138</v>
      </c>
      <c r="AU322" s="235" t="s">
        <v>82</v>
      </c>
      <c r="AV322" s="13" t="s">
        <v>80</v>
      </c>
      <c r="AW322" s="13" t="s">
        <v>33</v>
      </c>
      <c r="AX322" s="13" t="s">
        <v>72</v>
      </c>
      <c r="AY322" s="235" t="s">
        <v>122</v>
      </c>
    </row>
    <row r="323" s="14" customFormat="1">
      <c r="A323" s="14"/>
      <c r="B323" s="236"/>
      <c r="C323" s="237"/>
      <c r="D323" s="227" t="s">
        <v>138</v>
      </c>
      <c r="E323" s="238" t="s">
        <v>19</v>
      </c>
      <c r="F323" s="239" t="s">
        <v>478</v>
      </c>
      <c r="G323" s="237"/>
      <c r="H323" s="240">
        <v>17.280000000000001</v>
      </c>
      <c r="I323" s="241"/>
      <c r="J323" s="237"/>
      <c r="K323" s="237"/>
      <c r="L323" s="242"/>
      <c r="M323" s="243"/>
      <c r="N323" s="244"/>
      <c r="O323" s="244"/>
      <c r="P323" s="244"/>
      <c r="Q323" s="244"/>
      <c r="R323" s="244"/>
      <c r="S323" s="244"/>
      <c r="T323" s="245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6" t="s">
        <v>138</v>
      </c>
      <c r="AU323" s="246" t="s">
        <v>82</v>
      </c>
      <c r="AV323" s="14" t="s">
        <v>82</v>
      </c>
      <c r="AW323" s="14" t="s">
        <v>33</v>
      </c>
      <c r="AX323" s="14" t="s">
        <v>72</v>
      </c>
      <c r="AY323" s="246" t="s">
        <v>122</v>
      </c>
    </row>
    <row r="324" s="14" customFormat="1">
      <c r="A324" s="14"/>
      <c r="B324" s="236"/>
      <c r="C324" s="237"/>
      <c r="D324" s="227" t="s">
        <v>138</v>
      </c>
      <c r="E324" s="238" t="s">
        <v>19</v>
      </c>
      <c r="F324" s="239" t="s">
        <v>479</v>
      </c>
      <c r="G324" s="237"/>
      <c r="H324" s="240">
        <v>1.5269999999999999</v>
      </c>
      <c r="I324" s="241"/>
      <c r="J324" s="237"/>
      <c r="K324" s="237"/>
      <c r="L324" s="242"/>
      <c r="M324" s="243"/>
      <c r="N324" s="244"/>
      <c r="O324" s="244"/>
      <c r="P324" s="244"/>
      <c r="Q324" s="244"/>
      <c r="R324" s="244"/>
      <c r="S324" s="244"/>
      <c r="T324" s="245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6" t="s">
        <v>138</v>
      </c>
      <c r="AU324" s="246" t="s">
        <v>82</v>
      </c>
      <c r="AV324" s="14" t="s">
        <v>82</v>
      </c>
      <c r="AW324" s="14" t="s">
        <v>33</v>
      </c>
      <c r="AX324" s="14" t="s">
        <v>72</v>
      </c>
      <c r="AY324" s="246" t="s">
        <v>122</v>
      </c>
    </row>
    <row r="325" s="16" customFormat="1">
      <c r="A325" s="16"/>
      <c r="B325" s="258"/>
      <c r="C325" s="259"/>
      <c r="D325" s="227" t="s">
        <v>138</v>
      </c>
      <c r="E325" s="260" t="s">
        <v>19</v>
      </c>
      <c r="F325" s="261" t="s">
        <v>158</v>
      </c>
      <c r="G325" s="259"/>
      <c r="H325" s="262">
        <v>18.807000000000002</v>
      </c>
      <c r="I325" s="263"/>
      <c r="J325" s="259"/>
      <c r="K325" s="259"/>
      <c r="L325" s="264"/>
      <c r="M325" s="265"/>
      <c r="N325" s="266"/>
      <c r="O325" s="266"/>
      <c r="P325" s="266"/>
      <c r="Q325" s="266"/>
      <c r="R325" s="266"/>
      <c r="S325" s="266"/>
      <c r="T325" s="267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T325" s="268" t="s">
        <v>138</v>
      </c>
      <c r="AU325" s="268" t="s">
        <v>82</v>
      </c>
      <c r="AV325" s="16" t="s">
        <v>130</v>
      </c>
      <c r="AW325" s="16" t="s">
        <v>33</v>
      </c>
      <c r="AX325" s="16" t="s">
        <v>80</v>
      </c>
      <c r="AY325" s="268" t="s">
        <v>122</v>
      </c>
    </row>
    <row r="326" s="2" customFormat="1" ht="16.5" customHeight="1">
      <c r="A326" s="41"/>
      <c r="B326" s="42"/>
      <c r="C326" s="207" t="s">
        <v>480</v>
      </c>
      <c r="D326" s="207" t="s">
        <v>125</v>
      </c>
      <c r="E326" s="208" t="s">
        <v>481</v>
      </c>
      <c r="F326" s="209" t="s">
        <v>482</v>
      </c>
      <c r="G326" s="210" t="s">
        <v>128</v>
      </c>
      <c r="H326" s="211">
        <v>1.6299999999999999</v>
      </c>
      <c r="I326" s="212"/>
      <c r="J326" s="213">
        <f>ROUND(I326*H326,2)</f>
        <v>0</v>
      </c>
      <c r="K326" s="209" t="s">
        <v>129</v>
      </c>
      <c r="L326" s="47"/>
      <c r="M326" s="214" t="s">
        <v>19</v>
      </c>
      <c r="N326" s="215" t="s">
        <v>43</v>
      </c>
      <c r="O326" s="87"/>
      <c r="P326" s="216">
        <f>O326*H326</f>
        <v>0</v>
      </c>
      <c r="Q326" s="216">
        <v>0.00010000000000000001</v>
      </c>
      <c r="R326" s="216">
        <f>Q326*H326</f>
        <v>0.00016300000000000001</v>
      </c>
      <c r="S326" s="216">
        <v>0</v>
      </c>
      <c r="T326" s="217">
        <f>S326*H326</f>
        <v>0</v>
      </c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R326" s="218" t="s">
        <v>251</v>
      </c>
      <c r="AT326" s="218" t="s">
        <v>125</v>
      </c>
      <c r="AU326" s="218" t="s">
        <v>82</v>
      </c>
      <c r="AY326" s="20" t="s">
        <v>122</v>
      </c>
      <c r="BE326" s="219">
        <f>IF(N326="základní",J326,0)</f>
        <v>0</v>
      </c>
      <c r="BF326" s="219">
        <f>IF(N326="snížená",J326,0)</f>
        <v>0</v>
      </c>
      <c r="BG326" s="219">
        <f>IF(N326="zákl. přenesená",J326,0)</f>
        <v>0</v>
      </c>
      <c r="BH326" s="219">
        <f>IF(N326="sníž. přenesená",J326,0)</f>
        <v>0</v>
      </c>
      <c r="BI326" s="219">
        <f>IF(N326="nulová",J326,0)</f>
        <v>0</v>
      </c>
      <c r="BJ326" s="20" t="s">
        <v>80</v>
      </c>
      <c r="BK326" s="219">
        <f>ROUND(I326*H326,2)</f>
        <v>0</v>
      </c>
      <c r="BL326" s="20" t="s">
        <v>251</v>
      </c>
      <c r="BM326" s="218" t="s">
        <v>483</v>
      </c>
    </row>
    <row r="327" s="2" customFormat="1">
      <c r="A327" s="41"/>
      <c r="B327" s="42"/>
      <c r="C327" s="43"/>
      <c r="D327" s="220" t="s">
        <v>132</v>
      </c>
      <c r="E327" s="43"/>
      <c r="F327" s="221" t="s">
        <v>484</v>
      </c>
      <c r="G327" s="43"/>
      <c r="H327" s="43"/>
      <c r="I327" s="222"/>
      <c r="J327" s="43"/>
      <c r="K327" s="43"/>
      <c r="L327" s="47"/>
      <c r="M327" s="223"/>
      <c r="N327" s="224"/>
      <c r="O327" s="87"/>
      <c r="P327" s="87"/>
      <c r="Q327" s="87"/>
      <c r="R327" s="87"/>
      <c r="S327" s="87"/>
      <c r="T327" s="88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T327" s="20" t="s">
        <v>132</v>
      </c>
      <c r="AU327" s="20" t="s">
        <v>82</v>
      </c>
    </row>
    <row r="328" s="14" customFormat="1">
      <c r="A328" s="14"/>
      <c r="B328" s="236"/>
      <c r="C328" s="237"/>
      <c r="D328" s="227" t="s">
        <v>138</v>
      </c>
      <c r="E328" s="238" t="s">
        <v>19</v>
      </c>
      <c r="F328" s="239" t="s">
        <v>485</v>
      </c>
      <c r="G328" s="237"/>
      <c r="H328" s="240">
        <v>1.0800000000000001</v>
      </c>
      <c r="I328" s="241"/>
      <c r="J328" s="237"/>
      <c r="K328" s="237"/>
      <c r="L328" s="242"/>
      <c r="M328" s="243"/>
      <c r="N328" s="244"/>
      <c r="O328" s="244"/>
      <c r="P328" s="244"/>
      <c r="Q328" s="244"/>
      <c r="R328" s="244"/>
      <c r="S328" s="244"/>
      <c r="T328" s="245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6" t="s">
        <v>138</v>
      </c>
      <c r="AU328" s="246" t="s">
        <v>82</v>
      </c>
      <c r="AV328" s="14" t="s">
        <v>82</v>
      </c>
      <c r="AW328" s="14" t="s">
        <v>33</v>
      </c>
      <c r="AX328" s="14" t="s">
        <v>72</v>
      </c>
      <c r="AY328" s="246" t="s">
        <v>122</v>
      </c>
    </row>
    <row r="329" s="14" customFormat="1">
      <c r="A329" s="14"/>
      <c r="B329" s="236"/>
      <c r="C329" s="237"/>
      <c r="D329" s="227" t="s">
        <v>138</v>
      </c>
      <c r="E329" s="238" t="s">
        <v>19</v>
      </c>
      <c r="F329" s="239" t="s">
        <v>486</v>
      </c>
      <c r="G329" s="237"/>
      <c r="H329" s="240">
        <v>0.55000000000000004</v>
      </c>
      <c r="I329" s="241"/>
      <c r="J329" s="237"/>
      <c r="K329" s="237"/>
      <c r="L329" s="242"/>
      <c r="M329" s="243"/>
      <c r="N329" s="244"/>
      <c r="O329" s="244"/>
      <c r="P329" s="244"/>
      <c r="Q329" s="244"/>
      <c r="R329" s="244"/>
      <c r="S329" s="244"/>
      <c r="T329" s="245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6" t="s">
        <v>138</v>
      </c>
      <c r="AU329" s="246" t="s">
        <v>82</v>
      </c>
      <c r="AV329" s="14" t="s">
        <v>82</v>
      </c>
      <c r="AW329" s="14" t="s">
        <v>33</v>
      </c>
      <c r="AX329" s="14" t="s">
        <v>72</v>
      </c>
      <c r="AY329" s="246" t="s">
        <v>122</v>
      </c>
    </row>
    <row r="330" s="16" customFormat="1">
      <c r="A330" s="16"/>
      <c r="B330" s="258"/>
      <c r="C330" s="259"/>
      <c r="D330" s="227" t="s">
        <v>138</v>
      </c>
      <c r="E330" s="260" t="s">
        <v>19</v>
      </c>
      <c r="F330" s="261" t="s">
        <v>158</v>
      </c>
      <c r="G330" s="259"/>
      <c r="H330" s="262">
        <v>1.6300000000000001</v>
      </c>
      <c r="I330" s="263"/>
      <c r="J330" s="259"/>
      <c r="K330" s="259"/>
      <c r="L330" s="264"/>
      <c r="M330" s="265"/>
      <c r="N330" s="266"/>
      <c r="O330" s="266"/>
      <c r="P330" s="266"/>
      <c r="Q330" s="266"/>
      <c r="R330" s="266"/>
      <c r="S330" s="266"/>
      <c r="T330" s="267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T330" s="268" t="s">
        <v>138</v>
      </c>
      <c r="AU330" s="268" t="s">
        <v>82</v>
      </c>
      <c r="AV330" s="16" t="s">
        <v>130</v>
      </c>
      <c r="AW330" s="16" t="s">
        <v>33</v>
      </c>
      <c r="AX330" s="16" t="s">
        <v>80</v>
      </c>
      <c r="AY330" s="268" t="s">
        <v>122</v>
      </c>
    </row>
    <row r="331" s="2" customFormat="1" ht="16.5" customHeight="1">
      <c r="A331" s="41"/>
      <c r="B331" s="42"/>
      <c r="C331" s="207" t="s">
        <v>487</v>
      </c>
      <c r="D331" s="207" t="s">
        <v>125</v>
      </c>
      <c r="E331" s="208" t="s">
        <v>488</v>
      </c>
      <c r="F331" s="209" t="s">
        <v>489</v>
      </c>
      <c r="G331" s="210" t="s">
        <v>356</v>
      </c>
      <c r="H331" s="211">
        <v>16</v>
      </c>
      <c r="I331" s="212"/>
      <c r="J331" s="213">
        <f>ROUND(I331*H331,2)</f>
        <v>0</v>
      </c>
      <c r="K331" s="209" t="s">
        <v>129</v>
      </c>
      <c r="L331" s="47"/>
      <c r="M331" s="214" t="s">
        <v>19</v>
      </c>
      <c r="N331" s="215" t="s">
        <v>43</v>
      </c>
      <c r="O331" s="87"/>
      <c r="P331" s="216">
        <f>O331*H331</f>
        <v>0</v>
      </c>
      <c r="Q331" s="216">
        <v>1.0000000000000001E-05</v>
      </c>
      <c r="R331" s="216">
        <f>Q331*H331</f>
        <v>0.00016000000000000001</v>
      </c>
      <c r="S331" s="216">
        <v>0</v>
      </c>
      <c r="T331" s="217">
        <f>S331*H331</f>
        <v>0</v>
      </c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R331" s="218" t="s">
        <v>251</v>
      </c>
      <c r="AT331" s="218" t="s">
        <v>125</v>
      </c>
      <c r="AU331" s="218" t="s">
        <v>82</v>
      </c>
      <c r="AY331" s="20" t="s">
        <v>122</v>
      </c>
      <c r="BE331" s="219">
        <f>IF(N331="základní",J331,0)</f>
        <v>0</v>
      </c>
      <c r="BF331" s="219">
        <f>IF(N331="snížená",J331,0)</f>
        <v>0</v>
      </c>
      <c r="BG331" s="219">
        <f>IF(N331="zákl. přenesená",J331,0)</f>
        <v>0</v>
      </c>
      <c r="BH331" s="219">
        <f>IF(N331="sníž. přenesená",J331,0)</f>
        <v>0</v>
      </c>
      <c r="BI331" s="219">
        <f>IF(N331="nulová",J331,0)</f>
        <v>0</v>
      </c>
      <c r="BJ331" s="20" t="s">
        <v>80</v>
      </c>
      <c r="BK331" s="219">
        <f>ROUND(I331*H331,2)</f>
        <v>0</v>
      </c>
      <c r="BL331" s="20" t="s">
        <v>251</v>
      </c>
      <c r="BM331" s="218" t="s">
        <v>490</v>
      </c>
    </row>
    <row r="332" s="2" customFormat="1">
      <c r="A332" s="41"/>
      <c r="B332" s="42"/>
      <c r="C332" s="43"/>
      <c r="D332" s="220" t="s">
        <v>132</v>
      </c>
      <c r="E332" s="43"/>
      <c r="F332" s="221" t="s">
        <v>491</v>
      </c>
      <c r="G332" s="43"/>
      <c r="H332" s="43"/>
      <c r="I332" s="222"/>
      <c r="J332" s="43"/>
      <c r="K332" s="43"/>
      <c r="L332" s="47"/>
      <c r="M332" s="223"/>
      <c r="N332" s="224"/>
      <c r="O332" s="87"/>
      <c r="P332" s="87"/>
      <c r="Q332" s="87"/>
      <c r="R332" s="87"/>
      <c r="S332" s="87"/>
      <c r="T332" s="88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T332" s="20" t="s">
        <v>132</v>
      </c>
      <c r="AU332" s="20" t="s">
        <v>82</v>
      </c>
    </row>
    <row r="333" s="13" customFormat="1">
      <c r="A333" s="13"/>
      <c r="B333" s="225"/>
      <c r="C333" s="226"/>
      <c r="D333" s="227" t="s">
        <v>138</v>
      </c>
      <c r="E333" s="228" t="s">
        <v>19</v>
      </c>
      <c r="F333" s="229" t="s">
        <v>492</v>
      </c>
      <c r="G333" s="226"/>
      <c r="H333" s="228" t="s">
        <v>19</v>
      </c>
      <c r="I333" s="230"/>
      <c r="J333" s="226"/>
      <c r="K333" s="226"/>
      <c r="L333" s="231"/>
      <c r="M333" s="232"/>
      <c r="N333" s="233"/>
      <c r="O333" s="233"/>
      <c r="P333" s="233"/>
      <c r="Q333" s="233"/>
      <c r="R333" s="233"/>
      <c r="S333" s="233"/>
      <c r="T333" s="234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5" t="s">
        <v>138</v>
      </c>
      <c r="AU333" s="235" t="s">
        <v>82</v>
      </c>
      <c r="AV333" s="13" t="s">
        <v>80</v>
      </c>
      <c r="AW333" s="13" t="s">
        <v>33</v>
      </c>
      <c r="AX333" s="13" t="s">
        <v>72</v>
      </c>
      <c r="AY333" s="235" t="s">
        <v>122</v>
      </c>
    </row>
    <row r="334" s="14" customFormat="1">
      <c r="A334" s="14"/>
      <c r="B334" s="236"/>
      <c r="C334" s="237"/>
      <c r="D334" s="227" t="s">
        <v>138</v>
      </c>
      <c r="E334" s="238" t="s">
        <v>19</v>
      </c>
      <c r="F334" s="239" t="s">
        <v>493</v>
      </c>
      <c r="G334" s="237"/>
      <c r="H334" s="240">
        <v>16</v>
      </c>
      <c r="I334" s="241"/>
      <c r="J334" s="237"/>
      <c r="K334" s="237"/>
      <c r="L334" s="242"/>
      <c r="M334" s="243"/>
      <c r="N334" s="244"/>
      <c r="O334" s="244"/>
      <c r="P334" s="244"/>
      <c r="Q334" s="244"/>
      <c r="R334" s="244"/>
      <c r="S334" s="244"/>
      <c r="T334" s="245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6" t="s">
        <v>138</v>
      </c>
      <c r="AU334" s="246" t="s">
        <v>82</v>
      </c>
      <c r="AV334" s="14" t="s">
        <v>82</v>
      </c>
      <c r="AW334" s="14" t="s">
        <v>33</v>
      </c>
      <c r="AX334" s="14" t="s">
        <v>80</v>
      </c>
      <c r="AY334" s="246" t="s">
        <v>122</v>
      </c>
    </row>
    <row r="335" s="2" customFormat="1" ht="16.5" customHeight="1">
      <c r="A335" s="41"/>
      <c r="B335" s="42"/>
      <c r="C335" s="207" t="s">
        <v>494</v>
      </c>
      <c r="D335" s="207" t="s">
        <v>125</v>
      </c>
      <c r="E335" s="208" t="s">
        <v>495</v>
      </c>
      <c r="F335" s="209" t="s">
        <v>496</v>
      </c>
      <c r="G335" s="210" t="s">
        <v>128</v>
      </c>
      <c r="H335" s="211">
        <v>18.806999999999999</v>
      </c>
      <c r="I335" s="212"/>
      <c r="J335" s="213">
        <f>ROUND(I335*H335,2)</f>
        <v>0</v>
      </c>
      <c r="K335" s="209" t="s">
        <v>129</v>
      </c>
      <c r="L335" s="47"/>
      <c r="M335" s="214" t="s">
        <v>19</v>
      </c>
      <c r="N335" s="215" t="s">
        <v>43</v>
      </c>
      <c r="O335" s="87"/>
      <c r="P335" s="216">
        <f>O335*H335</f>
        <v>0</v>
      </c>
      <c r="Q335" s="216">
        <v>0.00013999999999999999</v>
      </c>
      <c r="R335" s="216">
        <f>Q335*H335</f>
        <v>0.0026329799999999996</v>
      </c>
      <c r="S335" s="216">
        <v>0</v>
      </c>
      <c r="T335" s="217">
        <f>S335*H335</f>
        <v>0</v>
      </c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R335" s="218" t="s">
        <v>251</v>
      </c>
      <c r="AT335" s="218" t="s">
        <v>125</v>
      </c>
      <c r="AU335" s="218" t="s">
        <v>82</v>
      </c>
      <c r="AY335" s="20" t="s">
        <v>122</v>
      </c>
      <c r="BE335" s="219">
        <f>IF(N335="základní",J335,0)</f>
        <v>0</v>
      </c>
      <c r="BF335" s="219">
        <f>IF(N335="snížená",J335,0)</f>
        <v>0</v>
      </c>
      <c r="BG335" s="219">
        <f>IF(N335="zákl. přenesená",J335,0)</f>
        <v>0</v>
      </c>
      <c r="BH335" s="219">
        <f>IF(N335="sníž. přenesená",J335,0)</f>
        <v>0</v>
      </c>
      <c r="BI335" s="219">
        <f>IF(N335="nulová",J335,0)</f>
        <v>0</v>
      </c>
      <c r="BJ335" s="20" t="s">
        <v>80</v>
      </c>
      <c r="BK335" s="219">
        <f>ROUND(I335*H335,2)</f>
        <v>0</v>
      </c>
      <c r="BL335" s="20" t="s">
        <v>251</v>
      </c>
      <c r="BM335" s="218" t="s">
        <v>497</v>
      </c>
    </row>
    <row r="336" s="2" customFormat="1">
      <c r="A336" s="41"/>
      <c r="B336" s="42"/>
      <c r="C336" s="43"/>
      <c r="D336" s="220" t="s">
        <v>132</v>
      </c>
      <c r="E336" s="43"/>
      <c r="F336" s="221" t="s">
        <v>498</v>
      </c>
      <c r="G336" s="43"/>
      <c r="H336" s="43"/>
      <c r="I336" s="222"/>
      <c r="J336" s="43"/>
      <c r="K336" s="43"/>
      <c r="L336" s="47"/>
      <c r="M336" s="223"/>
      <c r="N336" s="224"/>
      <c r="O336" s="87"/>
      <c r="P336" s="87"/>
      <c r="Q336" s="87"/>
      <c r="R336" s="87"/>
      <c r="S336" s="87"/>
      <c r="T336" s="88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T336" s="20" t="s">
        <v>132</v>
      </c>
      <c r="AU336" s="20" t="s">
        <v>82</v>
      </c>
    </row>
    <row r="337" s="2" customFormat="1" ht="16.5" customHeight="1">
      <c r="A337" s="41"/>
      <c r="B337" s="42"/>
      <c r="C337" s="207" t="s">
        <v>499</v>
      </c>
      <c r="D337" s="207" t="s">
        <v>125</v>
      </c>
      <c r="E337" s="208" t="s">
        <v>500</v>
      </c>
      <c r="F337" s="209" t="s">
        <v>501</v>
      </c>
      <c r="G337" s="210" t="s">
        <v>128</v>
      </c>
      <c r="H337" s="211">
        <v>18.806999999999999</v>
      </c>
      <c r="I337" s="212"/>
      <c r="J337" s="213">
        <f>ROUND(I337*H337,2)</f>
        <v>0</v>
      </c>
      <c r="K337" s="209" t="s">
        <v>129</v>
      </c>
      <c r="L337" s="47"/>
      <c r="M337" s="214" t="s">
        <v>19</v>
      </c>
      <c r="N337" s="215" t="s">
        <v>43</v>
      </c>
      <c r="O337" s="87"/>
      <c r="P337" s="216">
        <f>O337*H337</f>
        <v>0</v>
      </c>
      <c r="Q337" s="216">
        <v>0.00012</v>
      </c>
      <c r="R337" s="216">
        <f>Q337*H337</f>
        <v>0.00225684</v>
      </c>
      <c r="S337" s="216">
        <v>0</v>
      </c>
      <c r="T337" s="217">
        <f>S337*H337</f>
        <v>0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18" t="s">
        <v>251</v>
      </c>
      <c r="AT337" s="218" t="s">
        <v>125</v>
      </c>
      <c r="AU337" s="218" t="s">
        <v>82</v>
      </c>
      <c r="AY337" s="20" t="s">
        <v>122</v>
      </c>
      <c r="BE337" s="219">
        <f>IF(N337="základní",J337,0)</f>
        <v>0</v>
      </c>
      <c r="BF337" s="219">
        <f>IF(N337="snížená",J337,0)</f>
        <v>0</v>
      </c>
      <c r="BG337" s="219">
        <f>IF(N337="zákl. přenesená",J337,0)</f>
        <v>0</v>
      </c>
      <c r="BH337" s="219">
        <f>IF(N337="sníž. přenesená",J337,0)</f>
        <v>0</v>
      </c>
      <c r="BI337" s="219">
        <f>IF(N337="nulová",J337,0)</f>
        <v>0</v>
      </c>
      <c r="BJ337" s="20" t="s">
        <v>80</v>
      </c>
      <c r="BK337" s="219">
        <f>ROUND(I337*H337,2)</f>
        <v>0</v>
      </c>
      <c r="BL337" s="20" t="s">
        <v>251</v>
      </c>
      <c r="BM337" s="218" t="s">
        <v>502</v>
      </c>
    </row>
    <row r="338" s="2" customFormat="1">
      <c r="A338" s="41"/>
      <c r="B338" s="42"/>
      <c r="C338" s="43"/>
      <c r="D338" s="220" t="s">
        <v>132</v>
      </c>
      <c r="E338" s="43"/>
      <c r="F338" s="221" t="s">
        <v>503</v>
      </c>
      <c r="G338" s="43"/>
      <c r="H338" s="43"/>
      <c r="I338" s="222"/>
      <c r="J338" s="43"/>
      <c r="K338" s="43"/>
      <c r="L338" s="47"/>
      <c r="M338" s="223"/>
      <c r="N338" s="224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132</v>
      </c>
      <c r="AU338" s="20" t="s">
        <v>82</v>
      </c>
    </row>
    <row r="339" s="2" customFormat="1" ht="16.5" customHeight="1">
      <c r="A339" s="41"/>
      <c r="B339" s="42"/>
      <c r="C339" s="207" t="s">
        <v>504</v>
      </c>
      <c r="D339" s="207" t="s">
        <v>125</v>
      </c>
      <c r="E339" s="208" t="s">
        <v>505</v>
      </c>
      <c r="F339" s="209" t="s">
        <v>506</v>
      </c>
      <c r="G339" s="210" t="s">
        <v>128</v>
      </c>
      <c r="H339" s="211">
        <v>1.6299999999999999</v>
      </c>
      <c r="I339" s="212"/>
      <c r="J339" s="213">
        <f>ROUND(I339*H339,2)</f>
        <v>0</v>
      </c>
      <c r="K339" s="209" t="s">
        <v>129</v>
      </c>
      <c r="L339" s="47"/>
      <c r="M339" s="214" t="s">
        <v>19</v>
      </c>
      <c r="N339" s="215" t="s">
        <v>43</v>
      </c>
      <c r="O339" s="87"/>
      <c r="P339" s="216">
        <f>O339*H339</f>
        <v>0</v>
      </c>
      <c r="Q339" s="216">
        <v>0.00040999999999999999</v>
      </c>
      <c r="R339" s="216">
        <f>Q339*H339</f>
        <v>0.00066829999999999993</v>
      </c>
      <c r="S339" s="216">
        <v>0</v>
      </c>
      <c r="T339" s="217">
        <f>S339*H339</f>
        <v>0</v>
      </c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R339" s="218" t="s">
        <v>251</v>
      </c>
      <c r="AT339" s="218" t="s">
        <v>125</v>
      </c>
      <c r="AU339" s="218" t="s">
        <v>82</v>
      </c>
      <c r="AY339" s="20" t="s">
        <v>122</v>
      </c>
      <c r="BE339" s="219">
        <f>IF(N339="základní",J339,0)</f>
        <v>0</v>
      </c>
      <c r="BF339" s="219">
        <f>IF(N339="snížená",J339,0)</f>
        <v>0</v>
      </c>
      <c r="BG339" s="219">
        <f>IF(N339="zákl. přenesená",J339,0)</f>
        <v>0</v>
      </c>
      <c r="BH339" s="219">
        <f>IF(N339="sníž. přenesená",J339,0)</f>
        <v>0</v>
      </c>
      <c r="BI339" s="219">
        <f>IF(N339="nulová",J339,0)</f>
        <v>0</v>
      </c>
      <c r="BJ339" s="20" t="s">
        <v>80</v>
      </c>
      <c r="BK339" s="219">
        <f>ROUND(I339*H339,2)</f>
        <v>0</v>
      </c>
      <c r="BL339" s="20" t="s">
        <v>251</v>
      </c>
      <c r="BM339" s="218" t="s">
        <v>507</v>
      </c>
    </row>
    <row r="340" s="2" customFormat="1">
      <c r="A340" s="41"/>
      <c r="B340" s="42"/>
      <c r="C340" s="43"/>
      <c r="D340" s="220" t="s">
        <v>132</v>
      </c>
      <c r="E340" s="43"/>
      <c r="F340" s="221" t="s">
        <v>508</v>
      </c>
      <c r="G340" s="43"/>
      <c r="H340" s="43"/>
      <c r="I340" s="222"/>
      <c r="J340" s="43"/>
      <c r="K340" s="43"/>
      <c r="L340" s="47"/>
      <c r="M340" s="223"/>
      <c r="N340" s="224"/>
      <c r="O340" s="87"/>
      <c r="P340" s="87"/>
      <c r="Q340" s="87"/>
      <c r="R340" s="87"/>
      <c r="S340" s="87"/>
      <c r="T340" s="88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T340" s="20" t="s">
        <v>132</v>
      </c>
      <c r="AU340" s="20" t="s">
        <v>82</v>
      </c>
    </row>
    <row r="341" s="2" customFormat="1" ht="16.5" customHeight="1">
      <c r="A341" s="41"/>
      <c r="B341" s="42"/>
      <c r="C341" s="207" t="s">
        <v>509</v>
      </c>
      <c r="D341" s="207" t="s">
        <v>125</v>
      </c>
      <c r="E341" s="208" t="s">
        <v>510</v>
      </c>
      <c r="F341" s="209" t="s">
        <v>511</v>
      </c>
      <c r="G341" s="210" t="s">
        <v>356</v>
      </c>
      <c r="H341" s="211">
        <v>16</v>
      </c>
      <c r="I341" s="212"/>
      <c r="J341" s="213">
        <f>ROUND(I341*H341,2)</f>
        <v>0</v>
      </c>
      <c r="K341" s="209" t="s">
        <v>129</v>
      </c>
      <c r="L341" s="47"/>
      <c r="M341" s="214" t="s">
        <v>19</v>
      </c>
      <c r="N341" s="215" t="s">
        <v>43</v>
      </c>
      <c r="O341" s="87"/>
      <c r="P341" s="216">
        <f>O341*H341</f>
        <v>0</v>
      </c>
      <c r="Q341" s="216">
        <v>2.0000000000000002E-05</v>
      </c>
      <c r="R341" s="216">
        <f>Q341*H341</f>
        <v>0.00032000000000000003</v>
      </c>
      <c r="S341" s="216">
        <v>0</v>
      </c>
      <c r="T341" s="217">
        <f>S341*H341</f>
        <v>0</v>
      </c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R341" s="218" t="s">
        <v>251</v>
      </c>
      <c r="AT341" s="218" t="s">
        <v>125</v>
      </c>
      <c r="AU341" s="218" t="s">
        <v>82</v>
      </c>
      <c r="AY341" s="20" t="s">
        <v>122</v>
      </c>
      <c r="BE341" s="219">
        <f>IF(N341="základní",J341,0)</f>
        <v>0</v>
      </c>
      <c r="BF341" s="219">
        <f>IF(N341="snížená",J341,0)</f>
        <v>0</v>
      </c>
      <c r="BG341" s="219">
        <f>IF(N341="zákl. přenesená",J341,0)</f>
        <v>0</v>
      </c>
      <c r="BH341" s="219">
        <f>IF(N341="sníž. přenesená",J341,0)</f>
        <v>0</v>
      </c>
      <c r="BI341" s="219">
        <f>IF(N341="nulová",J341,0)</f>
        <v>0</v>
      </c>
      <c r="BJ341" s="20" t="s">
        <v>80</v>
      </c>
      <c r="BK341" s="219">
        <f>ROUND(I341*H341,2)</f>
        <v>0</v>
      </c>
      <c r="BL341" s="20" t="s">
        <v>251</v>
      </c>
      <c r="BM341" s="218" t="s">
        <v>512</v>
      </c>
    </row>
    <row r="342" s="2" customFormat="1">
      <c r="A342" s="41"/>
      <c r="B342" s="42"/>
      <c r="C342" s="43"/>
      <c r="D342" s="220" t="s">
        <v>132</v>
      </c>
      <c r="E342" s="43"/>
      <c r="F342" s="221" t="s">
        <v>513</v>
      </c>
      <c r="G342" s="43"/>
      <c r="H342" s="43"/>
      <c r="I342" s="222"/>
      <c r="J342" s="43"/>
      <c r="K342" s="43"/>
      <c r="L342" s="47"/>
      <c r="M342" s="223"/>
      <c r="N342" s="224"/>
      <c r="O342" s="87"/>
      <c r="P342" s="87"/>
      <c r="Q342" s="87"/>
      <c r="R342" s="87"/>
      <c r="S342" s="87"/>
      <c r="T342" s="88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T342" s="20" t="s">
        <v>132</v>
      </c>
      <c r="AU342" s="20" t="s">
        <v>82</v>
      </c>
    </row>
    <row r="343" s="2" customFormat="1" ht="21.75" customHeight="1">
      <c r="A343" s="41"/>
      <c r="B343" s="42"/>
      <c r="C343" s="207" t="s">
        <v>514</v>
      </c>
      <c r="D343" s="207" t="s">
        <v>125</v>
      </c>
      <c r="E343" s="208" t="s">
        <v>515</v>
      </c>
      <c r="F343" s="209" t="s">
        <v>516</v>
      </c>
      <c r="G343" s="210" t="s">
        <v>356</v>
      </c>
      <c r="H343" s="211">
        <v>16</v>
      </c>
      <c r="I343" s="212"/>
      <c r="J343" s="213">
        <f>ROUND(I343*H343,2)</f>
        <v>0</v>
      </c>
      <c r="K343" s="209" t="s">
        <v>129</v>
      </c>
      <c r="L343" s="47"/>
      <c r="M343" s="214" t="s">
        <v>19</v>
      </c>
      <c r="N343" s="215" t="s">
        <v>43</v>
      </c>
      <c r="O343" s="87"/>
      <c r="P343" s="216">
        <f>O343*H343</f>
        <v>0</v>
      </c>
      <c r="Q343" s="216">
        <v>2.0000000000000002E-05</v>
      </c>
      <c r="R343" s="216">
        <f>Q343*H343</f>
        <v>0.00032000000000000003</v>
      </c>
      <c r="S343" s="216">
        <v>0</v>
      </c>
      <c r="T343" s="217">
        <f>S343*H343</f>
        <v>0</v>
      </c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R343" s="218" t="s">
        <v>251</v>
      </c>
      <c r="AT343" s="218" t="s">
        <v>125</v>
      </c>
      <c r="AU343" s="218" t="s">
        <v>82</v>
      </c>
      <c r="AY343" s="20" t="s">
        <v>122</v>
      </c>
      <c r="BE343" s="219">
        <f>IF(N343="základní",J343,0)</f>
        <v>0</v>
      </c>
      <c r="BF343" s="219">
        <f>IF(N343="snížená",J343,0)</f>
        <v>0</v>
      </c>
      <c r="BG343" s="219">
        <f>IF(N343="zákl. přenesená",J343,0)</f>
        <v>0</v>
      </c>
      <c r="BH343" s="219">
        <f>IF(N343="sníž. přenesená",J343,0)</f>
        <v>0</v>
      </c>
      <c r="BI343" s="219">
        <f>IF(N343="nulová",J343,0)</f>
        <v>0</v>
      </c>
      <c r="BJ343" s="20" t="s">
        <v>80</v>
      </c>
      <c r="BK343" s="219">
        <f>ROUND(I343*H343,2)</f>
        <v>0</v>
      </c>
      <c r="BL343" s="20" t="s">
        <v>251</v>
      </c>
      <c r="BM343" s="218" t="s">
        <v>517</v>
      </c>
    </row>
    <row r="344" s="2" customFormat="1">
      <c r="A344" s="41"/>
      <c r="B344" s="42"/>
      <c r="C344" s="43"/>
      <c r="D344" s="220" t="s">
        <v>132</v>
      </c>
      <c r="E344" s="43"/>
      <c r="F344" s="221" t="s">
        <v>518</v>
      </c>
      <c r="G344" s="43"/>
      <c r="H344" s="43"/>
      <c r="I344" s="222"/>
      <c r="J344" s="43"/>
      <c r="K344" s="43"/>
      <c r="L344" s="47"/>
      <c r="M344" s="223"/>
      <c r="N344" s="224"/>
      <c r="O344" s="87"/>
      <c r="P344" s="87"/>
      <c r="Q344" s="87"/>
      <c r="R344" s="87"/>
      <c r="S344" s="87"/>
      <c r="T344" s="88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T344" s="20" t="s">
        <v>132</v>
      </c>
      <c r="AU344" s="20" t="s">
        <v>82</v>
      </c>
    </row>
    <row r="345" s="2" customFormat="1" ht="16.5" customHeight="1">
      <c r="A345" s="41"/>
      <c r="B345" s="42"/>
      <c r="C345" s="207" t="s">
        <v>519</v>
      </c>
      <c r="D345" s="207" t="s">
        <v>125</v>
      </c>
      <c r="E345" s="208" t="s">
        <v>520</v>
      </c>
      <c r="F345" s="209" t="s">
        <v>521</v>
      </c>
      <c r="G345" s="210" t="s">
        <v>128</v>
      </c>
      <c r="H345" s="211">
        <v>139.36000000000001</v>
      </c>
      <c r="I345" s="212"/>
      <c r="J345" s="213">
        <f>ROUND(I345*H345,2)</f>
        <v>0</v>
      </c>
      <c r="K345" s="209" t="s">
        <v>19</v>
      </c>
      <c r="L345" s="47"/>
      <c r="M345" s="214" t="s">
        <v>19</v>
      </c>
      <c r="N345" s="215" t="s">
        <v>43</v>
      </c>
      <c r="O345" s="87"/>
      <c r="P345" s="216">
        <f>O345*H345</f>
        <v>0</v>
      </c>
      <c r="Q345" s="216">
        <v>0</v>
      </c>
      <c r="R345" s="216">
        <f>Q345*H345</f>
        <v>0</v>
      </c>
      <c r="S345" s="216">
        <v>0</v>
      </c>
      <c r="T345" s="217">
        <f>S345*H345</f>
        <v>0</v>
      </c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R345" s="218" t="s">
        <v>251</v>
      </c>
      <c r="AT345" s="218" t="s">
        <v>125</v>
      </c>
      <c r="AU345" s="218" t="s">
        <v>82</v>
      </c>
      <c r="AY345" s="20" t="s">
        <v>122</v>
      </c>
      <c r="BE345" s="219">
        <f>IF(N345="základní",J345,0)</f>
        <v>0</v>
      </c>
      <c r="BF345" s="219">
        <f>IF(N345="snížená",J345,0)</f>
        <v>0</v>
      </c>
      <c r="BG345" s="219">
        <f>IF(N345="zákl. přenesená",J345,0)</f>
        <v>0</v>
      </c>
      <c r="BH345" s="219">
        <f>IF(N345="sníž. přenesená",J345,0)</f>
        <v>0</v>
      </c>
      <c r="BI345" s="219">
        <f>IF(N345="nulová",J345,0)</f>
        <v>0</v>
      </c>
      <c r="BJ345" s="20" t="s">
        <v>80</v>
      </c>
      <c r="BK345" s="219">
        <f>ROUND(I345*H345,2)</f>
        <v>0</v>
      </c>
      <c r="BL345" s="20" t="s">
        <v>251</v>
      </c>
      <c r="BM345" s="218" t="s">
        <v>522</v>
      </c>
    </row>
    <row r="346" s="14" customFormat="1">
      <c r="A346" s="14"/>
      <c r="B346" s="236"/>
      <c r="C346" s="237"/>
      <c r="D346" s="227" t="s">
        <v>138</v>
      </c>
      <c r="E346" s="238" t="s">
        <v>19</v>
      </c>
      <c r="F346" s="239" t="s">
        <v>183</v>
      </c>
      <c r="G346" s="237"/>
      <c r="H346" s="240">
        <v>140.44800000000001</v>
      </c>
      <c r="I346" s="241"/>
      <c r="J346" s="237"/>
      <c r="K346" s="237"/>
      <c r="L346" s="242"/>
      <c r="M346" s="243"/>
      <c r="N346" s="244"/>
      <c r="O346" s="244"/>
      <c r="P346" s="244"/>
      <c r="Q346" s="244"/>
      <c r="R346" s="244"/>
      <c r="S346" s="244"/>
      <c r="T346" s="245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6" t="s">
        <v>138</v>
      </c>
      <c r="AU346" s="246" t="s">
        <v>82</v>
      </c>
      <c r="AV346" s="14" t="s">
        <v>82</v>
      </c>
      <c r="AW346" s="14" t="s">
        <v>33</v>
      </c>
      <c r="AX346" s="14" t="s">
        <v>72</v>
      </c>
      <c r="AY346" s="246" t="s">
        <v>122</v>
      </c>
    </row>
    <row r="347" s="14" customFormat="1">
      <c r="A347" s="14"/>
      <c r="B347" s="236"/>
      <c r="C347" s="237"/>
      <c r="D347" s="227" t="s">
        <v>138</v>
      </c>
      <c r="E347" s="238" t="s">
        <v>19</v>
      </c>
      <c r="F347" s="239" t="s">
        <v>184</v>
      </c>
      <c r="G347" s="237"/>
      <c r="H347" s="240">
        <v>1.232</v>
      </c>
      <c r="I347" s="241"/>
      <c r="J347" s="237"/>
      <c r="K347" s="237"/>
      <c r="L347" s="242"/>
      <c r="M347" s="243"/>
      <c r="N347" s="244"/>
      <c r="O347" s="244"/>
      <c r="P347" s="244"/>
      <c r="Q347" s="244"/>
      <c r="R347" s="244"/>
      <c r="S347" s="244"/>
      <c r="T347" s="245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6" t="s">
        <v>138</v>
      </c>
      <c r="AU347" s="246" t="s">
        <v>82</v>
      </c>
      <c r="AV347" s="14" t="s">
        <v>82</v>
      </c>
      <c r="AW347" s="14" t="s">
        <v>33</v>
      </c>
      <c r="AX347" s="14" t="s">
        <v>72</v>
      </c>
      <c r="AY347" s="246" t="s">
        <v>122</v>
      </c>
    </row>
    <row r="348" s="14" customFormat="1">
      <c r="A348" s="14"/>
      <c r="B348" s="236"/>
      <c r="C348" s="237"/>
      <c r="D348" s="227" t="s">
        <v>138</v>
      </c>
      <c r="E348" s="238" t="s">
        <v>19</v>
      </c>
      <c r="F348" s="239" t="s">
        <v>141</v>
      </c>
      <c r="G348" s="237"/>
      <c r="H348" s="240">
        <v>-2.3199999999999998</v>
      </c>
      <c r="I348" s="241"/>
      <c r="J348" s="237"/>
      <c r="K348" s="237"/>
      <c r="L348" s="242"/>
      <c r="M348" s="243"/>
      <c r="N348" s="244"/>
      <c r="O348" s="244"/>
      <c r="P348" s="244"/>
      <c r="Q348" s="244"/>
      <c r="R348" s="244"/>
      <c r="S348" s="244"/>
      <c r="T348" s="245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6" t="s">
        <v>138</v>
      </c>
      <c r="AU348" s="246" t="s">
        <v>82</v>
      </c>
      <c r="AV348" s="14" t="s">
        <v>82</v>
      </c>
      <c r="AW348" s="14" t="s">
        <v>33</v>
      </c>
      <c r="AX348" s="14" t="s">
        <v>72</v>
      </c>
      <c r="AY348" s="246" t="s">
        <v>122</v>
      </c>
    </row>
    <row r="349" s="16" customFormat="1">
      <c r="A349" s="16"/>
      <c r="B349" s="258"/>
      <c r="C349" s="259"/>
      <c r="D349" s="227" t="s">
        <v>138</v>
      </c>
      <c r="E349" s="260" t="s">
        <v>19</v>
      </c>
      <c r="F349" s="261" t="s">
        <v>158</v>
      </c>
      <c r="G349" s="259"/>
      <c r="H349" s="262">
        <v>139.36000000000001</v>
      </c>
      <c r="I349" s="263"/>
      <c r="J349" s="259"/>
      <c r="K349" s="259"/>
      <c r="L349" s="264"/>
      <c r="M349" s="265"/>
      <c r="N349" s="266"/>
      <c r="O349" s="266"/>
      <c r="P349" s="266"/>
      <c r="Q349" s="266"/>
      <c r="R349" s="266"/>
      <c r="S349" s="266"/>
      <c r="T349" s="267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T349" s="268" t="s">
        <v>138</v>
      </c>
      <c r="AU349" s="268" t="s">
        <v>82</v>
      </c>
      <c r="AV349" s="16" t="s">
        <v>130</v>
      </c>
      <c r="AW349" s="16" t="s">
        <v>33</v>
      </c>
      <c r="AX349" s="16" t="s">
        <v>80</v>
      </c>
      <c r="AY349" s="268" t="s">
        <v>122</v>
      </c>
    </row>
    <row r="350" s="12" customFormat="1" ht="22.8" customHeight="1">
      <c r="A350" s="12"/>
      <c r="B350" s="191"/>
      <c r="C350" s="192"/>
      <c r="D350" s="193" t="s">
        <v>71</v>
      </c>
      <c r="E350" s="205" t="s">
        <v>523</v>
      </c>
      <c r="F350" s="205" t="s">
        <v>524</v>
      </c>
      <c r="G350" s="192"/>
      <c r="H350" s="192"/>
      <c r="I350" s="195"/>
      <c r="J350" s="206">
        <f>BK350</f>
        <v>0</v>
      </c>
      <c r="K350" s="192"/>
      <c r="L350" s="197"/>
      <c r="M350" s="198"/>
      <c r="N350" s="199"/>
      <c r="O350" s="199"/>
      <c r="P350" s="200">
        <f>SUM(P351:P414)</f>
        <v>0</v>
      </c>
      <c r="Q350" s="199"/>
      <c r="R350" s="200">
        <f>SUM(R351:R414)</f>
        <v>0.39310069999999997</v>
      </c>
      <c r="S350" s="199"/>
      <c r="T350" s="201">
        <f>SUM(T351:T414)</f>
        <v>0.072452030000000001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202" t="s">
        <v>82</v>
      </c>
      <c r="AT350" s="203" t="s">
        <v>71</v>
      </c>
      <c r="AU350" s="203" t="s">
        <v>80</v>
      </c>
      <c r="AY350" s="202" t="s">
        <v>122</v>
      </c>
      <c r="BK350" s="204">
        <f>SUM(BK351:BK414)</f>
        <v>0</v>
      </c>
    </row>
    <row r="351" s="2" customFormat="1" ht="16.5" customHeight="1">
      <c r="A351" s="41"/>
      <c r="B351" s="42"/>
      <c r="C351" s="207" t="s">
        <v>525</v>
      </c>
      <c r="D351" s="207" t="s">
        <v>125</v>
      </c>
      <c r="E351" s="208" t="s">
        <v>526</v>
      </c>
      <c r="F351" s="209" t="s">
        <v>527</v>
      </c>
      <c r="G351" s="210" t="s">
        <v>128</v>
      </c>
      <c r="H351" s="211">
        <v>230.81299999999999</v>
      </c>
      <c r="I351" s="212"/>
      <c r="J351" s="213">
        <f>ROUND(I351*H351,2)</f>
        <v>0</v>
      </c>
      <c r="K351" s="209" t="s">
        <v>19</v>
      </c>
      <c r="L351" s="47"/>
      <c r="M351" s="214" t="s">
        <v>19</v>
      </c>
      <c r="N351" s="215" t="s">
        <v>43</v>
      </c>
      <c r="O351" s="87"/>
      <c r="P351" s="216">
        <f>O351*H351</f>
        <v>0</v>
      </c>
      <c r="Q351" s="216">
        <v>0.001</v>
      </c>
      <c r="R351" s="216">
        <f>Q351*H351</f>
        <v>0.23081299999999999</v>
      </c>
      <c r="S351" s="216">
        <v>0.00031</v>
      </c>
      <c r="T351" s="217">
        <f>S351*H351</f>
        <v>0.071552030000000003</v>
      </c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R351" s="218" t="s">
        <v>251</v>
      </c>
      <c r="AT351" s="218" t="s">
        <v>125</v>
      </c>
      <c r="AU351" s="218" t="s">
        <v>82</v>
      </c>
      <c r="AY351" s="20" t="s">
        <v>122</v>
      </c>
      <c r="BE351" s="219">
        <f>IF(N351="základní",J351,0)</f>
        <v>0</v>
      </c>
      <c r="BF351" s="219">
        <f>IF(N351="snížená",J351,0)</f>
        <v>0</v>
      </c>
      <c r="BG351" s="219">
        <f>IF(N351="zákl. přenesená",J351,0)</f>
        <v>0</v>
      </c>
      <c r="BH351" s="219">
        <f>IF(N351="sníž. přenesená",J351,0)</f>
        <v>0</v>
      </c>
      <c r="BI351" s="219">
        <f>IF(N351="nulová",J351,0)</f>
        <v>0</v>
      </c>
      <c r="BJ351" s="20" t="s">
        <v>80</v>
      </c>
      <c r="BK351" s="219">
        <f>ROUND(I351*H351,2)</f>
        <v>0</v>
      </c>
      <c r="BL351" s="20" t="s">
        <v>251</v>
      </c>
      <c r="BM351" s="218" t="s">
        <v>528</v>
      </c>
    </row>
    <row r="352" s="13" customFormat="1">
      <c r="A352" s="13"/>
      <c r="B352" s="225"/>
      <c r="C352" s="226"/>
      <c r="D352" s="227" t="s">
        <v>138</v>
      </c>
      <c r="E352" s="228" t="s">
        <v>19</v>
      </c>
      <c r="F352" s="229" t="s">
        <v>529</v>
      </c>
      <c r="G352" s="226"/>
      <c r="H352" s="228" t="s">
        <v>19</v>
      </c>
      <c r="I352" s="230"/>
      <c r="J352" s="226"/>
      <c r="K352" s="226"/>
      <c r="L352" s="231"/>
      <c r="M352" s="232"/>
      <c r="N352" s="233"/>
      <c r="O352" s="233"/>
      <c r="P352" s="233"/>
      <c r="Q352" s="233"/>
      <c r="R352" s="233"/>
      <c r="S352" s="233"/>
      <c r="T352" s="23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5" t="s">
        <v>138</v>
      </c>
      <c r="AU352" s="235" t="s">
        <v>82</v>
      </c>
      <c r="AV352" s="13" t="s">
        <v>80</v>
      </c>
      <c r="AW352" s="13" t="s">
        <v>33</v>
      </c>
      <c r="AX352" s="13" t="s">
        <v>72</v>
      </c>
      <c r="AY352" s="235" t="s">
        <v>122</v>
      </c>
    </row>
    <row r="353" s="14" customFormat="1">
      <c r="A353" s="14"/>
      <c r="B353" s="236"/>
      <c r="C353" s="237"/>
      <c r="D353" s="227" t="s">
        <v>138</v>
      </c>
      <c r="E353" s="238" t="s">
        <v>19</v>
      </c>
      <c r="F353" s="239" t="s">
        <v>530</v>
      </c>
      <c r="G353" s="237"/>
      <c r="H353" s="240">
        <v>25.623999999999999</v>
      </c>
      <c r="I353" s="241"/>
      <c r="J353" s="237"/>
      <c r="K353" s="237"/>
      <c r="L353" s="242"/>
      <c r="M353" s="243"/>
      <c r="N353" s="244"/>
      <c r="O353" s="244"/>
      <c r="P353" s="244"/>
      <c r="Q353" s="244"/>
      <c r="R353" s="244"/>
      <c r="S353" s="244"/>
      <c r="T353" s="245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6" t="s">
        <v>138</v>
      </c>
      <c r="AU353" s="246" t="s">
        <v>82</v>
      </c>
      <c r="AV353" s="14" t="s">
        <v>82</v>
      </c>
      <c r="AW353" s="14" t="s">
        <v>33</v>
      </c>
      <c r="AX353" s="14" t="s">
        <v>72</v>
      </c>
      <c r="AY353" s="246" t="s">
        <v>122</v>
      </c>
    </row>
    <row r="354" s="14" customFormat="1">
      <c r="A354" s="14"/>
      <c r="B354" s="236"/>
      <c r="C354" s="237"/>
      <c r="D354" s="227" t="s">
        <v>138</v>
      </c>
      <c r="E354" s="238" t="s">
        <v>19</v>
      </c>
      <c r="F354" s="239" t="s">
        <v>531</v>
      </c>
      <c r="G354" s="237"/>
      <c r="H354" s="240">
        <v>7.3600000000000003</v>
      </c>
      <c r="I354" s="241"/>
      <c r="J354" s="237"/>
      <c r="K354" s="237"/>
      <c r="L354" s="242"/>
      <c r="M354" s="243"/>
      <c r="N354" s="244"/>
      <c r="O354" s="244"/>
      <c r="P354" s="244"/>
      <c r="Q354" s="244"/>
      <c r="R354" s="244"/>
      <c r="S354" s="244"/>
      <c r="T354" s="245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46" t="s">
        <v>138</v>
      </c>
      <c r="AU354" s="246" t="s">
        <v>82</v>
      </c>
      <c r="AV354" s="14" t="s">
        <v>82</v>
      </c>
      <c r="AW354" s="14" t="s">
        <v>33</v>
      </c>
      <c r="AX354" s="14" t="s">
        <v>72</v>
      </c>
      <c r="AY354" s="246" t="s">
        <v>122</v>
      </c>
    </row>
    <row r="355" s="14" customFormat="1">
      <c r="A355" s="14"/>
      <c r="B355" s="236"/>
      <c r="C355" s="237"/>
      <c r="D355" s="227" t="s">
        <v>138</v>
      </c>
      <c r="E355" s="238" t="s">
        <v>19</v>
      </c>
      <c r="F355" s="239" t="s">
        <v>532</v>
      </c>
      <c r="G355" s="237"/>
      <c r="H355" s="240">
        <v>14.949</v>
      </c>
      <c r="I355" s="241"/>
      <c r="J355" s="237"/>
      <c r="K355" s="237"/>
      <c r="L355" s="242"/>
      <c r="M355" s="243"/>
      <c r="N355" s="244"/>
      <c r="O355" s="244"/>
      <c r="P355" s="244"/>
      <c r="Q355" s="244"/>
      <c r="R355" s="244"/>
      <c r="S355" s="244"/>
      <c r="T355" s="245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46" t="s">
        <v>138</v>
      </c>
      <c r="AU355" s="246" t="s">
        <v>82</v>
      </c>
      <c r="AV355" s="14" t="s">
        <v>82</v>
      </c>
      <c r="AW355" s="14" t="s">
        <v>33</v>
      </c>
      <c r="AX355" s="14" t="s">
        <v>72</v>
      </c>
      <c r="AY355" s="246" t="s">
        <v>122</v>
      </c>
    </row>
    <row r="356" s="14" customFormat="1">
      <c r="A356" s="14"/>
      <c r="B356" s="236"/>
      <c r="C356" s="237"/>
      <c r="D356" s="227" t="s">
        <v>138</v>
      </c>
      <c r="E356" s="238" t="s">
        <v>19</v>
      </c>
      <c r="F356" s="239" t="s">
        <v>533</v>
      </c>
      <c r="G356" s="237"/>
      <c r="H356" s="240">
        <v>16.030999999999999</v>
      </c>
      <c r="I356" s="241"/>
      <c r="J356" s="237"/>
      <c r="K356" s="237"/>
      <c r="L356" s="242"/>
      <c r="M356" s="243"/>
      <c r="N356" s="244"/>
      <c r="O356" s="244"/>
      <c r="P356" s="244"/>
      <c r="Q356" s="244"/>
      <c r="R356" s="244"/>
      <c r="S356" s="244"/>
      <c r="T356" s="245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6" t="s">
        <v>138</v>
      </c>
      <c r="AU356" s="246" t="s">
        <v>82</v>
      </c>
      <c r="AV356" s="14" t="s">
        <v>82</v>
      </c>
      <c r="AW356" s="14" t="s">
        <v>33</v>
      </c>
      <c r="AX356" s="14" t="s">
        <v>72</v>
      </c>
      <c r="AY356" s="246" t="s">
        <v>122</v>
      </c>
    </row>
    <row r="357" s="14" customFormat="1">
      <c r="A357" s="14"/>
      <c r="B357" s="236"/>
      <c r="C357" s="237"/>
      <c r="D357" s="227" t="s">
        <v>138</v>
      </c>
      <c r="E357" s="238" t="s">
        <v>19</v>
      </c>
      <c r="F357" s="239" t="s">
        <v>534</v>
      </c>
      <c r="G357" s="237"/>
      <c r="H357" s="240">
        <v>8.6020000000000003</v>
      </c>
      <c r="I357" s="241"/>
      <c r="J357" s="237"/>
      <c r="K357" s="237"/>
      <c r="L357" s="242"/>
      <c r="M357" s="243"/>
      <c r="N357" s="244"/>
      <c r="O357" s="244"/>
      <c r="P357" s="244"/>
      <c r="Q357" s="244"/>
      <c r="R357" s="244"/>
      <c r="S357" s="244"/>
      <c r="T357" s="245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6" t="s">
        <v>138</v>
      </c>
      <c r="AU357" s="246" t="s">
        <v>82</v>
      </c>
      <c r="AV357" s="14" t="s">
        <v>82</v>
      </c>
      <c r="AW357" s="14" t="s">
        <v>33</v>
      </c>
      <c r="AX357" s="14" t="s">
        <v>72</v>
      </c>
      <c r="AY357" s="246" t="s">
        <v>122</v>
      </c>
    </row>
    <row r="358" s="14" customFormat="1">
      <c r="A358" s="14"/>
      <c r="B358" s="236"/>
      <c r="C358" s="237"/>
      <c r="D358" s="227" t="s">
        <v>138</v>
      </c>
      <c r="E358" s="238" t="s">
        <v>19</v>
      </c>
      <c r="F358" s="239" t="s">
        <v>535</v>
      </c>
      <c r="G358" s="237"/>
      <c r="H358" s="240">
        <v>8.7100000000000009</v>
      </c>
      <c r="I358" s="241"/>
      <c r="J358" s="237"/>
      <c r="K358" s="237"/>
      <c r="L358" s="242"/>
      <c r="M358" s="243"/>
      <c r="N358" s="244"/>
      <c r="O358" s="244"/>
      <c r="P358" s="244"/>
      <c r="Q358" s="244"/>
      <c r="R358" s="244"/>
      <c r="S358" s="244"/>
      <c r="T358" s="245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6" t="s">
        <v>138</v>
      </c>
      <c r="AU358" s="246" t="s">
        <v>82</v>
      </c>
      <c r="AV358" s="14" t="s">
        <v>82</v>
      </c>
      <c r="AW358" s="14" t="s">
        <v>33</v>
      </c>
      <c r="AX358" s="14" t="s">
        <v>72</v>
      </c>
      <c r="AY358" s="246" t="s">
        <v>122</v>
      </c>
    </row>
    <row r="359" s="14" customFormat="1">
      <c r="A359" s="14"/>
      <c r="B359" s="236"/>
      <c r="C359" s="237"/>
      <c r="D359" s="227" t="s">
        <v>138</v>
      </c>
      <c r="E359" s="238" t="s">
        <v>19</v>
      </c>
      <c r="F359" s="239" t="s">
        <v>536</v>
      </c>
      <c r="G359" s="237"/>
      <c r="H359" s="240">
        <v>8.1270000000000007</v>
      </c>
      <c r="I359" s="241"/>
      <c r="J359" s="237"/>
      <c r="K359" s="237"/>
      <c r="L359" s="242"/>
      <c r="M359" s="243"/>
      <c r="N359" s="244"/>
      <c r="O359" s="244"/>
      <c r="P359" s="244"/>
      <c r="Q359" s="244"/>
      <c r="R359" s="244"/>
      <c r="S359" s="244"/>
      <c r="T359" s="245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46" t="s">
        <v>138</v>
      </c>
      <c r="AU359" s="246" t="s">
        <v>82</v>
      </c>
      <c r="AV359" s="14" t="s">
        <v>82</v>
      </c>
      <c r="AW359" s="14" t="s">
        <v>33</v>
      </c>
      <c r="AX359" s="14" t="s">
        <v>72</v>
      </c>
      <c r="AY359" s="246" t="s">
        <v>122</v>
      </c>
    </row>
    <row r="360" s="15" customFormat="1">
      <c r="A360" s="15"/>
      <c r="B360" s="247"/>
      <c r="C360" s="248"/>
      <c r="D360" s="227" t="s">
        <v>138</v>
      </c>
      <c r="E360" s="249" t="s">
        <v>19</v>
      </c>
      <c r="F360" s="250" t="s">
        <v>142</v>
      </c>
      <c r="G360" s="248"/>
      <c r="H360" s="251">
        <v>89.403000000000006</v>
      </c>
      <c r="I360" s="252"/>
      <c r="J360" s="248"/>
      <c r="K360" s="248"/>
      <c r="L360" s="253"/>
      <c r="M360" s="254"/>
      <c r="N360" s="255"/>
      <c r="O360" s="255"/>
      <c r="P360" s="255"/>
      <c r="Q360" s="255"/>
      <c r="R360" s="255"/>
      <c r="S360" s="255"/>
      <c r="T360" s="256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57" t="s">
        <v>138</v>
      </c>
      <c r="AU360" s="257" t="s">
        <v>82</v>
      </c>
      <c r="AV360" s="15" t="s">
        <v>143</v>
      </c>
      <c r="AW360" s="15" t="s">
        <v>33</v>
      </c>
      <c r="AX360" s="15" t="s">
        <v>72</v>
      </c>
      <c r="AY360" s="257" t="s">
        <v>122</v>
      </c>
    </row>
    <row r="361" s="13" customFormat="1">
      <c r="A361" s="13"/>
      <c r="B361" s="225"/>
      <c r="C361" s="226"/>
      <c r="D361" s="227" t="s">
        <v>138</v>
      </c>
      <c r="E361" s="228" t="s">
        <v>19</v>
      </c>
      <c r="F361" s="229" t="s">
        <v>537</v>
      </c>
      <c r="G361" s="226"/>
      <c r="H361" s="228" t="s">
        <v>19</v>
      </c>
      <c r="I361" s="230"/>
      <c r="J361" s="226"/>
      <c r="K361" s="226"/>
      <c r="L361" s="231"/>
      <c r="M361" s="232"/>
      <c r="N361" s="233"/>
      <c r="O361" s="233"/>
      <c r="P361" s="233"/>
      <c r="Q361" s="233"/>
      <c r="R361" s="233"/>
      <c r="S361" s="233"/>
      <c r="T361" s="234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5" t="s">
        <v>138</v>
      </c>
      <c r="AU361" s="235" t="s">
        <v>82</v>
      </c>
      <c r="AV361" s="13" t="s">
        <v>80</v>
      </c>
      <c r="AW361" s="13" t="s">
        <v>33</v>
      </c>
      <c r="AX361" s="13" t="s">
        <v>72</v>
      </c>
      <c r="AY361" s="235" t="s">
        <v>122</v>
      </c>
    </row>
    <row r="362" s="14" customFormat="1">
      <c r="A362" s="14"/>
      <c r="B362" s="236"/>
      <c r="C362" s="237"/>
      <c r="D362" s="227" t="s">
        <v>138</v>
      </c>
      <c r="E362" s="238" t="s">
        <v>19</v>
      </c>
      <c r="F362" s="239" t="s">
        <v>538</v>
      </c>
      <c r="G362" s="237"/>
      <c r="H362" s="240">
        <v>14.616</v>
      </c>
      <c r="I362" s="241"/>
      <c r="J362" s="237"/>
      <c r="K362" s="237"/>
      <c r="L362" s="242"/>
      <c r="M362" s="243"/>
      <c r="N362" s="244"/>
      <c r="O362" s="244"/>
      <c r="P362" s="244"/>
      <c r="Q362" s="244"/>
      <c r="R362" s="244"/>
      <c r="S362" s="244"/>
      <c r="T362" s="245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6" t="s">
        <v>138</v>
      </c>
      <c r="AU362" s="246" t="s">
        <v>82</v>
      </c>
      <c r="AV362" s="14" t="s">
        <v>82</v>
      </c>
      <c r="AW362" s="14" t="s">
        <v>33</v>
      </c>
      <c r="AX362" s="14" t="s">
        <v>72</v>
      </c>
      <c r="AY362" s="246" t="s">
        <v>122</v>
      </c>
    </row>
    <row r="363" s="14" customFormat="1">
      <c r="A363" s="14"/>
      <c r="B363" s="236"/>
      <c r="C363" s="237"/>
      <c r="D363" s="227" t="s">
        <v>138</v>
      </c>
      <c r="E363" s="238" t="s">
        <v>19</v>
      </c>
      <c r="F363" s="239" t="s">
        <v>539</v>
      </c>
      <c r="G363" s="237"/>
      <c r="H363" s="240">
        <v>85.162999999999997</v>
      </c>
      <c r="I363" s="241"/>
      <c r="J363" s="237"/>
      <c r="K363" s="237"/>
      <c r="L363" s="242"/>
      <c r="M363" s="243"/>
      <c r="N363" s="244"/>
      <c r="O363" s="244"/>
      <c r="P363" s="244"/>
      <c r="Q363" s="244"/>
      <c r="R363" s="244"/>
      <c r="S363" s="244"/>
      <c r="T363" s="245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6" t="s">
        <v>138</v>
      </c>
      <c r="AU363" s="246" t="s">
        <v>82</v>
      </c>
      <c r="AV363" s="14" t="s">
        <v>82</v>
      </c>
      <c r="AW363" s="14" t="s">
        <v>33</v>
      </c>
      <c r="AX363" s="14" t="s">
        <v>72</v>
      </c>
      <c r="AY363" s="246" t="s">
        <v>122</v>
      </c>
    </row>
    <row r="364" s="14" customFormat="1">
      <c r="A364" s="14"/>
      <c r="B364" s="236"/>
      <c r="C364" s="237"/>
      <c r="D364" s="227" t="s">
        <v>138</v>
      </c>
      <c r="E364" s="238" t="s">
        <v>19</v>
      </c>
      <c r="F364" s="239" t="s">
        <v>540</v>
      </c>
      <c r="G364" s="237"/>
      <c r="H364" s="240">
        <v>8.1219999999999999</v>
      </c>
      <c r="I364" s="241"/>
      <c r="J364" s="237"/>
      <c r="K364" s="237"/>
      <c r="L364" s="242"/>
      <c r="M364" s="243"/>
      <c r="N364" s="244"/>
      <c r="O364" s="244"/>
      <c r="P364" s="244"/>
      <c r="Q364" s="244"/>
      <c r="R364" s="244"/>
      <c r="S364" s="244"/>
      <c r="T364" s="245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46" t="s">
        <v>138</v>
      </c>
      <c r="AU364" s="246" t="s">
        <v>82</v>
      </c>
      <c r="AV364" s="14" t="s">
        <v>82</v>
      </c>
      <c r="AW364" s="14" t="s">
        <v>33</v>
      </c>
      <c r="AX364" s="14" t="s">
        <v>72</v>
      </c>
      <c r="AY364" s="246" t="s">
        <v>122</v>
      </c>
    </row>
    <row r="365" s="14" customFormat="1">
      <c r="A365" s="14"/>
      <c r="B365" s="236"/>
      <c r="C365" s="237"/>
      <c r="D365" s="227" t="s">
        <v>138</v>
      </c>
      <c r="E365" s="238" t="s">
        <v>19</v>
      </c>
      <c r="F365" s="239" t="s">
        <v>541</v>
      </c>
      <c r="G365" s="237"/>
      <c r="H365" s="240">
        <v>46.927999999999997</v>
      </c>
      <c r="I365" s="241"/>
      <c r="J365" s="237"/>
      <c r="K365" s="237"/>
      <c r="L365" s="242"/>
      <c r="M365" s="243"/>
      <c r="N365" s="244"/>
      <c r="O365" s="244"/>
      <c r="P365" s="244"/>
      <c r="Q365" s="244"/>
      <c r="R365" s="244"/>
      <c r="S365" s="244"/>
      <c r="T365" s="245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46" t="s">
        <v>138</v>
      </c>
      <c r="AU365" s="246" t="s">
        <v>82</v>
      </c>
      <c r="AV365" s="14" t="s">
        <v>82</v>
      </c>
      <c r="AW365" s="14" t="s">
        <v>33</v>
      </c>
      <c r="AX365" s="14" t="s">
        <v>72</v>
      </c>
      <c r="AY365" s="246" t="s">
        <v>122</v>
      </c>
    </row>
    <row r="366" s="14" customFormat="1">
      <c r="A366" s="14"/>
      <c r="B366" s="236"/>
      <c r="C366" s="237"/>
      <c r="D366" s="227" t="s">
        <v>138</v>
      </c>
      <c r="E366" s="238" t="s">
        <v>19</v>
      </c>
      <c r="F366" s="239" t="s">
        <v>542</v>
      </c>
      <c r="G366" s="237"/>
      <c r="H366" s="240">
        <v>-3.6400000000000001</v>
      </c>
      <c r="I366" s="241"/>
      <c r="J366" s="237"/>
      <c r="K366" s="237"/>
      <c r="L366" s="242"/>
      <c r="M366" s="243"/>
      <c r="N366" s="244"/>
      <c r="O366" s="244"/>
      <c r="P366" s="244"/>
      <c r="Q366" s="244"/>
      <c r="R366" s="244"/>
      <c r="S366" s="244"/>
      <c r="T366" s="245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46" t="s">
        <v>138</v>
      </c>
      <c r="AU366" s="246" t="s">
        <v>82</v>
      </c>
      <c r="AV366" s="14" t="s">
        <v>82</v>
      </c>
      <c r="AW366" s="14" t="s">
        <v>33</v>
      </c>
      <c r="AX366" s="14" t="s">
        <v>72</v>
      </c>
      <c r="AY366" s="246" t="s">
        <v>122</v>
      </c>
    </row>
    <row r="367" s="14" customFormat="1">
      <c r="A367" s="14"/>
      <c r="B367" s="236"/>
      <c r="C367" s="237"/>
      <c r="D367" s="227" t="s">
        <v>138</v>
      </c>
      <c r="E367" s="238" t="s">
        <v>19</v>
      </c>
      <c r="F367" s="239" t="s">
        <v>543</v>
      </c>
      <c r="G367" s="237"/>
      <c r="H367" s="240">
        <v>-0.66000000000000003</v>
      </c>
      <c r="I367" s="241"/>
      <c r="J367" s="237"/>
      <c r="K367" s="237"/>
      <c r="L367" s="242"/>
      <c r="M367" s="243"/>
      <c r="N367" s="244"/>
      <c r="O367" s="244"/>
      <c r="P367" s="244"/>
      <c r="Q367" s="244"/>
      <c r="R367" s="244"/>
      <c r="S367" s="244"/>
      <c r="T367" s="245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6" t="s">
        <v>138</v>
      </c>
      <c r="AU367" s="246" t="s">
        <v>82</v>
      </c>
      <c r="AV367" s="14" t="s">
        <v>82</v>
      </c>
      <c r="AW367" s="14" t="s">
        <v>33</v>
      </c>
      <c r="AX367" s="14" t="s">
        <v>72</v>
      </c>
      <c r="AY367" s="246" t="s">
        <v>122</v>
      </c>
    </row>
    <row r="368" s="14" customFormat="1">
      <c r="A368" s="14"/>
      <c r="B368" s="236"/>
      <c r="C368" s="237"/>
      <c r="D368" s="227" t="s">
        <v>138</v>
      </c>
      <c r="E368" s="238" t="s">
        <v>19</v>
      </c>
      <c r="F368" s="239" t="s">
        <v>544</v>
      </c>
      <c r="G368" s="237"/>
      <c r="H368" s="240">
        <v>-2.4249999999999998</v>
      </c>
      <c r="I368" s="241"/>
      <c r="J368" s="237"/>
      <c r="K368" s="237"/>
      <c r="L368" s="242"/>
      <c r="M368" s="243"/>
      <c r="N368" s="244"/>
      <c r="O368" s="244"/>
      <c r="P368" s="244"/>
      <c r="Q368" s="244"/>
      <c r="R368" s="244"/>
      <c r="S368" s="244"/>
      <c r="T368" s="245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6" t="s">
        <v>138</v>
      </c>
      <c r="AU368" s="246" t="s">
        <v>82</v>
      </c>
      <c r="AV368" s="14" t="s">
        <v>82</v>
      </c>
      <c r="AW368" s="14" t="s">
        <v>33</v>
      </c>
      <c r="AX368" s="14" t="s">
        <v>72</v>
      </c>
      <c r="AY368" s="246" t="s">
        <v>122</v>
      </c>
    </row>
    <row r="369" s="14" customFormat="1">
      <c r="A369" s="14"/>
      <c r="B369" s="236"/>
      <c r="C369" s="237"/>
      <c r="D369" s="227" t="s">
        <v>138</v>
      </c>
      <c r="E369" s="238" t="s">
        <v>19</v>
      </c>
      <c r="F369" s="239" t="s">
        <v>545</v>
      </c>
      <c r="G369" s="237"/>
      <c r="H369" s="240">
        <v>0.501</v>
      </c>
      <c r="I369" s="241"/>
      <c r="J369" s="237"/>
      <c r="K369" s="237"/>
      <c r="L369" s="242"/>
      <c r="M369" s="243"/>
      <c r="N369" s="244"/>
      <c r="O369" s="244"/>
      <c r="P369" s="244"/>
      <c r="Q369" s="244"/>
      <c r="R369" s="244"/>
      <c r="S369" s="244"/>
      <c r="T369" s="245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46" t="s">
        <v>138</v>
      </c>
      <c r="AU369" s="246" t="s">
        <v>82</v>
      </c>
      <c r="AV369" s="14" t="s">
        <v>82</v>
      </c>
      <c r="AW369" s="14" t="s">
        <v>33</v>
      </c>
      <c r="AX369" s="14" t="s">
        <v>72</v>
      </c>
      <c r="AY369" s="246" t="s">
        <v>122</v>
      </c>
    </row>
    <row r="370" s="14" customFormat="1">
      <c r="A370" s="14"/>
      <c r="B370" s="236"/>
      <c r="C370" s="237"/>
      <c r="D370" s="227" t="s">
        <v>138</v>
      </c>
      <c r="E370" s="238" t="s">
        <v>19</v>
      </c>
      <c r="F370" s="239" t="s">
        <v>546</v>
      </c>
      <c r="G370" s="237"/>
      <c r="H370" s="240">
        <v>0.48599999999999999</v>
      </c>
      <c r="I370" s="241"/>
      <c r="J370" s="237"/>
      <c r="K370" s="237"/>
      <c r="L370" s="242"/>
      <c r="M370" s="243"/>
      <c r="N370" s="244"/>
      <c r="O370" s="244"/>
      <c r="P370" s="244"/>
      <c r="Q370" s="244"/>
      <c r="R370" s="244"/>
      <c r="S370" s="244"/>
      <c r="T370" s="245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46" t="s">
        <v>138</v>
      </c>
      <c r="AU370" s="246" t="s">
        <v>82</v>
      </c>
      <c r="AV370" s="14" t="s">
        <v>82</v>
      </c>
      <c r="AW370" s="14" t="s">
        <v>33</v>
      </c>
      <c r="AX370" s="14" t="s">
        <v>72</v>
      </c>
      <c r="AY370" s="246" t="s">
        <v>122</v>
      </c>
    </row>
    <row r="371" s="14" customFormat="1">
      <c r="A371" s="14"/>
      <c r="B371" s="236"/>
      <c r="C371" s="237"/>
      <c r="D371" s="227" t="s">
        <v>138</v>
      </c>
      <c r="E371" s="238" t="s">
        <v>19</v>
      </c>
      <c r="F371" s="239" t="s">
        <v>547</v>
      </c>
      <c r="G371" s="237"/>
      <c r="H371" s="240">
        <v>-0.73499999999999999</v>
      </c>
      <c r="I371" s="241"/>
      <c r="J371" s="237"/>
      <c r="K371" s="237"/>
      <c r="L371" s="242"/>
      <c r="M371" s="243"/>
      <c r="N371" s="244"/>
      <c r="O371" s="244"/>
      <c r="P371" s="244"/>
      <c r="Q371" s="244"/>
      <c r="R371" s="244"/>
      <c r="S371" s="244"/>
      <c r="T371" s="245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46" t="s">
        <v>138</v>
      </c>
      <c r="AU371" s="246" t="s">
        <v>82</v>
      </c>
      <c r="AV371" s="14" t="s">
        <v>82</v>
      </c>
      <c r="AW371" s="14" t="s">
        <v>33</v>
      </c>
      <c r="AX371" s="14" t="s">
        <v>72</v>
      </c>
      <c r="AY371" s="246" t="s">
        <v>122</v>
      </c>
    </row>
    <row r="372" s="14" customFormat="1">
      <c r="A372" s="14"/>
      <c r="B372" s="236"/>
      <c r="C372" s="237"/>
      <c r="D372" s="227" t="s">
        <v>138</v>
      </c>
      <c r="E372" s="238" t="s">
        <v>19</v>
      </c>
      <c r="F372" s="239" t="s">
        <v>548</v>
      </c>
      <c r="G372" s="237"/>
      <c r="H372" s="240">
        <v>-0.58799999999999997</v>
      </c>
      <c r="I372" s="241"/>
      <c r="J372" s="237"/>
      <c r="K372" s="237"/>
      <c r="L372" s="242"/>
      <c r="M372" s="243"/>
      <c r="N372" s="244"/>
      <c r="O372" s="244"/>
      <c r="P372" s="244"/>
      <c r="Q372" s="244"/>
      <c r="R372" s="244"/>
      <c r="S372" s="244"/>
      <c r="T372" s="245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6" t="s">
        <v>138</v>
      </c>
      <c r="AU372" s="246" t="s">
        <v>82</v>
      </c>
      <c r="AV372" s="14" t="s">
        <v>82</v>
      </c>
      <c r="AW372" s="14" t="s">
        <v>33</v>
      </c>
      <c r="AX372" s="14" t="s">
        <v>72</v>
      </c>
      <c r="AY372" s="246" t="s">
        <v>122</v>
      </c>
    </row>
    <row r="373" s="14" customFormat="1">
      <c r="A373" s="14"/>
      <c r="B373" s="236"/>
      <c r="C373" s="237"/>
      <c r="D373" s="227" t="s">
        <v>138</v>
      </c>
      <c r="E373" s="238" t="s">
        <v>19</v>
      </c>
      <c r="F373" s="239" t="s">
        <v>549</v>
      </c>
      <c r="G373" s="237"/>
      <c r="H373" s="240">
        <v>-1.3560000000000001</v>
      </c>
      <c r="I373" s="241"/>
      <c r="J373" s="237"/>
      <c r="K373" s="237"/>
      <c r="L373" s="242"/>
      <c r="M373" s="243"/>
      <c r="N373" s="244"/>
      <c r="O373" s="244"/>
      <c r="P373" s="244"/>
      <c r="Q373" s="244"/>
      <c r="R373" s="244"/>
      <c r="S373" s="244"/>
      <c r="T373" s="245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46" t="s">
        <v>138</v>
      </c>
      <c r="AU373" s="246" t="s">
        <v>82</v>
      </c>
      <c r="AV373" s="14" t="s">
        <v>82</v>
      </c>
      <c r="AW373" s="14" t="s">
        <v>33</v>
      </c>
      <c r="AX373" s="14" t="s">
        <v>72</v>
      </c>
      <c r="AY373" s="246" t="s">
        <v>122</v>
      </c>
    </row>
    <row r="374" s="14" customFormat="1">
      <c r="A374" s="14"/>
      <c r="B374" s="236"/>
      <c r="C374" s="237"/>
      <c r="D374" s="227" t="s">
        <v>138</v>
      </c>
      <c r="E374" s="238" t="s">
        <v>19</v>
      </c>
      <c r="F374" s="239" t="s">
        <v>550</v>
      </c>
      <c r="G374" s="237"/>
      <c r="H374" s="240">
        <v>-5.0019999999999998</v>
      </c>
      <c r="I374" s="241"/>
      <c r="J374" s="237"/>
      <c r="K374" s="237"/>
      <c r="L374" s="242"/>
      <c r="M374" s="243"/>
      <c r="N374" s="244"/>
      <c r="O374" s="244"/>
      <c r="P374" s="244"/>
      <c r="Q374" s="244"/>
      <c r="R374" s="244"/>
      <c r="S374" s="244"/>
      <c r="T374" s="245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6" t="s">
        <v>138</v>
      </c>
      <c r="AU374" s="246" t="s">
        <v>82</v>
      </c>
      <c r="AV374" s="14" t="s">
        <v>82</v>
      </c>
      <c r="AW374" s="14" t="s">
        <v>33</v>
      </c>
      <c r="AX374" s="14" t="s">
        <v>72</v>
      </c>
      <c r="AY374" s="246" t="s">
        <v>122</v>
      </c>
    </row>
    <row r="375" s="15" customFormat="1">
      <c r="A375" s="15"/>
      <c r="B375" s="247"/>
      <c r="C375" s="248"/>
      <c r="D375" s="227" t="s">
        <v>138</v>
      </c>
      <c r="E375" s="249" t="s">
        <v>19</v>
      </c>
      <c r="F375" s="250" t="s">
        <v>142</v>
      </c>
      <c r="G375" s="248"/>
      <c r="H375" s="251">
        <v>141.41</v>
      </c>
      <c r="I375" s="252"/>
      <c r="J375" s="248"/>
      <c r="K375" s="248"/>
      <c r="L375" s="253"/>
      <c r="M375" s="254"/>
      <c r="N375" s="255"/>
      <c r="O375" s="255"/>
      <c r="P375" s="255"/>
      <c r="Q375" s="255"/>
      <c r="R375" s="255"/>
      <c r="S375" s="255"/>
      <c r="T375" s="256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57" t="s">
        <v>138</v>
      </c>
      <c r="AU375" s="257" t="s">
        <v>82</v>
      </c>
      <c r="AV375" s="15" t="s">
        <v>143</v>
      </c>
      <c r="AW375" s="15" t="s">
        <v>33</v>
      </c>
      <c r="AX375" s="15" t="s">
        <v>72</v>
      </c>
      <c r="AY375" s="257" t="s">
        <v>122</v>
      </c>
    </row>
    <row r="376" s="16" customFormat="1">
      <c r="A376" s="16"/>
      <c r="B376" s="258"/>
      <c r="C376" s="259"/>
      <c r="D376" s="227" t="s">
        <v>138</v>
      </c>
      <c r="E376" s="260" t="s">
        <v>19</v>
      </c>
      <c r="F376" s="261" t="s">
        <v>158</v>
      </c>
      <c r="G376" s="259"/>
      <c r="H376" s="262">
        <v>230.81300000000002</v>
      </c>
      <c r="I376" s="263"/>
      <c r="J376" s="259"/>
      <c r="K376" s="259"/>
      <c r="L376" s="264"/>
      <c r="M376" s="265"/>
      <c r="N376" s="266"/>
      <c r="O376" s="266"/>
      <c r="P376" s="266"/>
      <c r="Q376" s="266"/>
      <c r="R376" s="266"/>
      <c r="S376" s="266"/>
      <c r="T376" s="267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T376" s="268" t="s">
        <v>138</v>
      </c>
      <c r="AU376" s="268" t="s">
        <v>82</v>
      </c>
      <c r="AV376" s="16" t="s">
        <v>130</v>
      </c>
      <c r="AW376" s="16" t="s">
        <v>33</v>
      </c>
      <c r="AX376" s="16" t="s">
        <v>80</v>
      </c>
      <c r="AY376" s="268" t="s">
        <v>122</v>
      </c>
    </row>
    <row r="377" s="2" customFormat="1" ht="16.5" customHeight="1">
      <c r="A377" s="41"/>
      <c r="B377" s="42"/>
      <c r="C377" s="207" t="s">
        <v>551</v>
      </c>
      <c r="D377" s="207" t="s">
        <v>125</v>
      </c>
      <c r="E377" s="208" t="s">
        <v>552</v>
      </c>
      <c r="F377" s="209" t="s">
        <v>553</v>
      </c>
      <c r="G377" s="210" t="s">
        <v>128</v>
      </c>
      <c r="H377" s="211">
        <v>230.81299999999999</v>
      </c>
      <c r="I377" s="212"/>
      <c r="J377" s="213">
        <f>ROUND(I377*H377,2)</f>
        <v>0</v>
      </c>
      <c r="K377" s="209" t="s">
        <v>19</v>
      </c>
      <c r="L377" s="47"/>
      <c r="M377" s="214" t="s">
        <v>19</v>
      </c>
      <c r="N377" s="215" t="s">
        <v>43</v>
      </c>
      <c r="O377" s="87"/>
      <c r="P377" s="216">
        <f>O377*H377</f>
        <v>0</v>
      </c>
      <c r="Q377" s="216">
        <v>0</v>
      </c>
      <c r="R377" s="216">
        <f>Q377*H377</f>
        <v>0</v>
      </c>
      <c r="S377" s="216">
        <v>0</v>
      </c>
      <c r="T377" s="217">
        <f>S377*H377</f>
        <v>0</v>
      </c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R377" s="218" t="s">
        <v>251</v>
      </c>
      <c r="AT377" s="218" t="s">
        <v>125</v>
      </c>
      <c r="AU377" s="218" t="s">
        <v>82</v>
      </c>
      <c r="AY377" s="20" t="s">
        <v>122</v>
      </c>
      <c r="BE377" s="219">
        <f>IF(N377="základní",J377,0)</f>
        <v>0</v>
      </c>
      <c r="BF377" s="219">
        <f>IF(N377="snížená",J377,0)</f>
        <v>0</v>
      </c>
      <c r="BG377" s="219">
        <f>IF(N377="zákl. přenesená",J377,0)</f>
        <v>0</v>
      </c>
      <c r="BH377" s="219">
        <f>IF(N377="sníž. přenesená",J377,0)</f>
        <v>0</v>
      </c>
      <c r="BI377" s="219">
        <f>IF(N377="nulová",J377,0)</f>
        <v>0</v>
      </c>
      <c r="BJ377" s="20" t="s">
        <v>80</v>
      </c>
      <c r="BK377" s="219">
        <f>ROUND(I377*H377,2)</f>
        <v>0</v>
      </c>
      <c r="BL377" s="20" t="s">
        <v>251</v>
      </c>
      <c r="BM377" s="218" t="s">
        <v>554</v>
      </c>
    </row>
    <row r="378" s="2" customFormat="1" ht="24.15" customHeight="1">
      <c r="A378" s="41"/>
      <c r="B378" s="42"/>
      <c r="C378" s="207" t="s">
        <v>555</v>
      </c>
      <c r="D378" s="207" t="s">
        <v>125</v>
      </c>
      <c r="E378" s="208" t="s">
        <v>556</v>
      </c>
      <c r="F378" s="209" t="s">
        <v>557</v>
      </c>
      <c r="G378" s="210" t="s">
        <v>356</v>
      </c>
      <c r="H378" s="211">
        <v>50</v>
      </c>
      <c r="I378" s="212"/>
      <c r="J378" s="213">
        <f>ROUND(I378*H378,2)</f>
        <v>0</v>
      </c>
      <c r="K378" s="209" t="s">
        <v>19</v>
      </c>
      <c r="L378" s="47"/>
      <c r="M378" s="214" t="s">
        <v>19</v>
      </c>
      <c r="N378" s="215" t="s">
        <v>43</v>
      </c>
      <c r="O378" s="87"/>
      <c r="P378" s="216">
        <f>O378*H378</f>
        <v>0</v>
      </c>
      <c r="Q378" s="216">
        <v>0</v>
      </c>
      <c r="R378" s="216">
        <f>Q378*H378</f>
        <v>0</v>
      </c>
      <c r="S378" s="216">
        <v>0</v>
      </c>
      <c r="T378" s="217">
        <f>S378*H378</f>
        <v>0</v>
      </c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R378" s="218" t="s">
        <v>251</v>
      </c>
      <c r="AT378" s="218" t="s">
        <v>125</v>
      </c>
      <c r="AU378" s="218" t="s">
        <v>82</v>
      </c>
      <c r="AY378" s="20" t="s">
        <v>122</v>
      </c>
      <c r="BE378" s="219">
        <f>IF(N378="základní",J378,0)</f>
        <v>0</v>
      </c>
      <c r="BF378" s="219">
        <f>IF(N378="snížená",J378,0)</f>
        <v>0</v>
      </c>
      <c r="BG378" s="219">
        <f>IF(N378="zákl. přenesená",J378,0)</f>
        <v>0</v>
      </c>
      <c r="BH378" s="219">
        <f>IF(N378="sníž. přenesená",J378,0)</f>
        <v>0</v>
      </c>
      <c r="BI378" s="219">
        <f>IF(N378="nulová",J378,0)</f>
        <v>0</v>
      </c>
      <c r="BJ378" s="20" t="s">
        <v>80</v>
      </c>
      <c r="BK378" s="219">
        <f>ROUND(I378*H378,2)</f>
        <v>0</v>
      </c>
      <c r="BL378" s="20" t="s">
        <v>251</v>
      </c>
      <c r="BM378" s="218" t="s">
        <v>558</v>
      </c>
    </row>
    <row r="379" s="13" customFormat="1">
      <c r="A379" s="13"/>
      <c r="B379" s="225"/>
      <c r="C379" s="226"/>
      <c r="D379" s="227" t="s">
        <v>138</v>
      </c>
      <c r="E379" s="228" t="s">
        <v>19</v>
      </c>
      <c r="F379" s="229" t="s">
        <v>559</v>
      </c>
      <c r="G379" s="226"/>
      <c r="H379" s="228" t="s">
        <v>19</v>
      </c>
      <c r="I379" s="230"/>
      <c r="J379" s="226"/>
      <c r="K379" s="226"/>
      <c r="L379" s="231"/>
      <c r="M379" s="232"/>
      <c r="N379" s="233"/>
      <c r="O379" s="233"/>
      <c r="P379" s="233"/>
      <c r="Q379" s="233"/>
      <c r="R379" s="233"/>
      <c r="S379" s="233"/>
      <c r="T379" s="234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5" t="s">
        <v>138</v>
      </c>
      <c r="AU379" s="235" t="s">
        <v>82</v>
      </c>
      <c r="AV379" s="13" t="s">
        <v>80</v>
      </c>
      <c r="AW379" s="13" t="s">
        <v>33</v>
      </c>
      <c r="AX379" s="13" t="s">
        <v>72</v>
      </c>
      <c r="AY379" s="235" t="s">
        <v>122</v>
      </c>
    </row>
    <row r="380" s="14" customFormat="1">
      <c r="A380" s="14"/>
      <c r="B380" s="236"/>
      <c r="C380" s="237"/>
      <c r="D380" s="227" t="s">
        <v>138</v>
      </c>
      <c r="E380" s="238" t="s">
        <v>19</v>
      </c>
      <c r="F380" s="239" t="s">
        <v>439</v>
      </c>
      <c r="G380" s="237"/>
      <c r="H380" s="240">
        <v>50</v>
      </c>
      <c r="I380" s="241"/>
      <c r="J380" s="237"/>
      <c r="K380" s="237"/>
      <c r="L380" s="242"/>
      <c r="M380" s="243"/>
      <c r="N380" s="244"/>
      <c r="O380" s="244"/>
      <c r="P380" s="244"/>
      <c r="Q380" s="244"/>
      <c r="R380" s="244"/>
      <c r="S380" s="244"/>
      <c r="T380" s="245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6" t="s">
        <v>138</v>
      </c>
      <c r="AU380" s="246" t="s">
        <v>82</v>
      </c>
      <c r="AV380" s="14" t="s">
        <v>82</v>
      </c>
      <c r="AW380" s="14" t="s">
        <v>33</v>
      </c>
      <c r="AX380" s="14" t="s">
        <v>80</v>
      </c>
      <c r="AY380" s="246" t="s">
        <v>122</v>
      </c>
    </row>
    <row r="381" s="2" customFormat="1" ht="16.5" customHeight="1">
      <c r="A381" s="41"/>
      <c r="B381" s="42"/>
      <c r="C381" s="270" t="s">
        <v>560</v>
      </c>
      <c r="D381" s="270" t="s">
        <v>298</v>
      </c>
      <c r="E381" s="271" t="s">
        <v>561</v>
      </c>
      <c r="F381" s="272" t="s">
        <v>562</v>
      </c>
      <c r="G381" s="273" t="s">
        <v>356</v>
      </c>
      <c r="H381" s="274">
        <v>60</v>
      </c>
      <c r="I381" s="275"/>
      <c r="J381" s="276">
        <f>ROUND(I381*H381,2)</f>
        <v>0</v>
      </c>
      <c r="K381" s="272" t="s">
        <v>129</v>
      </c>
      <c r="L381" s="277"/>
      <c r="M381" s="278" t="s">
        <v>19</v>
      </c>
      <c r="N381" s="279" t="s">
        <v>43</v>
      </c>
      <c r="O381" s="87"/>
      <c r="P381" s="216">
        <f>O381*H381</f>
        <v>0</v>
      </c>
      <c r="Q381" s="216">
        <v>0</v>
      </c>
      <c r="R381" s="216">
        <f>Q381*H381</f>
        <v>0</v>
      </c>
      <c r="S381" s="216">
        <v>0</v>
      </c>
      <c r="T381" s="217">
        <f>S381*H381</f>
        <v>0</v>
      </c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R381" s="218" t="s">
        <v>301</v>
      </c>
      <c r="AT381" s="218" t="s">
        <v>298</v>
      </c>
      <c r="AU381" s="218" t="s">
        <v>82</v>
      </c>
      <c r="AY381" s="20" t="s">
        <v>122</v>
      </c>
      <c r="BE381" s="219">
        <f>IF(N381="základní",J381,0)</f>
        <v>0</v>
      </c>
      <c r="BF381" s="219">
        <f>IF(N381="snížená",J381,0)</f>
        <v>0</v>
      </c>
      <c r="BG381" s="219">
        <f>IF(N381="zákl. přenesená",J381,0)</f>
        <v>0</v>
      </c>
      <c r="BH381" s="219">
        <f>IF(N381="sníž. přenesená",J381,0)</f>
        <v>0</v>
      </c>
      <c r="BI381" s="219">
        <f>IF(N381="nulová",J381,0)</f>
        <v>0</v>
      </c>
      <c r="BJ381" s="20" t="s">
        <v>80</v>
      </c>
      <c r="BK381" s="219">
        <f>ROUND(I381*H381,2)</f>
        <v>0</v>
      </c>
      <c r="BL381" s="20" t="s">
        <v>251</v>
      </c>
      <c r="BM381" s="218" t="s">
        <v>563</v>
      </c>
    </row>
    <row r="382" s="14" customFormat="1">
      <c r="A382" s="14"/>
      <c r="B382" s="236"/>
      <c r="C382" s="237"/>
      <c r="D382" s="227" t="s">
        <v>138</v>
      </c>
      <c r="E382" s="237"/>
      <c r="F382" s="239" t="s">
        <v>564</v>
      </c>
      <c r="G382" s="237"/>
      <c r="H382" s="240">
        <v>60</v>
      </c>
      <c r="I382" s="241"/>
      <c r="J382" s="237"/>
      <c r="K382" s="237"/>
      <c r="L382" s="242"/>
      <c r="M382" s="243"/>
      <c r="N382" s="244"/>
      <c r="O382" s="244"/>
      <c r="P382" s="244"/>
      <c r="Q382" s="244"/>
      <c r="R382" s="244"/>
      <c r="S382" s="244"/>
      <c r="T382" s="245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6" t="s">
        <v>138</v>
      </c>
      <c r="AU382" s="246" t="s">
        <v>82</v>
      </c>
      <c r="AV382" s="14" t="s">
        <v>82</v>
      </c>
      <c r="AW382" s="14" t="s">
        <v>4</v>
      </c>
      <c r="AX382" s="14" t="s">
        <v>80</v>
      </c>
      <c r="AY382" s="246" t="s">
        <v>122</v>
      </c>
    </row>
    <row r="383" s="2" customFormat="1" ht="24.15" customHeight="1">
      <c r="A383" s="41"/>
      <c r="B383" s="42"/>
      <c r="C383" s="207" t="s">
        <v>565</v>
      </c>
      <c r="D383" s="207" t="s">
        <v>125</v>
      </c>
      <c r="E383" s="208" t="s">
        <v>566</v>
      </c>
      <c r="F383" s="209" t="s">
        <v>567</v>
      </c>
      <c r="G383" s="210" t="s">
        <v>128</v>
      </c>
      <c r="H383" s="211">
        <v>30</v>
      </c>
      <c r="I383" s="212"/>
      <c r="J383" s="213">
        <f>ROUND(I383*H383,2)</f>
        <v>0</v>
      </c>
      <c r="K383" s="209" t="s">
        <v>19</v>
      </c>
      <c r="L383" s="47"/>
      <c r="M383" s="214" t="s">
        <v>19</v>
      </c>
      <c r="N383" s="215" t="s">
        <v>43</v>
      </c>
      <c r="O383" s="87"/>
      <c r="P383" s="216">
        <f>O383*H383</f>
        <v>0</v>
      </c>
      <c r="Q383" s="216">
        <v>0</v>
      </c>
      <c r="R383" s="216">
        <f>Q383*H383</f>
        <v>0</v>
      </c>
      <c r="S383" s="216">
        <v>3.0000000000000001E-05</v>
      </c>
      <c r="T383" s="217">
        <f>S383*H383</f>
        <v>0.00089999999999999998</v>
      </c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R383" s="218" t="s">
        <v>251</v>
      </c>
      <c r="AT383" s="218" t="s">
        <v>125</v>
      </c>
      <c r="AU383" s="218" t="s">
        <v>82</v>
      </c>
      <c r="AY383" s="20" t="s">
        <v>122</v>
      </c>
      <c r="BE383" s="219">
        <f>IF(N383="základní",J383,0)</f>
        <v>0</v>
      </c>
      <c r="BF383" s="219">
        <f>IF(N383="snížená",J383,0)</f>
        <v>0</v>
      </c>
      <c r="BG383" s="219">
        <f>IF(N383="zákl. přenesená",J383,0)</f>
        <v>0</v>
      </c>
      <c r="BH383" s="219">
        <f>IF(N383="sníž. přenesená",J383,0)</f>
        <v>0</v>
      </c>
      <c r="BI383" s="219">
        <f>IF(N383="nulová",J383,0)</f>
        <v>0</v>
      </c>
      <c r="BJ383" s="20" t="s">
        <v>80</v>
      </c>
      <c r="BK383" s="219">
        <f>ROUND(I383*H383,2)</f>
        <v>0</v>
      </c>
      <c r="BL383" s="20" t="s">
        <v>251</v>
      </c>
      <c r="BM383" s="218" t="s">
        <v>568</v>
      </c>
    </row>
    <row r="384" s="13" customFormat="1">
      <c r="A384" s="13"/>
      <c r="B384" s="225"/>
      <c r="C384" s="226"/>
      <c r="D384" s="227" t="s">
        <v>138</v>
      </c>
      <c r="E384" s="228" t="s">
        <v>19</v>
      </c>
      <c r="F384" s="229" t="s">
        <v>559</v>
      </c>
      <c r="G384" s="226"/>
      <c r="H384" s="228" t="s">
        <v>19</v>
      </c>
      <c r="I384" s="230"/>
      <c r="J384" s="226"/>
      <c r="K384" s="226"/>
      <c r="L384" s="231"/>
      <c r="M384" s="232"/>
      <c r="N384" s="233"/>
      <c r="O384" s="233"/>
      <c r="P384" s="233"/>
      <c r="Q384" s="233"/>
      <c r="R384" s="233"/>
      <c r="S384" s="233"/>
      <c r="T384" s="234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5" t="s">
        <v>138</v>
      </c>
      <c r="AU384" s="235" t="s">
        <v>82</v>
      </c>
      <c r="AV384" s="13" t="s">
        <v>80</v>
      </c>
      <c r="AW384" s="13" t="s">
        <v>33</v>
      </c>
      <c r="AX384" s="13" t="s">
        <v>72</v>
      </c>
      <c r="AY384" s="235" t="s">
        <v>122</v>
      </c>
    </row>
    <row r="385" s="14" customFormat="1">
      <c r="A385" s="14"/>
      <c r="B385" s="236"/>
      <c r="C385" s="237"/>
      <c r="D385" s="227" t="s">
        <v>138</v>
      </c>
      <c r="E385" s="238" t="s">
        <v>19</v>
      </c>
      <c r="F385" s="239" t="s">
        <v>321</v>
      </c>
      <c r="G385" s="237"/>
      <c r="H385" s="240">
        <v>30</v>
      </c>
      <c r="I385" s="241"/>
      <c r="J385" s="237"/>
      <c r="K385" s="237"/>
      <c r="L385" s="242"/>
      <c r="M385" s="243"/>
      <c r="N385" s="244"/>
      <c r="O385" s="244"/>
      <c r="P385" s="244"/>
      <c r="Q385" s="244"/>
      <c r="R385" s="244"/>
      <c r="S385" s="244"/>
      <c r="T385" s="245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46" t="s">
        <v>138</v>
      </c>
      <c r="AU385" s="246" t="s">
        <v>82</v>
      </c>
      <c r="AV385" s="14" t="s">
        <v>82</v>
      </c>
      <c r="AW385" s="14" t="s">
        <v>33</v>
      </c>
      <c r="AX385" s="14" t="s">
        <v>80</v>
      </c>
      <c r="AY385" s="246" t="s">
        <v>122</v>
      </c>
    </row>
    <row r="386" s="2" customFormat="1" ht="16.5" customHeight="1">
      <c r="A386" s="41"/>
      <c r="B386" s="42"/>
      <c r="C386" s="270" t="s">
        <v>569</v>
      </c>
      <c r="D386" s="270" t="s">
        <v>298</v>
      </c>
      <c r="E386" s="271" t="s">
        <v>570</v>
      </c>
      <c r="F386" s="272" t="s">
        <v>571</v>
      </c>
      <c r="G386" s="273" t="s">
        <v>128</v>
      </c>
      <c r="H386" s="274">
        <v>36</v>
      </c>
      <c r="I386" s="275"/>
      <c r="J386" s="276">
        <f>ROUND(I386*H386,2)</f>
        <v>0</v>
      </c>
      <c r="K386" s="272" t="s">
        <v>129</v>
      </c>
      <c r="L386" s="277"/>
      <c r="M386" s="278" t="s">
        <v>19</v>
      </c>
      <c r="N386" s="279" t="s">
        <v>43</v>
      </c>
      <c r="O386" s="87"/>
      <c r="P386" s="216">
        <f>O386*H386</f>
        <v>0</v>
      </c>
      <c r="Q386" s="216">
        <v>2.0000000000000002E-05</v>
      </c>
      <c r="R386" s="216">
        <f>Q386*H386</f>
        <v>0.00072000000000000005</v>
      </c>
      <c r="S386" s="216">
        <v>0</v>
      </c>
      <c r="T386" s="217">
        <f>S386*H386</f>
        <v>0</v>
      </c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R386" s="218" t="s">
        <v>301</v>
      </c>
      <c r="AT386" s="218" t="s">
        <v>298</v>
      </c>
      <c r="AU386" s="218" t="s">
        <v>82</v>
      </c>
      <c r="AY386" s="20" t="s">
        <v>122</v>
      </c>
      <c r="BE386" s="219">
        <f>IF(N386="základní",J386,0)</f>
        <v>0</v>
      </c>
      <c r="BF386" s="219">
        <f>IF(N386="snížená",J386,0)</f>
        <v>0</v>
      </c>
      <c r="BG386" s="219">
        <f>IF(N386="zákl. přenesená",J386,0)</f>
        <v>0</v>
      </c>
      <c r="BH386" s="219">
        <f>IF(N386="sníž. přenesená",J386,0)</f>
        <v>0</v>
      </c>
      <c r="BI386" s="219">
        <f>IF(N386="nulová",J386,0)</f>
        <v>0</v>
      </c>
      <c r="BJ386" s="20" t="s">
        <v>80</v>
      </c>
      <c r="BK386" s="219">
        <f>ROUND(I386*H386,2)</f>
        <v>0</v>
      </c>
      <c r="BL386" s="20" t="s">
        <v>251</v>
      </c>
      <c r="BM386" s="218" t="s">
        <v>572</v>
      </c>
    </row>
    <row r="387" s="14" customFormat="1">
      <c r="A387" s="14"/>
      <c r="B387" s="236"/>
      <c r="C387" s="237"/>
      <c r="D387" s="227" t="s">
        <v>138</v>
      </c>
      <c r="E387" s="237"/>
      <c r="F387" s="239" t="s">
        <v>573</v>
      </c>
      <c r="G387" s="237"/>
      <c r="H387" s="240">
        <v>36</v>
      </c>
      <c r="I387" s="241"/>
      <c r="J387" s="237"/>
      <c r="K387" s="237"/>
      <c r="L387" s="242"/>
      <c r="M387" s="243"/>
      <c r="N387" s="244"/>
      <c r="O387" s="244"/>
      <c r="P387" s="244"/>
      <c r="Q387" s="244"/>
      <c r="R387" s="244"/>
      <c r="S387" s="244"/>
      <c r="T387" s="245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46" t="s">
        <v>138</v>
      </c>
      <c r="AU387" s="246" t="s">
        <v>82</v>
      </c>
      <c r="AV387" s="14" t="s">
        <v>82</v>
      </c>
      <c r="AW387" s="14" t="s">
        <v>4</v>
      </c>
      <c r="AX387" s="14" t="s">
        <v>80</v>
      </c>
      <c r="AY387" s="246" t="s">
        <v>122</v>
      </c>
    </row>
    <row r="388" s="2" customFormat="1" ht="16.5" customHeight="1">
      <c r="A388" s="41"/>
      <c r="B388" s="42"/>
      <c r="C388" s="207" t="s">
        <v>574</v>
      </c>
      <c r="D388" s="207" t="s">
        <v>125</v>
      </c>
      <c r="E388" s="208" t="s">
        <v>575</v>
      </c>
      <c r="F388" s="209" t="s">
        <v>576</v>
      </c>
      <c r="G388" s="210" t="s">
        <v>128</v>
      </c>
      <c r="H388" s="211">
        <v>329.73000000000002</v>
      </c>
      <c r="I388" s="212"/>
      <c r="J388" s="213">
        <f>ROUND(I388*H388,2)</f>
        <v>0</v>
      </c>
      <c r="K388" s="209" t="s">
        <v>19</v>
      </c>
      <c r="L388" s="47"/>
      <c r="M388" s="214" t="s">
        <v>19</v>
      </c>
      <c r="N388" s="215" t="s">
        <v>43</v>
      </c>
      <c r="O388" s="87"/>
      <c r="P388" s="216">
        <f>O388*H388</f>
        <v>0</v>
      </c>
      <c r="Q388" s="216">
        <v>0.00020000000000000001</v>
      </c>
      <c r="R388" s="216">
        <f>Q388*H388</f>
        <v>0.065946000000000005</v>
      </c>
      <c r="S388" s="216">
        <v>0</v>
      </c>
      <c r="T388" s="217">
        <f>S388*H388</f>
        <v>0</v>
      </c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R388" s="218" t="s">
        <v>251</v>
      </c>
      <c r="AT388" s="218" t="s">
        <v>125</v>
      </c>
      <c r="AU388" s="218" t="s">
        <v>82</v>
      </c>
      <c r="AY388" s="20" t="s">
        <v>122</v>
      </c>
      <c r="BE388" s="219">
        <f>IF(N388="základní",J388,0)</f>
        <v>0</v>
      </c>
      <c r="BF388" s="219">
        <f>IF(N388="snížená",J388,0)</f>
        <v>0</v>
      </c>
      <c r="BG388" s="219">
        <f>IF(N388="zákl. přenesená",J388,0)</f>
        <v>0</v>
      </c>
      <c r="BH388" s="219">
        <f>IF(N388="sníž. přenesená",J388,0)</f>
        <v>0</v>
      </c>
      <c r="BI388" s="219">
        <f>IF(N388="nulová",J388,0)</f>
        <v>0</v>
      </c>
      <c r="BJ388" s="20" t="s">
        <v>80</v>
      </c>
      <c r="BK388" s="219">
        <f>ROUND(I388*H388,2)</f>
        <v>0</v>
      </c>
      <c r="BL388" s="20" t="s">
        <v>251</v>
      </c>
      <c r="BM388" s="218" t="s">
        <v>577</v>
      </c>
    </row>
    <row r="389" s="13" customFormat="1">
      <c r="A389" s="13"/>
      <c r="B389" s="225"/>
      <c r="C389" s="226"/>
      <c r="D389" s="227" t="s">
        <v>138</v>
      </c>
      <c r="E389" s="228" t="s">
        <v>19</v>
      </c>
      <c r="F389" s="229" t="s">
        <v>529</v>
      </c>
      <c r="G389" s="226"/>
      <c r="H389" s="228" t="s">
        <v>19</v>
      </c>
      <c r="I389" s="230"/>
      <c r="J389" s="226"/>
      <c r="K389" s="226"/>
      <c r="L389" s="231"/>
      <c r="M389" s="232"/>
      <c r="N389" s="233"/>
      <c r="O389" s="233"/>
      <c r="P389" s="233"/>
      <c r="Q389" s="233"/>
      <c r="R389" s="233"/>
      <c r="S389" s="233"/>
      <c r="T389" s="234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5" t="s">
        <v>138</v>
      </c>
      <c r="AU389" s="235" t="s">
        <v>82</v>
      </c>
      <c r="AV389" s="13" t="s">
        <v>80</v>
      </c>
      <c r="AW389" s="13" t="s">
        <v>33</v>
      </c>
      <c r="AX389" s="13" t="s">
        <v>72</v>
      </c>
      <c r="AY389" s="235" t="s">
        <v>122</v>
      </c>
    </row>
    <row r="390" s="14" customFormat="1">
      <c r="A390" s="14"/>
      <c r="B390" s="236"/>
      <c r="C390" s="237"/>
      <c r="D390" s="227" t="s">
        <v>138</v>
      </c>
      <c r="E390" s="238" t="s">
        <v>19</v>
      </c>
      <c r="F390" s="239" t="s">
        <v>170</v>
      </c>
      <c r="G390" s="237"/>
      <c r="H390" s="240">
        <v>36.604999999999997</v>
      </c>
      <c r="I390" s="241"/>
      <c r="J390" s="237"/>
      <c r="K390" s="237"/>
      <c r="L390" s="242"/>
      <c r="M390" s="243"/>
      <c r="N390" s="244"/>
      <c r="O390" s="244"/>
      <c r="P390" s="244"/>
      <c r="Q390" s="244"/>
      <c r="R390" s="244"/>
      <c r="S390" s="244"/>
      <c r="T390" s="245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6" t="s">
        <v>138</v>
      </c>
      <c r="AU390" s="246" t="s">
        <v>82</v>
      </c>
      <c r="AV390" s="14" t="s">
        <v>82</v>
      </c>
      <c r="AW390" s="14" t="s">
        <v>33</v>
      </c>
      <c r="AX390" s="14" t="s">
        <v>72</v>
      </c>
      <c r="AY390" s="246" t="s">
        <v>122</v>
      </c>
    </row>
    <row r="391" s="14" customFormat="1">
      <c r="A391" s="14"/>
      <c r="B391" s="236"/>
      <c r="C391" s="237"/>
      <c r="D391" s="227" t="s">
        <v>138</v>
      </c>
      <c r="E391" s="238" t="s">
        <v>19</v>
      </c>
      <c r="F391" s="239" t="s">
        <v>171</v>
      </c>
      <c r="G391" s="237"/>
      <c r="H391" s="240">
        <v>10.513999999999999</v>
      </c>
      <c r="I391" s="241"/>
      <c r="J391" s="237"/>
      <c r="K391" s="237"/>
      <c r="L391" s="242"/>
      <c r="M391" s="243"/>
      <c r="N391" s="244"/>
      <c r="O391" s="244"/>
      <c r="P391" s="244"/>
      <c r="Q391" s="244"/>
      <c r="R391" s="244"/>
      <c r="S391" s="244"/>
      <c r="T391" s="245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46" t="s">
        <v>138</v>
      </c>
      <c r="AU391" s="246" t="s">
        <v>82</v>
      </c>
      <c r="AV391" s="14" t="s">
        <v>82</v>
      </c>
      <c r="AW391" s="14" t="s">
        <v>33</v>
      </c>
      <c r="AX391" s="14" t="s">
        <v>72</v>
      </c>
      <c r="AY391" s="246" t="s">
        <v>122</v>
      </c>
    </row>
    <row r="392" s="14" customFormat="1">
      <c r="A392" s="14"/>
      <c r="B392" s="236"/>
      <c r="C392" s="237"/>
      <c r="D392" s="227" t="s">
        <v>138</v>
      </c>
      <c r="E392" s="238" t="s">
        <v>19</v>
      </c>
      <c r="F392" s="239" t="s">
        <v>172</v>
      </c>
      <c r="G392" s="237"/>
      <c r="H392" s="240">
        <v>21.356000000000002</v>
      </c>
      <c r="I392" s="241"/>
      <c r="J392" s="237"/>
      <c r="K392" s="237"/>
      <c r="L392" s="242"/>
      <c r="M392" s="243"/>
      <c r="N392" s="244"/>
      <c r="O392" s="244"/>
      <c r="P392" s="244"/>
      <c r="Q392" s="244"/>
      <c r="R392" s="244"/>
      <c r="S392" s="244"/>
      <c r="T392" s="245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46" t="s">
        <v>138</v>
      </c>
      <c r="AU392" s="246" t="s">
        <v>82</v>
      </c>
      <c r="AV392" s="14" t="s">
        <v>82</v>
      </c>
      <c r="AW392" s="14" t="s">
        <v>33</v>
      </c>
      <c r="AX392" s="14" t="s">
        <v>72</v>
      </c>
      <c r="AY392" s="246" t="s">
        <v>122</v>
      </c>
    </row>
    <row r="393" s="14" customFormat="1">
      <c r="A393" s="14"/>
      <c r="B393" s="236"/>
      <c r="C393" s="237"/>
      <c r="D393" s="227" t="s">
        <v>138</v>
      </c>
      <c r="E393" s="238" t="s">
        <v>19</v>
      </c>
      <c r="F393" s="239" t="s">
        <v>173</v>
      </c>
      <c r="G393" s="237"/>
      <c r="H393" s="240">
        <v>22.901</v>
      </c>
      <c r="I393" s="241"/>
      <c r="J393" s="237"/>
      <c r="K393" s="237"/>
      <c r="L393" s="242"/>
      <c r="M393" s="243"/>
      <c r="N393" s="244"/>
      <c r="O393" s="244"/>
      <c r="P393" s="244"/>
      <c r="Q393" s="244"/>
      <c r="R393" s="244"/>
      <c r="S393" s="244"/>
      <c r="T393" s="245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46" t="s">
        <v>138</v>
      </c>
      <c r="AU393" s="246" t="s">
        <v>82</v>
      </c>
      <c r="AV393" s="14" t="s">
        <v>82</v>
      </c>
      <c r="AW393" s="14" t="s">
        <v>33</v>
      </c>
      <c r="AX393" s="14" t="s">
        <v>72</v>
      </c>
      <c r="AY393" s="246" t="s">
        <v>122</v>
      </c>
    </row>
    <row r="394" s="14" customFormat="1">
      <c r="A394" s="14"/>
      <c r="B394" s="236"/>
      <c r="C394" s="237"/>
      <c r="D394" s="227" t="s">
        <v>138</v>
      </c>
      <c r="E394" s="238" t="s">
        <v>19</v>
      </c>
      <c r="F394" s="239" t="s">
        <v>174</v>
      </c>
      <c r="G394" s="237"/>
      <c r="H394" s="240">
        <v>12.289</v>
      </c>
      <c r="I394" s="241"/>
      <c r="J394" s="237"/>
      <c r="K394" s="237"/>
      <c r="L394" s="242"/>
      <c r="M394" s="243"/>
      <c r="N394" s="244"/>
      <c r="O394" s="244"/>
      <c r="P394" s="244"/>
      <c r="Q394" s="244"/>
      <c r="R394" s="244"/>
      <c r="S394" s="244"/>
      <c r="T394" s="245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46" t="s">
        <v>138</v>
      </c>
      <c r="AU394" s="246" t="s">
        <v>82</v>
      </c>
      <c r="AV394" s="14" t="s">
        <v>82</v>
      </c>
      <c r="AW394" s="14" t="s">
        <v>33</v>
      </c>
      <c r="AX394" s="14" t="s">
        <v>72</v>
      </c>
      <c r="AY394" s="246" t="s">
        <v>122</v>
      </c>
    </row>
    <row r="395" s="14" customFormat="1">
      <c r="A395" s="14"/>
      <c r="B395" s="236"/>
      <c r="C395" s="237"/>
      <c r="D395" s="227" t="s">
        <v>138</v>
      </c>
      <c r="E395" s="238" t="s">
        <v>19</v>
      </c>
      <c r="F395" s="239" t="s">
        <v>175</v>
      </c>
      <c r="G395" s="237"/>
      <c r="H395" s="240">
        <v>12.442</v>
      </c>
      <c r="I395" s="241"/>
      <c r="J395" s="237"/>
      <c r="K395" s="237"/>
      <c r="L395" s="242"/>
      <c r="M395" s="243"/>
      <c r="N395" s="244"/>
      <c r="O395" s="244"/>
      <c r="P395" s="244"/>
      <c r="Q395" s="244"/>
      <c r="R395" s="244"/>
      <c r="S395" s="244"/>
      <c r="T395" s="245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6" t="s">
        <v>138</v>
      </c>
      <c r="AU395" s="246" t="s">
        <v>82</v>
      </c>
      <c r="AV395" s="14" t="s">
        <v>82</v>
      </c>
      <c r="AW395" s="14" t="s">
        <v>33</v>
      </c>
      <c r="AX395" s="14" t="s">
        <v>72</v>
      </c>
      <c r="AY395" s="246" t="s">
        <v>122</v>
      </c>
    </row>
    <row r="396" s="14" customFormat="1">
      <c r="A396" s="14"/>
      <c r="B396" s="236"/>
      <c r="C396" s="237"/>
      <c r="D396" s="227" t="s">
        <v>138</v>
      </c>
      <c r="E396" s="238" t="s">
        <v>19</v>
      </c>
      <c r="F396" s="239" t="s">
        <v>176</v>
      </c>
      <c r="G396" s="237"/>
      <c r="H396" s="240">
        <v>11.609999999999999</v>
      </c>
      <c r="I396" s="241"/>
      <c r="J396" s="237"/>
      <c r="K396" s="237"/>
      <c r="L396" s="242"/>
      <c r="M396" s="243"/>
      <c r="N396" s="244"/>
      <c r="O396" s="244"/>
      <c r="P396" s="244"/>
      <c r="Q396" s="244"/>
      <c r="R396" s="244"/>
      <c r="S396" s="244"/>
      <c r="T396" s="245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46" t="s">
        <v>138</v>
      </c>
      <c r="AU396" s="246" t="s">
        <v>82</v>
      </c>
      <c r="AV396" s="14" t="s">
        <v>82</v>
      </c>
      <c r="AW396" s="14" t="s">
        <v>33</v>
      </c>
      <c r="AX396" s="14" t="s">
        <v>72</v>
      </c>
      <c r="AY396" s="246" t="s">
        <v>122</v>
      </c>
    </row>
    <row r="397" s="15" customFormat="1">
      <c r="A397" s="15"/>
      <c r="B397" s="247"/>
      <c r="C397" s="248"/>
      <c r="D397" s="227" t="s">
        <v>138</v>
      </c>
      <c r="E397" s="249" t="s">
        <v>19</v>
      </c>
      <c r="F397" s="250" t="s">
        <v>142</v>
      </c>
      <c r="G397" s="248"/>
      <c r="H397" s="251">
        <v>127.717</v>
      </c>
      <c r="I397" s="252"/>
      <c r="J397" s="248"/>
      <c r="K397" s="248"/>
      <c r="L397" s="253"/>
      <c r="M397" s="254"/>
      <c r="N397" s="255"/>
      <c r="O397" s="255"/>
      <c r="P397" s="255"/>
      <c r="Q397" s="255"/>
      <c r="R397" s="255"/>
      <c r="S397" s="255"/>
      <c r="T397" s="256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T397" s="257" t="s">
        <v>138</v>
      </c>
      <c r="AU397" s="257" t="s">
        <v>82</v>
      </c>
      <c r="AV397" s="15" t="s">
        <v>143</v>
      </c>
      <c r="AW397" s="15" t="s">
        <v>33</v>
      </c>
      <c r="AX397" s="15" t="s">
        <v>72</v>
      </c>
      <c r="AY397" s="257" t="s">
        <v>122</v>
      </c>
    </row>
    <row r="398" s="13" customFormat="1">
      <c r="A398" s="13"/>
      <c r="B398" s="225"/>
      <c r="C398" s="226"/>
      <c r="D398" s="227" t="s">
        <v>138</v>
      </c>
      <c r="E398" s="228" t="s">
        <v>19</v>
      </c>
      <c r="F398" s="229" t="s">
        <v>537</v>
      </c>
      <c r="G398" s="226"/>
      <c r="H398" s="228" t="s">
        <v>19</v>
      </c>
      <c r="I398" s="230"/>
      <c r="J398" s="226"/>
      <c r="K398" s="226"/>
      <c r="L398" s="231"/>
      <c r="M398" s="232"/>
      <c r="N398" s="233"/>
      <c r="O398" s="233"/>
      <c r="P398" s="233"/>
      <c r="Q398" s="233"/>
      <c r="R398" s="233"/>
      <c r="S398" s="233"/>
      <c r="T398" s="234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5" t="s">
        <v>138</v>
      </c>
      <c r="AU398" s="235" t="s">
        <v>82</v>
      </c>
      <c r="AV398" s="13" t="s">
        <v>80</v>
      </c>
      <c r="AW398" s="13" t="s">
        <v>33</v>
      </c>
      <c r="AX398" s="13" t="s">
        <v>72</v>
      </c>
      <c r="AY398" s="235" t="s">
        <v>122</v>
      </c>
    </row>
    <row r="399" s="14" customFormat="1">
      <c r="A399" s="14"/>
      <c r="B399" s="236"/>
      <c r="C399" s="237"/>
      <c r="D399" s="227" t="s">
        <v>138</v>
      </c>
      <c r="E399" s="238" t="s">
        <v>19</v>
      </c>
      <c r="F399" s="239" t="s">
        <v>145</v>
      </c>
      <c r="G399" s="237"/>
      <c r="H399" s="240">
        <v>20.879999999999999</v>
      </c>
      <c r="I399" s="241"/>
      <c r="J399" s="237"/>
      <c r="K399" s="237"/>
      <c r="L399" s="242"/>
      <c r="M399" s="243"/>
      <c r="N399" s="244"/>
      <c r="O399" s="244"/>
      <c r="P399" s="244"/>
      <c r="Q399" s="244"/>
      <c r="R399" s="244"/>
      <c r="S399" s="244"/>
      <c r="T399" s="245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6" t="s">
        <v>138</v>
      </c>
      <c r="AU399" s="246" t="s">
        <v>82</v>
      </c>
      <c r="AV399" s="14" t="s">
        <v>82</v>
      </c>
      <c r="AW399" s="14" t="s">
        <v>33</v>
      </c>
      <c r="AX399" s="14" t="s">
        <v>72</v>
      </c>
      <c r="AY399" s="246" t="s">
        <v>122</v>
      </c>
    </row>
    <row r="400" s="14" customFormat="1">
      <c r="A400" s="14"/>
      <c r="B400" s="236"/>
      <c r="C400" s="237"/>
      <c r="D400" s="227" t="s">
        <v>138</v>
      </c>
      <c r="E400" s="238" t="s">
        <v>19</v>
      </c>
      <c r="F400" s="239" t="s">
        <v>146</v>
      </c>
      <c r="G400" s="237"/>
      <c r="H400" s="240">
        <v>121.661</v>
      </c>
      <c r="I400" s="241"/>
      <c r="J400" s="237"/>
      <c r="K400" s="237"/>
      <c r="L400" s="242"/>
      <c r="M400" s="243"/>
      <c r="N400" s="244"/>
      <c r="O400" s="244"/>
      <c r="P400" s="244"/>
      <c r="Q400" s="244"/>
      <c r="R400" s="244"/>
      <c r="S400" s="244"/>
      <c r="T400" s="245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6" t="s">
        <v>138</v>
      </c>
      <c r="AU400" s="246" t="s">
        <v>82</v>
      </c>
      <c r="AV400" s="14" t="s">
        <v>82</v>
      </c>
      <c r="AW400" s="14" t="s">
        <v>33</v>
      </c>
      <c r="AX400" s="14" t="s">
        <v>72</v>
      </c>
      <c r="AY400" s="246" t="s">
        <v>122</v>
      </c>
    </row>
    <row r="401" s="14" customFormat="1">
      <c r="A401" s="14"/>
      <c r="B401" s="236"/>
      <c r="C401" s="237"/>
      <c r="D401" s="227" t="s">
        <v>138</v>
      </c>
      <c r="E401" s="238" t="s">
        <v>19</v>
      </c>
      <c r="F401" s="239" t="s">
        <v>147</v>
      </c>
      <c r="G401" s="237"/>
      <c r="H401" s="240">
        <v>11.603</v>
      </c>
      <c r="I401" s="241"/>
      <c r="J401" s="237"/>
      <c r="K401" s="237"/>
      <c r="L401" s="242"/>
      <c r="M401" s="243"/>
      <c r="N401" s="244"/>
      <c r="O401" s="244"/>
      <c r="P401" s="244"/>
      <c r="Q401" s="244"/>
      <c r="R401" s="244"/>
      <c r="S401" s="244"/>
      <c r="T401" s="245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6" t="s">
        <v>138</v>
      </c>
      <c r="AU401" s="246" t="s">
        <v>82</v>
      </c>
      <c r="AV401" s="14" t="s">
        <v>82</v>
      </c>
      <c r="AW401" s="14" t="s">
        <v>33</v>
      </c>
      <c r="AX401" s="14" t="s">
        <v>72</v>
      </c>
      <c r="AY401" s="246" t="s">
        <v>122</v>
      </c>
    </row>
    <row r="402" s="14" customFormat="1">
      <c r="A402" s="14"/>
      <c r="B402" s="236"/>
      <c r="C402" s="237"/>
      <c r="D402" s="227" t="s">
        <v>138</v>
      </c>
      <c r="E402" s="238" t="s">
        <v>19</v>
      </c>
      <c r="F402" s="239" t="s">
        <v>148</v>
      </c>
      <c r="G402" s="237"/>
      <c r="H402" s="240">
        <v>67.040000000000006</v>
      </c>
      <c r="I402" s="241"/>
      <c r="J402" s="237"/>
      <c r="K402" s="237"/>
      <c r="L402" s="242"/>
      <c r="M402" s="243"/>
      <c r="N402" s="244"/>
      <c r="O402" s="244"/>
      <c r="P402" s="244"/>
      <c r="Q402" s="244"/>
      <c r="R402" s="244"/>
      <c r="S402" s="244"/>
      <c r="T402" s="245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46" t="s">
        <v>138</v>
      </c>
      <c r="AU402" s="246" t="s">
        <v>82</v>
      </c>
      <c r="AV402" s="14" t="s">
        <v>82</v>
      </c>
      <c r="AW402" s="14" t="s">
        <v>33</v>
      </c>
      <c r="AX402" s="14" t="s">
        <v>72</v>
      </c>
      <c r="AY402" s="246" t="s">
        <v>122</v>
      </c>
    </row>
    <row r="403" s="14" customFormat="1">
      <c r="A403" s="14"/>
      <c r="B403" s="236"/>
      <c r="C403" s="237"/>
      <c r="D403" s="227" t="s">
        <v>138</v>
      </c>
      <c r="E403" s="238" t="s">
        <v>19</v>
      </c>
      <c r="F403" s="239" t="s">
        <v>149</v>
      </c>
      <c r="G403" s="237"/>
      <c r="H403" s="240">
        <v>-5.2000000000000002</v>
      </c>
      <c r="I403" s="241"/>
      <c r="J403" s="237"/>
      <c r="K403" s="237"/>
      <c r="L403" s="242"/>
      <c r="M403" s="243"/>
      <c r="N403" s="244"/>
      <c r="O403" s="244"/>
      <c r="P403" s="244"/>
      <c r="Q403" s="244"/>
      <c r="R403" s="244"/>
      <c r="S403" s="244"/>
      <c r="T403" s="245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46" t="s">
        <v>138</v>
      </c>
      <c r="AU403" s="246" t="s">
        <v>82</v>
      </c>
      <c r="AV403" s="14" t="s">
        <v>82</v>
      </c>
      <c r="AW403" s="14" t="s">
        <v>33</v>
      </c>
      <c r="AX403" s="14" t="s">
        <v>72</v>
      </c>
      <c r="AY403" s="246" t="s">
        <v>122</v>
      </c>
    </row>
    <row r="404" s="14" customFormat="1">
      <c r="A404" s="14"/>
      <c r="B404" s="236"/>
      <c r="C404" s="237"/>
      <c r="D404" s="227" t="s">
        <v>138</v>
      </c>
      <c r="E404" s="238" t="s">
        <v>19</v>
      </c>
      <c r="F404" s="239" t="s">
        <v>150</v>
      </c>
      <c r="G404" s="237"/>
      <c r="H404" s="240">
        <v>-0.94299999999999995</v>
      </c>
      <c r="I404" s="241"/>
      <c r="J404" s="237"/>
      <c r="K404" s="237"/>
      <c r="L404" s="242"/>
      <c r="M404" s="243"/>
      <c r="N404" s="244"/>
      <c r="O404" s="244"/>
      <c r="P404" s="244"/>
      <c r="Q404" s="244"/>
      <c r="R404" s="244"/>
      <c r="S404" s="244"/>
      <c r="T404" s="245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6" t="s">
        <v>138</v>
      </c>
      <c r="AU404" s="246" t="s">
        <v>82</v>
      </c>
      <c r="AV404" s="14" t="s">
        <v>82</v>
      </c>
      <c r="AW404" s="14" t="s">
        <v>33</v>
      </c>
      <c r="AX404" s="14" t="s">
        <v>72</v>
      </c>
      <c r="AY404" s="246" t="s">
        <v>122</v>
      </c>
    </row>
    <row r="405" s="14" customFormat="1">
      <c r="A405" s="14"/>
      <c r="B405" s="236"/>
      <c r="C405" s="237"/>
      <c r="D405" s="227" t="s">
        <v>138</v>
      </c>
      <c r="E405" s="238" t="s">
        <v>19</v>
      </c>
      <c r="F405" s="239" t="s">
        <v>151</v>
      </c>
      <c r="G405" s="237"/>
      <c r="H405" s="240">
        <v>-3.4649999999999999</v>
      </c>
      <c r="I405" s="241"/>
      <c r="J405" s="237"/>
      <c r="K405" s="237"/>
      <c r="L405" s="242"/>
      <c r="M405" s="243"/>
      <c r="N405" s="244"/>
      <c r="O405" s="244"/>
      <c r="P405" s="244"/>
      <c r="Q405" s="244"/>
      <c r="R405" s="244"/>
      <c r="S405" s="244"/>
      <c r="T405" s="245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46" t="s">
        <v>138</v>
      </c>
      <c r="AU405" s="246" t="s">
        <v>82</v>
      </c>
      <c r="AV405" s="14" t="s">
        <v>82</v>
      </c>
      <c r="AW405" s="14" t="s">
        <v>33</v>
      </c>
      <c r="AX405" s="14" t="s">
        <v>72</v>
      </c>
      <c r="AY405" s="246" t="s">
        <v>122</v>
      </c>
    </row>
    <row r="406" s="14" customFormat="1">
      <c r="A406" s="14"/>
      <c r="B406" s="236"/>
      <c r="C406" s="237"/>
      <c r="D406" s="227" t="s">
        <v>138</v>
      </c>
      <c r="E406" s="238" t="s">
        <v>19</v>
      </c>
      <c r="F406" s="239" t="s">
        <v>152</v>
      </c>
      <c r="G406" s="237"/>
      <c r="H406" s="240">
        <v>0.71499999999999997</v>
      </c>
      <c r="I406" s="241"/>
      <c r="J406" s="237"/>
      <c r="K406" s="237"/>
      <c r="L406" s="242"/>
      <c r="M406" s="243"/>
      <c r="N406" s="244"/>
      <c r="O406" s="244"/>
      <c r="P406" s="244"/>
      <c r="Q406" s="244"/>
      <c r="R406" s="244"/>
      <c r="S406" s="244"/>
      <c r="T406" s="245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6" t="s">
        <v>138</v>
      </c>
      <c r="AU406" s="246" t="s">
        <v>82</v>
      </c>
      <c r="AV406" s="14" t="s">
        <v>82</v>
      </c>
      <c r="AW406" s="14" t="s">
        <v>33</v>
      </c>
      <c r="AX406" s="14" t="s">
        <v>72</v>
      </c>
      <c r="AY406" s="246" t="s">
        <v>122</v>
      </c>
    </row>
    <row r="407" s="14" customFormat="1">
      <c r="A407" s="14"/>
      <c r="B407" s="236"/>
      <c r="C407" s="237"/>
      <c r="D407" s="227" t="s">
        <v>138</v>
      </c>
      <c r="E407" s="238" t="s">
        <v>19</v>
      </c>
      <c r="F407" s="239" t="s">
        <v>153</v>
      </c>
      <c r="G407" s="237"/>
      <c r="H407" s="240">
        <v>0.69499999999999995</v>
      </c>
      <c r="I407" s="241"/>
      <c r="J407" s="237"/>
      <c r="K407" s="237"/>
      <c r="L407" s="242"/>
      <c r="M407" s="243"/>
      <c r="N407" s="244"/>
      <c r="O407" s="244"/>
      <c r="P407" s="244"/>
      <c r="Q407" s="244"/>
      <c r="R407" s="244"/>
      <c r="S407" s="244"/>
      <c r="T407" s="245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46" t="s">
        <v>138</v>
      </c>
      <c r="AU407" s="246" t="s">
        <v>82</v>
      </c>
      <c r="AV407" s="14" t="s">
        <v>82</v>
      </c>
      <c r="AW407" s="14" t="s">
        <v>33</v>
      </c>
      <c r="AX407" s="14" t="s">
        <v>72</v>
      </c>
      <c r="AY407" s="246" t="s">
        <v>122</v>
      </c>
    </row>
    <row r="408" s="14" customFormat="1">
      <c r="A408" s="14"/>
      <c r="B408" s="236"/>
      <c r="C408" s="237"/>
      <c r="D408" s="227" t="s">
        <v>138</v>
      </c>
      <c r="E408" s="238" t="s">
        <v>19</v>
      </c>
      <c r="F408" s="239" t="s">
        <v>154</v>
      </c>
      <c r="G408" s="237"/>
      <c r="H408" s="240">
        <v>-1.05</v>
      </c>
      <c r="I408" s="241"/>
      <c r="J408" s="237"/>
      <c r="K408" s="237"/>
      <c r="L408" s="242"/>
      <c r="M408" s="243"/>
      <c r="N408" s="244"/>
      <c r="O408" s="244"/>
      <c r="P408" s="244"/>
      <c r="Q408" s="244"/>
      <c r="R408" s="244"/>
      <c r="S408" s="244"/>
      <c r="T408" s="245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46" t="s">
        <v>138</v>
      </c>
      <c r="AU408" s="246" t="s">
        <v>82</v>
      </c>
      <c r="AV408" s="14" t="s">
        <v>82</v>
      </c>
      <c r="AW408" s="14" t="s">
        <v>33</v>
      </c>
      <c r="AX408" s="14" t="s">
        <v>72</v>
      </c>
      <c r="AY408" s="246" t="s">
        <v>122</v>
      </c>
    </row>
    <row r="409" s="14" customFormat="1">
      <c r="A409" s="14"/>
      <c r="B409" s="236"/>
      <c r="C409" s="237"/>
      <c r="D409" s="227" t="s">
        <v>138</v>
      </c>
      <c r="E409" s="238" t="s">
        <v>19</v>
      </c>
      <c r="F409" s="239" t="s">
        <v>155</v>
      </c>
      <c r="G409" s="237"/>
      <c r="H409" s="240">
        <v>-0.83999999999999997</v>
      </c>
      <c r="I409" s="241"/>
      <c r="J409" s="237"/>
      <c r="K409" s="237"/>
      <c r="L409" s="242"/>
      <c r="M409" s="243"/>
      <c r="N409" s="244"/>
      <c r="O409" s="244"/>
      <c r="P409" s="244"/>
      <c r="Q409" s="244"/>
      <c r="R409" s="244"/>
      <c r="S409" s="244"/>
      <c r="T409" s="245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46" t="s">
        <v>138</v>
      </c>
      <c r="AU409" s="246" t="s">
        <v>82</v>
      </c>
      <c r="AV409" s="14" t="s">
        <v>82</v>
      </c>
      <c r="AW409" s="14" t="s">
        <v>33</v>
      </c>
      <c r="AX409" s="14" t="s">
        <v>72</v>
      </c>
      <c r="AY409" s="246" t="s">
        <v>122</v>
      </c>
    </row>
    <row r="410" s="14" customFormat="1">
      <c r="A410" s="14"/>
      <c r="B410" s="236"/>
      <c r="C410" s="237"/>
      <c r="D410" s="227" t="s">
        <v>138</v>
      </c>
      <c r="E410" s="238" t="s">
        <v>19</v>
      </c>
      <c r="F410" s="239" t="s">
        <v>156</v>
      </c>
      <c r="G410" s="237"/>
      <c r="H410" s="240">
        <v>-1.9370000000000001</v>
      </c>
      <c r="I410" s="241"/>
      <c r="J410" s="237"/>
      <c r="K410" s="237"/>
      <c r="L410" s="242"/>
      <c r="M410" s="243"/>
      <c r="N410" s="244"/>
      <c r="O410" s="244"/>
      <c r="P410" s="244"/>
      <c r="Q410" s="244"/>
      <c r="R410" s="244"/>
      <c r="S410" s="244"/>
      <c r="T410" s="245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6" t="s">
        <v>138</v>
      </c>
      <c r="AU410" s="246" t="s">
        <v>82</v>
      </c>
      <c r="AV410" s="14" t="s">
        <v>82</v>
      </c>
      <c r="AW410" s="14" t="s">
        <v>33</v>
      </c>
      <c r="AX410" s="14" t="s">
        <v>72</v>
      </c>
      <c r="AY410" s="246" t="s">
        <v>122</v>
      </c>
    </row>
    <row r="411" s="14" customFormat="1">
      <c r="A411" s="14"/>
      <c r="B411" s="236"/>
      <c r="C411" s="237"/>
      <c r="D411" s="227" t="s">
        <v>138</v>
      </c>
      <c r="E411" s="238" t="s">
        <v>19</v>
      </c>
      <c r="F411" s="239" t="s">
        <v>157</v>
      </c>
      <c r="G411" s="237"/>
      <c r="H411" s="240">
        <v>-7.1459999999999999</v>
      </c>
      <c r="I411" s="241"/>
      <c r="J411" s="237"/>
      <c r="K411" s="237"/>
      <c r="L411" s="242"/>
      <c r="M411" s="243"/>
      <c r="N411" s="244"/>
      <c r="O411" s="244"/>
      <c r="P411" s="244"/>
      <c r="Q411" s="244"/>
      <c r="R411" s="244"/>
      <c r="S411" s="244"/>
      <c r="T411" s="245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46" t="s">
        <v>138</v>
      </c>
      <c r="AU411" s="246" t="s">
        <v>82</v>
      </c>
      <c r="AV411" s="14" t="s">
        <v>82</v>
      </c>
      <c r="AW411" s="14" t="s">
        <v>33</v>
      </c>
      <c r="AX411" s="14" t="s">
        <v>72</v>
      </c>
      <c r="AY411" s="246" t="s">
        <v>122</v>
      </c>
    </row>
    <row r="412" s="15" customFormat="1">
      <c r="A412" s="15"/>
      <c r="B412" s="247"/>
      <c r="C412" s="248"/>
      <c r="D412" s="227" t="s">
        <v>138</v>
      </c>
      <c r="E412" s="249" t="s">
        <v>19</v>
      </c>
      <c r="F412" s="250" t="s">
        <v>142</v>
      </c>
      <c r="G412" s="248"/>
      <c r="H412" s="251">
        <v>202.01300000000001</v>
      </c>
      <c r="I412" s="252"/>
      <c r="J412" s="248"/>
      <c r="K412" s="248"/>
      <c r="L412" s="253"/>
      <c r="M412" s="254"/>
      <c r="N412" s="255"/>
      <c r="O412" s="255"/>
      <c r="P412" s="255"/>
      <c r="Q412" s="255"/>
      <c r="R412" s="255"/>
      <c r="S412" s="255"/>
      <c r="T412" s="256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57" t="s">
        <v>138</v>
      </c>
      <c r="AU412" s="257" t="s">
        <v>82</v>
      </c>
      <c r="AV412" s="15" t="s">
        <v>143</v>
      </c>
      <c r="AW412" s="15" t="s">
        <v>33</v>
      </c>
      <c r="AX412" s="15" t="s">
        <v>72</v>
      </c>
      <c r="AY412" s="257" t="s">
        <v>122</v>
      </c>
    </row>
    <row r="413" s="16" customFormat="1">
      <c r="A413" s="16"/>
      <c r="B413" s="258"/>
      <c r="C413" s="259"/>
      <c r="D413" s="227" t="s">
        <v>138</v>
      </c>
      <c r="E413" s="260" t="s">
        <v>19</v>
      </c>
      <c r="F413" s="261" t="s">
        <v>158</v>
      </c>
      <c r="G413" s="259"/>
      <c r="H413" s="262">
        <v>329.73000000000008</v>
      </c>
      <c r="I413" s="263"/>
      <c r="J413" s="259"/>
      <c r="K413" s="259"/>
      <c r="L413" s="264"/>
      <c r="M413" s="265"/>
      <c r="N413" s="266"/>
      <c r="O413" s="266"/>
      <c r="P413" s="266"/>
      <c r="Q413" s="266"/>
      <c r="R413" s="266"/>
      <c r="S413" s="266"/>
      <c r="T413" s="267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T413" s="268" t="s">
        <v>138</v>
      </c>
      <c r="AU413" s="268" t="s">
        <v>82</v>
      </c>
      <c r="AV413" s="16" t="s">
        <v>130</v>
      </c>
      <c r="AW413" s="16" t="s">
        <v>33</v>
      </c>
      <c r="AX413" s="16" t="s">
        <v>80</v>
      </c>
      <c r="AY413" s="268" t="s">
        <v>122</v>
      </c>
    </row>
    <row r="414" s="2" customFormat="1" ht="24.15" customHeight="1">
      <c r="A414" s="41"/>
      <c r="B414" s="42"/>
      <c r="C414" s="207" t="s">
        <v>578</v>
      </c>
      <c r="D414" s="207" t="s">
        <v>125</v>
      </c>
      <c r="E414" s="208" t="s">
        <v>579</v>
      </c>
      <c r="F414" s="209" t="s">
        <v>580</v>
      </c>
      <c r="G414" s="210" t="s">
        <v>128</v>
      </c>
      <c r="H414" s="211">
        <v>329.73000000000002</v>
      </c>
      <c r="I414" s="212"/>
      <c r="J414" s="213">
        <f>ROUND(I414*H414,2)</f>
        <v>0</v>
      </c>
      <c r="K414" s="209" t="s">
        <v>19</v>
      </c>
      <c r="L414" s="47"/>
      <c r="M414" s="214" t="s">
        <v>19</v>
      </c>
      <c r="N414" s="215" t="s">
        <v>43</v>
      </c>
      <c r="O414" s="87"/>
      <c r="P414" s="216">
        <f>O414*H414</f>
        <v>0</v>
      </c>
      <c r="Q414" s="216">
        <v>0.00029</v>
      </c>
      <c r="R414" s="216">
        <f>Q414*H414</f>
        <v>0.095621700000000004</v>
      </c>
      <c r="S414" s="216">
        <v>0</v>
      </c>
      <c r="T414" s="217">
        <f>S414*H414</f>
        <v>0</v>
      </c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R414" s="218" t="s">
        <v>251</v>
      </c>
      <c r="AT414" s="218" t="s">
        <v>125</v>
      </c>
      <c r="AU414" s="218" t="s">
        <v>82</v>
      </c>
      <c r="AY414" s="20" t="s">
        <v>122</v>
      </c>
      <c r="BE414" s="219">
        <f>IF(N414="základní",J414,0)</f>
        <v>0</v>
      </c>
      <c r="BF414" s="219">
        <f>IF(N414="snížená",J414,0)</f>
        <v>0</v>
      </c>
      <c r="BG414" s="219">
        <f>IF(N414="zákl. přenesená",J414,0)</f>
        <v>0</v>
      </c>
      <c r="BH414" s="219">
        <f>IF(N414="sníž. přenesená",J414,0)</f>
        <v>0</v>
      </c>
      <c r="BI414" s="219">
        <f>IF(N414="nulová",J414,0)</f>
        <v>0</v>
      </c>
      <c r="BJ414" s="20" t="s">
        <v>80</v>
      </c>
      <c r="BK414" s="219">
        <f>ROUND(I414*H414,2)</f>
        <v>0</v>
      </c>
      <c r="BL414" s="20" t="s">
        <v>251</v>
      </c>
      <c r="BM414" s="218" t="s">
        <v>581</v>
      </c>
    </row>
    <row r="415" s="12" customFormat="1" ht="25.92" customHeight="1">
      <c r="A415" s="12"/>
      <c r="B415" s="191"/>
      <c r="C415" s="192"/>
      <c r="D415" s="193" t="s">
        <v>71</v>
      </c>
      <c r="E415" s="194" t="s">
        <v>582</v>
      </c>
      <c r="F415" s="194" t="s">
        <v>583</v>
      </c>
      <c r="G415" s="192"/>
      <c r="H415" s="192"/>
      <c r="I415" s="195"/>
      <c r="J415" s="196">
        <f>BK415</f>
        <v>0</v>
      </c>
      <c r="K415" s="192"/>
      <c r="L415" s="197"/>
      <c r="M415" s="198"/>
      <c r="N415" s="199"/>
      <c r="O415" s="199"/>
      <c r="P415" s="200">
        <f>SUM(P416:P418)</f>
        <v>0</v>
      </c>
      <c r="Q415" s="199"/>
      <c r="R415" s="200">
        <f>SUM(R416:R418)</f>
        <v>0</v>
      </c>
      <c r="S415" s="199"/>
      <c r="T415" s="201">
        <f>SUM(T416:T418)</f>
        <v>0</v>
      </c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R415" s="202" t="s">
        <v>130</v>
      </c>
      <c r="AT415" s="203" t="s">
        <v>71</v>
      </c>
      <c r="AU415" s="203" t="s">
        <v>72</v>
      </c>
      <c r="AY415" s="202" t="s">
        <v>122</v>
      </c>
      <c r="BK415" s="204">
        <f>SUM(BK416:BK418)</f>
        <v>0</v>
      </c>
    </row>
    <row r="416" s="2" customFormat="1" ht="16.5" customHeight="1">
      <c r="A416" s="41"/>
      <c r="B416" s="42"/>
      <c r="C416" s="207" t="s">
        <v>584</v>
      </c>
      <c r="D416" s="207" t="s">
        <v>125</v>
      </c>
      <c r="E416" s="208" t="s">
        <v>585</v>
      </c>
      <c r="F416" s="209" t="s">
        <v>586</v>
      </c>
      <c r="G416" s="210" t="s">
        <v>264</v>
      </c>
      <c r="H416" s="211">
        <v>1</v>
      </c>
      <c r="I416" s="212"/>
      <c r="J416" s="213">
        <f>ROUND(I416*H416,2)</f>
        <v>0</v>
      </c>
      <c r="K416" s="209" t="s">
        <v>19</v>
      </c>
      <c r="L416" s="47"/>
      <c r="M416" s="214" t="s">
        <v>19</v>
      </c>
      <c r="N416" s="215" t="s">
        <v>43</v>
      </c>
      <c r="O416" s="87"/>
      <c r="P416" s="216">
        <f>O416*H416</f>
        <v>0</v>
      </c>
      <c r="Q416" s="216">
        <v>0</v>
      </c>
      <c r="R416" s="216">
        <f>Q416*H416</f>
        <v>0</v>
      </c>
      <c r="S416" s="216">
        <v>0</v>
      </c>
      <c r="T416" s="217">
        <f>S416*H416</f>
        <v>0</v>
      </c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R416" s="218" t="s">
        <v>587</v>
      </c>
      <c r="AT416" s="218" t="s">
        <v>125</v>
      </c>
      <c r="AU416" s="218" t="s">
        <v>80</v>
      </c>
      <c r="AY416" s="20" t="s">
        <v>122</v>
      </c>
      <c r="BE416" s="219">
        <f>IF(N416="základní",J416,0)</f>
        <v>0</v>
      </c>
      <c r="BF416" s="219">
        <f>IF(N416="snížená",J416,0)</f>
        <v>0</v>
      </c>
      <c r="BG416" s="219">
        <f>IF(N416="zákl. přenesená",J416,0)</f>
        <v>0</v>
      </c>
      <c r="BH416" s="219">
        <f>IF(N416="sníž. přenesená",J416,0)</f>
        <v>0</v>
      </c>
      <c r="BI416" s="219">
        <f>IF(N416="nulová",J416,0)</f>
        <v>0</v>
      </c>
      <c r="BJ416" s="20" t="s">
        <v>80</v>
      </c>
      <c r="BK416" s="219">
        <f>ROUND(I416*H416,2)</f>
        <v>0</v>
      </c>
      <c r="BL416" s="20" t="s">
        <v>587</v>
      </c>
      <c r="BM416" s="218" t="s">
        <v>588</v>
      </c>
    </row>
    <row r="417" s="2" customFormat="1" ht="44.25" customHeight="1">
      <c r="A417" s="41"/>
      <c r="B417" s="42"/>
      <c r="C417" s="207" t="s">
        <v>589</v>
      </c>
      <c r="D417" s="207" t="s">
        <v>125</v>
      </c>
      <c r="E417" s="208" t="s">
        <v>590</v>
      </c>
      <c r="F417" s="209" t="s">
        <v>591</v>
      </c>
      <c r="G417" s="210" t="s">
        <v>264</v>
      </c>
      <c r="H417" s="211">
        <v>6</v>
      </c>
      <c r="I417" s="212"/>
      <c r="J417" s="213">
        <f>ROUND(I417*H417,2)</f>
        <v>0</v>
      </c>
      <c r="K417" s="209" t="s">
        <v>19</v>
      </c>
      <c r="L417" s="47"/>
      <c r="M417" s="214" t="s">
        <v>19</v>
      </c>
      <c r="N417" s="215" t="s">
        <v>43</v>
      </c>
      <c r="O417" s="87"/>
      <c r="P417" s="216">
        <f>O417*H417</f>
        <v>0</v>
      </c>
      <c r="Q417" s="216">
        <v>0</v>
      </c>
      <c r="R417" s="216">
        <f>Q417*H417</f>
        <v>0</v>
      </c>
      <c r="S417" s="216">
        <v>0</v>
      </c>
      <c r="T417" s="217">
        <f>S417*H417</f>
        <v>0</v>
      </c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R417" s="218" t="s">
        <v>587</v>
      </c>
      <c r="AT417" s="218" t="s">
        <v>125</v>
      </c>
      <c r="AU417" s="218" t="s">
        <v>80</v>
      </c>
      <c r="AY417" s="20" t="s">
        <v>122</v>
      </c>
      <c r="BE417" s="219">
        <f>IF(N417="základní",J417,0)</f>
        <v>0</v>
      </c>
      <c r="BF417" s="219">
        <f>IF(N417="snížená",J417,0)</f>
        <v>0</v>
      </c>
      <c r="BG417" s="219">
        <f>IF(N417="zákl. přenesená",J417,0)</f>
        <v>0</v>
      </c>
      <c r="BH417" s="219">
        <f>IF(N417="sníž. přenesená",J417,0)</f>
        <v>0</v>
      </c>
      <c r="BI417" s="219">
        <f>IF(N417="nulová",J417,0)</f>
        <v>0</v>
      </c>
      <c r="BJ417" s="20" t="s">
        <v>80</v>
      </c>
      <c r="BK417" s="219">
        <f>ROUND(I417*H417,2)</f>
        <v>0</v>
      </c>
      <c r="BL417" s="20" t="s">
        <v>587</v>
      </c>
      <c r="BM417" s="218" t="s">
        <v>592</v>
      </c>
    </row>
    <row r="418" s="2" customFormat="1" ht="24.15" customHeight="1">
      <c r="A418" s="41"/>
      <c r="B418" s="42"/>
      <c r="C418" s="207" t="s">
        <v>593</v>
      </c>
      <c r="D418" s="207" t="s">
        <v>125</v>
      </c>
      <c r="E418" s="208" t="s">
        <v>594</v>
      </c>
      <c r="F418" s="209" t="s">
        <v>595</v>
      </c>
      <c r="G418" s="210" t="s">
        <v>264</v>
      </c>
      <c r="H418" s="211">
        <v>6</v>
      </c>
      <c r="I418" s="212"/>
      <c r="J418" s="213">
        <f>ROUND(I418*H418,2)</f>
        <v>0</v>
      </c>
      <c r="K418" s="209" t="s">
        <v>19</v>
      </c>
      <c r="L418" s="47"/>
      <c r="M418" s="214" t="s">
        <v>19</v>
      </c>
      <c r="N418" s="215" t="s">
        <v>43</v>
      </c>
      <c r="O418" s="87"/>
      <c r="P418" s="216">
        <f>O418*H418</f>
        <v>0</v>
      </c>
      <c r="Q418" s="216">
        <v>0</v>
      </c>
      <c r="R418" s="216">
        <f>Q418*H418</f>
        <v>0</v>
      </c>
      <c r="S418" s="216">
        <v>0</v>
      </c>
      <c r="T418" s="217">
        <f>S418*H418</f>
        <v>0</v>
      </c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R418" s="218" t="s">
        <v>587</v>
      </c>
      <c r="AT418" s="218" t="s">
        <v>125</v>
      </c>
      <c r="AU418" s="218" t="s">
        <v>80</v>
      </c>
      <c r="AY418" s="20" t="s">
        <v>122</v>
      </c>
      <c r="BE418" s="219">
        <f>IF(N418="základní",J418,0)</f>
        <v>0</v>
      </c>
      <c r="BF418" s="219">
        <f>IF(N418="snížená",J418,0)</f>
        <v>0</v>
      </c>
      <c r="BG418" s="219">
        <f>IF(N418="zákl. přenesená",J418,0)</f>
        <v>0</v>
      </c>
      <c r="BH418" s="219">
        <f>IF(N418="sníž. přenesená",J418,0)</f>
        <v>0</v>
      </c>
      <c r="BI418" s="219">
        <f>IF(N418="nulová",J418,0)</f>
        <v>0</v>
      </c>
      <c r="BJ418" s="20" t="s">
        <v>80</v>
      </c>
      <c r="BK418" s="219">
        <f>ROUND(I418*H418,2)</f>
        <v>0</v>
      </c>
      <c r="BL418" s="20" t="s">
        <v>587</v>
      </c>
      <c r="BM418" s="218" t="s">
        <v>596</v>
      </c>
    </row>
    <row r="419" s="12" customFormat="1" ht="25.92" customHeight="1">
      <c r="A419" s="12"/>
      <c r="B419" s="191"/>
      <c r="C419" s="192"/>
      <c r="D419" s="193" t="s">
        <v>71</v>
      </c>
      <c r="E419" s="194" t="s">
        <v>597</v>
      </c>
      <c r="F419" s="194" t="s">
        <v>598</v>
      </c>
      <c r="G419" s="192"/>
      <c r="H419" s="192"/>
      <c r="I419" s="195"/>
      <c r="J419" s="196">
        <f>BK419</f>
        <v>0</v>
      </c>
      <c r="K419" s="192"/>
      <c r="L419" s="197"/>
      <c r="M419" s="198"/>
      <c r="N419" s="199"/>
      <c r="O419" s="199"/>
      <c r="P419" s="200">
        <f>P420</f>
        <v>0</v>
      </c>
      <c r="Q419" s="199"/>
      <c r="R419" s="200">
        <f>R420</f>
        <v>0</v>
      </c>
      <c r="S419" s="199"/>
      <c r="T419" s="201">
        <f>T420</f>
        <v>0</v>
      </c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R419" s="202" t="s">
        <v>177</v>
      </c>
      <c r="AT419" s="203" t="s">
        <v>71</v>
      </c>
      <c r="AU419" s="203" t="s">
        <v>72</v>
      </c>
      <c r="AY419" s="202" t="s">
        <v>122</v>
      </c>
      <c r="BK419" s="204">
        <f>BK420</f>
        <v>0</v>
      </c>
    </row>
    <row r="420" s="2" customFormat="1" ht="16.5" customHeight="1">
      <c r="A420" s="41"/>
      <c r="B420" s="42"/>
      <c r="C420" s="207" t="s">
        <v>599</v>
      </c>
      <c r="D420" s="207" t="s">
        <v>125</v>
      </c>
      <c r="E420" s="208" t="s">
        <v>600</v>
      </c>
      <c r="F420" s="209" t="s">
        <v>598</v>
      </c>
      <c r="G420" s="210" t="s">
        <v>273</v>
      </c>
      <c r="H420" s="269"/>
      <c r="I420" s="212"/>
      <c r="J420" s="213">
        <f>ROUND(I420*H420,2)</f>
        <v>0</v>
      </c>
      <c r="K420" s="209" t="s">
        <v>19</v>
      </c>
      <c r="L420" s="47"/>
      <c r="M420" s="280" t="s">
        <v>19</v>
      </c>
      <c r="N420" s="281" t="s">
        <v>43</v>
      </c>
      <c r="O420" s="282"/>
      <c r="P420" s="283">
        <f>O420*H420</f>
        <v>0</v>
      </c>
      <c r="Q420" s="283">
        <v>0</v>
      </c>
      <c r="R420" s="283">
        <f>Q420*H420</f>
        <v>0</v>
      </c>
      <c r="S420" s="283">
        <v>0</v>
      </c>
      <c r="T420" s="284">
        <f>S420*H420</f>
        <v>0</v>
      </c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R420" s="218" t="s">
        <v>130</v>
      </c>
      <c r="AT420" s="218" t="s">
        <v>125</v>
      </c>
      <c r="AU420" s="218" t="s">
        <v>80</v>
      </c>
      <c r="AY420" s="20" t="s">
        <v>122</v>
      </c>
      <c r="BE420" s="219">
        <f>IF(N420="základní",J420,0)</f>
        <v>0</v>
      </c>
      <c r="BF420" s="219">
        <f>IF(N420="snížená",J420,0)</f>
        <v>0</v>
      </c>
      <c r="BG420" s="219">
        <f>IF(N420="zákl. přenesená",J420,0)</f>
        <v>0</v>
      </c>
      <c r="BH420" s="219">
        <f>IF(N420="sníž. přenesená",J420,0)</f>
        <v>0</v>
      </c>
      <c r="BI420" s="219">
        <f>IF(N420="nulová",J420,0)</f>
        <v>0</v>
      </c>
      <c r="BJ420" s="20" t="s">
        <v>80</v>
      </c>
      <c r="BK420" s="219">
        <f>ROUND(I420*H420,2)</f>
        <v>0</v>
      </c>
      <c r="BL420" s="20" t="s">
        <v>130</v>
      </c>
      <c r="BM420" s="218" t="s">
        <v>601</v>
      </c>
    </row>
    <row r="421" s="2" customFormat="1" ht="6.96" customHeight="1">
      <c r="A421" s="41"/>
      <c r="B421" s="62"/>
      <c r="C421" s="63"/>
      <c r="D421" s="63"/>
      <c r="E421" s="63"/>
      <c r="F421" s="63"/>
      <c r="G421" s="63"/>
      <c r="H421" s="63"/>
      <c r="I421" s="63"/>
      <c r="J421" s="63"/>
      <c r="K421" s="63"/>
      <c r="L421" s="47"/>
      <c r="M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</row>
  </sheetData>
  <sheetProtection sheet="1" autoFilter="0" formatColumns="0" formatRows="0" objects="1" scenarios="1" spinCount="100000" saltValue="VCCXM8ItjCNHwEkdfsQGjHdDgUTnkRa5MBQShEdFtRg6hnyNy2XR6+GQaGk/bEp9gYoW1byIB9WHWvT1j780Sg==" hashValue="ESXUC4CzkRIb2KPBcMg2ogL/qNSaLVP5hbz2B14772I80cJ6g1QsOeQo40ZK3y+RNnIoipRNzHRAFicemudJhA==" algorithmName="SHA-512" password="80EB"/>
  <autoFilter ref="C92:K420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7" r:id="rId1" display="https://podminky.urs.cz/item/CS_URS_2025_01/611325422"/>
    <hyperlink ref="F99" r:id="rId2" display="https://podminky.urs.cz/item/CS_URS_2025_01/612325422"/>
    <hyperlink ref="F125" r:id="rId3" display="https://podminky.urs.cz/item/CS_URS_2025_01/978011141"/>
    <hyperlink ref="F135" r:id="rId4" display="https://podminky.urs.cz/item/CS_URS_2025_01/978013141"/>
    <hyperlink ref="F158" r:id="rId5" display="https://podminky.urs.cz/item/CS_URS_2025_01/949101111"/>
    <hyperlink ref="F166" r:id="rId6" display="https://podminky.urs.cz/item/CS_URS_2025_01/949101112"/>
    <hyperlink ref="F173" r:id="rId7" display="https://podminky.urs.cz/item/CS_URS_2025_01/952901111"/>
    <hyperlink ref="F183" r:id="rId8" display="https://podminky.urs.cz/item/CS_URS_2025_01/952901114"/>
    <hyperlink ref="F194" r:id="rId9" display="https://podminky.urs.cz/item/CS_URS_2025_01/997002611"/>
    <hyperlink ref="F196" r:id="rId10" display="https://podminky.urs.cz/item/CS_URS_2025_01/997013211"/>
    <hyperlink ref="F198" r:id="rId11" display="https://podminky.urs.cz/item/CS_URS_2025_01/997013501"/>
    <hyperlink ref="F200" r:id="rId12" display="https://podminky.urs.cz/item/CS_URS_2025_01/997013509"/>
    <hyperlink ref="F203" r:id="rId13" display="https://podminky.urs.cz/item/CS_URS_2025_01/997013871"/>
    <hyperlink ref="F206" r:id="rId14" display="https://podminky.urs.cz/item/CS_URS_2025_01/998018001"/>
    <hyperlink ref="F218" r:id="rId15" display="https://podminky.urs.cz/item/CS_URS_2025_01/998741312"/>
    <hyperlink ref="F221" r:id="rId16" display="https://podminky.urs.cz/item/CS_URS_2025_01/766491851"/>
    <hyperlink ref="F223" r:id="rId17" display="https://podminky.urs.cz/item/CS_URS_2025_01/766691914"/>
    <hyperlink ref="F225" r:id="rId18" display="https://podminky.urs.cz/item/CS_URS_2025_01/766661852"/>
    <hyperlink ref="F227" r:id="rId19" display="https://podminky.urs.cz/item/CS_URS_2025_01/766660001"/>
    <hyperlink ref="F230" r:id="rId20" display="https://podminky.urs.cz/item/CS_URS_2025_01/766660011"/>
    <hyperlink ref="F233" r:id="rId21" display="https://podminky.urs.cz/item/CS_URS_2025_01/766660729"/>
    <hyperlink ref="F236" r:id="rId22" display="https://podminky.urs.cz/item/CS_URS_2025_01/766660752"/>
    <hyperlink ref="F240" r:id="rId23" display="https://podminky.urs.cz/item/CS_URS_2025_01/998766311"/>
    <hyperlink ref="F244" r:id="rId24" display="https://podminky.urs.cz/item/CS_URS_2025_01/998767311"/>
    <hyperlink ref="F247" r:id="rId25" display="https://podminky.urs.cz/item/CS_URS_2025_01/776201811"/>
    <hyperlink ref="F264" r:id="rId26" display="https://podminky.urs.cz/item/CS_URS_2025_01/776301811"/>
    <hyperlink ref="F267" r:id="rId27" display="https://podminky.urs.cz/item/CS_URS_2025_01/776410811"/>
    <hyperlink ref="F272" r:id="rId28" display="https://podminky.urs.cz/item/CS_URS_2025_01/776430811"/>
    <hyperlink ref="F275" r:id="rId29" display="https://podminky.urs.cz/item/CS_URS_2025_01/776111117"/>
    <hyperlink ref="F277" r:id="rId30" display="https://podminky.urs.cz/item/CS_URS_2025_01/776111127"/>
    <hyperlink ref="F280" r:id="rId31" display="https://podminky.urs.cz/item/CS_URS_2025_01/776111311"/>
    <hyperlink ref="F284" r:id="rId32" display="https://podminky.urs.cz/item/CS_URS_2025_01/776121112"/>
    <hyperlink ref="F288" r:id="rId33" display="https://podminky.urs.cz/item/CS_URS_2025_01/776141114"/>
    <hyperlink ref="F291" r:id="rId34" display="https://podminky.urs.cz/item/CS_URS_2025_01/776141222"/>
    <hyperlink ref="F294" r:id="rId35" display="https://podminky.urs.cz/item/CS_URS_2025_01/776143132"/>
    <hyperlink ref="F297" r:id="rId36" display="https://podminky.urs.cz/item/CS_URS_2025_01/776231111"/>
    <hyperlink ref="F304" r:id="rId37" display="https://podminky.urs.cz/item/CS_URS_2025_01/776411111"/>
    <hyperlink ref="F309" r:id="rId38" display="https://podminky.urs.cz/item/CS_URS_2025_01/776421211"/>
    <hyperlink ref="F313" r:id="rId39" display="https://podminky.urs.cz/item/CS_URS_2025_01/776421312"/>
    <hyperlink ref="F318" r:id="rId40" display="https://podminky.urs.cz/item/CS_URS_2025_01/998776311"/>
    <hyperlink ref="F321" r:id="rId41" display="https://podminky.urs.cz/item/CS_URS_2025_01/783306801"/>
    <hyperlink ref="F327" r:id="rId42" display="https://podminky.urs.cz/item/CS_URS_2025_01/783606811"/>
    <hyperlink ref="F332" r:id="rId43" display="https://podminky.urs.cz/item/CS_URS_2025_01/783606861"/>
    <hyperlink ref="F336" r:id="rId44" display="https://podminky.urs.cz/item/CS_URS_2025_01/783315103"/>
    <hyperlink ref="F338" r:id="rId45" display="https://podminky.urs.cz/item/CS_URS_2025_01/783317101"/>
    <hyperlink ref="F340" r:id="rId46" display="https://podminky.urs.cz/item/CS_URS_2025_01/783617117"/>
    <hyperlink ref="F342" r:id="rId47" display="https://podminky.urs.cz/item/CS_URS_2025_01/783615553"/>
    <hyperlink ref="F344" r:id="rId48" display="https://podminky.urs.cz/item/CS_URS_2025_01/7836176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82</v>
      </c>
    </row>
    <row r="4" s="1" customFormat="1" ht="24.96" customHeight="1">
      <c r="B4" s="23"/>
      <c r="D4" s="133" t="s">
        <v>86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ZŠ Boženy Němcové - oprava chodby a šaten tělocvičny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87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602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24. 3. 2025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tr">
        <f>IF('Rekapitulace stavby'!AN16="","",'Rekapitulace stavby'!AN16)</f>
        <v/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tr">
        <f>IF('Rekapitulace stavby'!E17="","",'Rekapitulace stavby'!E17)</f>
        <v xml:space="preserve"> </v>
      </c>
      <c r="F21" s="41"/>
      <c r="G21" s="41"/>
      <c r="H21" s="41"/>
      <c r="I21" s="135" t="s">
        <v>28</v>
      </c>
      <c r="J21" s="139" t="str">
        <f>IF('Rekapitulace stavby'!AN17="","",'Rekapitulace stavby'!AN17)</f>
        <v/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34</v>
      </c>
      <c r="E23" s="41"/>
      <c r="F23" s="41"/>
      <c r="G23" s="41"/>
      <c r="H23" s="41"/>
      <c r="I23" s="135" t="s">
        <v>26</v>
      </c>
      <c r="J23" s="139" t="s">
        <v>19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35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36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38</v>
      </c>
      <c r="E30" s="41"/>
      <c r="F30" s="41"/>
      <c r="G30" s="41"/>
      <c r="H30" s="41"/>
      <c r="I30" s="41"/>
      <c r="J30" s="147">
        <f>ROUND(J93,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40</v>
      </c>
      <c r="G32" s="41"/>
      <c r="H32" s="41"/>
      <c r="I32" s="148" t="s">
        <v>39</v>
      </c>
      <c r="J32" s="148" t="s">
        <v>41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42</v>
      </c>
      <c r="E33" s="135" t="s">
        <v>43</v>
      </c>
      <c r="F33" s="150">
        <f>ROUND((SUM(BE93:BE357)),  2)</f>
        <v>0</v>
      </c>
      <c r="G33" s="41"/>
      <c r="H33" s="41"/>
      <c r="I33" s="151">
        <v>0.20999999999999999</v>
      </c>
      <c r="J33" s="150">
        <f>ROUND(((SUM(BE93:BE357))*I33),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44</v>
      </c>
      <c r="F34" s="150">
        <f>ROUND((SUM(BF93:BF357)),  2)</f>
        <v>0</v>
      </c>
      <c r="G34" s="41"/>
      <c r="H34" s="41"/>
      <c r="I34" s="151">
        <v>0.12</v>
      </c>
      <c r="J34" s="150">
        <f>ROUND(((SUM(BF93:BF357))*I34),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45</v>
      </c>
      <c r="F35" s="150">
        <f>ROUND((SUM(BG93:BG357)),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46</v>
      </c>
      <c r="F36" s="150">
        <f>ROUND((SUM(BH93:BH357)),  2)</f>
        <v>0</v>
      </c>
      <c r="G36" s="41"/>
      <c r="H36" s="41"/>
      <c r="I36" s="151">
        <v>0.12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47</v>
      </c>
      <c r="F37" s="150">
        <f>ROUND((SUM(BI93:BI357)),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89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ZŠ Boženy Němcové - oprava chodby a šaten tělocvičny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87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02 - 2.NP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Sokolov, Boženy Něměcové 1784</v>
      </c>
      <c r="G52" s="43"/>
      <c r="H52" s="43"/>
      <c r="I52" s="35" t="s">
        <v>23</v>
      </c>
      <c r="J52" s="75" t="str">
        <f>IF(J12="","",J12)</f>
        <v>24. 3. 2025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>Město Sokolov</v>
      </c>
      <c r="G54" s="43"/>
      <c r="H54" s="43"/>
      <c r="I54" s="35" t="s">
        <v>31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34</v>
      </c>
      <c r="J55" s="39" t="str">
        <f>E24</f>
        <v>Michal Kubelka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90</v>
      </c>
      <c r="D57" s="165"/>
      <c r="E57" s="165"/>
      <c r="F57" s="165"/>
      <c r="G57" s="165"/>
      <c r="H57" s="165"/>
      <c r="I57" s="165"/>
      <c r="J57" s="166" t="s">
        <v>91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70</v>
      </c>
      <c r="D59" s="43"/>
      <c r="E59" s="43"/>
      <c r="F59" s="43"/>
      <c r="G59" s="43"/>
      <c r="H59" s="43"/>
      <c r="I59" s="43"/>
      <c r="J59" s="105">
        <f>J93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92</v>
      </c>
    </row>
    <row r="60" s="9" customFormat="1" ht="24.96" customHeight="1">
      <c r="A60" s="9"/>
      <c r="B60" s="168"/>
      <c r="C60" s="169"/>
      <c r="D60" s="170" t="s">
        <v>93</v>
      </c>
      <c r="E60" s="171"/>
      <c r="F60" s="171"/>
      <c r="G60" s="171"/>
      <c r="H60" s="171"/>
      <c r="I60" s="171"/>
      <c r="J60" s="172">
        <f>J94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94</v>
      </c>
      <c r="E61" s="177"/>
      <c r="F61" s="177"/>
      <c r="G61" s="177"/>
      <c r="H61" s="177"/>
      <c r="I61" s="177"/>
      <c r="J61" s="178">
        <f>J95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95</v>
      </c>
      <c r="E62" s="177"/>
      <c r="F62" s="177"/>
      <c r="G62" s="177"/>
      <c r="H62" s="177"/>
      <c r="I62" s="177"/>
      <c r="J62" s="178">
        <f>J120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96</v>
      </c>
      <c r="E63" s="177"/>
      <c r="F63" s="177"/>
      <c r="G63" s="177"/>
      <c r="H63" s="177"/>
      <c r="I63" s="177"/>
      <c r="J63" s="178">
        <f>J172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97</v>
      </c>
      <c r="E64" s="177"/>
      <c r="F64" s="177"/>
      <c r="G64" s="177"/>
      <c r="H64" s="177"/>
      <c r="I64" s="177"/>
      <c r="J64" s="178">
        <f>J184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8"/>
      <c r="C65" s="169"/>
      <c r="D65" s="170" t="s">
        <v>98</v>
      </c>
      <c r="E65" s="171"/>
      <c r="F65" s="171"/>
      <c r="G65" s="171"/>
      <c r="H65" s="171"/>
      <c r="I65" s="171"/>
      <c r="J65" s="172">
        <f>J187</f>
        <v>0</v>
      </c>
      <c r="K65" s="169"/>
      <c r="L65" s="173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4"/>
      <c r="C66" s="175"/>
      <c r="D66" s="176" t="s">
        <v>99</v>
      </c>
      <c r="E66" s="177"/>
      <c r="F66" s="177"/>
      <c r="G66" s="177"/>
      <c r="H66" s="177"/>
      <c r="I66" s="177"/>
      <c r="J66" s="178">
        <f>J188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100</v>
      </c>
      <c r="E67" s="177"/>
      <c r="F67" s="177"/>
      <c r="G67" s="177"/>
      <c r="H67" s="177"/>
      <c r="I67" s="177"/>
      <c r="J67" s="178">
        <f>J199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4"/>
      <c r="C68" s="175"/>
      <c r="D68" s="176" t="s">
        <v>603</v>
      </c>
      <c r="E68" s="177"/>
      <c r="F68" s="177"/>
      <c r="G68" s="177"/>
      <c r="H68" s="177"/>
      <c r="I68" s="177"/>
      <c r="J68" s="178">
        <f>J218</f>
        <v>0</v>
      </c>
      <c r="K68" s="175"/>
      <c r="L68" s="179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4"/>
      <c r="C69" s="175"/>
      <c r="D69" s="176" t="s">
        <v>102</v>
      </c>
      <c r="E69" s="177"/>
      <c r="F69" s="177"/>
      <c r="G69" s="177"/>
      <c r="H69" s="177"/>
      <c r="I69" s="177"/>
      <c r="J69" s="178">
        <f>J225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103</v>
      </c>
      <c r="E70" s="177"/>
      <c r="F70" s="177"/>
      <c r="G70" s="177"/>
      <c r="H70" s="177"/>
      <c r="I70" s="177"/>
      <c r="J70" s="178">
        <f>J268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4"/>
      <c r="C71" s="175"/>
      <c r="D71" s="176" t="s">
        <v>104</v>
      </c>
      <c r="E71" s="177"/>
      <c r="F71" s="177"/>
      <c r="G71" s="177"/>
      <c r="H71" s="177"/>
      <c r="I71" s="177"/>
      <c r="J71" s="178">
        <f>J298</f>
        <v>0</v>
      </c>
      <c r="K71" s="175"/>
      <c r="L71" s="179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8"/>
      <c r="C72" s="169"/>
      <c r="D72" s="170" t="s">
        <v>105</v>
      </c>
      <c r="E72" s="171"/>
      <c r="F72" s="171"/>
      <c r="G72" s="171"/>
      <c r="H72" s="171"/>
      <c r="I72" s="171"/>
      <c r="J72" s="172">
        <f>J352</f>
        <v>0</v>
      </c>
      <c r="K72" s="169"/>
      <c r="L72" s="173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68"/>
      <c r="C73" s="169"/>
      <c r="D73" s="170" t="s">
        <v>106</v>
      </c>
      <c r="E73" s="171"/>
      <c r="F73" s="171"/>
      <c r="G73" s="171"/>
      <c r="H73" s="171"/>
      <c r="I73" s="171"/>
      <c r="J73" s="172">
        <f>J356</f>
        <v>0</v>
      </c>
      <c r="K73" s="169"/>
      <c r="L73" s="173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2" customFormat="1" ht="21.84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9" s="2" customFormat="1" ht="6.96" customHeight="1">
      <c r="A79" s="41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24.96" customHeight="1">
      <c r="A80" s="41"/>
      <c r="B80" s="42"/>
      <c r="C80" s="26" t="s">
        <v>107</v>
      </c>
      <c r="D80" s="43"/>
      <c r="E80" s="43"/>
      <c r="F80" s="43"/>
      <c r="G80" s="43"/>
      <c r="H80" s="43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16</v>
      </c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163" t="str">
        <f>E7</f>
        <v>ZŠ Boženy Němcové - oprava chodby a šaten tělocvičny</v>
      </c>
      <c r="F83" s="35"/>
      <c r="G83" s="35"/>
      <c r="H83" s="35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5" t="s">
        <v>87</v>
      </c>
      <c r="D84" s="43"/>
      <c r="E84" s="43"/>
      <c r="F84" s="43"/>
      <c r="G84" s="43"/>
      <c r="H84" s="43"/>
      <c r="I84" s="43"/>
      <c r="J84" s="43"/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6.5" customHeight="1">
      <c r="A85" s="41"/>
      <c r="B85" s="42"/>
      <c r="C85" s="43"/>
      <c r="D85" s="43"/>
      <c r="E85" s="72" t="str">
        <f>E9</f>
        <v>02 - 2.NP</v>
      </c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21</v>
      </c>
      <c r="D87" s="43"/>
      <c r="E87" s="43"/>
      <c r="F87" s="30" t="str">
        <f>F12</f>
        <v>Sokolov, Boženy Něměcové 1784</v>
      </c>
      <c r="G87" s="43"/>
      <c r="H87" s="43"/>
      <c r="I87" s="35" t="s">
        <v>23</v>
      </c>
      <c r="J87" s="75" t="str">
        <f>IF(J12="","",J12)</f>
        <v>24. 3. 2025</v>
      </c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6.96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5.15" customHeight="1">
      <c r="A89" s="41"/>
      <c r="B89" s="42"/>
      <c r="C89" s="35" t="s">
        <v>25</v>
      </c>
      <c r="D89" s="43"/>
      <c r="E89" s="43"/>
      <c r="F89" s="30" t="str">
        <f>E15</f>
        <v>Město Sokolov</v>
      </c>
      <c r="G89" s="43"/>
      <c r="H89" s="43"/>
      <c r="I89" s="35" t="s">
        <v>31</v>
      </c>
      <c r="J89" s="39" t="str">
        <f>E21</f>
        <v xml:space="preserve"> </v>
      </c>
      <c r="K89" s="43"/>
      <c r="L89" s="137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5.15" customHeight="1">
      <c r="A90" s="41"/>
      <c r="B90" s="42"/>
      <c r="C90" s="35" t="s">
        <v>29</v>
      </c>
      <c r="D90" s="43"/>
      <c r="E90" s="43"/>
      <c r="F90" s="30" t="str">
        <f>IF(E18="","",E18)</f>
        <v>Vyplň údaj</v>
      </c>
      <c r="G90" s="43"/>
      <c r="H90" s="43"/>
      <c r="I90" s="35" t="s">
        <v>34</v>
      </c>
      <c r="J90" s="39" t="str">
        <f>E24</f>
        <v>Michal Kubelka</v>
      </c>
      <c r="K90" s="43"/>
      <c r="L90" s="137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10.32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37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11" customFormat="1" ht="29.28" customHeight="1">
      <c r="A92" s="180"/>
      <c r="B92" s="181"/>
      <c r="C92" s="182" t="s">
        <v>108</v>
      </c>
      <c r="D92" s="183" t="s">
        <v>57</v>
      </c>
      <c r="E92" s="183" t="s">
        <v>53</v>
      </c>
      <c r="F92" s="183" t="s">
        <v>54</v>
      </c>
      <c r="G92" s="183" t="s">
        <v>109</v>
      </c>
      <c r="H92" s="183" t="s">
        <v>110</v>
      </c>
      <c r="I92" s="183" t="s">
        <v>111</v>
      </c>
      <c r="J92" s="183" t="s">
        <v>91</v>
      </c>
      <c r="K92" s="184" t="s">
        <v>112</v>
      </c>
      <c r="L92" s="185"/>
      <c r="M92" s="95" t="s">
        <v>19</v>
      </c>
      <c r="N92" s="96" t="s">
        <v>42</v>
      </c>
      <c r="O92" s="96" t="s">
        <v>113</v>
      </c>
      <c r="P92" s="96" t="s">
        <v>114</v>
      </c>
      <c r="Q92" s="96" t="s">
        <v>115</v>
      </c>
      <c r="R92" s="96" t="s">
        <v>116</v>
      </c>
      <c r="S92" s="96" t="s">
        <v>117</v>
      </c>
      <c r="T92" s="97" t="s">
        <v>118</v>
      </c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</row>
    <row r="93" s="2" customFormat="1" ht="22.8" customHeight="1">
      <c r="A93" s="41"/>
      <c r="B93" s="42"/>
      <c r="C93" s="102" t="s">
        <v>119</v>
      </c>
      <c r="D93" s="43"/>
      <c r="E93" s="43"/>
      <c r="F93" s="43"/>
      <c r="G93" s="43"/>
      <c r="H93" s="43"/>
      <c r="I93" s="43"/>
      <c r="J93" s="186">
        <f>BK93</f>
        <v>0</v>
      </c>
      <c r="K93" s="43"/>
      <c r="L93" s="47"/>
      <c r="M93" s="98"/>
      <c r="N93" s="187"/>
      <c r="O93" s="99"/>
      <c r="P93" s="188">
        <f>P94+P187+P352+P356</f>
        <v>0</v>
      </c>
      <c r="Q93" s="99"/>
      <c r="R93" s="188">
        <f>R94+R187+R352+R356</f>
        <v>4.4885967199999994</v>
      </c>
      <c r="S93" s="99"/>
      <c r="T93" s="189">
        <f>T94+T187+T352+T356</f>
        <v>2.1540689200000003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71</v>
      </c>
      <c r="AU93" s="20" t="s">
        <v>92</v>
      </c>
      <c r="BK93" s="190">
        <f>BK94+BK187+BK352+BK356</f>
        <v>0</v>
      </c>
    </row>
    <row r="94" s="12" customFormat="1" ht="25.92" customHeight="1">
      <c r="A94" s="12"/>
      <c r="B94" s="191"/>
      <c r="C94" s="192"/>
      <c r="D94" s="193" t="s">
        <v>71</v>
      </c>
      <c r="E94" s="194" t="s">
        <v>120</v>
      </c>
      <c r="F94" s="194" t="s">
        <v>121</v>
      </c>
      <c r="G94" s="192"/>
      <c r="H94" s="192"/>
      <c r="I94" s="195"/>
      <c r="J94" s="196">
        <f>BK94</f>
        <v>0</v>
      </c>
      <c r="K94" s="192"/>
      <c r="L94" s="197"/>
      <c r="M94" s="198"/>
      <c r="N94" s="199"/>
      <c r="O94" s="199"/>
      <c r="P94" s="200">
        <f>P95+P120+P172+P184</f>
        <v>0</v>
      </c>
      <c r="Q94" s="199"/>
      <c r="R94" s="200">
        <f>R95+R120+R172+R184</f>
        <v>1.78369603</v>
      </c>
      <c r="S94" s="199"/>
      <c r="T94" s="201">
        <f>T95+T120+T172+T184</f>
        <v>1.601164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2" t="s">
        <v>80</v>
      </c>
      <c r="AT94" s="203" t="s">
        <v>71</v>
      </c>
      <c r="AU94" s="203" t="s">
        <v>72</v>
      </c>
      <c r="AY94" s="202" t="s">
        <v>122</v>
      </c>
      <c r="BK94" s="204">
        <f>BK95+BK120+BK172+BK184</f>
        <v>0</v>
      </c>
    </row>
    <row r="95" s="12" customFormat="1" ht="22.8" customHeight="1">
      <c r="A95" s="12"/>
      <c r="B95" s="191"/>
      <c r="C95" s="192"/>
      <c r="D95" s="193" t="s">
        <v>71</v>
      </c>
      <c r="E95" s="205" t="s">
        <v>123</v>
      </c>
      <c r="F95" s="205" t="s">
        <v>124</v>
      </c>
      <c r="G95" s="192"/>
      <c r="H95" s="192"/>
      <c r="I95" s="195"/>
      <c r="J95" s="206">
        <f>BK95</f>
        <v>0</v>
      </c>
      <c r="K95" s="192"/>
      <c r="L95" s="197"/>
      <c r="M95" s="198"/>
      <c r="N95" s="199"/>
      <c r="O95" s="199"/>
      <c r="P95" s="200">
        <f>SUM(P96:P119)</f>
        <v>0</v>
      </c>
      <c r="Q95" s="199"/>
      <c r="R95" s="200">
        <f>SUM(R96:R119)</f>
        <v>1.78020099</v>
      </c>
      <c r="S95" s="199"/>
      <c r="T95" s="201">
        <f>SUM(T96:T119)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2" t="s">
        <v>80</v>
      </c>
      <c r="AT95" s="203" t="s">
        <v>71</v>
      </c>
      <c r="AU95" s="203" t="s">
        <v>80</v>
      </c>
      <c r="AY95" s="202" t="s">
        <v>122</v>
      </c>
      <c r="BK95" s="204">
        <f>SUM(BK96:BK119)</f>
        <v>0</v>
      </c>
    </row>
    <row r="96" s="2" customFormat="1" ht="24.15" customHeight="1">
      <c r="A96" s="41"/>
      <c r="B96" s="42"/>
      <c r="C96" s="207" t="s">
        <v>80</v>
      </c>
      <c r="D96" s="207" t="s">
        <v>125</v>
      </c>
      <c r="E96" s="208" t="s">
        <v>604</v>
      </c>
      <c r="F96" s="209" t="s">
        <v>605</v>
      </c>
      <c r="G96" s="210" t="s">
        <v>128</v>
      </c>
      <c r="H96" s="211">
        <v>94.846000000000004</v>
      </c>
      <c r="I96" s="212"/>
      <c r="J96" s="213">
        <f>ROUND(I96*H96,2)</f>
        <v>0</v>
      </c>
      <c r="K96" s="209" t="s">
        <v>129</v>
      </c>
      <c r="L96" s="47"/>
      <c r="M96" s="214" t="s">
        <v>19</v>
      </c>
      <c r="N96" s="215" t="s">
        <v>43</v>
      </c>
      <c r="O96" s="87"/>
      <c r="P96" s="216">
        <f>O96*H96</f>
        <v>0</v>
      </c>
      <c r="Q96" s="216">
        <v>0.0057099999999999998</v>
      </c>
      <c r="R96" s="216">
        <f>Q96*H96</f>
        <v>0.54157065999999998</v>
      </c>
      <c r="S96" s="216">
        <v>0</v>
      </c>
      <c r="T96" s="217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8" t="s">
        <v>130</v>
      </c>
      <c r="AT96" s="218" t="s">
        <v>125</v>
      </c>
      <c r="AU96" s="218" t="s">
        <v>82</v>
      </c>
      <c r="AY96" s="20" t="s">
        <v>122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20" t="s">
        <v>80</v>
      </c>
      <c r="BK96" s="219">
        <f>ROUND(I96*H96,2)</f>
        <v>0</v>
      </c>
      <c r="BL96" s="20" t="s">
        <v>130</v>
      </c>
      <c r="BM96" s="218" t="s">
        <v>606</v>
      </c>
    </row>
    <row r="97" s="2" customFormat="1">
      <c r="A97" s="41"/>
      <c r="B97" s="42"/>
      <c r="C97" s="43"/>
      <c r="D97" s="220" t="s">
        <v>132</v>
      </c>
      <c r="E97" s="43"/>
      <c r="F97" s="221" t="s">
        <v>607</v>
      </c>
      <c r="G97" s="43"/>
      <c r="H97" s="43"/>
      <c r="I97" s="222"/>
      <c r="J97" s="43"/>
      <c r="K97" s="43"/>
      <c r="L97" s="47"/>
      <c r="M97" s="223"/>
      <c r="N97" s="224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20" t="s">
        <v>132</v>
      </c>
      <c r="AU97" s="20" t="s">
        <v>82</v>
      </c>
    </row>
    <row r="98" s="2" customFormat="1" ht="24.15" customHeight="1">
      <c r="A98" s="41"/>
      <c r="B98" s="42"/>
      <c r="C98" s="207" t="s">
        <v>82</v>
      </c>
      <c r="D98" s="207" t="s">
        <v>125</v>
      </c>
      <c r="E98" s="208" t="s">
        <v>608</v>
      </c>
      <c r="F98" s="209" t="s">
        <v>609</v>
      </c>
      <c r="G98" s="210" t="s">
        <v>128</v>
      </c>
      <c r="H98" s="211">
        <v>216.923</v>
      </c>
      <c r="I98" s="212"/>
      <c r="J98" s="213">
        <f>ROUND(I98*H98,2)</f>
        <v>0</v>
      </c>
      <c r="K98" s="209" t="s">
        <v>129</v>
      </c>
      <c r="L98" s="47"/>
      <c r="M98" s="214" t="s">
        <v>19</v>
      </c>
      <c r="N98" s="215" t="s">
        <v>43</v>
      </c>
      <c r="O98" s="87"/>
      <c r="P98" s="216">
        <f>O98*H98</f>
        <v>0</v>
      </c>
      <c r="Q98" s="216">
        <v>0.0057099999999999998</v>
      </c>
      <c r="R98" s="216">
        <f>Q98*H98</f>
        <v>1.2386303299999999</v>
      </c>
      <c r="S98" s="216">
        <v>0</v>
      </c>
      <c r="T98" s="217">
        <f>S98*H98</f>
        <v>0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130</v>
      </c>
      <c r="AT98" s="218" t="s">
        <v>125</v>
      </c>
      <c r="AU98" s="218" t="s">
        <v>82</v>
      </c>
      <c r="AY98" s="20" t="s">
        <v>122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80</v>
      </c>
      <c r="BK98" s="219">
        <f>ROUND(I98*H98,2)</f>
        <v>0</v>
      </c>
      <c r="BL98" s="20" t="s">
        <v>130</v>
      </c>
      <c r="BM98" s="218" t="s">
        <v>610</v>
      </c>
    </row>
    <row r="99" s="2" customFormat="1">
      <c r="A99" s="41"/>
      <c r="B99" s="42"/>
      <c r="C99" s="43"/>
      <c r="D99" s="220" t="s">
        <v>132</v>
      </c>
      <c r="E99" s="43"/>
      <c r="F99" s="221" t="s">
        <v>611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132</v>
      </c>
      <c r="AU99" s="20" t="s">
        <v>82</v>
      </c>
    </row>
    <row r="100" s="13" customFormat="1">
      <c r="A100" s="13"/>
      <c r="B100" s="225"/>
      <c r="C100" s="226"/>
      <c r="D100" s="227" t="s">
        <v>138</v>
      </c>
      <c r="E100" s="228" t="s">
        <v>19</v>
      </c>
      <c r="F100" s="229" t="s">
        <v>612</v>
      </c>
      <c r="G100" s="226"/>
      <c r="H100" s="228" t="s">
        <v>19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138</v>
      </c>
      <c r="AU100" s="235" t="s">
        <v>82</v>
      </c>
      <c r="AV100" s="13" t="s">
        <v>80</v>
      </c>
      <c r="AW100" s="13" t="s">
        <v>33</v>
      </c>
      <c r="AX100" s="13" t="s">
        <v>72</v>
      </c>
      <c r="AY100" s="235" t="s">
        <v>122</v>
      </c>
    </row>
    <row r="101" s="14" customFormat="1">
      <c r="A101" s="14"/>
      <c r="B101" s="236"/>
      <c r="C101" s="237"/>
      <c r="D101" s="227" t="s">
        <v>138</v>
      </c>
      <c r="E101" s="238" t="s">
        <v>19</v>
      </c>
      <c r="F101" s="239" t="s">
        <v>613</v>
      </c>
      <c r="G101" s="237"/>
      <c r="H101" s="240">
        <v>18.004000000000001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138</v>
      </c>
      <c r="AU101" s="246" t="s">
        <v>82</v>
      </c>
      <c r="AV101" s="14" t="s">
        <v>82</v>
      </c>
      <c r="AW101" s="14" t="s">
        <v>33</v>
      </c>
      <c r="AX101" s="14" t="s">
        <v>72</v>
      </c>
      <c r="AY101" s="246" t="s">
        <v>122</v>
      </c>
    </row>
    <row r="102" s="14" customFormat="1">
      <c r="A102" s="14"/>
      <c r="B102" s="236"/>
      <c r="C102" s="237"/>
      <c r="D102" s="227" t="s">
        <v>138</v>
      </c>
      <c r="E102" s="238" t="s">
        <v>19</v>
      </c>
      <c r="F102" s="239" t="s">
        <v>614</v>
      </c>
      <c r="G102" s="237"/>
      <c r="H102" s="240">
        <v>-1.1599999999999999</v>
      </c>
      <c r="I102" s="241"/>
      <c r="J102" s="237"/>
      <c r="K102" s="237"/>
      <c r="L102" s="242"/>
      <c r="M102" s="243"/>
      <c r="N102" s="244"/>
      <c r="O102" s="244"/>
      <c r="P102" s="244"/>
      <c r="Q102" s="244"/>
      <c r="R102" s="244"/>
      <c r="S102" s="244"/>
      <c r="T102" s="245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6" t="s">
        <v>138</v>
      </c>
      <c r="AU102" s="246" t="s">
        <v>82</v>
      </c>
      <c r="AV102" s="14" t="s">
        <v>82</v>
      </c>
      <c r="AW102" s="14" t="s">
        <v>33</v>
      </c>
      <c r="AX102" s="14" t="s">
        <v>72</v>
      </c>
      <c r="AY102" s="246" t="s">
        <v>122</v>
      </c>
    </row>
    <row r="103" s="15" customFormat="1">
      <c r="A103" s="15"/>
      <c r="B103" s="247"/>
      <c r="C103" s="248"/>
      <c r="D103" s="227" t="s">
        <v>138</v>
      </c>
      <c r="E103" s="249" t="s">
        <v>19</v>
      </c>
      <c r="F103" s="250" t="s">
        <v>142</v>
      </c>
      <c r="G103" s="248"/>
      <c r="H103" s="251">
        <v>16.844000000000001</v>
      </c>
      <c r="I103" s="252"/>
      <c r="J103" s="248"/>
      <c r="K103" s="248"/>
      <c r="L103" s="253"/>
      <c r="M103" s="254"/>
      <c r="N103" s="255"/>
      <c r="O103" s="255"/>
      <c r="P103" s="255"/>
      <c r="Q103" s="255"/>
      <c r="R103" s="255"/>
      <c r="S103" s="255"/>
      <c r="T103" s="256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57" t="s">
        <v>138</v>
      </c>
      <c r="AU103" s="257" t="s">
        <v>82</v>
      </c>
      <c r="AV103" s="15" t="s">
        <v>143</v>
      </c>
      <c r="AW103" s="15" t="s">
        <v>33</v>
      </c>
      <c r="AX103" s="15" t="s">
        <v>72</v>
      </c>
      <c r="AY103" s="257" t="s">
        <v>122</v>
      </c>
    </row>
    <row r="104" s="13" customFormat="1">
      <c r="A104" s="13"/>
      <c r="B104" s="225"/>
      <c r="C104" s="226"/>
      <c r="D104" s="227" t="s">
        <v>138</v>
      </c>
      <c r="E104" s="228" t="s">
        <v>19</v>
      </c>
      <c r="F104" s="229" t="s">
        <v>144</v>
      </c>
      <c r="G104" s="226"/>
      <c r="H104" s="228" t="s">
        <v>19</v>
      </c>
      <c r="I104" s="230"/>
      <c r="J104" s="226"/>
      <c r="K104" s="226"/>
      <c r="L104" s="231"/>
      <c r="M104" s="232"/>
      <c r="N104" s="233"/>
      <c r="O104" s="233"/>
      <c r="P104" s="233"/>
      <c r="Q104" s="233"/>
      <c r="R104" s="233"/>
      <c r="S104" s="233"/>
      <c r="T104" s="23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5" t="s">
        <v>138</v>
      </c>
      <c r="AU104" s="235" t="s">
        <v>82</v>
      </c>
      <c r="AV104" s="13" t="s">
        <v>80</v>
      </c>
      <c r="AW104" s="13" t="s">
        <v>33</v>
      </c>
      <c r="AX104" s="13" t="s">
        <v>72</v>
      </c>
      <c r="AY104" s="235" t="s">
        <v>122</v>
      </c>
    </row>
    <row r="105" s="14" customFormat="1">
      <c r="A105" s="14"/>
      <c r="B105" s="236"/>
      <c r="C105" s="237"/>
      <c r="D105" s="227" t="s">
        <v>138</v>
      </c>
      <c r="E105" s="238" t="s">
        <v>19</v>
      </c>
      <c r="F105" s="239" t="s">
        <v>615</v>
      </c>
      <c r="G105" s="237"/>
      <c r="H105" s="240">
        <v>110.66</v>
      </c>
      <c r="I105" s="241"/>
      <c r="J105" s="237"/>
      <c r="K105" s="237"/>
      <c r="L105" s="242"/>
      <c r="M105" s="243"/>
      <c r="N105" s="244"/>
      <c r="O105" s="244"/>
      <c r="P105" s="244"/>
      <c r="Q105" s="244"/>
      <c r="R105" s="244"/>
      <c r="S105" s="244"/>
      <c r="T105" s="24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6" t="s">
        <v>138</v>
      </c>
      <c r="AU105" s="246" t="s">
        <v>82</v>
      </c>
      <c r="AV105" s="14" t="s">
        <v>82</v>
      </c>
      <c r="AW105" s="14" t="s">
        <v>33</v>
      </c>
      <c r="AX105" s="14" t="s">
        <v>72</v>
      </c>
      <c r="AY105" s="246" t="s">
        <v>122</v>
      </c>
    </row>
    <row r="106" s="14" customFormat="1">
      <c r="A106" s="14"/>
      <c r="B106" s="236"/>
      <c r="C106" s="237"/>
      <c r="D106" s="227" t="s">
        <v>138</v>
      </c>
      <c r="E106" s="238" t="s">
        <v>19</v>
      </c>
      <c r="F106" s="239" t="s">
        <v>616</v>
      </c>
      <c r="G106" s="237"/>
      <c r="H106" s="240">
        <v>60.865000000000002</v>
      </c>
      <c r="I106" s="241"/>
      <c r="J106" s="237"/>
      <c r="K106" s="237"/>
      <c r="L106" s="242"/>
      <c r="M106" s="243"/>
      <c r="N106" s="244"/>
      <c r="O106" s="244"/>
      <c r="P106" s="244"/>
      <c r="Q106" s="244"/>
      <c r="R106" s="244"/>
      <c r="S106" s="244"/>
      <c r="T106" s="245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6" t="s">
        <v>138</v>
      </c>
      <c r="AU106" s="246" t="s">
        <v>82</v>
      </c>
      <c r="AV106" s="14" t="s">
        <v>82</v>
      </c>
      <c r="AW106" s="14" t="s">
        <v>33</v>
      </c>
      <c r="AX106" s="14" t="s">
        <v>72</v>
      </c>
      <c r="AY106" s="246" t="s">
        <v>122</v>
      </c>
    </row>
    <row r="107" s="14" customFormat="1">
      <c r="A107" s="14"/>
      <c r="B107" s="236"/>
      <c r="C107" s="237"/>
      <c r="D107" s="227" t="s">
        <v>138</v>
      </c>
      <c r="E107" s="238" t="s">
        <v>19</v>
      </c>
      <c r="F107" s="239" t="s">
        <v>617</v>
      </c>
      <c r="G107" s="237"/>
      <c r="H107" s="240">
        <v>17.25</v>
      </c>
      <c r="I107" s="241"/>
      <c r="J107" s="237"/>
      <c r="K107" s="237"/>
      <c r="L107" s="242"/>
      <c r="M107" s="243"/>
      <c r="N107" s="244"/>
      <c r="O107" s="244"/>
      <c r="P107" s="244"/>
      <c r="Q107" s="244"/>
      <c r="R107" s="244"/>
      <c r="S107" s="244"/>
      <c r="T107" s="24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6" t="s">
        <v>138</v>
      </c>
      <c r="AU107" s="246" t="s">
        <v>82</v>
      </c>
      <c r="AV107" s="14" t="s">
        <v>82</v>
      </c>
      <c r="AW107" s="14" t="s">
        <v>33</v>
      </c>
      <c r="AX107" s="14" t="s">
        <v>72</v>
      </c>
      <c r="AY107" s="246" t="s">
        <v>122</v>
      </c>
    </row>
    <row r="108" s="14" customFormat="1">
      <c r="A108" s="14"/>
      <c r="B108" s="236"/>
      <c r="C108" s="237"/>
      <c r="D108" s="227" t="s">
        <v>138</v>
      </c>
      <c r="E108" s="238" t="s">
        <v>19</v>
      </c>
      <c r="F108" s="239" t="s">
        <v>618</v>
      </c>
      <c r="G108" s="237"/>
      <c r="H108" s="240">
        <v>30.776</v>
      </c>
      <c r="I108" s="241"/>
      <c r="J108" s="237"/>
      <c r="K108" s="237"/>
      <c r="L108" s="242"/>
      <c r="M108" s="243"/>
      <c r="N108" s="244"/>
      <c r="O108" s="244"/>
      <c r="P108" s="244"/>
      <c r="Q108" s="244"/>
      <c r="R108" s="244"/>
      <c r="S108" s="244"/>
      <c r="T108" s="245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6" t="s">
        <v>138</v>
      </c>
      <c r="AU108" s="246" t="s">
        <v>82</v>
      </c>
      <c r="AV108" s="14" t="s">
        <v>82</v>
      </c>
      <c r="AW108" s="14" t="s">
        <v>33</v>
      </c>
      <c r="AX108" s="14" t="s">
        <v>72</v>
      </c>
      <c r="AY108" s="246" t="s">
        <v>122</v>
      </c>
    </row>
    <row r="109" s="14" customFormat="1">
      <c r="A109" s="14"/>
      <c r="B109" s="236"/>
      <c r="C109" s="237"/>
      <c r="D109" s="227" t="s">
        <v>138</v>
      </c>
      <c r="E109" s="238" t="s">
        <v>19</v>
      </c>
      <c r="F109" s="239" t="s">
        <v>619</v>
      </c>
      <c r="G109" s="237"/>
      <c r="H109" s="240">
        <v>-3.573</v>
      </c>
      <c r="I109" s="241"/>
      <c r="J109" s="237"/>
      <c r="K109" s="237"/>
      <c r="L109" s="242"/>
      <c r="M109" s="243"/>
      <c r="N109" s="244"/>
      <c r="O109" s="244"/>
      <c r="P109" s="244"/>
      <c r="Q109" s="244"/>
      <c r="R109" s="244"/>
      <c r="S109" s="244"/>
      <c r="T109" s="245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6" t="s">
        <v>138</v>
      </c>
      <c r="AU109" s="246" t="s">
        <v>82</v>
      </c>
      <c r="AV109" s="14" t="s">
        <v>82</v>
      </c>
      <c r="AW109" s="14" t="s">
        <v>33</v>
      </c>
      <c r="AX109" s="14" t="s">
        <v>72</v>
      </c>
      <c r="AY109" s="246" t="s">
        <v>122</v>
      </c>
    </row>
    <row r="110" s="14" customFormat="1">
      <c r="A110" s="14"/>
      <c r="B110" s="236"/>
      <c r="C110" s="237"/>
      <c r="D110" s="227" t="s">
        <v>138</v>
      </c>
      <c r="E110" s="238" t="s">
        <v>19</v>
      </c>
      <c r="F110" s="239" t="s">
        <v>620</v>
      </c>
      <c r="G110" s="237"/>
      <c r="H110" s="240">
        <v>-7.0990000000000002</v>
      </c>
      <c r="I110" s="241"/>
      <c r="J110" s="237"/>
      <c r="K110" s="237"/>
      <c r="L110" s="242"/>
      <c r="M110" s="243"/>
      <c r="N110" s="244"/>
      <c r="O110" s="244"/>
      <c r="P110" s="244"/>
      <c r="Q110" s="244"/>
      <c r="R110" s="244"/>
      <c r="S110" s="244"/>
      <c r="T110" s="24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6" t="s">
        <v>138</v>
      </c>
      <c r="AU110" s="246" t="s">
        <v>82</v>
      </c>
      <c r="AV110" s="14" t="s">
        <v>82</v>
      </c>
      <c r="AW110" s="14" t="s">
        <v>33</v>
      </c>
      <c r="AX110" s="14" t="s">
        <v>72</v>
      </c>
      <c r="AY110" s="246" t="s">
        <v>122</v>
      </c>
    </row>
    <row r="111" s="14" customFormat="1">
      <c r="A111" s="14"/>
      <c r="B111" s="236"/>
      <c r="C111" s="237"/>
      <c r="D111" s="227" t="s">
        <v>138</v>
      </c>
      <c r="E111" s="238" t="s">
        <v>19</v>
      </c>
      <c r="F111" s="239" t="s">
        <v>621</v>
      </c>
      <c r="G111" s="237"/>
      <c r="H111" s="240">
        <v>-2.3999999999999999</v>
      </c>
      <c r="I111" s="241"/>
      <c r="J111" s="237"/>
      <c r="K111" s="237"/>
      <c r="L111" s="242"/>
      <c r="M111" s="243"/>
      <c r="N111" s="244"/>
      <c r="O111" s="244"/>
      <c r="P111" s="244"/>
      <c r="Q111" s="244"/>
      <c r="R111" s="244"/>
      <c r="S111" s="244"/>
      <c r="T111" s="24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6" t="s">
        <v>138</v>
      </c>
      <c r="AU111" s="246" t="s">
        <v>82</v>
      </c>
      <c r="AV111" s="14" t="s">
        <v>82</v>
      </c>
      <c r="AW111" s="14" t="s">
        <v>33</v>
      </c>
      <c r="AX111" s="14" t="s">
        <v>72</v>
      </c>
      <c r="AY111" s="246" t="s">
        <v>122</v>
      </c>
    </row>
    <row r="112" s="14" customFormat="1">
      <c r="A112" s="14"/>
      <c r="B112" s="236"/>
      <c r="C112" s="237"/>
      <c r="D112" s="227" t="s">
        <v>138</v>
      </c>
      <c r="E112" s="238" t="s">
        <v>19</v>
      </c>
      <c r="F112" s="239" t="s">
        <v>622</v>
      </c>
      <c r="G112" s="237"/>
      <c r="H112" s="240">
        <v>-3.2000000000000002</v>
      </c>
      <c r="I112" s="241"/>
      <c r="J112" s="237"/>
      <c r="K112" s="237"/>
      <c r="L112" s="242"/>
      <c r="M112" s="243"/>
      <c r="N112" s="244"/>
      <c r="O112" s="244"/>
      <c r="P112" s="244"/>
      <c r="Q112" s="244"/>
      <c r="R112" s="244"/>
      <c r="S112" s="244"/>
      <c r="T112" s="24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6" t="s">
        <v>138</v>
      </c>
      <c r="AU112" s="246" t="s">
        <v>82</v>
      </c>
      <c r="AV112" s="14" t="s">
        <v>82</v>
      </c>
      <c r="AW112" s="14" t="s">
        <v>33</v>
      </c>
      <c r="AX112" s="14" t="s">
        <v>72</v>
      </c>
      <c r="AY112" s="246" t="s">
        <v>122</v>
      </c>
    </row>
    <row r="113" s="14" customFormat="1">
      <c r="A113" s="14"/>
      <c r="B113" s="236"/>
      <c r="C113" s="237"/>
      <c r="D113" s="227" t="s">
        <v>138</v>
      </c>
      <c r="E113" s="238" t="s">
        <v>19</v>
      </c>
      <c r="F113" s="239" t="s">
        <v>623</v>
      </c>
      <c r="G113" s="237"/>
      <c r="H113" s="240">
        <v>-3.2000000000000002</v>
      </c>
      <c r="I113" s="241"/>
      <c r="J113" s="237"/>
      <c r="K113" s="237"/>
      <c r="L113" s="242"/>
      <c r="M113" s="243"/>
      <c r="N113" s="244"/>
      <c r="O113" s="244"/>
      <c r="P113" s="244"/>
      <c r="Q113" s="244"/>
      <c r="R113" s="244"/>
      <c r="S113" s="244"/>
      <c r="T113" s="245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6" t="s">
        <v>138</v>
      </c>
      <c r="AU113" s="246" t="s">
        <v>82</v>
      </c>
      <c r="AV113" s="14" t="s">
        <v>82</v>
      </c>
      <c r="AW113" s="14" t="s">
        <v>33</v>
      </c>
      <c r="AX113" s="14" t="s">
        <v>72</v>
      </c>
      <c r="AY113" s="246" t="s">
        <v>122</v>
      </c>
    </row>
    <row r="114" s="15" customFormat="1">
      <c r="A114" s="15"/>
      <c r="B114" s="247"/>
      <c r="C114" s="248"/>
      <c r="D114" s="227" t="s">
        <v>138</v>
      </c>
      <c r="E114" s="249" t="s">
        <v>19</v>
      </c>
      <c r="F114" s="250" t="s">
        <v>142</v>
      </c>
      <c r="G114" s="248"/>
      <c r="H114" s="251">
        <v>200.07900000000004</v>
      </c>
      <c r="I114" s="252"/>
      <c r="J114" s="248"/>
      <c r="K114" s="248"/>
      <c r="L114" s="253"/>
      <c r="M114" s="254"/>
      <c r="N114" s="255"/>
      <c r="O114" s="255"/>
      <c r="P114" s="255"/>
      <c r="Q114" s="255"/>
      <c r="R114" s="255"/>
      <c r="S114" s="255"/>
      <c r="T114" s="256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57" t="s">
        <v>138</v>
      </c>
      <c r="AU114" s="257" t="s">
        <v>82</v>
      </c>
      <c r="AV114" s="15" t="s">
        <v>143</v>
      </c>
      <c r="AW114" s="15" t="s">
        <v>33</v>
      </c>
      <c r="AX114" s="15" t="s">
        <v>72</v>
      </c>
      <c r="AY114" s="257" t="s">
        <v>122</v>
      </c>
    </row>
    <row r="115" s="16" customFormat="1">
      <c r="A115" s="16"/>
      <c r="B115" s="258"/>
      <c r="C115" s="259"/>
      <c r="D115" s="227" t="s">
        <v>138</v>
      </c>
      <c r="E115" s="260" t="s">
        <v>19</v>
      </c>
      <c r="F115" s="261" t="s">
        <v>158</v>
      </c>
      <c r="G115" s="259"/>
      <c r="H115" s="262">
        <v>216.92300000000003</v>
      </c>
      <c r="I115" s="263"/>
      <c r="J115" s="259"/>
      <c r="K115" s="259"/>
      <c r="L115" s="264"/>
      <c r="M115" s="265"/>
      <c r="N115" s="266"/>
      <c r="O115" s="266"/>
      <c r="P115" s="266"/>
      <c r="Q115" s="266"/>
      <c r="R115" s="266"/>
      <c r="S115" s="266"/>
      <c r="T115" s="267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T115" s="268" t="s">
        <v>138</v>
      </c>
      <c r="AU115" s="268" t="s">
        <v>82</v>
      </c>
      <c r="AV115" s="16" t="s">
        <v>130</v>
      </c>
      <c r="AW115" s="16" t="s">
        <v>33</v>
      </c>
      <c r="AX115" s="16" t="s">
        <v>80</v>
      </c>
      <c r="AY115" s="268" t="s">
        <v>122</v>
      </c>
    </row>
    <row r="116" s="2" customFormat="1" ht="16.5" customHeight="1">
      <c r="A116" s="41"/>
      <c r="B116" s="42"/>
      <c r="C116" s="207" t="s">
        <v>143</v>
      </c>
      <c r="D116" s="207" t="s">
        <v>125</v>
      </c>
      <c r="E116" s="208" t="s">
        <v>159</v>
      </c>
      <c r="F116" s="209" t="s">
        <v>624</v>
      </c>
      <c r="G116" s="210" t="s">
        <v>128</v>
      </c>
      <c r="H116" s="211">
        <v>88.522000000000006</v>
      </c>
      <c r="I116" s="212"/>
      <c r="J116" s="213">
        <f>ROUND(I116*H116,2)</f>
        <v>0</v>
      </c>
      <c r="K116" s="209" t="s">
        <v>19</v>
      </c>
      <c r="L116" s="47"/>
      <c r="M116" s="214" t="s">
        <v>19</v>
      </c>
      <c r="N116" s="215" t="s">
        <v>43</v>
      </c>
      <c r="O116" s="87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18" t="s">
        <v>130</v>
      </c>
      <c r="AT116" s="218" t="s">
        <v>125</v>
      </c>
      <c r="AU116" s="218" t="s">
        <v>82</v>
      </c>
      <c r="AY116" s="20" t="s">
        <v>122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20" t="s">
        <v>80</v>
      </c>
      <c r="BK116" s="219">
        <f>ROUND(I116*H116,2)</f>
        <v>0</v>
      </c>
      <c r="BL116" s="20" t="s">
        <v>130</v>
      </c>
      <c r="BM116" s="218" t="s">
        <v>625</v>
      </c>
    </row>
    <row r="117" s="13" customFormat="1">
      <c r="A117" s="13"/>
      <c r="B117" s="225"/>
      <c r="C117" s="226"/>
      <c r="D117" s="227" t="s">
        <v>138</v>
      </c>
      <c r="E117" s="228" t="s">
        <v>19</v>
      </c>
      <c r="F117" s="229" t="s">
        <v>626</v>
      </c>
      <c r="G117" s="226"/>
      <c r="H117" s="228" t="s">
        <v>19</v>
      </c>
      <c r="I117" s="230"/>
      <c r="J117" s="226"/>
      <c r="K117" s="226"/>
      <c r="L117" s="231"/>
      <c r="M117" s="232"/>
      <c r="N117" s="233"/>
      <c r="O117" s="233"/>
      <c r="P117" s="233"/>
      <c r="Q117" s="233"/>
      <c r="R117" s="233"/>
      <c r="S117" s="233"/>
      <c r="T117" s="234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5" t="s">
        <v>138</v>
      </c>
      <c r="AU117" s="235" t="s">
        <v>82</v>
      </c>
      <c r="AV117" s="13" t="s">
        <v>80</v>
      </c>
      <c r="AW117" s="13" t="s">
        <v>33</v>
      </c>
      <c r="AX117" s="13" t="s">
        <v>72</v>
      </c>
      <c r="AY117" s="235" t="s">
        <v>122</v>
      </c>
    </row>
    <row r="118" s="14" customFormat="1">
      <c r="A118" s="14"/>
      <c r="B118" s="236"/>
      <c r="C118" s="237"/>
      <c r="D118" s="227" t="s">
        <v>138</v>
      </c>
      <c r="E118" s="238" t="s">
        <v>19</v>
      </c>
      <c r="F118" s="239" t="s">
        <v>627</v>
      </c>
      <c r="G118" s="237"/>
      <c r="H118" s="240">
        <v>88.522000000000006</v>
      </c>
      <c r="I118" s="241"/>
      <c r="J118" s="237"/>
      <c r="K118" s="237"/>
      <c r="L118" s="242"/>
      <c r="M118" s="243"/>
      <c r="N118" s="244"/>
      <c r="O118" s="244"/>
      <c r="P118" s="244"/>
      <c r="Q118" s="244"/>
      <c r="R118" s="244"/>
      <c r="S118" s="244"/>
      <c r="T118" s="245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6" t="s">
        <v>138</v>
      </c>
      <c r="AU118" s="246" t="s">
        <v>82</v>
      </c>
      <c r="AV118" s="14" t="s">
        <v>82</v>
      </c>
      <c r="AW118" s="14" t="s">
        <v>33</v>
      </c>
      <c r="AX118" s="14" t="s">
        <v>72</v>
      </c>
      <c r="AY118" s="246" t="s">
        <v>122</v>
      </c>
    </row>
    <row r="119" s="16" customFormat="1">
      <c r="A119" s="16"/>
      <c r="B119" s="258"/>
      <c r="C119" s="259"/>
      <c r="D119" s="227" t="s">
        <v>138</v>
      </c>
      <c r="E119" s="260" t="s">
        <v>19</v>
      </c>
      <c r="F119" s="261" t="s">
        <v>158</v>
      </c>
      <c r="G119" s="259"/>
      <c r="H119" s="262">
        <v>88.522000000000006</v>
      </c>
      <c r="I119" s="263"/>
      <c r="J119" s="259"/>
      <c r="K119" s="259"/>
      <c r="L119" s="264"/>
      <c r="M119" s="265"/>
      <c r="N119" s="266"/>
      <c r="O119" s="266"/>
      <c r="P119" s="266"/>
      <c r="Q119" s="266"/>
      <c r="R119" s="266"/>
      <c r="S119" s="266"/>
      <c r="T119" s="267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T119" s="268" t="s">
        <v>138</v>
      </c>
      <c r="AU119" s="268" t="s">
        <v>82</v>
      </c>
      <c r="AV119" s="16" t="s">
        <v>130</v>
      </c>
      <c r="AW119" s="16" t="s">
        <v>33</v>
      </c>
      <c r="AX119" s="16" t="s">
        <v>80</v>
      </c>
      <c r="AY119" s="268" t="s">
        <v>122</v>
      </c>
    </row>
    <row r="120" s="12" customFormat="1" ht="22.8" customHeight="1">
      <c r="A120" s="12"/>
      <c r="B120" s="191"/>
      <c r="C120" s="192"/>
      <c r="D120" s="193" t="s">
        <v>71</v>
      </c>
      <c r="E120" s="205" t="s">
        <v>164</v>
      </c>
      <c r="F120" s="205" t="s">
        <v>165</v>
      </c>
      <c r="G120" s="192"/>
      <c r="H120" s="192"/>
      <c r="I120" s="195"/>
      <c r="J120" s="206">
        <f>BK120</f>
        <v>0</v>
      </c>
      <c r="K120" s="192"/>
      <c r="L120" s="197"/>
      <c r="M120" s="198"/>
      <c r="N120" s="199"/>
      <c r="O120" s="199"/>
      <c r="P120" s="200">
        <f>SUM(P121:P171)</f>
        <v>0</v>
      </c>
      <c r="Q120" s="199"/>
      <c r="R120" s="200">
        <f>SUM(R121:R171)</f>
        <v>0.0034950400000000005</v>
      </c>
      <c r="S120" s="199"/>
      <c r="T120" s="201">
        <f>SUM(T121:T171)</f>
        <v>1.601164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2" t="s">
        <v>80</v>
      </c>
      <c r="AT120" s="203" t="s">
        <v>71</v>
      </c>
      <c r="AU120" s="203" t="s">
        <v>80</v>
      </c>
      <c r="AY120" s="202" t="s">
        <v>122</v>
      </c>
      <c r="BK120" s="204">
        <f>SUM(BK121:BK171)</f>
        <v>0</v>
      </c>
    </row>
    <row r="121" s="2" customFormat="1" ht="21.75" customHeight="1">
      <c r="A121" s="41"/>
      <c r="B121" s="42"/>
      <c r="C121" s="207" t="s">
        <v>130</v>
      </c>
      <c r="D121" s="207" t="s">
        <v>125</v>
      </c>
      <c r="E121" s="208" t="s">
        <v>628</v>
      </c>
      <c r="F121" s="209" t="s">
        <v>629</v>
      </c>
      <c r="G121" s="210" t="s">
        <v>128</v>
      </c>
      <c r="H121" s="211">
        <v>94.846000000000004</v>
      </c>
      <c r="I121" s="212"/>
      <c r="J121" s="213">
        <f>ROUND(I121*H121,2)</f>
        <v>0</v>
      </c>
      <c r="K121" s="209" t="s">
        <v>129</v>
      </c>
      <c r="L121" s="47"/>
      <c r="M121" s="214" t="s">
        <v>19</v>
      </c>
      <c r="N121" s="215" t="s">
        <v>43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0.0040000000000000001</v>
      </c>
      <c r="T121" s="217">
        <f>S121*H121</f>
        <v>0.379384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130</v>
      </c>
      <c r="AT121" s="218" t="s">
        <v>125</v>
      </c>
      <c r="AU121" s="218" t="s">
        <v>82</v>
      </c>
      <c r="AY121" s="20" t="s">
        <v>122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80</v>
      </c>
      <c r="BK121" s="219">
        <f>ROUND(I121*H121,2)</f>
        <v>0</v>
      </c>
      <c r="BL121" s="20" t="s">
        <v>130</v>
      </c>
      <c r="BM121" s="218" t="s">
        <v>630</v>
      </c>
    </row>
    <row r="122" s="2" customFormat="1">
      <c r="A122" s="41"/>
      <c r="B122" s="42"/>
      <c r="C122" s="43"/>
      <c r="D122" s="220" t="s">
        <v>132</v>
      </c>
      <c r="E122" s="43"/>
      <c r="F122" s="221" t="s">
        <v>631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132</v>
      </c>
      <c r="AU122" s="20" t="s">
        <v>82</v>
      </c>
    </row>
    <row r="123" s="14" customFormat="1">
      <c r="A123" s="14"/>
      <c r="B123" s="236"/>
      <c r="C123" s="237"/>
      <c r="D123" s="227" t="s">
        <v>138</v>
      </c>
      <c r="E123" s="238" t="s">
        <v>19</v>
      </c>
      <c r="F123" s="239" t="s">
        <v>632</v>
      </c>
      <c r="G123" s="237"/>
      <c r="H123" s="240">
        <v>11.827999999999999</v>
      </c>
      <c r="I123" s="241"/>
      <c r="J123" s="237"/>
      <c r="K123" s="237"/>
      <c r="L123" s="242"/>
      <c r="M123" s="243"/>
      <c r="N123" s="244"/>
      <c r="O123" s="244"/>
      <c r="P123" s="244"/>
      <c r="Q123" s="244"/>
      <c r="R123" s="244"/>
      <c r="S123" s="244"/>
      <c r="T123" s="245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6" t="s">
        <v>138</v>
      </c>
      <c r="AU123" s="246" t="s">
        <v>82</v>
      </c>
      <c r="AV123" s="14" t="s">
        <v>82</v>
      </c>
      <c r="AW123" s="14" t="s">
        <v>33</v>
      </c>
      <c r="AX123" s="14" t="s">
        <v>72</v>
      </c>
      <c r="AY123" s="246" t="s">
        <v>122</v>
      </c>
    </row>
    <row r="124" s="14" customFormat="1">
      <c r="A124" s="14"/>
      <c r="B124" s="236"/>
      <c r="C124" s="237"/>
      <c r="D124" s="227" t="s">
        <v>138</v>
      </c>
      <c r="E124" s="238" t="s">
        <v>19</v>
      </c>
      <c r="F124" s="239" t="s">
        <v>633</v>
      </c>
      <c r="G124" s="237"/>
      <c r="H124" s="240">
        <v>1.2</v>
      </c>
      <c r="I124" s="241"/>
      <c r="J124" s="237"/>
      <c r="K124" s="237"/>
      <c r="L124" s="242"/>
      <c r="M124" s="243"/>
      <c r="N124" s="244"/>
      <c r="O124" s="244"/>
      <c r="P124" s="244"/>
      <c r="Q124" s="244"/>
      <c r="R124" s="244"/>
      <c r="S124" s="244"/>
      <c r="T124" s="245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6" t="s">
        <v>138</v>
      </c>
      <c r="AU124" s="246" t="s">
        <v>82</v>
      </c>
      <c r="AV124" s="14" t="s">
        <v>82</v>
      </c>
      <c r="AW124" s="14" t="s">
        <v>33</v>
      </c>
      <c r="AX124" s="14" t="s">
        <v>72</v>
      </c>
      <c r="AY124" s="246" t="s">
        <v>122</v>
      </c>
    </row>
    <row r="125" s="14" customFormat="1">
      <c r="A125" s="14"/>
      <c r="B125" s="236"/>
      <c r="C125" s="237"/>
      <c r="D125" s="227" t="s">
        <v>138</v>
      </c>
      <c r="E125" s="238" t="s">
        <v>19</v>
      </c>
      <c r="F125" s="239" t="s">
        <v>634</v>
      </c>
      <c r="G125" s="237"/>
      <c r="H125" s="240">
        <v>19.623999999999999</v>
      </c>
      <c r="I125" s="241"/>
      <c r="J125" s="237"/>
      <c r="K125" s="237"/>
      <c r="L125" s="242"/>
      <c r="M125" s="243"/>
      <c r="N125" s="244"/>
      <c r="O125" s="244"/>
      <c r="P125" s="244"/>
      <c r="Q125" s="244"/>
      <c r="R125" s="244"/>
      <c r="S125" s="244"/>
      <c r="T125" s="245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6" t="s">
        <v>138</v>
      </c>
      <c r="AU125" s="246" t="s">
        <v>82</v>
      </c>
      <c r="AV125" s="14" t="s">
        <v>82</v>
      </c>
      <c r="AW125" s="14" t="s">
        <v>33</v>
      </c>
      <c r="AX125" s="14" t="s">
        <v>72</v>
      </c>
      <c r="AY125" s="246" t="s">
        <v>122</v>
      </c>
    </row>
    <row r="126" s="14" customFormat="1">
      <c r="A126" s="14"/>
      <c r="B126" s="236"/>
      <c r="C126" s="237"/>
      <c r="D126" s="227" t="s">
        <v>138</v>
      </c>
      <c r="E126" s="238" t="s">
        <v>19</v>
      </c>
      <c r="F126" s="239" t="s">
        <v>635</v>
      </c>
      <c r="G126" s="237"/>
      <c r="H126" s="240">
        <v>21.341999999999999</v>
      </c>
      <c r="I126" s="241"/>
      <c r="J126" s="237"/>
      <c r="K126" s="237"/>
      <c r="L126" s="242"/>
      <c r="M126" s="243"/>
      <c r="N126" s="244"/>
      <c r="O126" s="244"/>
      <c r="P126" s="244"/>
      <c r="Q126" s="244"/>
      <c r="R126" s="244"/>
      <c r="S126" s="244"/>
      <c r="T126" s="245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6" t="s">
        <v>138</v>
      </c>
      <c r="AU126" s="246" t="s">
        <v>82</v>
      </c>
      <c r="AV126" s="14" t="s">
        <v>82</v>
      </c>
      <c r="AW126" s="14" t="s">
        <v>33</v>
      </c>
      <c r="AX126" s="14" t="s">
        <v>72</v>
      </c>
      <c r="AY126" s="246" t="s">
        <v>122</v>
      </c>
    </row>
    <row r="127" s="14" customFormat="1">
      <c r="A127" s="14"/>
      <c r="B127" s="236"/>
      <c r="C127" s="237"/>
      <c r="D127" s="227" t="s">
        <v>138</v>
      </c>
      <c r="E127" s="238" t="s">
        <v>19</v>
      </c>
      <c r="F127" s="239" t="s">
        <v>636</v>
      </c>
      <c r="G127" s="237"/>
      <c r="H127" s="240">
        <v>12.782</v>
      </c>
      <c r="I127" s="241"/>
      <c r="J127" s="237"/>
      <c r="K127" s="237"/>
      <c r="L127" s="242"/>
      <c r="M127" s="243"/>
      <c r="N127" s="244"/>
      <c r="O127" s="244"/>
      <c r="P127" s="244"/>
      <c r="Q127" s="244"/>
      <c r="R127" s="244"/>
      <c r="S127" s="244"/>
      <c r="T127" s="24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6" t="s">
        <v>138</v>
      </c>
      <c r="AU127" s="246" t="s">
        <v>82</v>
      </c>
      <c r="AV127" s="14" t="s">
        <v>82</v>
      </c>
      <c r="AW127" s="14" t="s">
        <v>33</v>
      </c>
      <c r="AX127" s="14" t="s">
        <v>72</v>
      </c>
      <c r="AY127" s="246" t="s">
        <v>122</v>
      </c>
    </row>
    <row r="128" s="14" customFormat="1">
      <c r="A128" s="14"/>
      <c r="B128" s="236"/>
      <c r="C128" s="237"/>
      <c r="D128" s="227" t="s">
        <v>138</v>
      </c>
      <c r="E128" s="238" t="s">
        <v>19</v>
      </c>
      <c r="F128" s="239" t="s">
        <v>637</v>
      </c>
      <c r="G128" s="237"/>
      <c r="H128" s="240">
        <v>19.449999999999999</v>
      </c>
      <c r="I128" s="241"/>
      <c r="J128" s="237"/>
      <c r="K128" s="237"/>
      <c r="L128" s="242"/>
      <c r="M128" s="243"/>
      <c r="N128" s="244"/>
      <c r="O128" s="244"/>
      <c r="P128" s="244"/>
      <c r="Q128" s="244"/>
      <c r="R128" s="244"/>
      <c r="S128" s="244"/>
      <c r="T128" s="245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6" t="s">
        <v>138</v>
      </c>
      <c r="AU128" s="246" t="s">
        <v>82</v>
      </c>
      <c r="AV128" s="14" t="s">
        <v>82</v>
      </c>
      <c r="AW128" s="14" t="s">
        <v>33</v>
      </c>
      <c r="AX128" s="14" t="s">
        <v>72</v>
      </c>
      <c r="AY128" s="246" t="s">
        <v>122</v>
      </c>
    </row>
    <row r="129" s="14" customFormat="1">
      <c r="A129" s="14"/>
      <c r="B129" s="236"/>
      <c r="C129" s="237"/>
      <c r="D129" s="227" t="s">
        <v>138</v>
      </c>
      <c r="E129" s="238" t="s">
        <v>19</v>
      </c>
      <c r="F129" s="239" t="s">
        <v>638</v>
      </c>
      <c r="G129" s="237"/>
      <c r="H129" s="240">
        <v>8.6199999999999992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6" t="s">
        <v>138</v>
      </c>
      <c r="AU129" s="246" t="s">
        <v>82</v>
      </c>
      <c r="AV129" s="14" t="s">
        <v>82</v>
      </c>
      <c r="AW129" s="14" t="s">
        <v>33</v>
      </c>
      <c r="AX129" s="14" t="s">
        <v>72</v>
      </c>
      <c r="AY129" s="246" t="s">
        <v>122</v>
      </c>
    </row>
    <row r="130" s="16" customFormat="1">
      <c r="A130" s="16"/>
      <c r="B130" s="258"/>
      <c r="C130" s="259"/>
      <c r="D130" s="227" t="s">
        <v>138</v>
      </c>
      <c r="E130" s="260" t="s">
        <v>19</v>
      </c>
      <c r="F130" s="261" t="s">
        <v>158</v>
      </c>
      <c r="G130" s="259"/>
      <c r="H130" s="262">
        <v>94.846000000000004</v>
      </c>
      <c r="I130" s="263"/>
      <c r="J130" s="259"/>
      <c r="K130" s="259"/>
      <c r="L130" s="264"/>
      <c r="M130" s="265"/>
      <c r="N130" s="266"/>
      <c r="O130" s="266"/>
      <c r="P130" s="266"/>
      <c r="Q130" s="266"/>
      <c r="R130" s="266"/>
      <c r="S130" s="266"/>
      <c r="T130" s="267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T130" s="268" t="s">
        <v>138</v>
      </c>
      <c r="AU130" s="268" t="s">
        <v>82</v>
      </c>
      <c r="AV130" s="16" t="s">
        <v>130</v>
      </c>
      <c r="AW130" s="16" t="s">
        <v>33</v>
      </c>
      <c r="AX130" s="16" t="s">
        <v>80</v>
      </c>
      <c r="AY130" s="268" t="s">
        <v>122</v>
      </c>
    </row>
    <row r="131" s="2" customFormat="1" ht="24.15" customHeight="1">
      <c r="A131" s="41"/>
      <c r="B131" s="42"/>
      <c r="C131" s="207" t="s">
        <v>177</v>
      </c>
      <c r="D131" s="207" t="s">
        <v>125</v>
      </c>
      <c r="E131" s="208" t="s">
        <v>639</v>
      </c>
      <c r="F131" s="209" t="s">
        <v>640</v>
      </c>
      <c r="G131" s="210" t="s">
        <v>128</v>
      </c>
      <c r="H131" s="211">
        <v>305.44499999999999</v>
      </c>
      <c r="I131" s="212"/>
      <c r="J131" s="213">
        <f>ROUND(I131*H131,2)</f>
        <v>0</v>
      </c>
      <c r="K131" s="209" t="s">
        <v>129</v>
      </c>
      <c r="L131" s="47"/>
      <c r="M131" s="214" t="s">
        <v>19</v>
      </c>
      <c r="N131" s="215" t="s">
        <v>43</v>
      </c>
      <c r="O131" s="87"/>
      <c r="P131" s="216">
        <f>O131*H131</f>
        <v>0</v>
      </c>
      <c r="Q131" s="216">
        <v>0</v>
      </c>
      <c r="R131" s="216">
        <f>Q131*H131</f>
        <v>0</v>
      </c>
      <c r="S131" s="216">
        <v>0.0040000000000000001</v>
      </c>
      <c r="T131" s="217">
        <f>S131*H131</f>
        <v>1.2217800000000001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8" t="s">
        <v>130</v>
      </c>
      <c r="AT131" s="218" t="s">
        <v>125</v>
      </c>
      <c r="AU131" s="218" t="s">
        <v>82</v>
      </c>
      <c r="AY131" s="20" t="s">
        <v>122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20" t="s">
        <v>80</v>
      </c>
      <c r="BK131" s="219">
        <f>ROUND(I131*H131,2)</f>
        <v>0</v>
      </c>
      <c r="BL131" s="20" t="s">
        <v>130</v>
      </c>
      <c r="BM131" s="218" t="s">
        <v>641</v>
      </c>
    </row>
    <row r="132" s="2" customFormat="1">
      <c r="A132" s="41"/>
      <c r="B132" s="42"/>
      <c r="C132" s="43"/>
      <c r="D132" s="220" t="s">
        <v>132</v>
      </c>
      <c r="E132" s="43"/>
      <c r="F132" s="221" t="s">
        <v>642</v>
      </c>
      <c r="G132" s="43"/>
      <c r="H132" s="43"/>
      <c r="I132" s="222"/>
      <c r="J132" s="43"/>
      <c r="K132" s="43"/>
      <c r="L132" s="47"/>
      <c r="M132" s="223"/>
      <c r="N132" s="224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132</v>
      </c>
      <c r="AU132" s="20" t="s">
        <v>82</v>
      </c>
    </row>
    <row r="133" s="13" customFormat="1">
      <c r="A133" s="13"/>
      <c r="B133" s="225"/>
      <c r="C133" s="226"/>
      <c r="D133" s="227" t="s">
        <v>138</v>
      </c>
      <c r="E133" s="228" t="s">
        <v>19</v>
      </c>
      <c r="F133" s="229" t="s">
        <v>182</v>
      </c>
      <c r="G133" s="226"/>
      <c r="H133" s="228" t="s">
        <v>19</v>
      </c>
      <c r="I133" s="230"/>
      <c r="J133" s="226"/>
      <c r="K133" s="226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138</v>
      </c>
      <c r="AU133" s="235" t="s">
        <v>82</v>
      </c>
      <c r="AV133" s="13" t="s">
        <v>80</v>
      </c>
      <c r="AW133" s="13" t="s">
        <v>33</v>
      </c>
      <c r="AX133" s="13" t="s">
        <v>72</v>
      </c>
      <c r="AY133" s="235" t="s">
        <v>122</v>
      </c>
    </row>
    <row r="134" s="14" customFormat="1">
      <c r="A134" s="14"/>
      <c r="B134" s="236"/>
      <c r="C134" s="237"/>
      <c r="D134" s="227" t="s">
        <v>138</v>
      </c>
      <c r="E134" s="238" t="s">
        <v>19</v>
      </c>
      <c r="F134" s="239" t="s">
        <v>643</v>
      </c>
      <c r="G134" s="237"/>
      <c r="H134" s="240">
        <v>106.526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6" t="s">
        <v>138</v>
      </c>
      <c r="AU134" s="246" t="s">
        <v>82</v>
      </c>
      <c r="AV134" s="14" t="s">
        <v>82</v>
      </c>
      <c r="AW134" s="14" t="s">
        <v>33</v>
      </c>
      <c r="AX134" s="14" t="s">
        <v>72</v>
      </c>
      <c r="AY134" s="246" t="s">
        <v>122</v>
      </c>
    </row>
    <row r="135" s="14" customFormat="1">
      <c r="A135" s="14"/>
      <c r="B135" s="236"/>
      <c r="C135" s="237"/>
      <c r="D135" s="227" t="s">
        <v>138</v>
      </c>
      <c r="E135" s="238" t="s">
        <v>19</v>
      </c>
      <c r="F135" s="239" t="s">
        <v>614</v>
      </c>
      <c r="G135" s="237"/>
      <c r="H135" s="240">
        <v>-1.1599999999999999</v>
      </c>
      <c r="I135" s="241"/>
      <c r="J135" s="237"/>
      <c r="K135" s="237"/>
      <c r="L135" s="242"/>
      <c r="M135" s="243"/>
      <c r="N135" s="244"/>
      <c r="O135" s="244"/>
      <c r="P135" s="244"/>
      <c r="Q135" s="244"/>
      <c r="R135" s="244"/>
      <c r="S135" s="244"/>
      <c r="T135" s="24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6" t="s">
        <v>138</v>
      </c>
      <c r="AU135" s="246" t="s">
        <v>82</v>
      </c>
      <c r="AV135" s="14" t="s">
        <v>82</v>
      </c>
      <c r="AW135" s="14" t="s">
        <v>33</v>
      </c>
      <c r="AX135" s="14" t="s">
        <v>72</v>
      </c>
      <c r="AY135" s="246" t="s">
        <v>122</v>
      </c>
    </row>
    <row r="136" s="15" customFormat="1">
      <c r="A136" s="15"/>
      <c r="B136" s="247"/>
      <c r="C136" s="248"/>
      <c r="D136" s="227" t="s">
        <v>138</v>
      </c>
      <c r="E136" s="249" t="s">
        <v>19</v>
      </c>
      <c r="F136" s="250" t="s">
        <v>142</v>
      </c>
      <c r="G136" s="248"/>
      <c r="H136" s="251">
        <v>105.366</v>
      </c>
      <c r="I136" s="252"/>
      <c r="J136" s="248"/>
      <c r="K136" s="248"/>
      <c r="L136" s="253"/>
      <c r="M136" s="254"/>
      <c r="N136" s="255"/>
      <c r="O136" s="255"/>
      <c r="P136" s="255"/>
      <c r="Q136" s="255"/>
      <c r="R136" s="255"/>
      <c r="S136" s="255"/>
      <c r="T136" s="256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57" t="s">
        <v>138</v>
      </c>
      <c r="AU136" s="257" t="s">
        <v>82</v>
      </c>
      <c r="AV136" s="15" t="s">
        <v>143</v>
      </c>
      <c r="AW136" s="15" t="s">
        <v>33</v>
      </c>
      <c r="AX136" s="15" t="s">
        <v>72</v>
      </c>
      <c r="AY136" s="257" t="s">
        <v>122</v>
      </c>
    </row>
    <row r="137" s="13" customFormat="1">
      <c r="A137" s="13"/>
      <c r="B137" s="225"/>
      <c r="C137" s="226"/>
      <c r="D137" s="227" t="s">
        <v>138</v>
      </c>
      <c r="E137" s="228" t="s">
        <v>19</v>
      </c>
      <c r="F137" s="229" t="s">
        <v>144</v>
      </c>
      <c r="G137" s="226"/>
      <c r="H137" s="228" t="s">
        <v>19</v>
      </c>
      <c r="I137" s="230"/>
      <c r="J137" s="226"/>
      <c r="K137" s="226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138</v>
      </c>
      <c r="AU137" s="235" t="s">
        <v>82</v>
      </c>
      <c r="AV137" s="13" t="s">
        <v>80</v>
      </c>
      <c r="AW137" s="13" t="s">
        <v>33</v>
      </c>
      <c r="AX137" s="13" t="s">
        <v>72</v>
      </c>
      <c r="AY137" s="235" t="s">
        <v>122</v>
      </c>
    </row>
    <row r="138" s="14" customFormat="1">
      <c r="A138" s="14"/>
      <c r="B138" s="236"/>
      <c r="C138" s="237"/>
      <c r="D138" s="227" t="s">
        <v>138</v>
      </c>
      <c r="E138" s="238" t="s">
        <v>19</v>
      </c>
      <c r="F138" s="239" t="s">
        <v>615</v>
      </c>
      <c r="G138" s="237"/>
      <c r="H138" s="240">
        <v>110.66</v>
      </c>
      <c r="I138" s="241"/>
      <c r="J138" s="237"/>
      <c r="K138" s="237"/>
      <c r="L138" s="242"/>
      <c r="M138" s="243"/>
      <c r="N138" s="244"/>
      <c r="O138" s="244"/>
      <c r="P138" s="244"/>
      <c r="Q138" s="244"/>
      <c r="R138" s="244"/>
      <c r="S138" s="244"/>
      <c r="T138" s="24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6" t="s">
        <v>138</v>
      </c>
      <c r="AU138" s="246" t="s">
        <v>82</v>
      </c>
      <c r="AV138" s="14" t="s">
        <v>82</v>
      </c>
      <c r="AW138" s="14" t="s">
        <v>33</v>
      </c>
      <c r="AX138" s="14" t="s">
        <v>72</v>
      </c>
      <c r="AY138" s="246" t="s">
        <v>122</v>
      </c>
    </row>
    <row r="139" s="14" customFormat="1">
      <c r="A139" s="14"/>
      <c r="B139" s="236"/>
      <c r="C139" s="237"/>
      <c r="D139" s="227" t="s">
        <v>138</v>
      </c>
      <c r="E139" s="238" t="s">
        <v>19</v>
      </c>
      <c r="F139" s="239" t="s">
        <v>616</v>
      </c>
      <c r="G139" s="237"/>
      <c r="H139" s="240">
        <v>60.865000000000002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6" t="s">
        <v>138</v>
      </c>
      <c r="AU139" s="246" t="s">
        <v>82</v>
      </c>
      <c r="AV139" s="14" t="s">
        <v>82</v>
      </c>
      <c r="AW139" s="14" t="s">
        <v>33</v>
      </c>
      <c r="AX139" s="14" t="s">
        <v>72</v>
      </c>
      <c r="AY139" s="246" t="s">
        <v>122</v>
      </c>
    </row>
    <row r="140" s="14" customFormat="1">
      <c r="A140" s="14"/>
      <c r="B140" s="236"/>
      <c r="C140" s="237"/>
      <c r="D140" s="227" t="s">
        <v>138</v>
      </c>
      <c r="E140" s="238" t="s">
        <v>19</v>
      </c>
      <c r="F140" s="239" t="s">
        <v>617</v>
      </c>
      <c r="G140" s="237"/>
      <c r="H140" s="240">
        <v>17.25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6" t="s">
        <v>138</v>
      </c>
      <c r="AU140" s="246" t="s">
        <v>82</v>
      </c>
      <c r="AV140" s="14" t="s">
        <v>82</v>
      </c>
      <c r="AW140" s="14" t="s">
        <v>33</v>
      </c>
      <c r="AX140" s="14" t="s">
        <v>72</v>
      </c>
      <c r="AY140" s="246" t="s">
        <v>122</v>
      </c>
    </row>
    <row r="141" s="14" customFormat="1">
      <c r="A141" s="14"/>
      <c r="B141" s="236"/>
      <c r="C141" s="237"/>
      <c r="D141" s="227" t="s">
        <v>138</v>
      </c>
      <c r="E141" s="238" t="s">
        <v>19</v>
      </c>
      <c r="F141" s="239" t="s">
        <v>618</v>
      </c>
      <c r="G141" s="237"/>
      <c r="H141" s="240">
        <v>30.776</v>
      </c>
      <c r="I141" s="241"/>
      <c r="J141" s="237"/>
      <c r="K141" s="237"/>
      <c r="L141" s="242"/>
      <c r="M141" s="243"/>
      <c r="N141" s="244"/>
      <c r="O141" s="244"/>
      <c r="P141" s="244"/>
      <c r="Q141" s="244"/>
      <c r="R141" s="244"/>
      <c r="S141" s="244"/>
      <c r="T141" s="24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6" t="s">
        <v>138</v>
      </c>
      <c r="AU141" s="246" t="s">
        <v>82</v>
      </c>
      <c r="AV141" s="14" t="s">
        <v>82</v>
      </c>
      <c r="AW141" s="14" t="s">
        <v>33</v>
      </c>
      <c r="AX141" s="14" t="s">
        <v>72</v>
      </c>
      <c r="AY141" s="246" t="s">
        <v>122</v>
      </c>
    </row>
    <row r="142" s="14" customFormat="1">
      <c r="A142" s="14"/>
      <c r="B142" s="236"/>
      <c r="C142" s="237"/>
      <c r="D142" s="227" t="s">
        <v>138</v>
      </c>
      <c r="E142" s="238" t="s">
        <v>19</v>
      </c>
      <c r="F142" s="239" t="s">
        <v>619</v>
      </c>
      <c r="G142" s="237"/>
      <c r="H142" s="240">
        <v>-3.573</v>
      </c>
      <c r="I142" s="241"/>
      <c r="J142" s="237"/>
      <c r="K142" s="237"/>
      <c r="L142" s="242"/>
      <c r="M142" s="243"/>
      <c r="N142" s="244"/>
      <c r="O142" s="244"/>
      <c r="P142" s="244"/>
      <c r="Q142" s="244"/>
      <c r="R142" s="244"/>
      <c r="S142" s="244"/>
      <c r="T142" s="24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6" t="s">
        <v>138</v>
      </c>
      <c r="AU142" s="246" t="s">
        <v>82</v>
      </c>
      <c r="AV142" s="14" t="s">
        <v>82</v>
      </c>
      <c r="AW142" s="14" t="s">
        <v>33</v>
      </c>
      <c r="AX142" s="14" t="s">
        <v>72</v>
      </c>
      <c r="AY142" s="246" t="s">
        <v>122</v>
      </c>
    </row>
    <row r="143" s="14" customFormat="1">
      <c r="A143" s="14"/>
      <c r="B143" s="236"/>
      <c r="C143" s="237"/>
      <c r="D143" s="227" t="s">
        <v>138</v>
      </c>
      <c r="E143" s="238" t="s">
        <v>19</v>
      </c>
      <c r="F143" s="239" t="s">
        <v>620</v>
      </c>
      <c r="G143" s="237"/>
      <c r="H143" s="240">
        <v>-7.0990000000000002</v>
      </c>
      <c r="I143" s="241"/>
      <c r="J143" s="237"/>
      <c r="K143" s="237"/>
      <c r="L143" s="242"/>
      <c r="M143" s="243"/>
      <c r="N143" s="244"/>
      <c r="O143" s="244"/>
      <c r="P143" s="244"/>
      <c r="Q143" s="244"/>
      <c r="R143" s="244"/>
      <c r="S143" s="244"/>
      <c r="T143" s="24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6" t="s">
        <v>138</v>
      </c>
      <c r="AU143" s="246" t="s">
        <v>82</v>
      </c>
      <c r="AV143" s="14" t="s">
        <v>82</v>
      </c>
      <c r="AW143" s="14" t="s">
        <v>33</v>
      </c>
      <c r="AX143" s="14" t="s">
        <v>72</v>
      </c>
      <c r="AY143" s="246" t="s">
        <v>122</v>
      </c>
    </row>
    <row r="144" s="14" customFormat="1">
      <c r="A144" s="14"/>
      <c r="B144" s="236"/>
      <c r="C144" s="237"/>
      <c r="D144" s="227" t="s">
        <v>138</v>
      </c>
      <c r="E144" s="238" t="s">
        <v>19</v>
      </c>
      <c r="F144" s="239" t="s">
        <v>621</v>
      </c>
      <c r="G144" s="237"/>
      <c r="H144" s="240">
        <v>-2.3999999999999999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6" t="s">
        <v>138</v>
      </c>
      <c r="AU144" s="246" t="s">
        <v>82</v>
      </c>
      <c r="AV144" s="14" t="s">
        <v>82</v>
      </c>
      <c r="AW144" s="14" t="s">
        <v>33</v>
      </c>
      <c r="AX144" s="14" t="s">
        <v>72</v>
      </c>
      <c r="AY144" s="246" t="s">
        <v>122</v>
      </c>
    </row>
    <row r="145" s="14" customFormat="1">
      <c r="A145" s="14"/>
      <c r="B145" s="236"/>
      <c r="C145" s="237"/>
      <c r="D145" s="227" t="s">
        <v>138</v>
      </c>
      <c r="E145" s="238" t="s">
        <v>19</v>
      </c>
      <c r="F145" s="239" t="s">
        <v>622</v>
      </c>
      <c r="G145" s="237"/>
      <c r="H145" s="240">
        <v>-3.2000000000000002</v>
      </c>
      <c r="I145" s="241"/>
      <c r="J145" s="237"/>
      <c r="K145" s="237"/>
      <c r="L145" s="242"/>
      <c r="M145" s="243"/>
      <c r="N145" s="244"/>
      <c r="O145" s="244"/>
      <c r="P145" s="244"/>
      <c r="Q145" s="244"/>
      <c r="R145" s="244"/>
      <c r="S145" s="244"/>
      <c r="T145" s="245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6" t="s">
        <v>138</v>
      </c>
      <c r="AU145" s="246" t="s">
        <v>82</v>
      </c>
      <c r="AV145" s="14" t="s">
        <v>82</v>
      </c>
      <c r="AW145" s="14" t="s">
        <v>33</v>
      </c>
      <c r="AX145" s="14" t="s">
        <v>72</v>
      </c>
      <c r="AY145" s="246" t="s">
        <v>122</v>
      </c>
    </row>
    <row r="146" s="14" customFormat="1">
      <c r="A146" s="14"/>
      <c r="B146" s="236"/>
      <c r="C146" s="237"/>
      <c r="D146" s="227" t="s">
        <v>138</v>
      </c>
      <c r="E146" s="238" t="s">
        <v>19</v>
      </c>
      <c r="F146" s="239" t="s">
        <v>623</v>
      </c>
      <c r="G146" s="237"/>
      <c r="H146" s="240">
        <v>-3.2000000000000002</v>
      </c>
      <c r="I146" s="241"/>
      <c r="J146" s="237"/>
      <c r="K146" s="237"/>
      <c r="L146" s="242"/>
      <c r="M146" s="243"/>
      <c r="N146" s="244"/>
      <c r="O146" s="244"/>
      <c r="P146" s="244"/>
      <c r="Q146" s="244"/>
      <c r="R146" s="244"/>
      <c r="S146" s="244"/>
      <c r="T146" s="24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6" t="s">
        <v>138</v>
      </c>
      <c r="AU146" s="246" t="s">
        <v>82</v>
      </c>
      <c r="AV146" s="14" t="s">
        <v>82</v>
      </c>
      <c r="AW146" s="14" t="s">
        <v>33</v>
      </c>
      <c r="AX146" s="14" t="s">
        <v>72</v>
      </c>
      <c r="AY146" s="246" t="s">
        <v>122</v>
      </c>
    </row>
    <row r="147" s="15" customFormat="1">
      <c r="A147" s="15"/>
      <c r="B147" s="247"/>
      <c r="C147" s="248"/>
      <c r="D147" s="227" t="s">
        <v>138</v>
      </c>
      <c r="E147" s="249" t="s">
        <v>19</v>
      </c>
      <c r="F147" s="250" t="s">
        <v>142</v>
      </c>
      <c r="G147" s="248"/>
      <c r="H147" s="251">
        <v>200.07900000000004</v>
      </c>
      <c r="I147" s="252"/>
      <c r="J147" s="248"/>
      <c r="K147" s="248"/>
      <c r="L147" s="253"/>
      <c r="M147" s="254"/>
      <c r="N147" s="255"/>
      <c r="O147" s="255"/>
      <c r="P147" s="255"/>
      <c r="Q147" s="255"/>
      <c r="R147" s="255"/>
      <c r="S147" s="255"/>
      <c r="T147" s="256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57" t="s">
        <v>138</v>
      </c>
      <c r="AU147" s="257" t="s">
        <v>82</v>
      </c>
      <c r="AV147" s="15" t="s">
        <v>143</v>
      </c>
      <c r="AW147" s="15" t="s">
        <v>33</v>
      </c>
      <c r="AX147" s="15" t="s">
        <v>72</v>
      </c>
      <c r="AY147" s="257" t="s">
        <v>122</v>
      </c>
    </row>
    <row r="148" s="16" customFormat="1">
      <c r="A148" s="16"/>
      <c r="B148" s="258"/>
      <c r="C148" s="259"/>
      <c r="D148" s="227" t="s">
        <v>138</v>
      </c>
      <c r="E148" s="260" t="s">
        <v>19</v>
      </c>
      <c r="F148" s="261" t="s">
        <v>158</v>
      </c>
      <c r="G148" s="259"/>
      <c r="H148" s="262">
        <v>305.44500000000011</v>
      </c>
      <c r="I148" s="263"/>
      <c r="J148" s="259"/>
      <c r="K148" s="259"/>
      <c r="L148" s="264"/>
      <c r="M148" s="265"/>
      <c r="N148" s="266"/>
      <c r="O148" s="266"/>
      <c r="P148" s="266"/>
      <c r="Q148" s="266"/>
      <c r="R148" s="266"/>
      <c r="S148" s="266"/>
      <c r="T148" s="267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T148" s="268" t="s">
        <v>138</v>
      </c>
      <c r="AU148" s="268" t="s">
        <v>82</v>
      </c>
      <c r="AV148" s="16" t="s">
        <v>130</v>
      </c>
      <c r="AW148" s="16" t="s">
        <v>33</v>
      </c>
      <c r="AX148" s="16" t="s">
        <v>80</v>
      </c>
      <c r="AY148" s="268" t="s">
        <v>122</v>
      </c>
    </row>
    <row r="149" s="2" customFormat="1" ht="24.15" customHeight="1">
      <c r="A149" s="41"/>
      <c r="B149" s="42"/>
      <c r="C149" s="207" t="s">
        <v>123</v>
      </c>
      <c r="D149" s="207" t="s">
        <v>125</v>
      </c>
      <c r="E149" s="208" t="s">
        <v>185</v>
      </c>
      <c r="F149" s="209" t="s">
        <v>186</v>
      </c>
      <c r="G149" s="210" t="s">
        <v>128</v>
      </c>
      <c r="H149" s="211">
        <v>74.268000000000001</v>
      </c>
      <c r="I149" s="212"/>
      <c r="J149" s="213">
        <f>ROUND(I149*H149,2)</f>
        <v>0</v>
      </c>
      <c r="K149" s="209" t="s">
        <v>129</v>
      </c>
      <c r="L149" s="47"/>
      <c r="M149" s="214" t="s">
        <v>19</v>
      </c>
      <c r="N149" s="215" t="s">
        <v>43</v>
      </c>
      <c r="O149" s="87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8" t="s">
        <v>130</v>
      </c>
      <c r="AT149" s="218" t="s">
        <v>125</v>
      </c>
      <c r="AU149" s="218" t="s">
        <v>82</v>
      </c>
      <c r="AY149" s="20" t="s">
        <v>122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20" t="s">
        <v>80</v>
      </c>
      <c r="BK149" s="219">
        <f>ROUND(I149*H149,2)</f>
        <v>0</v>
      </c>
      <c r="BL149" s="20" t="s">
        <v>130</v>
      </c>
      <c r="BM149" s="218" t="s">
        <v>644</v>
      </c>
    </row>
    <row r="150" s="2" customFormat="1">
      <c r="A150" s="41"/>
      <c r="B150" s="42"/>
      <c r="C150" s="43"/>
      <c r="D150" s="220" t="s">
        <v>132</v>
      </c>
      <c r="E150" s="43"/>
      <c r="F150" s="221" t="s">
        <v>188</v>
      </c>
      <c r="G150" s="43"/>
      <c r="H150" s="43"/>
      <c r="I150" s="222"/>
      <c r="J150" s="43"/>
      <c r="K150" s="43"/>
      <c r="L150" s="47"/>
      <c r="M150" s="223"/>
      <c r="N150" s="224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20" t="s">
        <v>132</v>
      </c>
      <c r="AU150" s="20" t="s">
        <v>82</v>
      </c>
    </row>
    <row r="151" s="14" customFormat="1">
      <c r="A151" s="14"/>
      <c r="B151" s="236"/>
      <c r="C151" s="237"/>
      <c r="D151" s="227" t="s">
        <v>138</v>
      </c>
      <c r="E151" s="238" t="s">
        <v>19</v>
      </c>
      <c r="F151" s="239" t="s">
        <v>645</v>
      </c>
      <c r="G151" s="237"/>
      <c r="H151" s="240">
        <v>19.449999999999999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6" t="s">
        <v>138</v>
      </c>
      <c r="AU151" s="246" t="s">
        <v>82</v>
      </c>
      <c r="AV151" s="14" t="s">
        <v>82</v>
      </c>
      <c r="AW151" s="14" t="s">
        <v>33</v>
      </c>
      <c r="AX151" s="14" t="s">
        <v>72</v>
      </c>
      <c r="AY151" s="246" t="s">
        <v>122</v>
      </c>
    </row>
    <row r="152" s="14" customFormat="1">
      <c r="A152" s="14"/>
      <c r="B152" s="236"/>
      <c r="C152" s="237"/>
      <c r="D152" s="227" t="s">
        <v>138</v>
      </c>
      <c r="E152" s="238" t="s">
        <v>19</v>
      </c>
      <c r="F152" s="239" t="s">
        <v>646</v>
      </c>
      <c r="G152" s="237"/>
      <c r="H152" s="240">
        <v>-0.13</v>
      </c>
      <c r="I152" s="241"/>
      <c r="J152" s="237"/>
      <c r="K152" s="237"/>
      <c r="L152" s="242"/>
      <c r="M152" s="243"/>
      <c r="N152" s="244"/>
      <c r="O152" s="244"/>
      <c r="P152" s="244"/>
      <c r="Q152" s="244"/>
      <c r="R152" s="244"/>
      <c r="S152" s="244"/>
      <c r="T152" s="24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6" t="s">
        <v>138</v>
      </c>
      <c r="AU152" s="246" t="s">
        <v>82</v>
      </c>
      <c r="AV152" s="14" t="s">
        <v>82</v>
      </c>
      <c r="AW152" s="14" t="s">
        <v>33</v>
      </c>
      <c r="AX152" s="14" t="s">
        <v>72</v>
      </c>
      <c r="AY152" s="246" t="s">
        <v>122</v>
      </c>
    </row>
    <row r="153" s="14" customFormat="1">
      <c r="A153" s="14"/>
      <c r="B153" s="236"/>
      <c r="C153" s="237"/>
      <c r="D153" s="227" t="s">
        <v>138</v>
      </c>
      <c r="E153" s="238" t="s">
        <v>19</v>
      </c>
      <c r="F153" s="239" t="s">
        <v>636</v>
      </c>
      <c r="G153" s="237"/>
      <c r="H153" s="240">
        <v>12.782</v>
      </c>
      <c r="I153" s="241"/>
      <c r="J153" s="237"/>
      <c r="K153" s="237"/>
      <c r="L153" s="242"/>
      <c r="M153" s="243"/>
      <c r="N153" s="244"/>
      <c r="O153" s="244"/>
      <c r="P153" s="244"/>
      <c r="Q153" s="244"/>
      <c r="R153" s="244"/>
      <c r="S153" s="244"/>
      <c r="T153" s="24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6" t="s">
        <v>138</v>
      </c>
      <c r="AU153" s="246" t="s">
        <v>82</v>
      </c>
      <c r="AV153" s="14" t="s">
        <v>82</v>
      </c>
      <c r="AW153" s="14" t="s">
        <v>33</v>
      </c>
      <c r="AX153" s="14" t="s">
        <v>72</v>
      </c>
      <c r="AY153" s="246" t="s">
        <v>122</v>
      </c>
    </row>
    <row r="154" s="14" customFormat="1">
      <c r="A154" s="14"/>
      <c r="B154" s="236"/>
      <c r="C154" s="237"/>
      <c r="D154" s="227" t="s">
        <v>138</v>
      </c>
      <c r="E154" s="238" t="s">
        <v>19</v>
      </c>
      <c r="F154" s="239" t="s">
        <v>647</v>
      </c>
      <c r="G154" s="237"/>
      <c r="H154" s="240">
        <v>21.341999999999999</v>
      </c>
      <c r="I154" s="241"/>
      <c r="J154" s="237"/>
      <c r="K154" s="237"/>
      <c r="L154" s="242"/>
      <c r="M154" s="243"/>
      <c r="N154" s="244"/>
      <c r="O154" s="244"/>
      <c r="P154" s="244"/>
      <c r="Q154" s="244"/>
      <c r="R154" s="244"/>
      <c r="S154" s="244"/>
      <c r="T154" s="24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6" t="s">
        <v>138</v>
      </c>
      <c r="AU154" s="246" t="s">
        <v>82</v>
      </c>
      <c r="AV154" s="14" t="s">
        <v>82</v>
      </c>
      <c r="AW154" s="14" t="s">
        <v>33</v>
      </c>
      <c r="AX154" s="14" t="s">
        <v>72</v>
      </c>
      <c r="AY154" s="246" t="s">
        <v>122</v>
      </c>
    </row>
    <row r="155" s="14" customFormat="1">
      <c r="A155" s="14"/>
      <c r="B155" s="236"/>
      <c r="C155" s="237"/>
      <c r="D155" s="227" t="s">
        <v>138</v>
      </c>
      <c r="E155" s="238" t="s">
        <v>19</v>
      </c>
      <c r="F155" s="239" t="s">
        <v>634</v>
      </c>
      <c r="G155" s="237"/>
      <c r="H155" s="240">
        <v>19.623999999999999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6" t="s">
        <v>138</v>
      </c>
      <c r="AU155" s="246" t="s">
        <v>82</v>
      </c>
      <c r="AV155" s="14" t="s">
        <v>82</v>
      </c>
      <c r="AW155" s="14" t="s">
        <v>33</v>
      </c>
      <c r="AX155" s="14" t="s">
        <v>72</v>
      </c>
      <c r="AY155" s="246" t="s">
        <v>122</v>
      </c>
    </row>
    <row r="156" s="14" customFormat="1">
      <c r="A156" s="14"/>
      <c r="B156" s="236"/>
      <c r="C156" s="237"/>
      <c r="D156" s="227" t="s">
        <v>138</v>
      </c>
      <c r="E156" s="238" t="s">
        <v>19</v>
      </c>
      <c r="F156" s="239" t="s">
        <v>633</v>
      </c>
      <c r="G156" s="237"/>
      <c r="H156" s="240">
        <v>1.2</v>
      </c>
      <c r="I156" s="241"/>
      <c r="J156" s="237"/>
      <c r="K156" s="237"/>
      <c r="L156" s="242"/>
      <c r="M156" s="243"/>
      <c r="N156" s="244"/>
      <c r="O156" s="244"/>
      <c r="P156" s="244"/>
      <c r="Q156" s="244"/>
      <c r="R156" s="244"/>
      <c r="S156" s="244"/>
      <c r="T156" s="24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6" t="s">
        <v>138</v>
      </c>
      <c r="AU156" s="246" t="s">
        <v>82</v>
      </c>
      <c r="AV156" s="14" t="s">
        <v>82</v>
      </c>
      <c r="AW156" s="14" t="s">
        <v>33</v>
      </c>
      <c r="AX156" s="14" t="s">
        <v>72</v>
      </c>
      <c r="AY156" s="246" t="s">
        <v>122</v>
      </c>
    </row>
    <row r="157" s="16" customFormat="1">
      <c r="A157" s="16"/>
      <c r="B157" s="258"/>
      <c r="C157" s="259"/>
      <c r="D157" s="227" t="s">
        <v>138</v>
      </c>
      <c r="E157" s="260" t="s">
        <v>19</v>
      </c>
      <c r="F157" s="261" t="s">
        <v>158</v>
      </c>
      <c r="G157" s="259"/>
      <c r="H157" s="262">
        <v>74.268000000000001</v>
      </c>
      <c r="I157" s="263"/>
      <c r="J157" s="259"/>
      <c r="K157" s="259"/>
      <c r="L157" s="264"/>
      <c r="M157" s="265"/>
      <c r="N157" s="266"/>
      <c r="O157" s="266"/>
      <c r="P157" s="266"/>
      <c r="Q157" s="266"/>
      <c r="R157" s="266"/>
      <c r="S157" s="266"/>
      <c r="T157" s="267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T157" s="268" t="s">
        <v>138</v>
      </c>
      <c r="AU157" s="268" t="s">
        <v>82</v>
      </c>
      <c r="AV157" s="16" t="s">
        <v>130</v>
      </c>
      <c r="AW157" s="16" t="s">
        <v>33</v>
      </c>
      <c r="AX157" s="16" t="s">
        <v>80</v>
      </c>
      <c r="AY157" s="268" t="s">
        <v>122</v>
      </c>
    </row>
    <row r="158" s="2" customFormat="1" ht="16.5" customHeight="1">
      <c r="A158" s="41"/>
      <c r="B158" s="42"/>
      <c r="C158" s="207" t="s">
        <v>190</v>
      </c>
      <c r="D158" s="207" t="s">
        <v>125</v>
      </c>
      <c r="E158" s="208" t="s">
        <v>648</v>
      </c>
      <c r="F158" s="209" t="s">
        <v>649</v>
      </c>
      <c r="G158" s="210" t="s">
        <v>264</v>
      </c>
      <c r="H158" s="211">
        <v>1</v>
      </c>
      <c r="I158" s="212"/>
      <c r="J158" s="213">
        <f>ROUND(I158*H158,2)</f>
        <v>0</v>
      </c>
      <c r="K158" s="209" t="s">
        <v>19</v>
      </c>
      <c r="L158" s="47"/>
      <c r="M158" s="214" t="s">
        <v>19</v>
      </c>
      <c r="N158" s="215" t="s">
        <v>43</v>
      </c>
      <c r="O158" s="87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8" t="s">
        <v>130</v>
      </c>
      <c r="AT158" s="218" t="s">
        <v>125</v>
      </c>
      <c r="AU158" s="218" t="s">
        <v>82</v>
      </c>
      <c r="AY158" s="20" t="s">
        <v>122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20" t="s">
        <v>80</v>
      </c>
      <c r="BK158" s="219">
        <f>ROUND(I158*H158,2)</f>
        <v>0</v>
      </c>
      <c r="BL158" s="20" t="s">
        <v>130</v>
      </c>
      <c r="BM158" s="218" t="s">
        <v>650</v>
      </c>
    </row>
    <row r="159" s="2" customFormat="1" ht="24.15" customHeight="1">
      <c r="A159" s="41"/>
      <c r="B159" s="42"/>
      <c r="C159" s="207" t="s">
        <v>198</v>
      </c>
      <c r="D159" s="207" t="s">
        <v>125</v>
      </c>
      <c r="E159" s="208" t="s">
        <v>199</v>
      </c>
      <c r="F159" s="209" t="s">
        <v>200</v>
      </c>
      <c r="G159" s="210" t="s">
        <v>128</v>
      </c>
      <c r="H159" s="211">
        <v>75.548000000000002</v>
      </c>
      <c r="I159" s="212"/>
      <c r="J159" s="213">
        <f>ROUND(I159*H159,2)</f>
        <v>0</v>
      </c>
      <c r="K159" s="209" t="s">
        <v>129</v>
      </c>
      <c r="L159" s="47"/>
      <c r="M159" s="214" t="s">
        <v>19</v>
      </c>
      <c r="N159" s="215" t="s">
        <v>43</v>
      </c>
      <c r="O159" s="87"/>
      <c r="P159" s="216">
        <f>O159*H159</f>
        <v>0</v>
      </c>
      <c r="Q159" s="216">
        <v>4.0000000000000003E-05</v>
      </c>
      <c r="R159" s="216">
        <f>Q159*H159</f>
        <v>0.0030219200000000004</v>
      </c>
      <c r="S159" s="216">
        <v>0</v>
      </c>
      <c r="T159" s="217">
        <f>S159*H159</f>
        <v>0</v>
      </c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R159" s="218" t="s">
        <v>130</v>
      </c>
      <c r="AT159" s="218" t="s">
        <v>125</v>
      </c>
      <c r="AU159" s="218" t="s">
        <v>82</v>
      </c>
      <c r="AY159" s="20" t="s">
        <v>122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20" t="s">
        <v>80</v>
      </c>
      <c r="BK159" s="219">
        <f>ROUND(I159*H159,2)</f>
        <v>0</v>
      </c>
      <c r="BL159" s="20" t="s">
        <v>130</v>
      </c>
      <c r="BM159" s="218" t="s">
        <v>651</v>
      </c>
    </row>
    <row r="160" s="2" customFormat="1">
      <c r="A160" s="41"/>
      <c r="B160" s="42"/>
      <c r="C160" s="43"/>
      <c r="D160" s="220" t="s">
        <v>132</v>
      </c>
      <c r="E160" s="43"/>
      <c r="F160" s="221" t="s">
        <v>202</v>
      </c>
      <c r="G160" s="43"/>
      <c r="H160" s="43"/>
      <c r="I160" s="222"/>
      <c r="J160" s="43"/>
      <c r="K160" s="43"/>
      <c r="L160" s="47"/>
      <c r="M160" s="223"/>
      <c r="N160" s="224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20" t="s">
        <v>132</v>
      </c>
      <c r="AU160" s="20" t="s">
        <v>82</v>
      </c>
    </row>
    <row r="161" s="14" customFormat="1">
      <c r="A161" s="14"/>
      <c r="B161" s="236"/>
      <c r="C161" s="237"/>
      <c r="D161" s="227" t="s">
        <v>138</v>
      </c>
      <c r="E161" s="238" t="s">
        <v>19</v>
      </c>
      <c r="F161" s="239" t="s">
        <v>645</v>
      </c>
      <c r="G161" s="237"/>
      <c r="H161" s="240">
        <v>19.449999999999999</v>
      </c>
      <c r="I161" s="241"/>
      <c r="J161" s="237"/>
      <c r="K161" s="237"/>
      <c r="L161" s="242"/>
      <c r="M161" s="243"/>
      <c r="N161" s="244"/>
      <c r="O161" s="244"/>
      <c r="P161" s="244"/>
      <c r="Q161" s="244"/>
      <c r="R161" s="244"/>
      <c r="S161" s="244"/>
      <c r="T161" s="245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6" t="s">
        <v>138</v>
      </c>
      <c r="AU161" s="246" t="s">
        <v>82</v>
      </c>
      <c r="AV161" s="14" t="s">
        <v>82</v>
      </c>
      <c r="AW161" s="14" t="s">
        <v>33</v>
      </c>
      <c r="AX161" s="14" t="s">
        <v>72</v>
      </c>
      <c r="AY161" s="246" t="s">
        <v>122</v>
      </c>
    </row>
    <row r="162" s="14" customFormat="1">
      <c r="A162" s="14"/>
      <c r="B162" s="236"/>
      <c r="C162" s="237"/>
      <c r="D162" s="227" t="s">
        <v>138</v>
      </c>
      <c r="E162" s="238" t="s">
        <v>19</v>
      </c>
      <c r="F162" s="239" t="s">
        <v>646</v>
      </c>
      <c r="G162" s="237"/>
      <c r="H162" s="240">
        <v>-0.13</v>
      </c>
      <c r="I162" s="241"/>
      <c r="J162" s="237"/>
      <c r="K162" s="237"/>
      <c r="L162" s="242"/>
      <c r="M162" s="243"/>
      <c r="N162" s="244"/>
      <c r="O162" s="244"/>
      <c r="P162" s="244"/>
      <c r="Q162" s="244"/>
      <c r="R162" s="244"/>
      <c r="S162" s="244"/>
      <c r="T162" s="24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6" t="s">
        <v>138</v>
      </c>
      <c r="AU162" s="246" t="s">
        <v>82</v>
      </c>
      <c r="AV162" s="14" t="s">
        <v>82</v>
      </c>
      <c r="AW162" s="14" t="s">
        <v>33</v>
      </c>
      <c r="AX162" s="14" t="s">
        <v>72</v>
      </c>
      <c r="AY162" s="246" t="s">
        <v>122</v>
      </c>
    </row>
    <row r="163" s="14" customFormat="1">
      <c r="A163" s="14"/>
      <c r="B163" s="236"/>
      <c r="C163" s="237"/>
      <c r="D163" s="227" t="s">
        <v>138</v>
      </c>
      <c r="E163" s="238" t="s">
        <v>19</v>
      </c>
      <c r="F163" s="239" t="s">
        <v>636</v>
      </c>
      <c r="G163" s="237"/>
      <c r="H163" s="240">
        <v>12.782</v>
      </c>
      <c r="I163" s="241"/>
      <c r="J163" s="237"/>
      <c r="K163" s="237"/>
      <c r="L163" s="242"/>
      <c r="M163" s="243"/>
      <c r="N163" s="244"/>
      <c r="O163" s="244"/>
      <c r="P163" s="244"/>
      <c r="Q163" s="244"/>
      <c r="R163" s="244"/>
      <c r="S163" s="244"/>
      <c r="T163" s="24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6" t="s">
        <v>138</v>
      </c>
      <c r="AU163" s="246" t="s">
        <v>82</v>
      </c>
      <c r="AV163" s="14" t="s">
        <v>82</v>
      </c>
      <c r="AW163" s="14" t="s">
        <v>33</v>
      </c>
      <c r="AX163" s="14" t="s">
        <v>72</v>
      </c>
      <c r="AY163" s="246" t="s">
        <v>122</v>
      </c>
    </row>
    <row r="164" s="14" customFormat="1">
      <c r="A164" s="14"/>
      <c r="B164" s="236"/>
      <c r="C164" s="237"/>
      <c r="D164" s="227" t="s">
        <v>138</v>
      </c>
      <c r="E164" s="238" t="s">
        <v>19</v>
      </c>
      <c r="F164" s="239" t="s">
        <v>647</v>
      </c>
      <c r="G164" s="237"/>
      <c r="H164" s="240">
        <v>21.341999999999999</v>
      </c>
      <c r="I164" s="241"/>
      <c r="J164" s="237"/>
      <c r="K164" s="237"/>
      <c r="L164" s="242"/>
      <c r="M164" s="243"/>
      <c r="N164" s="244"/>
      <c r="O164" s="244"/>
      <c r="P164" s="244"/>
      <c r="Q164" s="244"/>
      <c r="R164" s="244"/>
      <c r="S164" s="244"/>
      <c r="T164" s="24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6" t="s">
        <v>138</v>
      </c>
      <c r="AU164" s="246" t="s">
        <v>82</v>
      </c>
      <c r="AV164" s="14" t="s">
        <v>82</v>
      </c>
      <c r="AW164" s="14" t="s">
        <v>33</v>
      </c>
      <c r="AX164" s="14" t="s">
        <v>72</v>
      </c>
      <c r="AY164" s="246" t="s">
        <v>122</v>
      </c>
    </row>
    <row r="165" s="14" customFormat="1">
      <c r="A165" s="14"/>
      <c r="B165" s="236"/>
      <c r="C165" s="237"/>
      <c r="D165" s="227" t="s">
        <v>138</v>
      </c>
      <c r="E165" s="238" t="s">
        <v>19</v>
      </c>
      <c r="F165" s="239" t="s">
        <v>634</v>
      </c>
      <c r="G165" s="237"/>
      <c r="H165" s="240">
        <v>19.623999999999999</v>
      </c>
      <c r="I165" s="241"/>
      <c r="J165" s="237"/>
      <c r="K165" s="237"/>
      <c r="L165" s="242"/>
      <c r="M165" s="243"/>
      <c r="N165" s="244"/>
      <c r="O165" s="244"/>
      <c r="P165" s="244"/>
      <c r="Q165" s="244"/>
      <c r="R165" s="244"/>
      <c r="S165" s="244"/>
      <c r="T165" s="24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6" t="s">
        <v>138</v>
      </c>
      <c r="AU165" s="246" t="s">
        <v>82</v>
      </c>
      <c r="AV165" s="14" t="s">
        <v>82</v>
      </c>
      <c r="AW165" s="14" t="s">
        <v>33</v>
      </c>
      <c r="AX165" s="14" t="s">
        <v>72</v>
      </c>
      <c r="AY165" s="246" t="s">
        <v>122</v>
      </c>
    </row>
    <row r="166" s="14" customFormat="1">
      <c r="A166" s="14"/>
      <c r="B166" s="236"/>
      <c r="C166" s="237"/>
      <c r="D166" s="227" t="s">
        <v>138</v>
      </c>
      <c r="E166" s="238" t="s">
        <v>19</v>
      </c>
      <c r="F166" s="239" t="s">
        <v>633</v>
      </c>
      <c r="G166" s="237"/>
      <c r="H166" s="240">
        <v>1.2</v>
      </c>
      <c r="I166" s="241"/>
      <c r="J166" s="237"/>
      <c r="K166" s="237"/>
      <c r="L166" s="242"/>
      <c r="M166" s="243"/>
      <c r="N166" s="244"/>
      <c r="O166" s="244"/>
      <c r="P166" s="244"/>
      <c r="Q166" s="244"/>
      <c r="R166" s="244"/>
      <c r="S166" s="244"/>
      <c r="T166" s="24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6" t="s">
        <v>138</v>
      </c>
      <c r="AU166" s="246" t="s">
        <v>82</v>
      </c>
      <c r="AV166" s="14" t="s">
        <v>82</v>
      </c>
      <c r="AW166" s="14" t="s">
        <v>33</v>
      </c>
      <c r="AX166" s="14" t="s">
        <v>72</v>
      </c>
      <c r="AY166" s="246" t="s">
        <v>122</v>
      </c>
    </row>
    <row r="167" s="14" customFormat="1">
      <c r="A167" s="14"/>
      <c r="B167" s="236"/>
      <c r="C167" s="237"/>
      <c r="D167" s="227" t="s">
        <v>138</v>
      </c>
      <c r="E167" s="238" t="s">
        <v>19</v>
      </c>
      <c r="F167" s="239" t="s">
        <v>652</v>
      </c>
      <c r="G167" s="237"/>
      <c r="H167" s="240">
        <v>1.28</v>
      </c>
      <c r="I167" s="241"/>
      <c r="J167" s="237"/>
      <c r="K167" s="237"/>
      <c r="L167" s="242"/>
      <c r="M167" s="243"/>
      <c r="N167" s="244"/>
      <c r="O167" s="244"/>
      <c r="P167" s="244"/>
      <c r="Q167" s="244"/>
      <c r="R167" s="244"/>
      <c r="S167" s="244"/>
      <c r="T167" s="24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6" t="s">
        <v>138</v>
      </c>
      <c r="AU167" s="246" t="s">
        <v>82</v>
      </c>
      <c r="AV167" s="14" t="s">
        <v>82</v>
      </c>
      <c r="AW167" s="14" t="s">
        <v>33</v>
      </c>
      <c r="AX167" s="14" t="s">
        <v>72</v>
      </c>
      <c r="AY167" s="246" t="s">
        <v>122</v>
      </c>
    </row>
    <row r="168" s="16" customFormat="1">
      <c r="A168" s="16"/>
      <c r="B168" s="258"/>
      <c r="C168" s="259"/>
      <c r="D168" s="227" t="s">
        <v>138</v>
      </c>
      <c r="E168" s="260" t="s">
        <v>19</v>
      </c>
      <c r="F168" s="261" t="s">
        <v>158</v>
      </c>
      <c r="G168" s="259"/>
      <c r="H168" s="262">
        <v>75.548000000000002</v>
      </c>
      <c r="I168" s="263"/>
      <c r="J168" s="259"/>
      <c r="K168" s="259"/>
      <c r="L168" s="264"/>
      <c r="M168" s="265"/>
      <c r="N168" s="266"/>
      <c r="O168" s="266"/>
      <c r="P168" s="266"/>
      <c r="Q168" s="266"/>
      <c r="R168" s="266"/>
      <c r="S168" s="266"/>
      <c r="T168" s="267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T168" s="268" t="s">
        <v>138</v>
      </c>
      <c r="AU168" s="268" t="s">
        <v>82</v>
      </c>
      <c r="AV168" s="16" t="s">
        <v>130</v>
      </c>
      <c r="AW168" s="16" t="s">
        <v>33</v>
      </c>
      <c r="AX168" s="16" t="s">
        <v>80</v>
      </c>
      <c r="AY168" s="268" t="s">
        <v>122</v>
      </c>
    </row>
    <row r="169" s="2" customFormat="1" ht="24.15" customHeight="1">
      <c r="A169" s="41"/>
      <c r="B169" s="42"/>
      <c r="C169" s="207" t="s">
        <v>164</v>
      </c>
      <c r="D169" s="207" t="s">
        <v>125</v>
      </c>
      <c r="E169" s="208" t="s">
        <v>205</v>
      </c>
      <c r="F169" s="209" t="s">
        <v>206</v>
      </c>
      <c r="G169" s="210" t="s">
        <v>128</v>
      </c>
      <c r="H169" s="211">
        <v>11.827999999999999</v>
      </c>
      <c r="I169" s="212"/>
      <c r="J169" s="213">
        <f>ROUND(I169*H169,2)</f>
        <v>0</v>
      </c>
      <c r="K169" s="209" t="s">
        <v>129</v>
      </c>
      <c r="L169" s="47"/>
      <c r="M169" s="214" t="s">
        <v>19</v>
      </c>
      <c r="N169" s="215" t="s">
        <v>43</v>
      </c>
      <c r="O169" s="87"/>
      <c r="P169" s="216">
        <f>O169*H169</f>
        <v>0</v>
      </c>
      <c r="Q169" s="216">
        <v>4.0000000000000003E-05</v>
      </c>
      <c r="R169" s="216">
        <f>Q169*H169</f>
        <v>0.00047312</v>
      </c>
      <c r="S169" s="216">
        <v>0</v>
      </c>
      <c r="T169" s="217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8" t="s">
        <v>130</v>
      </c>
      <c r="AT169" s="218" t="s">
        <v>125</v>
      </c>
      <c r="AU169" s="218" t="s">
        <v>82</v>
      </c>
      <c r="AY169" s="20" t="s">
        <v>122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20" t="s">
        <v>80</v>
      </c>
      <c r="BK169" s="219">
        <f>ROUND(I169*H169,2)</f>
        <v>0</v>
      </c>
      <c r="BL169" s="20" t="s">
        <v>130</v>
      </c>
      <c r="BM169" s="218" t="s">
        <v>653</v>
      </c>
    </row>
    <row r="170" s="2" customFormat="1">
      <c r="A170" s="41"/>
      <c r="B170" s="42"/>
      <c r="C170" s="43"/>
      <c r="D170" s="220" t="s">
        <v>132</v>
      </c>
      <c r="E170" s="43"/>
      <c r="F170" s="221" t="s">
        <v>208</v>
      </c>
      <c r="G170" s="43"/>
      <c r="H170" s="43"/>
      <c r="I170" s="222"/>
      <c r="J170" s="43"/>
      <c r="K170" s="43"/>
      <c r="L170" s="47"/>
      <c r="M170" s="223"/>
      <c r="N170" s="224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132</v>
      </c>
      <c r="AU170" s="20" t="s">
        <v>82</v>
      </c>
    </row>
    <row r="171" s="14" customFormat="1">
      <c r="A171" s="14"/>
      <c r="B171" s="236"/>
      <c r="C171" s="237"/>
      <c r="D171" s="227" t="s">
        <v>138</v>
      </c>
      <c r="E171" s="238" t="s">
        <v>19</v>
      </c>
      <c r="F171" s="239" t="s">
        <v>632</v>
      </c>
      <c r="G171" s="237"/>
      <c r="H171" s="240">
        <v>11.827999999999999</v>
      </c>
      <c r="I171" s="241"/>
      <c r="J171" s="237"/>
      <c r="K171" s="237"/>
      <c r="L171" s="242"/>
      <c r="M171" s="243"/>
      <c r="N171" s="244"/>
      <c r="O171" s="244"/>
      <c r="P171" s="244"/>
      <c r="Q171" s="244"/>
      <c r="R171" s="244"/>
      <c r="S171" s="244"/>
      <c r="T171" s="24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6" t="s">
        <v>138</v>
      </c>
      <c r="AU171" s="246" t="s">
        <v>82</v>
      </c>
      <c r="AV171" s="14" t="s">
        <v>82</v>
      </c>
      <c r="AW171" s="14" t="s">
        <v>33</v>
      </c>
      <c r="AX171" s="14" t="s">
        <v>80</v>
      </c>
      <c r="AY171" s="246" t="s">
        <v>122</v>
      </c>
    </row>
    <row r="172" s="12" customFormat="1" ht="22.8" customHeight="1">
      <c r="A172" s="12"/>
      <c r="B172" s="191"/>
      <c r="C172" s="192"/>
      <c r="D172" s="193" t="s">
        <v>71</v>
      </c>
      <c r="E172" s="205" t="s">
        <v>212</v>
      </c>
      <c r="F172" s="205" t="s">
        <v>213</v>
      </c>
      <c r="G172" s="192"/>
      <c r="H172" s="192"/>
      <c r="I172" s="195"/>
      <c r="J172" s="206">
        <f>BK172</f>
        <v>0</v>
      </c>
      <c r="K172" s="192"/>
      <c r="L172" s="197"/>
      <c r="M172" s="198"/>
      <c r="N172" s="199"/>
      <c r="O172" s="199"/>
      <c r="P172" s="200">
        <f>SUM(P173:P183)</f>
        <v>0</v>
      </c>
      <c r="Q172" s="199"/>
      <c r="R172" s="200">
        <f>SUM(R173:R183)</f>
        <v>0</v>
      </c>
      <c r="S172" s="199"/>
      <c r="T172" s="201">
        <f>SUM(T173:T183)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2" t="s">
        <v>80</v>
      </c>
      <c r="AT172" s="203" t="s">
        <v>71</v>
      </c>
      <c r="AU172" s="203" t="s">
        <v>80</v>
      </c>
      <c r="AY172" s="202" t="s">
        <v>122</v>
      </c>
      <c r="BK172" s="204">
        <f>SUM(BK173:BK183)</f>
        <v>0</v>
      </c>
    </row>
    <row r="173" s="2" customFormat="1" ht="16.5" customHeight="1">
      <c r="A173" s="41"/>
      <c r="B173" s="42"/>
      <c r="C173" s="207" t="s">
        <v>214</v>
      </c>
      <c r="D173" s="207" t="s">
        <v>125</v>
      </c>
      <c r="E173" s="208" t="s">
        <v>215</v>
      </c>
      <c r="F173" s="209" t="s">
        <v>216</v>
      </c>
      <c r="G173" s="210" t="s">
        <v>217</v>
      </c>
      <c r="H173" s="211">
        <v>2.1539999999999999</v>
      </c>
      <c r="I173" s="212"/>
      <c r="J173" s="213">
        <f>ROUND(I173*H173,2)</f>
        <v>0</v>
      </c>
      <c r="K173" s="209" t="s">
        <v>129</v>
      </c>
      <c r="L173" s="47"/>
      <c r="M173" s="214" t="s">
        <v>19</v>
      </c>
      <c r="N173" s="215" t="s">
        <v>43</v>
      </c>
      <c r="O173" s="87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18" t="s">
        <v>130</v>
      </c>
      <c r="AT173" s="218" t="s">
        <v>125</v>
      </c>
      <c r="AU173" s="218" t="s">
        <v>82</v>
      </c>
      <c r="AY173" s="20" t="s">
        <v>122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20" t="s">
        <v>80</v>
      </c>
      <c r="BK173" s="219">
        <f>ROUND(I173*H173,2)</f>
        <v>0</v>
      </c>
      <c r="BL173" s="20" t="s">
        <v>130</v>
      </c>
      <c r="BM173" s="218" t="s">
        <v>654</v>
      </c>
    </row>
    <row r="174" s="2" customFormat="1">
      <c r="A174" s="41"/>
      <c r="B174" s="42"/>
      <c r="C174" s="43"/>
      <c r="D174" s="220" t="s">
        <v>132</v>
      </c>
      <c r="E174" s="43"/>
      <c r="F174" s="221" t="s">
        <v>219</v>
      </c>
      <c r="G174" s="43"/>
      <c r="H174" s="43"/>
      <c r="I174" s="222"/>
      <c r="J174" s="43"/>
      <c r="K174" s="43"/>
      <c r="L174" s="47"/>
      <c r="M174" s="223"/>
      <c r="N174" s="224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132</v>
      </c>
      <c r="AU174" s="20" t="s">
        <v>82</v>
      </c>
    </row>
    <row r="175" s="2" customFormat="1" ht="24.15" customHeight="1">
      <c r="A175" s="41"/>
      <c r="B175" s="42"/>
      <c r="C175" s="207" t="s">
        <v>220</v>
      </c>
      <c r="D175" s="207" t="s">
        <v>125</v>
      </c>
      <c r="E175" s="208" t="s">
        <v>655</v>
      </c>
      <c r="F175" s="209" t="s">
        <v>656</v>
      </c>
      <c r="G175" s="210" t="s">
        <v>217</v>
      </c>
      <c r="H175" s="211">
        <v>2.1539999999999999</v>
      </c>
      <c r="I175" s="212"/>
      <c r="J175" s="213">
        <f>ROUND(I175*H175,2)</f>
        <v>0</v>
      </c>
      <c r="K175" s="209" t="s">
        <v>129</v>
      </c>
      <c r="L175" s="47"/>
      <c r="M175" s="214" t="s">
        <v>19</v>
      </c>
      <c r="N175" s="215" t="s">
        <v>43</v>
      </c>
      <c r="O175" s="87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8" t="s">
        <v>130</v>
      </c>
      <c r="AT175" s="218" t="s">
        <v>125</v>
      </c>
      <c r="AU175" s="218" t="s">
        <v>82</v>
      </c>
      <c r="AY175" s="20" t="s">
        <v>122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20" t="s">
        <v>80</v>
      </c>
      <c r="BK175" s="219">
        <f>ROUND(I175*H175,2)</f>
        <v>0</v>
      </c>
      <c r="BL175" s="20" t="s">
        <v>130</v>
      </c>
      <c r="BM175" s="218" t="s">
        <v>657</v>
      </c>
    </row>
    <row r="176" s="2" customFormat="1">
      <c r="A176" s="41"/>
      <c r="B176" s="42"/>
      <c r="C176" s="43"/>
      <c r="D176" s="220" t="s">
        <v>132</v>
      </c>
      <c r="E176" s="43"/>
      <c r="F176" s="221" t="s">
        <v>658</v>
      </c>
      <c r="G176" s="43"/>
      <c r="H176" s="43"/>
      <c r="I176" s="222"/>
      <c r="J176" s="43"/>
      <c r="K176" s="43"/>
      <c r="L176" s="47"/>
      <c r="M176" s="223"/>
      <c r="N176" s="22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132</v>
      </c>
      <c r="AU176" s="20" t="s">
        <v>82</v>
      </c>
    </row>
    <row r="177" s="2" customFormat="1" ht="21.75" customHeight="1">
      <c r="A177" s="41"/>
      <c r="B177" s="42"/>
      <c r="C177" s="207" t="s">
        <v>8</v>
      </c>
      <c r="D177" s="207" t="s">
        <v>125</v>
      </c>
      <c r="E177" s="208" t="s">
        <v>225</v>
      </c>
      <c r="F177" s="209" t="s">
        <v>226</v>
      </c>
      <c r="G177" s="210" t="s">
        <v>217</v>
      </c>
      <c r="H177" s="211">
        <v>2.1539999999999999</v>
      </c>
      <c r="I177" s="212"/>
      <c r="J177" s="213">
        <f>ROUND(I177*H177,2)</f>
        <v>0</v>
      </c>
      <c r="K177" s="209" t="s">
        <v>129</v>
      </c>
      <c r="L177" s="47"/>
      <c r="M177" s="214" t="s">
        <v>19</v>
      </c>
      <c r="N177" s="215" t="s">
        <v>43</v>
      </c>
      <c r="O177" s="87"/>
      <c r="P177" s="216">
        <f>O177*H177</f>
        <v>0</v>
      </c>
      <c r="Q177" s="216">
        <v>0</v>
      </c>
      <c r="R177" s="216">
        <f>Q177*H177</f>
        <v>0</v>
      </c>
      <c r="S177" s="216">
        <v>0</v>
      </c>
      <c r="T177" s="217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18" t="s">
        <v>130</v>
      </c>
      <c r="AT177" s="218" t="s">
        <v>125</v>
      </c>
      <c r="AU177" s="218" t="s">
        <v>82</v>
      </c>
      <c r="AY177" s="20" t="s">
        <v>122</v>
      </c>
      <c r="BE177" s="219">
        <f>IF(N177="základní",J177,0)</f>
        <v>0</v>
      </c>
      <c r="BF177" s="219">
        <f>IF(N177="snížená",J177,0)</f>
        <v>0</v>
      </c>
      <c r="BG177" s="219">
        <f>IF(N177="zákl. přenesená",J177,0)</f>
        <v>0</v>
      </c>
      <c r="BH177" s="219">
        <f>IF(N177="sníž. přenesená",J177,0)</f>
        <v>0</v>
      </c>
      <c r="BI177" s="219">
        <f>IF(N177="nulová",J177,0)</f>
        <v>0</v>
      </c>
      <c r="BJ177" s="20" t="s">
        <v>80</v>
      </c>
      <c r="BK177" s="219">
        <f>ROUND(I177*H177,2)</f>
        <v>0</v>
      </c>
      <c r="BL177" s="20" t="s">
        <v>130</v>
      </c>
      <c r="BM177" s="218" t="s">
        <v>659</v>
      </c>
    </row>
    <row r="178" s="2" customFormat="1">
      <c r="A178" s="41"/>
      <c r="B178" s="42"/>
      <c r="C178" s="43"/>
      <c r="D178" s="220" t="s">
        <v>132</v>
      </c>
      <c r="E178" s="43"/>
      <c r="F178" s="221" t="s">
        <v>228</v>
      </c>
      <c r="G178" s="43"/>
      <c r="H178" s="43"/>
      <c r="I178" s="222"/>
      <c r="J178" s="43"/>
      <c r="K178" s="43"/>
      <c r="L178" s="47"/>
      <c r="M178" s="223"/>
      <c r="N178" s="224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20" t="s">
        <v>132</v>
      </c>
      <c r="AU178" s="20" t="s">
        <v>82</v>
      </c>
    </row>
    <row r="179" s="2" customFormat="1" ht="24.15" customHeight="1">
      <c r="A179" s="41"/>
      <c r="B179" s="42"/>
      <c r="C179" s="207" t="s">
        <v>229</v>
      </c>
      <c r="D179" s="207" t="s">
        <v>125</v>
      </c>
      <c r="E179" s="208" t="s">
        <v>230</v>
      </c>
      <c r="F179" s="209" t="s">
        <v>231</v>
      </c>
      <c r="G179" s="210" t="s">
        <v>217</v>
      </c>
      <c r="H179" s="211">
        <v>12.924</v>
      </c>
      <c r="I179" s="212"/>
      <c r="J179" s="213">
        <f>ROUND(I179*H179,2)</f>
        <v>0</v>
      </c>
      <c r="K179" s="209" t="s">
        <v>129</v>
      </c>
      <c r="L179" s="47"/>
      <c r="M179" s="214" t="s">
        <v>19</v>
      </c>
      <c r="N179" s="215" t="s">
        <v>43</v>
      </c>
      <c r="O179" s="87"/>
      <c r="P179" s="216">
        <f>O179*H179</f>
        <v>0</v>
      </c>
      <c r="Q179" s="216">
        <v>0</v>
      </c>
      <c r="R179" s="216">
        <f>Q179*H179</f>
        <v>0</v>
      </c>
      <c r="S179" s="216">
        <v>0</v>
      </c>
      <c r="T179" s="217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18" t="s">
        <v>130</v>
      </c>
      <c r="AT179" s="218" t="s">
        <v>125</v>
      </c>
      <c r="AU179" s="218" t="s">
        <v>82</v>
      </c>
      <c r="AY179" s="20" t="s">
        <v>122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20" t="s">
        <v>80</v>
      </c>
      <c r="BK179" s="219">
        <f>ROUND(I179*H179,2)</f>
        <v>0</v>
      </c>
      <c r="BL179" s="20" t="s">
        <v>130</v>
      </c>
      <c r="BM179" s="218" t="s">
        <v>660</v>
      </c>
    </row>
    <row r="180" s="2" customFormat="1">
      <c r="A180" s="41"/>
      <c r="B180" s="42"/>
      <c r="C180" s="43"/>
      <c r="D180" s="220" t="s">
        <v>132</v>
      </c>
      <c r="E180" s="43"/>
      <c r="F180" s="221" t="s">
        <v>233</v>
      </c>
      <c r="G180" s="43"/>
      <c r="H180" s="43"/>
      <c r="I180" s="222"/>
      <c r="J180" s="43"/>
      <c r="K180" s="43"/>
      <c r="L180" s="47"/>
      <c r="M180" s="223"/>
      <c r="N180" s="224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132</v>
      </c>
      <c r="AU180" s="20" t="s">
        <v>82</v>
      </c>
    </row>
    <row r="181" s="14" customFormat="1">
      <c r="A181" s="14"/>
      <c r="B181" s="236"/>
      <c r="C181" s="237"/>
      <c r="D181" s="227" t="s">
        <v>138</v>
      </c>
      <c r="E181" s="238" t="s">
        <v>19</v>
      </c>
      <c r="F181" s="239" t="s">
        <v>661</v>
      </c>
      <c r="G181" s="237"/>
      <c r="H181" s="240">
        <v>12.924</v>
      </c>
      <c r="I181" s="241"/>
      <c r="J181" s="237"/>
      <c r="K181" s="237"/>
      <c r="L181" s="242"/>
      <c r="M181" s="243"/>
      <c r="N181" s="244"/>
      <c r="O181" s="244"/>
      <c r="P181" s="244"/>
      <c r="Q181" s="244"/>
      <c r="R181" s="244"/>
      <c r="S181" s="244"/>
      <c r="T181" s="24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6" t="s">
        <v>138</v>
      </c>
      <c r="AU181" s="246" t="s">
        <v>82</v>
      </c>
      <c r="AV181" s="14" t="s">
        <v>82</v>
      </c>
      <c r="AW181" s="14" t="s">
        <v>33</v>
      </c>
      <c r="AX181" s="14" t="s">
        <v>80</v>
      </c>
      <c r="AY181" s="246" t="s">
        <v>122</v>
      </c>
    </row>
    <row r="182" s="2" customFormat="1" ht="24.15" customHeight="1">
      <c r="A182" s="41"/>
      <c r="B182" s="42"/>
      <c r="C182" s="207" t="s">
        <v>235</v>
      </c>
      <c r="D182" s="207" t="s">
        <v>125</v>
      </c>
      <c r="E182" s="208" t="s">
        <v>236</v>
      </c>
      <c r="F182" s="209" t="s">
        <v>237</v>
      </c>
      <c r="G182" s="210" t="s">
        <v>217</v>
      </c>
      <c r="H182" s="211">
        <v>2.1539999999999999</v>
      </c>
      <c r="I182" s="212"/>
      <c r="J182" s="213">
        <f>ROUND(I182*H182,2)</f>
        <v>0</v>
      </c>
      <c r="K182" s="209" t="s">
        <v>129</v>
      </c>
      <c r="L182" s="47"/>
      <c r="M182" s="214" t="s">
        <v>19</v>
      </c>
      <c r="N182" s="215" t="s">
        <v>43</v>
      </c>
      <c r="O182" s="87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18" t="s">
        <v>130</v>
      </c>
      <c r="AT182" s="218" t="s">
        <v>125</v>
      </c>
      <c r="AU182" s="218" t="s">
        <v>82</v>
      </c>
      <c r="AY182" s="20" t="s">
        <v>122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20" t="s">
        <v>80</v>
      </c>
      <c r="BK182" s="219">
        <f>ROUND(I182*H182,2)</f>
        <v>0</v>
      </c>
      <c r="BL182" s="20" t="s">
        <v>130</v>
      </c>
      <c r="BM182" s="218" t="s">
        <v>662</v>
      </c>
    </row>
    <row r="183" s="2" customFormat="1">
      <c r="A183" s="41"/>
      <c r="B183" s="42"/>
      <c r="C183" s="43"/>
      <c r="D183" s="220" t="s">
        <v>132</v>
      </c>
      <c r="E183" s="43"/>
      <c r="F183" s="221" t="s">
        <v>239</v>
      </c>
      <c r="G183" s="43"/>
      <c r="H183" s="43"/>
      <c r="I183" s="222"/>
      <c r="J183" s="43"/>
      <c r="K183" s="43"/>
      <c r="L183" s="47"/>
      <c r="M183" s="223"/>
      <c r="N183" s="22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132</v>
      </c>
      <c r="AU183" s="20" t="s">
        <v>82</v>
      </c>
    </row>
    <row r="184" s="12" customFormat="1" ht="22.8" customHeight="1">
      <c r="A184" s="12"/>
      <c r="B184" s="191"/>
      <c r="C184" s="192"/>
      <c r="D184" s="193" t="s">
        <v>71</v>
      </c>
      <c r="E184" s="205" t="s">
        <v>240</v>
      </c>
      <c r="F184" s="205" t="s">
        <v>241</v>
      </c>
      <c r="G184" s="192"/>
      <c r="H184" s="192"/>
      <c r="I184" s="195"/>
      <c r="J184" s="206">
        <f>BK184</f>
        <v>0</v>
      </c>
      <c r="K184" s="192"/>
      <c r="L184" s="197"/>
      <c r="M184" s="198"/>
      <c r="N184" s="199"/>
      <c r="O184" s="199"/>
      <c r="P184" s="200">
        <f>SUM(P185:P186)</f>
        <v>0</v>
      </c>
      <c r="Q184" s="199"/>
      <c r="R184" s="200">
        <f>SUM(R185:R186)</f>
        <v>0</v>
      </c>
      <c r="S184" s="199"/>
      <c r="T184" s="201">
        <f>SUM(T185:T186)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02" t="s">
        <v>80</v>
      </c>
      <c r="AT184" s="203" t="s">
        <v>71</v>
      </c>
      <c r="AU184" s="203" t="s">
        <v>80</v>
      </c>
      <c r="AY184" s="202" t="s">
        <v>122</v>
      </c>
      <c r="BK184" s="204">
        <f>SUM(BK185:BK186)</f>
        <v>0</v>
      </c>
    </row>
    <row r="185" s="2" customFormat="1" ht="33" customHeight="1">
      <c r="A185" s="41"/>
      <c r="B185" s="42"/>
      <c r="C185" s="207" t="s">
        <v>242</v>
      </c>
      <c r="D185" s="207" t="s">
        <v>125</v>
      </c>
      <c r="E185" s="208" t="s">
        <v>663</v>
      </c>
      <c r="F185" s="209" t="s">
        <v>664</v>
      </c>
      <c r="G185" s="210" t="s">
        <v>217</v>
      </c>
      <c r="H185" s="211">
        <v>1.784</v>
      </c>
      <c r="I185" s="212"/>
      <c r="J185" s="213">
        <f>ROUND(I185*H185,2)</f>
        <v>0</v>
      </c>
      <c r="K185" s="209" t="s">
        <v>129</v>
      </c>
      <c r="L185" s="47"/>
      <c r="M185" s="214" t="s">
        <v>19</v>
      </c>
      <c r="N185" s="215" t="s">
        <v>43</v>
      </c>
      <c r="O185" s="87"/>
      <c r="P185" s="216">
        <f>O185*H185</f>
        <v>0</v>
      </c>
      <c r="Q185" s="216">
        <v>0</v>
      </c>
      <c r="R185" s="216">
        <f>Q185*H185</f>
        <v>0</v>
      </c>
      <c r="S185" s="216">
        <v>0</v>
      </c>
      <c r="T185" s="217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18" t="s">
        <v>130</v>
      </c>
      <c r="AT185" s="218" t="s">
        <v>125</v>
      </c>
      <c r="AU185" s="218" t="s">
        <v>82</v>
      </c>
      <c r="AY185" s="20" t="s">
        <v>122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20" t="s">
        <v>80</v>
      </c>
      <c r="BK185" s="219">
        <f>ROUND(I185*H185,2)</f>
        <v>0</v>
      </c>
      <c r="BL185" s="20" t="s">
        <v>130</v>
      </c>
      <c r="BM185" s="218" t="s">
        <v>665</v>
      </c>
    </row>
    <row r="186" s="2" customFormat="1">
      <c r="A186" s="41"/>
      <c r="B186" s="42"/>
      <c r="C186" s="43"/>
      <c r="D186" s="220" t="s">
        <v>132</v>
      </c>
      <c r="E186" s="43"/>
      <c r="F186" s="221" t="s">
        <v>666</v>
      </c>
      <c r="G186" s="43"/>
      <c r="H186" s="43"/>
      <c r="I186" s="222"/>
      <c r="J186" s="43"/>
      <c r="K186" s="43"/>
      <c r="L186" s="47"/>
      <c r="M186" s="223"/>
      <c r="N186" s="224"/>
      <c r="O186" s="87"/>
      <c r="P186" s="87"/>
      <c r="Q186" s="87"/>
      <c r="R186" s="87"/>
      <c r="S186" s="87"/>
      <c r="T186" s="88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T186" s="20" t="s">
        <v>132</v>
      </c>
      <c r="AU186" s="20" t="s">
        <v>82</v>
      </c>
    </row>
    <row r="187" s="12" customFormat="1" ht="25.92" customHeight="1">
      <c r="A187" s="12"/>
      <c r="B187" s="191"/>
      <c r="C187" s="192"/>
      <c r="D187" s="193" t="s">
        <v>71</v>
      </c>
      <c r="E187" s="194" t="s">
        <v>247</v>
      </c>
      <c r="F187" s="194" t="s">
        <v>248</v>
      </c>
      <c r="G187" s="192"/>
      <c r="H187" s="192"/>
      <c r="I187" s="195"/>
      <c r="J187" s="196">
        <f>BK187</f>
        <v>0</v>
      </c>
      <c r="K187" s="192"/>
      <c r="L187" s="197"/>
      <c r="M187" s="198"/>
      <c r="N187" s="199"/>
      <c r="O187" s="199"/>
      <c r="P187" s="200">
        <f>P188+P199+P218+P225+P268+P298</f>
        <v>0</v>
      </c>
      <c r="Q187" s="199"/>
      <c r="R187" s="200">
        <f>R188+R199+R218+R225+R268+R298</f>
        <v>2.7049006899999997</v>
      </c>
      <c r="S187" s="199"/>
      <c r="T187" s="201">
        <f>T188+T199+T218+T225+T268+T298</f>
        <v>0.55290492000000002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2" t="s">
        <v>82</v>
      </c>
      <c r="AT187" s="203" t="s">
        <v>71</v>
      </c>
      <c r="AU187" s="203" t="s">
        <v>72</v>
      </c>
      <c r="AY187" s="202" t="s">
        <v>122</v>
      </c>
      <c r="BK187" s="204">
        <f>BK188+BK199+BK218+BK225+BK268+BK298</f>
        <v>0</v>
      </c>
    </row>
    <row r="188" s="12" customFormat="1" ht="22.8" customHeight="1">
      <c r="A188" s="12"/>
      <c r="B188" s="191"/>
      <c r="C188" s="192"/>
      <c r="D188" s="193" t="s">
        <v>71</v>
      </c>
      <c r="E188" s="205" t="s">
        <v>249</v>
      </c>
      <c r="F188" s="205" t="s">
        <v>250</v>
      </c>
      <c r="G188" s="192"/>
      <c r="H188" s="192"/>
      <c r="I188" s="195"/>
      <c r="J188" s="206">
        <f>BK188</f>
        <v>0</v>
      </c>
      <c r="K188" s="192"/>
      <c r="L188" s="197"/>
      <c r="M188" s="198"/>
      <c r="N188" s="199"/>
      <c r="O188" s="199"/>
      <c r="P188" s="200">
        <f>SUM(P189:P198)</f>
        <v>0</v>
      </c>
      <c r="Q188" s="199"/>
      <c r="R188" s="200">
        <f>SUM(R189:R198)</f>
        <v>0</v>
      </c>
      <c r="S188" s="199"/>
      <c r="T188" s="201">
        <f>SUM(T189:T198)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2" t="s">
        <v>82</v>
      </c>
      <c r="AT188" s="203" t="s">
        <v>71</v>
      </c>
      <c r="AU188" s="203" t="s">
        <v>80</v>
      </c>
      <c r="AY188" s="202" t="s">
        <v>122</v>
      </c>
      <c r="BK188" s="204">
        <f>SUM(BK189:BK198)</f>
        <v>0</v>
      </c>
    </row>
    <row r="189" s="2" customFormat="1" ht="16.5" customHeight="1">
      <c r="A189" s="41"/>
      <c r="B189" s="42"/>
      <c r="C189" s="207" t="s">
        <v>251</v>
      </c>
      <c r="D189" s="207" t="s">
        <v>125</v>
      </c>
      <c r="E189" s="208" t="s">
        <v>252</v>
      </c>
      <c r="F189" s="209" t="s">
        <v>253</v>
      </c>
      <c r="G189" s="210" t="s">
        <v>254</v>
      </c>
      <c r="H189" s="211">
        <v>7</v>
      </c>
      <c r="I189" s="212"/>
      <c r="J189" s="213">
        <f>ROUND(I189*H189,2)</f>
        <v>0</v>
      </c>
      <c r="K189" s="209" t="s">
        <v>19</v>
      </c>
      <c r="L189" s="47"/>
      <c r="M189" s="214" t="s">
        <v>19</v>
      </c>
      <c r="N189" s="215" t="s">
        <v>43</v>
      </c>
      <c r="O189" s="87"/>
      <c r="P189" s="216">
        <f>O189*H189</f>
        <v>0</v>
      </c>
      <c r="Q189" s="216">
        <v>0</v>
      </c>
      <c r="R189" s="216">
        <f>Q189*H189</f>
        <v>0</v>
      </c>
      <c r="S189" s="216">
        <v>0</v>
      </c>
      <c r="T189" s="217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18" t="s">
        <v>251</v>
      </c>
      <c r="AT189" s="218" t="s">
        <v>125</v>
      </c>
      <c r="AU189" s="218" t="s">
        <v>82</v>
      </c>
      <c r="AY189" s="20" t="s">
        <v>122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20" t="s">
        <v>80</v>
      </c>
      <c r="BK189" s="219">
        <f>ROUND(I189*H189,2)</f>
        <v>0</v>
      </c>
      <c r="BL189" s="20" t="s">
        <v>251</v>
      </c>
      <c r="BM189" s="218" t="s">
        <v>667</v>
      </c>
    </row>
    <row r="190" s="13" customFormat="1">
      <c r="A190" s="13"/>
      <c r="B190" s="225"/>
      <c r="C190" s="226"/>
      <c r="D190" s="227" t="s">
        <v>138</v>
      </c>
      <c r="E190" s="228" t="s">
        <v>19</v>
      </c>
      <c r="F190" s="229" t="s">
        <v>668</v>
      </c>
      <c r="G190" s="226"/>
      <c r="H190" s="228" t="s">
        <v>19</v>
      </c>
      <c r="I190" s="230"/>
      <c r="J190" s="226"/>
      <c r="K190" s="226"/>
      <c r="L190" s="231"/>
      <c r="M190" s="232"/>
      <c r="N190" s="233"/>
      <c r="O190" s="233"/>
      <c r="P190" s="233"/>
      <c r="Q190" s="233"/>
      <c r="R190" s="233"/>
      <c r="S190" s="233"/>
      <c r="T190" s="23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5" t="s">
        <v>138</v>
      </c>
      <c r="AU190" s="235" t="s">
        <v>82</v>
      </c>
      <c r="AV190" s="13" t="s">
        <v>80</v>
      </c>
      <c r="AW190" s="13" t="s">
        <v>33</v>
      </c>
      <c r="AX190" s="13" t="s">
        <v>72</v>
      </c>
      <c r="AY190" s="235" t="s">
        <v>122</v>
      </c>
    </row>
    <row r="191" s="14" customFormat="1">
      <c r="A191" s="14"/>
      <c r="B191" s="236"/>
      <c r="C191" s="237"/>
      <c r="D191" s="227" t="s">
        <v>138</v>
      </c>
      <c r="E191" s="238" t="s">
        <v>19</v>
      </c>
      <c r="F191" s="239" t="s">
        <v>190</v>
      </c>
      <c r="G191" s="237"/>
      <c r="H191" s="240">
        <v>7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6" t="s">
        <v>138</v>
      </c>
      <c r="AU191" s="246" t="s">
        <v>82</v>
      </c>
      <c r="AV191" s="14" t="s">
        <v>82</v>
      </c>
      <c r="AW191" s="14" t="s">
        <v>33</v>
      </c>
      <c r="AX191" s="14" t="s">
        <v>80</v>
      </c>
      <c r="AY191" s="246" t="s">
        <v>122</v>
      </c>
    </row>
    <row r="192" s="2" customFormat="1" ht="16.5" customHeight="1">
      <c r="A192" s="41"/>
      <c r="B192" s="42"/>
      <c r="C192" s="207" t="s">
        <v>257</v>
      </c>
      <c r="D192" s="207" t="s">
        <v>125</v>
      </c>
      <c r="E192" s="208" t="s">
        <v>258</v>
      </c>
      <c r="F192" s="209" t="s">
        <v>259</v>
      </c>
      <c r="G192" s="210" t="s">
        <v>254</v>
      </c>
      <c r="H192" s="211">
        <v>7</v>
      </c>
      <c r="I192" s="212"/>
      <c r="J192" s="213">
        <f>ROUND(I192*H192,2)</f>
        <v>0</v>
      </c>
      <c r="K192" s="209" t="s">
        <v>19</v>
      </c>
      <c r="L192" s="47"/>
      <c r="M192" s="214" t="s">
        <v>19</v>
      </c>
      <c r="N192" s="215" t="s">
        <v>43</v>
      </c>
      <c r="O192" s="87"/>
      <c r="P192" s="216">
        <f>O192*H192</f>
        <v>0</v>
      </c>
      <c r="Q192" s="216">
        <v>0</v>
      </c>
      <c r="R192" s="216">
        <f>Q192*H192</f>
        <v>0</v>
      </c>
      <c r="S192" s="216">
        <v>0</v>
      </c>
      <c r="T192" s="217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18" t="s">
        <v>251</v>
      </c>
      <c r="AT192" s="218" t="s">
        <v>125</v>
      </c>
      <c r="AU192" s="218" t="s">
        <v>82</v>
      </c>
      <c r="AY192" s="20" t="s">
        <v>122</v>
      </c>
      <c r="BE192" s="219">
        <f>IF(N192="základní",J192,0)</f>
        <v>0</v>
      </c>
      <c r="BF192" s="219">
        <f>IF(N192="snížená",J192,0)</f>
        <v>0</v>
      </c>
      <c r="BG192" s="219">
        <f>IF(N192="zákl. přenesená",J192,0)</f>
        <v>0</v>
      </c>
      <c r="BH192" s="219">
        <f>IF(N192="sníž. přenesená",J192,0)</f>
        <v>0</v>
      </c>
      <c r="BI192" s="219">
        <f>IF(N192="nulová",J192,0)</f>
        <v>0</v>
      </c>
      <c r="BJ192" s="20" t="s">
        <v>80</v>
      </c>
      <c r="BK192" s="219">
        <f>ROUND(I192*H192,2)</f>
        <v>0</v>
      </c>
      <c r="BL192" s="20" t="s">
        <v>251</v>
      </c>
      <c r="BM192" s="218" t="s">
        <v>669</v>
      </c>
    </row>
    <row r="193" s="13" customFormat="1">
      <c r="A193" s="13"/>
      <c r="B193" s="225"/>
      <c r="C193" s="226"/>
      <c r="D193" s="227" t="s">
        <v>138</v>
      </c>
      <c r="E193" s="228" t="s">
        <v>19</v>
      </c>
      <c r="F193" s="229" t="s">
        <v>670</v>
      </c>
      <c r="G193" s="226"/>
      <c r="H193" s="228" t="s">
        <v>19</v>
      </c>
      <c r="I193" s="230"/>
      <c r="J193" s="226"/>
      <c r="K193" s="226"/>
      <c r="L193" s="231"/>
      <c r="M193" s="232"/>
      <c r="N193" s="233"/>
      <c r="O193" s="233"/>
      <c r="P193" s="233"/>
      <c r="Q193" s="233"/>
      <c r="R193" s="233"/>
      <c r="S193" s="233"/>
      <c r="T193" s="23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5" t="s">
        <v>138</v>
      </c>
      <c r="AU193" s="235" t="s">
        <v>82</v>
      </c>
      <c r="AV193" s="13" t="s">
        <v>80</v>
      </c>
      <c r="AW193" s="13" t="s">
        <v>33</v>
      </c>
      <c r="AX193" s="13" t="s">
        <v>72</v>
      </c>
      <c r="AY193" s="235" t="s">
        <v>122</v>
      </c>
    </row>
    <row r="194" s="14" customFormat="1">
      <c r="A194" s="14"/>
      <c r="B194" s="236"/>
      <c r="C194" s="237"/>
      <c r="D194" s="227" t="s">
        <v>138</v>
      </c>
      <c r="E194" s="238" t="s">
        <v>19</v>
      </c>
      <c r="F194" s="239" t="s">
        <v>190</v>
      </c>
      <c r="G194" s="237"/>
      <c r="H194" s="240">
        <v>7</v>
      </c>
      <c r="I194" s="241"/>
      <c r="J194" s="237"/>
      <c r="K194" s="237"/>
      <c r="L194" s="242"/>
      <c r="M194" s="243"/>
      <c r="N194" s="244"/>
      <c r="O194" s="244"/>
      <c r="P194" s="244"/>
      <c r="Q194" s="244"/>
      <c r="R194" s="244"/>
      <c r="S194" s="244"/>
      <c r="T194" s="245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6" t="s">
        <v>138</v>
      </c>
      <c r="AU194" s="246" t="s">
        <v>82</v>
      </c>
      <c r="AV194" s="14" t="s">
        <v>82</v>
      </c>
      <c r="AW194" s="14" t="s">
        <v>33</v>
      </c>
      <c r="AX194" s="14" t="s">
        <v>80</v>
      </c>
      <c r="AY194" s="246" t="s">
        <v>122</v>
      </c>
    </row>
    <row r="195" s="2" customFormat="1" ht="24.15" customHeight="1">
      <c r="A195" s="41"/>
      <c r="B195" s="42"/>
      <c r="C195" s="207" t="s">
        <v>261</v>
      </c>
      <c r="D195" s="207" t="s">
        <v>125</v>
      </c>
      <c r="E195" s="208" t="s">
        <v>262</v>
      </c>
      <c r="F195" s="209" t="s">
        <v>263</v>
      </c>
      <c r="G195" s="210" t="s">
        <v>264</v>
      </c>
      <c r="H195" s="211">
        <v>1</v>
      </c>
      <c r="I195" s="212"/>
      <c r="J195" s="213">
        <f>ROUND(I195*H195,2)</f>
        <v>0</v>
      </c>
      <c r="K195" s="209" t="s">
        <v>19</v>
      </c>
      <c r="L195" s="47"/>
      <c r="M195" s="214" t="s">
        <v>19</v>
      </c>
      <c r="N195" s="215" t="s">
        <v>43</v>
      </c>
      <c r="O195" s="87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8" t="s">
        <v>251</v>
      </c>
      <c r="AT195" s="218" t="s">
        <v>125</v>
      </c>
      <c r="AU195" s="218" t="s">
        <v>82</v>
      </c>
      <c r="AY195" s="20" t="s">
        <v>122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20" t="s">
        <v>80</v>
      </c>
      <c r="BK195" s="219">
        <f>ROUND(I195*H195,2)</f>
        <v>0</v>
      </c>
      <c r="BL195" s="20" t="s">
        <v>251</v>
      </c>
      <c r="BM195" s="218" t="s">
        <v>671</v>
      </c>
    </row>
    <row r="196" s="2" customFormat="1" ht="16.5" customHeight="1">
      <c r="A196" s="41"/>
      <c r="B196" s="42"/>
      <c r="C196" s="207" t="s">
        <v>266</v>
      </c>
      <c r="D196" s="207" t="s">
        <v>125</v>
      </c>
      <c r="E196" s="208" t="s">
        <v>267</v>
      </c>
      <c r="F196" s="209" t="s">
        <v>268</v>
      </c>
      <c r="G196" s="210" t="s">
        <v>264</v>
      </c>
      <c r="H196" s="211">
        <v>1</v>
      </c>
      <c r="I196" s="212"/>
      <c r="J196" s="213">
        <f>ROUND(I196*H196,2)</f>
        <v>0</v>
      </c>
      <c r="K196" s="209" t="s">
        <v>19</v>
      </c>
      <c r="L196" s="47"/>
      <c r="M196" s="214" t="s">
        <v>19</v>
      </c>
      <c r="N196" s="215" t="s">
        <v>43</v>
      </c>
      <c r="O196" s="87"/>
      <c r="P196" s="216">
        <f>O196*H196</f>
        <v>0</v>
      </c>
      <c r="Q196" s="216">
        <v>0</v>
      </c>
      <c r="R196" s="216">
        <f>Q196*H196</f>
        <v>0</v>
      </c>
      <c r="S196" s="216">
        <v>0</v>
      </c>
      <c r="T196" s="217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18" t="s">
        <v>251</v>
      </c>
      <c r="AT196" s="218" t="s">
        <v>125</v>
      </c>
      <c r="AU196" s="218" t="s">
        <v>82</v>
      </c>
      <c r="AY196" s="20" t="s">
        <v>122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20" t="s">
        <v>80</v>
      </c>
      <c r="BK196" s="219">
        <f>ROUND(I196*H196,2)</f>
        <v>0</v>
      </c>
      <c r="BL196" s="20" t="s">
        <v>251</v>
      </c>
      <c r="BM196" s="218" t="s">
        <v>672</v>
      </c>
    </row>
    <row r="197" s="2" customFormat="1" ht="24.15" customHeight="1">
      <c r="A197" s="41"/>
      <c r="B197" s="42"/>
      <c r="C197" s="207" t="s">
        <v>270</v>
      </c>
      <c r="D197" s="207" t="s">
        <v>125</v>
      </c>
      <c r="E197" s="208" t="s">
        <v>271</v>
      </c>
      <c r="F197" s="209" t="s">
        <v>272</v>
      </c>
      <c r="G197" s="210" t="s">
        <v>273</v>
      </c>
      <c r="H197" s="269"/>
      <c r="I197" s="212"/>
      <c r="J197" s="213">
        <f>ROUND(I197*H197,2)</f>
        <v>0</v>
      </c>
      <c r="K197" s="209" t="s">
        <v>129</v>
      </c>
      <c r="L197" s="47"/>
      <c r="M197" s="214" t="s">
        <v>19</v>
      </c>
      <c r="N197" s="215" t="s">
        <v>43</v>
      </c>
      <c r="O197" s="87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18" t="s">
        <v>251</v>
      </c>
      <c r="AT197" s="218" t="s">
        <v>125</v>
      </c>
      <c r="AU197" s="218" t="s">
        <v>82</v>
      </c>
      <c r="AY197" s="20" t="s">
        <v>122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20" t="s">
        <v>80</v>
      </c>
      <c r="BK197" s="219">
        <f>ROUND(I197*H197,2)</f>
        <v>0</v>
      </c>
      <c r="BL197" s="20" t="s">
        <v>251</v>
      </c>
      <c r="BM197" s="218" t="s">
        <v>673</v>
      </c>
    </row>
    <row r="198" s="2" customFormat="1">
      <c r="A198" s="41"/>
      <c r="B198" s="42"/>
      <c r="C198" s="43"/>
      <c r="D198" s="220" t="s">
        <v>132</v>
      </c>
      <c r="E198" s="43"/>
      <c r="F198" s="221" t="s">
        <v>275</v>
      </c>
      <c r="G198" s="43"/>
      <c r="H198" s="43"/>
      <c r="I198" s="222"/>
      <c r="J198" s="43"/>
      <c r="K198" s="43"/>
      <c r="L198" s="47"/>
      <c r="M198" s="223"/>
      <c r="N198" s="224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132</v>
      </c>
      <c r="AU198" s="20" t="s">
        <v>82</v>
      </c>
    </row>
    <row r="199" s="12" customFormat="1" ht="22.8" customHeight="1">
      <c r="A199" s="12"/>
      <c r="B199" s="191"/>
      <c r="C199" s="192"/>
      <c r="D199" s="193" t="s">
        <v>71</v>
      </c>
      <c r="E199" s="205" t="s">
        <v>276</v>
      </c>
      <c r="F199" s="205" t="s">
        <v>277</v>
      </c>
      <c r="G199" s="192"/>
      <c r="H199" s="192"/>
      <c r="I199" s="195"/>
      <c r="J199" s="206">
        <f>BK199</f>
        <v>0</v>
      </c>
      <c r="K199" s="192"/>
      <c r="L199" s="197"/>
      <c r="M199" s="198"/>
      <c r="N199" s="199"/>
      <c r="O199" s="199"/>
      <c r="P199" s="200">
        <f>SUM(P200:P217)</f>
        <v>0</v>
      </c>
      <c r="Q199" s="199"/>
      <c r="R199" s="200">
        <f>SUM(R200:R217)</f>
        <v>0.1736</v>
      </c>
      <c r="S199" s="199"/>
      <c r="T199" s="201">
        <f>SUM(T200:T217)</f>
        <v>0.15200000000000002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2" t="s">
        <v>82</v>
      </c>
      <c r="AT199" s="203" t="s">
        <v>71</v>
      </c>
      <c r="AU199" s="203" t="s">
        <v>80</v>
      </c>
      <c r="AY199" s="202" t="s">
        <v>122</v>
      </c>
      <c r="BK199" s="204">
        <f>SUM(BK200:BK217)</f>
        <v>0</v>
      </c>
    </row>
    <row r="200" s="2" customFormat="1" ht="16.5" customHeight="1">
      <c r="A200" s="41"/>
      <c r="B200" s="42"/>
      <c r="C200" s="207" t="s">
        <v>7</v>
      </c>
      <c r="D200" s="207" t="s">
        <v>125</v>
      </c>
      <c r="E200" s="208" t="s">
        <v>278</v>
      </c>
      <c r="F200" s="209" t="s">
        <v>279</v>
      </c>
      <c r="G200" s="210" t="s">
        <v>254</v>
      </c>
      <c r="H200" s="211">
        <v>8</v>
      </c>
      <c r="I200" s="212"/>
      <c r="J200" s="213">
        <f>ROUND(I200*H200,2)</f>
        <v>0</v>
      </c>
      <c r="K200" s="209" t="s">
        <v>129</v>
      </c>
      <c r="L200" s="47"/>
      <c r="M200" s="214" t="s">
        <v>19</v>
      </c>
      <c r="N200" s="215" t="s">
        <v>43</v>
      </c>
      <c r="O200" s="87"/>
      <c r="P200" s="216">
        <f>O200*H200</f>
        <v>0</v>
      </c>
      <c r="Q200" s="216">
        <v>0</v>
      </c>
      <c r="R200" s="216">
        <f>Q200*H200</f>
        <v>0</v>
      </c>
      <c r="S200" s="216">
        <v>0.001</v>
      </c>
      <c r="T200" s="217">
        <f>S200*H200</f>
        <v>0.0080000000000000002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18" t="s">
        <v>251</v>
      </c>
      <c r="AT200" s="218" t="s">
        <v>125</v>
      </c>
      <c r="AU200" s="218" t="s">
        <v>82</v>
      </c>
      <c r="AY200" s="20" t="s">
        <v>122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20" t="s">
        <v>80</v>
      </c>
      <c r="BK200" s="219">
        <f>ROUND(I200*H200,2)</f>
        <v>0</v>
      </c>
      <c r="BL200" s="20" t="s">
        <v>251</v>
      </c>
      <c r="BM200" s="218" t="s">
        <v>674</v>
      </c>
    </row>
    <row r="201" s="2" customFormat="1">
      <c r="A201" s="41"/>
      <c r="B201" s="42"/>
      <c r="C201" s="43"/>
      <c r="D201" s="220" t="s">
        <v>132</v>
      </c>
      <c r="E201" s="43"/>
      <c r="F201" s="221" t="s">
        <v>281</v>
      </c>
      <c r="G201" s="43"/>
      <c r="H201" s="43"/>
      <c r="I201" s="222"/>
      <c r="J201" s="43"/>
      <c r="K201" s="43"/>
      <c r="L201" s="47"/>
      <c r="M201" s="223"/>
      <c r="N201" s="224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132</v>
      </c>
      <c r="AU201" s="20" t="s">
        <v>82</v>
      </c>
    </row>
    <row r="202" s="2" customFormat="1" ht="16.5" customHeight="1">
      <c r="A202" s="41"/>
      <c r="B202" s="42"/>
      <c r="C202" s="207" t="s">
        <v>282</v>
      </c>
      <c r="D202" s="207" t="s">
        <v>125</v>
      </c>
      <c r="E202" s="208" t="s">
        <v>283</v>
      </c>
      <c r="F202" s="209" t="s">
        <v>284</v>
      </c>
      <c r="G202" s="210" t="s">
        <v>254</v>
      </c>
      <c r="H202" s="211">
        <v>6</v>
      </c>
      <c r="I202" s="212"/>
      <c r="J202" s="213">
        <f>ROUND(I202*H202,2)</f>
        <v>0</v>
      </c>
      <c r="K202" s="209" t="s">
        <v>129</v>
      </c>
      <c r="L202" s="47"/>
      <c r="M202" s="214" t="s">
        <v>19</v>
      </c>
      <c r="N202" s="215" t="s">
        <v>43</v>
      </c>
      <c r="O202" s="87"/>
      <c r="P202" s="216">
        <f>O202*H202</f>
        <v>0</v>
      </c>
      <c r="Q202" s="216">
        <v>0</v>
      </c>
      <c r="R202" s="216">
        <f>Q202*H202</f>
        <v>0</v>
      </c>
      <c r="S202" s="216">
        <v>0.024</v>
      </c>
      <c r="T202" s="217">
        <f>S202*H202</f>
        <v>0.14400000000000002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18" t="s">
        <v>251</v>
      </c>
      <c r="AT202" s="218" t="s">
        <v>125</v>
      </c>
      <c r="AU202" s="218" t="s">
        <v>82</v>
      </c>
      <c r="AY202" s="20" t="s">
        <v>122</v>
      </c>
      <c r="BE202" s="219">
        <f>IF(N202="základní",J202,0)</f>
        <v>0</v>
      </c>
      <c r="BF202" s="219">
        <f>IF(N202="snížená",J202,0)</f>
        <v>0</v>
      </c>
      <c r="BG202" s="219">
        <f>IF(N202="zákl. přenesená",J202,0)</f>
        <v>0</v>
      </c>
      <c r="BH202" s="219">
        <f>IF(N202="sníž. přenesená",J202,0)</f>
        <v>0</v>
      </c>
      <c r="BI202" s="219">
        <f>IF(N202="nulová",J202,0)</f>
        <v>0</v>
      </c>
      <c r="BJ202" s="20" t="s">
        <v>80</v>
      </c>
      <c r="BK202" s="219">
        <f>ROUND(I202*H202,2)</f>
        <v>0</v>
      </c>
      <c r="BL202" s="20" t="s">
        <v>251</v>
      </c>
      <c r="BM202" s="218" t="s">
        <v>675</v>
      </c>
    </row>
    <row r="203" s="2" customFormat="1">
      <c r="A203" s="41"/>
      <c r="B203" s="42"/>
      <c r="C203" s="43"/>
      <c r="D203" s="220" t="s">
        <v>132</v>
      </c>
      <c r="E203" s="43"/>
      <c r="F203" s="221" t="s">
        <v>286</v>
      </c>
      <c r="G203" s="43"/>
      <c r="H203" s="43"/>
      <c r="I203" s="222"/>
      <c r="J203" s="43"/>
      <c r="K203" s="43"/>
      <c r="L203" s="47"/>
      <c r="M203" s="223"/>
      <c r="N203" s="224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132</v>
      </c>
      <c r="AU203" s="20" t="s">
        <v>82</v>
      </c>
    </row>
    <row r="204" s="2" customFormat="1" ht="16.5" customHeight="1">
      <c r="A204" s="41"/>
      <c r="B204" s="42"/>
      <c r="C204" s="207" t="s">
        <v>287</v>
      </c>
      <c r="D204" s="207" t="s">
        <v>125</v>
      </c>
      <c r="E204" s="208" t="s">
        <v>288</v>
      </c>
      <c r="F204" s="209" t="s">
        <v>289</v>
      </c>
      <c r="G204" s="210" t="s">
        <v>254</v>
      </c>
      <c r="H204" s="211">
        <v>8</v>
      </c>
      <c r="I204" s="212"/>
      <c r="J204" s="213">
        <f>ROUND(I204*H204,2)</f>
        <v>0</v>
      </c>
      <c r="K204" s="209" t="s">
        <v>129</v>
      </c>
      <c r="L204" s="47"/>
      <c r="M204" s="214" t="s">
        <v>19</v>
      </c>
      <c r="N204" s="215" t="s">
        <v>43</v>
      </c>
      <c r="O204" s="87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18" t="s">
        <v>251</v>
      </c>
      <c r="AT204" s="218" t="s">
        <v>125</v>
      </c>
      <c r="AU204" s="218" t="s">
        <v>82</v>
      </c>
      <c r="AY204" s="20" t="s">
        <v>122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20" t="s">
        <v>80</v>
      </c>
      <c r="BK204" s="219">
        <f>ROUND(I204*H204,2)</f>
        <v>0</v>
      </c>
      <c r="BL204" s="20" t="s">
        <v>251</v>
      </c>
      <c r="BM204" s="218" t="s">
        <v>676</v>
      </c>
    </row>
    <row r="205" s="2" customFormat="1">
      <c r="A205" s="41"/>
      <c r="B205" s="42"/>
      <c r="C205" s="43"/>
      <c r="D205" s="220" t="s">
        <v>132</v>
      </c>
      <c r="E205" s="43"/>
      <c r="F205" s="221" t="s">
        <v>291</v>
      </c>
      <c r="G205" s="43"/>
      <c r="H205" s="43"/>
      <c r="I205" s="222"/>
      <c r="J205" s="43"/>
      <c r="K205" s="43"/>
      <c r="L205" s="47"/>
      <c r="M205" s="223"/>
      <c r="N205" s="224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132</v>
      </c>
      <c r="AU205" s="20" t="s">
        <v>82</v>
      </c>
    </row>
    <row r="206" s="2" customFormat="1" ht="24.15" customHeight="1">
      <c r="A206" s="41"/>
      <c r="B206" s="42"/>
      <c r="C206" s="207" t="s">
        <v>292</v>
      </c>
      <c r="D206" s="207" t="s">
        <v>125</v>
      </c>
      <c r="E206" s="208" t="s">
        <v>293</v>
      </c>
      <c r="F206" s="209" t="s">
        <v>294</v>
      </c>
      <c r="G206" s="210" t="s">
        <v>254</v>
      </c>
      <c r="H206" s="211">
        <v>8</v>
      </c>
      <c r="I206" s="212"/>
      <c r="J206" s="213">
        <f>ROUND(I206*H206,2)</f>
        <v>0</v>
      </c>
      <c r="K206" s="209" t="s">
        <v>129</v>
      </c>
      <c r="L206" s="47"/>
      <c r="M206" s="214" t="s">
        <v>19</v>
      </c>
      <c r="N206" s="215" t="s">
        <v>43</v>
      </c>
      <c r="O206" s="87"/>
      <c r="P206" s="216">
        <f>O206*H206</f>
        <v>0</v>
      </c>
      <c r="Q206" s="216">
        <v>0</v>
      </c>
      <c r="R206" s="216">
        <f>Q206*H206</f>
        <v>0</v>
      </c>
      <c r="S206" s="216">
        <v>0</v>
      </c>
      <c r="T206" s="217">
        <f>S206*H206</f>
        <v>0</v>
      </c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R206" s="218" t="s">
        <v>251</v>
      </c>
      <c r="AT206" s="218" t="s">
        <v>125</v>
      </c>
      <c r="AU206" s="218" t="s">
        <v>82</v>
      </c>
      <c r="AY206" s="20" t="s">
        <v>122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20" t="s">
        <v>80</v>
      </c>
      <c r="BK206" s="219">
        <f>ROUND(I206*H206,2)</f>
        <v>0</v>
      </c>
      <c r="BL206" s="20" t="s">
        <v>251</v>
      </c>
      <c r="BM206" s="218" t="s">
        <v>677</v>
      </c>
    </row>
    <row r="207" s="2" customFormat="1">
      <c r="A207" s="41"/>
      <c r="B207" s="42"/>
      <c r="C207" s="43"/>
      <c r="D207" s="220" t="s">
        <v>132</v>
      </c>
      <c r="E207" s="43"/>
      <c r="F207" s="221" t="s">
        <v>296</v>
      </c>
      <c r="G207" s="43"/>
      <c r="H207" s="43"/>
      <c r="I207" s="222"/>
      <c r="J207" s="43"/>
      <c r="K207" s="43"/>
      <c r="L207" s="47"/>
      <c r="M207" s="223"/>
      <c r="N207" s="224"/>
      <c r="O207" s="87"/>
      <c r="P207" s="87"/>
      <c r="Q207" s="87"/>
      <c r="R207" s="87"/>
      <c r="S207" s="87"/>
      <c r="T207" s="88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T207" s="20" t="s">
        <v>132</v>
      </c>
      <c r="AU207" s="20" t="s">
        <v>82</v>
      </c>
    </row>
    <row r="208" s="2" customFormat="1" ht="16.5" customHeight="1">
      <c r="A208" s="41"/>
      <c r="B208" s="42"/>
      <c r="C208" s="270" t="s">
        <v>297</v>
      </c>
      <c r="D208" s="270" t="s">
        <v>298</v>
      </c>
      <c r="E208" s="271" t="s">
        <v>299</v>
      </c>
      <c r="F208" s="272" t="s">
        <v>300</v>
      </c>
      <c r="G208" s="273" t="s">
        <v>254</v>
      </c>
      <c r="H208" s="274">
        <v>8</v>
      </c>
      <c r="I208" s="275"/>
      <c r="J208" s="276">
        <f>ROUND(I208*H208,2)</f>
        <v>0</v>
      </c>
      <c r="K208" s="272" t="s">
        <v>19</v>
      </c>
      <c r="L208" s="277"/>
      <c r="M208" s="278" t="s">
        <v>19</v>
      </c>
      <c r="N208" s="279" t="s">
        <v>43</v>
      </c>
      <c r="O208" s="87"/>
      <c r="P208" s="216">
        <f>O208*H208</f>
        <v>0</v>
      </c>
      <c r="Q208" s="216">
        <v>0.0195</v>
      </c>
      <c r="R208" s="216">
        <f>Q208*H208</f>
        <v>0.156</v>
      </c>
      <c r="S208" s="216">
        <v>0</v>
      </c>
      <c r="T208" s="217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18" t="s">
        <v>301</v>
      </c>
      <c r="AT208" s="218" t="s">
        <v>298</v>
      </c>
      <c r="AU208" s="218" t="s">
        <v>82</v>
      </c>
      <c r="AY208" s="20" t="s">
        <v>122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20" t="s">
        <v>80</v>
      </c>
      <c r="BK208" s="219">
        <f>ROUND(I208*H208,2)</f>
        <v>0</v>
      </c>
      <c r="BL208" s="20" t="s">
        <v>251</v>
      </c>
      <c r="BM208" s="218" t="s">
        <v>678</v>
      </c>
    </row>
    <row r="209" s="2" customFormat="1" ht="16.5" customHeight="1">
      <c r="A209" s="41"/>
      <c r="B209" s="42"/>
      <c r="C209" s="207" t="s">
        <v>303</v>
      </c>
      <c r="D209" s="207" t="s">
        <v>125</v>
      </c>
      <c r="E209" s="208" t="s">
        <v>313</v>
      </c>
      <c r="F209" s="209" t="s">
        <v>314</v>
      </c>
      <c r="G209" s="210" t="s">
        <v>254</v>
      </c>
      <c r="H209" s="211">
        <v>8</v>
      </c>
      <c r="I209" s="212"/>
      <c r="J209" s="213">
        <f>ROUND(I209*H209,2)</f>
        <v>0</v>
      </c>
      <c r="K209" s="209" t="s">
        <v>129</v>
      </c>
      <c r="L209" s="47"/>
      <c r="M209" s="214" t="s">
        <v>19</v>
      </c>
      <c r="N209" s="215" t="s">
        <v>43</v>
      </c>
      <c r="O209" s="87"/>
      <c r="P209" s="216">
        <f>O209*H209</f>
        <v>0</v>
      </c>
      <c r="Q209" s="216">
        <v>0</v>
      </c>
      <c r="R209" s="216">
        <f>Q209*H209</f>
        <v>0</v>
      </c>
      <c r="S209" s="216">
        <v>0</v>
      </c>
      <c r="T209" s="217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18" t="s">
        <v>251</v>
      </c>
      <c r="AT209" s="218" t="s">
        <v>125</v>
      </c>
      <c r="AU209" s="218" t="s">
        <v>82</v>
      </c>
      <c r="AY209" s="20" t="s">
        <v>122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20" t="s">
        <v>80</v>
      </c>
      <c r="BK209" s="219">
        <f>ROUND(I209*H209,2)</f>
        <v>0</v>
      </c>
      <c r="BL209" s="20" t="s">
        <v>251</v>
      </c>
      <c r="BM209" s="218" t="s">
        <v>679</v>
      </c>
    </row>
    <row r="210" s="2" customFormat="1">
      <c r="A210" s="41"/>
      <c r="B210" s="42"/>
      <c r="C210" s="43"/>
      <c r="D210" s="220" t="s">
        <v>132</v>
      </c>
      <c r="E210" s="43"/>
      <c r="F210" s="221" t="s">
        <v>316</v>
      </c>
      <c r="G210" s="43"/>
      <c r="H210" s="43"/>
      <c r="I210" s="222"/>
      <c r="J210" s="43"/>
      <c r="K210" s="43"/>
      <c r="L210" s="47"/>
      <c r="M210" s="223"/>
      <c r="N210" s="224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132</v>
      </c>
      <c r="AU210" s="20" t="s">
        <v>82</v>
      </c>
    </row>
    <row r="211" s="2" customFormat="1" ht="16.5" customHeight="1">
      <c r="A211" s="41"/>
      <c r="B211" s="42"/>
      <c r="C211" s="270" t="s">
        <v>308</v>
      </c>
      <c r="D211" s="270" t="s">
        <v>298</v>
      </c>
      <c r="E211" s="271" t="s">
        <v>318</v>
      </c>
      <c r="F211" s="272" t="s">
        <v>319</v>
      </c>
      <c r="G211" s="273" t="s">
        <v>254</v>
      </c>
      <c r="H211" s="274">
        <v>8</v>
      </c>
      <c r="I211" s="275"/>
      <c r="J211" s="276">
        <f>ROUND(I211*H211,2)</f>
        <v>0</v>
      </c>
      <c r="K211" s="272" t="s">
        <v>19</v>
      </c>
      <c r="L211" s="277"/>
      <c r="M211" s="278" t="s">
        <v>19</v>
      </c>
      <c r="N211" s="279" t="s">
        <v>43</v>
      </c>
      <c r="O211" s="87"/>
      <c r="P211" s="216">
        <f>O211*H211</f>
        <v>0</v>
      </c>
      <c r="Q211" s="216">
        <v>0.0022000000000000001</v>
      </c>
      <c r="R211" s="216">
        <f>Q211*H211</f>
        <v>0.017600000000000001</v>
      </c>
      <c r="S211" s="216">
        <v>0</v>
      </c>
      <c r="T211" s="217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18" t="s">
        <v>301</v>
      </c>
      <c r="AT211" s="218" t="s">
        <v>298</v>
      </c>
      <c r="AU211" s="218" t="s">
        <v>82</v>
      </c>
      <c r="AY211" s="20" t="s">
        <v>122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20" t="s">
        <v>80</v>
      </c>
      <c r="BK211" s="219">
        <f>ROUND(I211*H211,2)</f>
        <v>0</v>
      </c>
      <c r="BL211" s="20" t="s">
        <v>251</v>
      </c>
      <c r="BM211" s="218" t="s">
        <v>680</v>
      </c>
    </row>
    <row r="212" s="2" customFormat="1" ht="16.5" customHeight="1">
      <c r="A212" s="41"/>
      <c r="B212" s="42"/>
      <c r="C212" s="207" t="s">
        <v>312</v>
      </c>
      <c r="D212" s="207" t="s">
        <v>125</v>
      </c>
      <c r="E212" s="208" t="s">
        <v>322</v>
      </c>
      <c r="F212" s="209" t="s">
        <v>323</v>
      </c>
      <c r="G212" s="210" t="s">
        <v>254</v>
      </c>
      <c r="H212" s="211">
        <v>8</v>
      </c>
      <c r="I212" s="212"/>
      <c r="J212" s="213">
        <f>ROUND(I212*H212,2)</f>
        <v>0</v>
      </c>
      <c r="K212" s="209" t="s">
        <v>129</v>
      </c>
      <c r="L212" s="47"/>
      <c r="M212" s="214" t="s">
        <v>19</v>
      </c>
      <c r="N212" s="215" t="s">
        <v>43</v>
      </c>
      <c r="O212" s="87"/>
      <c r="P212" s="216">
        <f>O212*H212</f>
        <v>0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R212" s="218" t="s">
        <v>251</v>
      </c>
      <c r="AT212" s="218" t="s">
        <v>125</v>
      </c>
      <c r="AU212" s="218" t="s">
        <v>82</v>
      </c>
      <c r="AY212" s="20" t="s">
        <v>122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20" t="s">
        <v>80</v>
      </c>
      <c r="BK212" s="219">
        <f>ROUND(I212*H212,2)</f>
        <v>0</v>
      </c>
      <c r="BL212" s="20" t="s">
        <v>251</v>
      </c>
      <c r="BM212" s="218" t="s">
        <v>681</v>
      </c>
    </row>
    <row r="213" s="2" customFormat="1">
      <c r="A213" s="41"/>
      <c r="B213" s="42"/>
      <c r="C213" s="43"/>
      <c r="D213" s="220" t="s">
        <v>132</v>
      </c>
      <c r="E213" s="43"/>
      <c r="F213" s="221" t="s">
        <v>325</v>
      </c>
      <c r="G213" s="43"/>
      <c r="H213" s="43"/>
      <c r="I213" s="222"/>
      <c r="J213" s="43"/>
      <c r="K213" s="43"/>
      <c r="L213" s="47"/>
      <c r="M213" s="223"/>
      <c r="N213" s="224"/>
      <c r="O213" s="87"/>
      <c r="P213" s="87"/>
      <c r="Q213" s="87"/>
      <c r="R213" s="87"/>
      <c r="S213" s="87"/>
      <c r="T213" s="88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T213" s="20" t="s">
        <v>132</v>
      </c>
      <c r="AU213" s="20" t="s">
        <v>82</v>
      </c>
    </row>
    <row r="214" s="13" customFormat="1">
      <c r="A214" s="13"/>
      <c r="B214" s="225"/>
      <c r="C214" s="226"/>
      <c r="D214" s="227" t="s">
        <v>138</v>
      </c>
      <c r="E214" s="228" t="s">
        <v>19</v>
      </c>
      <c r="F214" s="229" t="s">
        <v>326</v>
      </c>
      <c r="G214" s="226"/>
      <c r="H214" s="228" t="s">
        <v>19</v>
      </c>
      <c r="I214" s="230"/>
      <c r="J214" s="226"/>
      <c r="K214" s="226"/>
      <c r="L214" s="231"/>
      <c r="M214" s="232"/>
      <c r="N214" s="233"/>
      <c r="O214" s="233"/>
      <c r="P214" s="233"/>
      <c r="Q214" s="233"/>
      <c r="R214" s="233"/>
      <c r="S214" s="233"/>
      <c r="T214" s="23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5" t="s">
        <v>138</v>
      </c>
      <c r="AU214" s="235" t="s">
        <v>82</v>
      </c>
      <c r="AV214" s="13" t="s">
        <v>80</v>
      </c>
      <c r="AW214" s="13" t="s">
        <v>33</v>
      </c>
      <c r="AX214" s="13" t="s">
        <v>72</v>
      </c>
      <c r="AY214" s="235" t="s">
        <v>122</v>
      </c>
    </row>
    <row r="215" s="14" customFormat="1">
      <c r="A215" s="14"/>
      <c r="B215" s="236"/>
      <c r="C215" s="237"/>
      <c r="D215" s="227" t="s">
        <v>138</v>
      </c>
      <c r="E215" s="238" t="s">
        <v>19</v>
      </c>
      <c r="F215" s="239" t="s">
        <v>198</v>
      </c>
      <c r="G215" s="237"/>
      <c r="H215" s="240">
        <v>8</v>
      </c>
      <c r="I215" s="241"/>
      <c r="J215" s="237"/>
      <c r="K215" s="237"/>
      <c r="L215" s="242"/>
      <c r="M215" s="243"/>
      <c r="N215" s="244"/>
      <c r="O215" s="244"/>
      <c r="P215" s="244"/>
      <c r="Q215" s="244"/>
      <c r="R215" s="244"/>
      <c r="S215" s="244"/>
      <c r="T215" s="24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6" t="s">
        <v>138</v>
      </c>
      <c r="AU215" s="246" t="s">
        <v>82</v>
      </c>
      <c r="AV215" s="14" t="s">
        <v>82</v>
      </c>
      <c r="AW215" s="14" t="s">
        <v>33</v>
      </c>
      <c r="AX215" s="14" t="s">
        <v>80</v>
      </c>
      <c r="AY215" s="246" t="s">
        <v>122</v>
      </c>
    </row>
    <row r="216" s="2" customFormat="1" ht="24.15" customHeight="1">
      <c r="A216" s="41"/>
      <c r="B216" s="42"/>
      <c r="C216" s="207" t="s">
        <v>317</v>
      </c>
      <c r="D216" s="207" t="s">
        <v>125</v>
      </c>
      <c r="E216" s="208" t="s">
        <v>682</v>
      </c>
      <c r="F216" s="209" t="s">
        <v>683</v>
      </c>
      <c r="G216" s="210" t="s">
        <v>273</v>
      </c>
      <c r="H216" s="269"/>
      <c r="I216" s="212"/>
      <c r="J216" s="213">
        <f>ROUND(I216*H216,2)</f>
        <v>0</v>
      </c>
      <c r="K216" s="209" t="s">
        <v>129</v>
      </c>
      <c r="L216" s="47"/>
      <c r="M216" s="214" t="s">
        <v>19</v>
      </c>
      <c r="N216" s="215" t="s">
        <v>43</v>
      </c>
      <c r="O216" s="87"/>
      <c r="P216" s="216">
        <f>O216*H216</f>
        <v>0</v>
      </c>
      <c r="Q216" s="216">
        <v>0</v>
      </c>
      <c r="R216" s="216">
        <f>Q216*H216</f>
        <v>0</v>
      </c>
      <c r="S216" s="216">
        <v>0</v>
      </c>
      <c r="T216" s="217">
        <f>S216*H216</f>
        <v>0</v>
      </c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R216" s="218" t="s">
        <v>251</v>
      </c>
      <c r="AT216" s="218" t="s">
        <v>125</v>
      </c>
      <c r="AU216" s="218" t="s">
        <v>82</v>
      </c>
      <c r="AY216" s="20" t="s">
        <v>122</v>
      </c>
      <c r="BE216" s="219">
        <f>IF(N216="základní",J216,0)</f>
        <v>0</v>
      </c>
      <c r="BF216" s="219">
        <f>IF(N216="snížená",J216,0)</f>
        <v>0</v>
      </c>
      <c r="BG216" s="219">
        <f>IF(N216="zákl. přenesená",J216,0)</f>
        <v>0</v>
      </c>
      <c r="BH216" s="219">
        <f>IF(N216="sníž. přenesená",J216,0)</f>
        <v>0</v>
      </c>
      <c r="BI216" s="219">
        <f>IF(N216="nulová",J216,0)</f>
        <v>0</v>
      </c>
      <c r="BJ216" s="20" t="s">
        <v>80</v>
      </c>
      <c r="BK216" s="219">
        <f>ROUND(I216*H216,2)</f>
        <v>0</v>
      </c>
      <c r="BL216" s="20" t="s">
        <v>251</v>
      </c>
      <c r="BM216" s="218" t="s">
        <v>684</v>
      </c>
    </row>
    <row r="217" s="2" customFormat="1">
      <c r="A217" s="41"/>
      <c r="B217" s="42"/>
      <c r="C217" s="43"/>
      <c r="D217" s="220" t="s">
        <v>132</v>
      </c>
      <c r="E217" s="43"/>
      <c r="F217" s="221" t="s">
        <v>685</v>
      </c>
      <c r="G217" s="43"/>
      <c r="H217" s="43"/>
      <c r="I217" s="222"/>
      <c r="J217" s="43"/>
      <c r="K217" s="43"/>
      <c r="L217" s="47"/>
      <c r="M217" s="223"/>
      <c r="N217" s="224"/>
      <c r="O217" s="87"/>
      <c r="P217" s="87"/>
      <c r="Q217" s="87"/>
      <c r="R217" s="87"/>
      <c r="S217" s="87"/>
      <c r="T217" s="88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T217" s="20" t="s">
        <v>132</v>
      </c>
      <c r="AU217" s="20" t="s">
        <v>82</v>
      </c>
    </row>
    <row r="218" s="12" customFormat="1" ht="22.8" customHeight="1">
      <c r="A218" s="12"/>
      <c r="B218" s="191"/>
      <c r="C218" s="192"/>
      <c r="D218" s="193" t="s">
        <v>71</v>
      </c>
      <c r="E218" s="205" t="s">
        <v>686</v>
      </c>
      <c r="F218" s="205" t="s">
        <v>687</v>
      </c>
      <c r="G218" s="192"/>
      <c r="H218" s="192"/>
      <c r="I218" s="195"/>
      <c r="J218" s="206">
        <f>BK218</f>
        <v>0</v>
      </c>
      <c r="K218" s="192"/>
      <c r="L218" s="197"/>
      <c r="M218" s="198"/>
      <c r="N218" s="199"/>
      <c r="O218" s="199"/>
      <c r="P218" s="200">
        <f>SUM(P219:P224)</f>
        <v>0</v>
      </c>
      <c r="Q218" s="199"/>
      <c r="R218" s="200">
        <f>SUM(R219:R224)</f>
        <v>0</v>
      </c>
      <c r="S218" s="199"/>
      <c r="T218" s="201">
        <f>SUM(T219:T224)</f>
        <v>0.110136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2" t="s">
        <v>82</v>
      </c>
      <c r="AT218" s="203" t="s">
        <v>71</v>
      </c>
      <c r="AU218" s="203" t="s">
        <v>80</v>
      </c>
      <c r="AY218" s="202" t="s">
        <v>122</v>
      </c>
      <c r="BK218" s="204">
        <f>SUM(BK219:BK224)</f>
        <v>0</v>
      </c>
    </row>
    <row r="219" s="2" customFormat="1" ht="16.5" customHeight="1">
      <c r="A219" s="41"/>
      <c r="B219" s="42"/>
      <c r="C219" s="207" t="s">
        <v>321</v>
      </c>
      <c r="D219" s="207" t="s">
        <v>125</v>
      </c>
      <c r="E219" s="208" t="s">
        <v>688</v>
      </c>
      <c r="F219" s="209" t="s">
        <v>689</v>
      </c>
      <c r="G219" s="210" t="s">
        <v>128</v>
      </c>
      <c r="H219" s="211">
        <v>3.1200000000000001</v>
      </c>
      <c r="I219" s="212"/>
      <c r="J219" s="213">
        <f>ROUND(I219*H219,2)</f>
        <v>0</v>
      </c>
      <c r="K219" s="209" t="s">
        <v>129</v>
      </c>
      <c r="L219" s="47"/>
      <c r="M219" s="214" t="s">
        <v>19</v>
      </c>
      <c r="N219" s="215" t="s">
        <v>43</v>
      </c>
      <c r="O219" s="87"/>
      <c r="P219" s="216">
        <f>O219*H219</f>
        <v>0</v>
      </c>
      <c r="Q219" s="216">
        <v>0</v>
      </c>
      <c r="R219" s="216">
        <f>Q219*H219</f>
        <v>0</v>
      </c>
      <c r="S219" s="216">
        <v>0.035299999999999998</v>
      </c>
      <c r="T219" s="217">
        <f>S219*H219</f>
        <v>0.110136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18" t="s">
        <v>251</v>
      </c>
      <c r="AT219" s="218" t="s">
        <v>125</v>
      </c>
      <c r="AU219" s="218" t="s">
        <v>82</v>
      </c>
      <c r="AY219" s="20" t="s">
        <v>122</v>
      </c>
      <c r="BE219" s="219">
        <f>IF(N219="základní",J219,0)</f>
        <v>0</v>
      </c>
      <c r="BF219" s="219">
        <f>IF(N219="snížená",J219,0)</f>
        <v>0</v>
      </c>
      <c r="BG219" s="219">
        <f>IF(N219="zákl. přenesená",J219,0)</f>
        <v>0</v>
      </c>
      <c r="BH219" s="219">
        <f>IF(N219="sníž. přenesená",J219,0)</f>
        <v>0</v>
      </c>
      <c r="BI219" s="219">
        <f>IF(N219="nulová",J219,0)</f>
        <v>0</v>
      </c>
      <c r="BJ219" s="20" t="s">
        <v>80</v>
      </c>
      <c r="BK219" s="219">
        <f>ROUND(I219*H219,2)</f>
        <v>0</v>
      </c>
      <c r="BL219" s="20" t="s">
        <v>251</v>
      </c>
      <c r="BM219" s="218" t="s">
        <v>690</v>
      </c>
    </row>
    <row r="220" s="2" customFormat="1">
      <c r="A220" s="41"/>
      <c r="B220" s="42"/>
      <c r="C220" s="43"/>
      <c r="D220" s="220" t="s">
        <v>132</v>
      </c>
      <c r="E220" s="43"/>
      <c r="F220" s="221" t="s">
        <v>691</v>
      </c>
      <c r="G220" s="43"/>
      <c r="H220" s="43"/>
      <c r="I220" s="222"/>
      <c r="J220" s="43"/>
      <c r="K220" s="43"/>
      <c r="L220" s="47"/>
      <c r="M220" s="223"/>
      <c r="N220" s="224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132</v>
      </c>
      <c r="AU220" s="20" t="s">
        <v>82</v>
      </c>
    </row>
    <row r="221" s="13" customFormat="1">
      <c r="A221" s="13"/>
      <c r="B221" s="225"/>
      <c r="C221" s="226"/>
      <c r="D221" s="227" t="s">
        <v>138</v>
      </c>
      <c r="E221" s="228" t="s">
        <v>19</v>
      </c>
      <c r="F221" s="229" t="s">
        <v>692</v>
      </c>
      <c r="G221" s="226"/>
      <c r="H221" s="228" t="s">
        <v>19</v>
      </c>
      <c r="I221" s="230"/>
      <c r="J221" s="226"/>
      <c r="K221" s="226"/>
      <c r="L221" s="231"/>
      <c r="M221" s="232"/>
      <c r="N221" s="233"/>
      <c r="O221" s="233"/>
      <c r="P221" s="233"/>
      <c r="Q221" s="233"/>
      <c r="R221" s="233"/>
      <c r="S221" s="233"/>
      <c r="T221" s="234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5" t="s">
        <v>138</v>
      </c>
      <c r="AU221" s="235" t="s">
        <v>82</v>
      </c>
      <c r="AV221" s="13" t="s">
        <v>80</v>
      </c>
      <c r="AW221" s="13" t="s">
        <v>33</v>
      </c>
      <c r="AX221" s="13" t="s">
        <v>72</v>
      </c>
      <c r="AY221" s="235" t="s">
        <v>122</v>
      </c>
    </row>
    <row r="222" s="14" customFormat="1">
      <c r="A222" s="14"/>
      <c r="B222" s="236"/>
      <c r="C222" s="237"/>
      <c r="D222" s="227" t="s">
        <v>138</v>
      </c>
      <c r="E222" s="238" t="s">
        <v>19</v>
      </c>
      <c r="F222" s="239" t="s">
        <v>693</v>
      </c>
      <c r="G222" s="237"/>
      <c r="H222" s="240">
        <v>3.1200000000000001</v>
      </c>
      <c r="I222" s="241"/>
      <c r="J222" s="237"/>
      <c r="K222" s="237"/>
      <c r="L222" s="242"/>
      <c r="M222" s="243"/>
      <c r="N222" s="244"/>
      <c r="O222" s="244"/>
      <c r="P222" s="244"/>
      <c r="Q222" s="244"/>
      <c r="R222" s="244"/>
      <c r="S222" s="244"/>
      <c r="T222" s="24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6" t="s">
        <v>138</v>
      </c>
      <c r="AU222" s="246" t="s">
        <v>82</v>
      </c>
      <c r="AV222" s="14" t="s">
        <v>82</v>
      </c>
      <c r="AW222" s="14" t="s">
        <v>33</v>
      </c>
      <c r="AX222" s="14" t="s">
        <v>80</v>
      </c>
      <c r="AY222" s="246" t="s">
        <v>122</v>
      </c>
    </row>
    <row r="223" s="2" customFormat="1" ht="24.15" customHeight="1">
      <c r="A223" s="41"/>
      <c r="B223" s="42"/>
      <c r="C223" s="207" t="s">
        <v>327</v>
      </c>
      <c r="D223" s="207" t="s">
        <v>125</v>
      </c>
      <c r="E223" s="208" t="s">
        <v>694</v>
      </c>
      <c r="F223" s="209" t="s">
        <v>695</v>
      </c>
      <c r="G223" s="210" t="s">
        <v>128</v>
      </c>
      <c r="H223" s="211">
        <v>3.1200000000000001</v>
      </c>
      <c r="I223" s="212"/>
      <c r="J223" s="213">
        <f>ROUND(I223*H223,2)</f>
        <v>0</v>
      </c>
      <c r="K223" s="209" t="s">
        <v>129</v>
      </c>
      <c r="L223" s="47"/>
      <c r="M223" s="214" t="s">
        <v>19</v>
      </c>
      <c r="N223" s="215" t="s">
        <v>43</v>
      </c>
      <c r="O223" s="87"/>
      <c r="P223" s="216">
        <f>O223*H223</f>
        <v>0</v>
      </c>
      <c r="Q223" s="216">
        <v>0</v>
      </c>
      <c r="R223" s="216">
        <f>Q223*H223</f>
        <v>0</v>
      </c>
      <c r="S223" s="216">
        <v>0</v>
      </c>
      <c r="T223" s="217">
        <f>S223*H223</f>
        <v>0</v>
      </c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R223" s="218" t="s">
        <v>251</v>
      </c>
      <c r="AT223" s="218" t="s">
        <v>125</v>
      </c>
      <c r="AU223" s="218" t="s">
        <v>82</v>
      </c>
      <c r="AY223" s="20" t="s">
        <v>122</v>
      </c>
      <c r="BE223" s="219">
        <f>IF(N223="základní",J223,0)</f>
        <v>0</v>
      </c>
      <c r="BF223" s="219">
        <f>IF(N223="snížená",J223,0)</f>
        <v>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20" t="s">
        <v>80</v>
      </c>
      <c r="BK223" s="219">
        <f>ROUND(I223*H223,2)</f>
        <v>0</v>
      </c>
      <c r="BL223" s="20" t="s">
        <v>251</v>
      </c>
      <c r="BM223" s="218" t="s">
        <v>696</v>
      </c>
    </row>
    <row r="224" s="2" customFormat="1">
      <c r="A224" s="41"/>
      <c r="B224" s="42"/>
      <c r="C224" s="43"/>
      <c r="D224" s="220" t="s">
        <v>132</v>
      </c>
      <c r="E224" s="43"/>
      <c r="F224" s="221" t="s">
        <v>697</v>
      </c>
      <c r="G224" s="43"/>
      <c r="H224" s="43"/>
      <c r="I224" s="222"/>
      <c r="J224" s="43"/>
      <c r="K224" s="43"/>
      <c r="L224" s="47"/>
      <c r="M224" s="223"/>
      <c r="N224" s="224"/>
      <c r="O224" s="87"/>
      <c r="P224" s="87"/>
      <c r="Q224" s="87"/>
      <c r="R224" s="87"/>
      <c r="S224" s="87"/>
      <c r="T224" s="88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T224" s="20" t="s">
        <v>132</v>
      </c>
      <c r="AU224" s="20" t="s">
        <v>82</v>
      </c>
    </row>
    <row r="225" s="12" customFormat="1" ht="22.8" customHeight="1">
      <c r="A225" s="12"/>
      <c r="B225" s="191"/>
      <c r="C225" s="192"/>
      <c r="D225" s="193" t="s">
        <v>71</v>
      </c>
      <c r="E225" s="205" t="s">
        <v>342</v>
      </c>
      <c r="F225" s="205" t="s">
        <v>343</v>
      </c>
      <c r="G225" s="192"/>
      <c r="H225" s="192"/>
      <c r="I225" s="195"/>
      <c r="J225" s="206">
        <f>BK225</f>
        <v>0</v>
      </c>
      <c r="K225" s="192"/>
      <c r="L225" s="197"/>
      <c r="M225" s="198"/>
      <c r="N225" s="199"/>
      <c r="O225" s="199"/>
      <c r="P225" s="200">
        <f>SUM(P226:P267)</f>
        <v>0</v>
      </c>
      <c r="Q225" s="199"/>
      <c r="R225" s="200">
        <f>SUM(R226:R267)</f>
        <v>2.12621284</v>
      </c>
      <c r="S225" s="199"/>
      <c r="T225" s="201">
        <f>SUM(T226:T267)</f>
        <v>0.20758499999999999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2" t="s">
        <v>82</v>
      </c>
      <c r="AT225" s="203" t="s">
        <v>71</v>
      </c>
      <c r="AU225" s="203" t="s">
        <v>80</v>
      </c>
      <c r="AY225" s="202" t="s">
        <v>122</v>
      </c>
      <c r="BK225" s="204">
        <f>SUM(BK226:BK267)</f>
        <v>0</v>
      </c>
    </row>
    <row r="226" s="2" customFormat="1" ht="16.5" customHeight="1">
      <c r="A226" s="41"/>
      <c r="B226" s="42"/>
      <c r="C226" s="207" t="s">
        <v>301</v>
      </c>
      <c r="D226" s="207" t="s">
        <v>125</v>
      </c>
      <c r="E226" s="208" t="s">
        <v>345</v>
      </c>
      <c r="F226" s="209" t="s">
        <v>346</v>
      </c>
      <c r="G226" s="210" t="s">
        <v>128</v>
      </c>
      <c r="H226" s="211">
        <v>75.227999999999994</v>
      </c>
      <c r="I226" s="212"/>
      <c r="J226" s="213">
        <f>ROUND(I226*H226,2)</f>
        <v>0</v>
      </c>
      <c r="K226" s="209" t="s">
        <v>129</v>
      </c>
      <c r="L226" s="47"/>
      <c r="M226" s="214" t="s">
        <v>19</v>
      </c>
      <c r="N226" s="215" t="s">
        <v>43</v>
      </c>
      <c r="O226" s="87"/>
      <c r="P226" s="216">
        <f>O226*H226</f>
        <v>0</v>
      </c>
      <c r="Q226" s="216">
        <v>0</v>
      </c>
      <c r="R226" s="216">
        <f>Q226*H226</f>
        <v>0</v>
      </c>
      <c r="S226" s="216">
        <v>0.0025000000000000001</v>
      </c>
      <c r="T226" s="217">
        <f>S226*H226</f>
        <v>0.18806999999999999</v>
      </c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R226" s="218" t="s">
        <v>251</v>
      </c>
      <c r="AT226" s="218" t="s">
        <v>125</v>
      </c>
      <c r="AU226" s="218" t="s">
        <v>82</v>
      </c>
      <c r="AY226" s="20" t="s">
        <v>122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20" t="s">
        <v>80</v>
      </c>
      <c r="BK226" s="219">
        <f>ROUND(I226*H226,2)</f>
        <v>0</v>
      </c>
      <c r="BL226" s="20" t="s">
        <v>251</v>
      </c>
      <c r="BM226" s="218" t="s">
        <v>698</v>
      </c>
    </row>
    <row r="227" s="2" customFormat="1">
      <c r="A227" s="41"/>
      <c r="B227" s="42"/>
      <c r="C227" s="43"/>
      <c r="D227" s="220" t="s">
        <v>132</v>
      </c>
      <c r="E227" s="43"/>
      <c r="F227" s="221" t="s">
        <v>348</v>
      </c>
      <c r="G227" s="43"/>
      <c r="H227" s="43"/>
      <c r="I227" s="222"/>
      <c r="J227" s="43"/>
      <c r="K227" s="43"/>
      <c r="L227" s="47"/>
      <c r="M227" s="223"/>
      <c r="N227" s="224"/>
      <c r="O227" s="87"/>
      <c r="P227" s="87"/>
      <c r="Q227" s="87"/>
      <c r="R227" s="87"/>
      <c r="S227" s="87"/>
      <c r="T227" s="88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T227" s="20" t="s">
        <v>132</v>
      </c>
      <c r="AU227" s="20" t="s">
        <v>82</v>
      </c>
    </row>
    <row r="228" s="14" customFormat="1">
      <c r="A228" s="14"/>
      <c r="B228" s="236"/>
      <c r="C228" s="237"/>
      <c r="D228" s="227" t="s">
        <v>138</v>
      </c>
      <c r="E228" s="238" t="s">
        <v>19</v>
      </c>
      <c r="F228" s="239" t="s">
        <v>634</v>
      </c>
      <c r="G228" s="237"/>
      <c r="H228" s="240">
        <v>19.623999999999999</v>
      </c>
      <c r="I228" s="241"/>
      <c r="J228" s="237"/>
      <c r="K228" s="237"/>
      <c r="L228" s="242"/>
      <c r="M228" s="243"/>
      <c r="N228" s="244"/>
      <c r="O228" s="244"/>
      <c r="P228" s="244"/>
      <c r="Q228" s="244"/>
      <c r="R228" s="244"/>
      <c r="S228" s="244"/>
      <c r="T228" s="245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6" t="s">
        <v>138</v>
      </c>
      <c r="AU228" s="246" t="s">
        <v>82</v>
      </c>
      <c r="AV228" s="14" t="s">
        <v>82</v>
      </c>
      <c r="AW228" s="14" t="s">
        <v>33</v>
      </c>
      <c r="AX228" s="14" t="s">
        <v>72</v>
      </c>
      <c r="AY228" s="246" t="s">
        <v>122</v>
      </c>
    </row>
    <row r="229" s="14" customFormat="1">
      <c r="A229" s="14"/>
      <c r="B229" s="236"/>
      <c r="C229" s="237"/>
      <c r="D229" s="227" t="s">
        <v>138</v>
      </c>
      <c r="E229" s="238" t="s">
        <v>19</v>
      </c>
      <c r="F229" s="239" t="s">
        <v>635</v>
      </c>
      <c r="G229" s="237"/>
      <c r="H229" s="240">
        <v>21.341999999999999</v>
      </c>
      <c r="I229" s="241"/>
      <c r="J229" s="237"/>
      <c r="K229" s="237"/>
      <c r="L229" s="242"/>
      <c r="M229" s="243"/>
      <c r="N229" s="244"/>
      <c r="O229" s="244"/>
      <c r="P229" s="244"/>
      <c r="Q229" s="244"/>
      <c r="R229" s="244"/>
      <c r="S229" s="244"/>
      <c r="T229" s="245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6" t="s">
        <v>138</v>
      </c>
      <c r="AU229" s="246" t="s">
        <v>82</v>
      </c>
      <c r="AV229" s="14" t="s">
        <v>82</v>
      </c>
      <c r="AW229" s="14" t="s">
        <v>33</v>
      </c>
      <c r="AX229" s="14" t="s">
        <v>72</v>
      </c>
      <c r="AY229" s="246" t="s">
        <v>122</v>
      </c>
    </row>
    <row r="230" s="14" customFormat="1">
      <c r="A230" s="14"/>
      <c r="B230" s="236"/>
      <c r="C230" s="237"/>
      <c r="D230" s="227" t="s">
        <v>138</v>
      </c>
      <c r="E230" s="238" t="s">
        <v>19</v>
      </c>
      <c r="F230" s="239" t="s">
        <v>699</v>
      </c>
      <c r="G230" s="237"/>
      <c r="H230" s="240">
        <v>0.95999999999999996</v>
      </c>
      <c r="I230" s="241"/>
      <c r="J230" s="237"/>
      <c r="K230" s="237"/>
      <c r="L230" s="242"/>
      <c r="M230" s="243"/>
      <c r="N230" s="244"/>
      <c r="O230" s="244"/>
      <c r="P230" s="244"/>
      <c r="Q230" s="244"/>
      <c r="R230" s="244"/>
      <c r="S230" s="244"/>
      <c r="T230" s="245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6" t="s">
        <v>138</v>
      </c>
      <c r="AU230" s="246" t="s">
        <v>82</v>
      </c>
      <c r="AV230" s="14" t="s">
        <v>82</v>
      </c>
      <c r="AW230" s="14" t="s">
        <v>33</v>
      </c>
      <c r="AX230" s="14" t="s">
        <v>72</v>
      </c>
      <c r="AY230" s="246" t="s">
        <v>122</v>
      </c>
    </row>
    <row r="231" s="14" customFormat="1">
      <c r="A231" s="14"/>
      <c r="B231" s="236"/>
      <c r="C231" s="237"/>
      <c r="D231" s="227" t="s">
        <v>138</v>
      </c>
      <c r="E231" s="238" t="s">
        <v>19</v>
      </c>
      <c r="F231" s="239" t="s">
        <v>700</v>
      </c>
      <c r="G231" s="237"/>
      <c r="H231" s="240">
        <v>12.782</v>
      </c>
      <c r="I231" s="241"/>
      <c r="J231" s="237"/>
      <c r="K231" s="237"/>
      <c r="L231" s="242"/>
      <c r="M231" s="243"/>
      <c r="N231" s="244"/>
      <c r="O231" s="244"/>
      <c r="P231" s="244"/>
      <c r="Q231" s="244"/>
      <c r="R231" s="244"/>
      <c r="S231" s="244"/>
      <c r="T231" s="24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6" t="s">
        <v>138</v>
      </c>
      <c r="AU231" s="246" t="s">
        <v>82</v>
      </c>
      <c r="AV231" s="14" t="s">
        <v>82</v>
      </c>
      <c r="AW231" s="14" t="s">
        <v>33</v>
      </c>
      <c r="AX231" s="14" t="s">
        <v>72</v>
      </c>
      <c r="AY231" s="246" t="s">
        <v>122</v>
      </c>
    </row>
    <row r="232" s="14" customFormat="1">
      <c r="A232" s="14"/>
      <c r="B232" s="236"/>
      <c r="C232" s="237"/>
      <c r="D232" s="227" t="s">
        <v>138</v>
      </c>
      <c r="E232" s="238" t="s">
        <v>19</v>
      </c>
      <c r="F232" s="239" t="s">
        <v>645</v>
      </c>
      <c r="G232" s="237"/>
      <c r="H232" s="240">
        <v>19.449999999999999</v>
      </c>
      <c r="I232" s="241"/>
      <c r="J232" s="237"/>
      <c r="K232" s="237"/>
      <c r="L232" s="242"/>
      <c r="M232" s="243"/>
      <c r="N232" s="244"/>
      <c r="O232" s="244"/>
      <c r="P232" s="244"/>
      <c r="Q232" s="244"/>
      <c r="R232" s="244"/>
      <c r="S232" s="244"/>
      <c r="T232" s="245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6" t="s">
        <v>138</v>
      </c>
      <c r="AU232" s="246" t="s">
        <v>82</v>
      </c>
      <c r="AV232" s="14" t="s">
        <v>82</v>
      </c>
      <c r="AW232" s="14" t="s">
        <v>33</v>
      </c>
      <c r="AX232" s="14" t="s">
        <v>72</v>
      </c>
      <c r="AY232" s="246" t="s">
        <v>122</v>
      </c>
    </row>
    <row r="233" s="14" customFormat="1">
      <c r="A233" s="14"/>
      <c r="B233" s="236"/>
      <c r="C233" s="237"/>
      <c r="D233" s="227" t="s">
        <v>138</v>
      </c>
      <c r="E233" s="238" t="s">
        <v>19</v>
      </c>
      <c r="F233" s="239" t="s">
        <v>646</v>
      </c>
      <c r="G233" s="237"/>
      <c r="H233" s="240">
        <v>-0.13</v>
      </c>
      <c r="I233" s="241"/>
      <c r="J233" s="237"/>
      <c r="K233" s="237"/>
      <c r="L233" s="242"/>
      <c r="M233" s="243"/>
      <c r="N233" s="244"/>
      <c r="O233" s="244"/>
      <c r="P233" s="244"/>
      <c r="Q233" s="244"/>
      <c r="R233" s="244"/>
      <c r="S233" s="244"/>
      <c r="T233" s="245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6" t="s">
        <v>138</v>
      </c>
      <c r="AU233" s="246" t="s">
        <v>82</v>
      </c>
      <c r="AV233" s="14" t="s">
        <v>82</v>
      </c>
      <c r="AW233" s="14" t="s">
        <v>33</v>
      </c>
      <c r="AX233" s="14" t="s">
        <v>72</v>
      </c>
      <c r="AY233" s="246" t="s">
        <v>122</v>
      </c>
    </row>
    <row r="234" s="14" customFormat="1">
      <c r="A234" s="14"/>
      <c r="B234" s="236"/>
      <c r="C234" s="237"/>
      <c r="D234" s="227" t="s">
        <v>138</v>
      </c>
      <c r="E234" s="238" t="s">
        <v>19</v>
      </c>
      <c r="F234" s="239" t="s">
        <v>633</v>
      </c>
      <c r="G234" s="237"/>
      <c r="H234" s="240">
        <v>1.2</v>
      </c>
      <c r="I234" s="241"/>
      <c r="J234" s="237"/>
      <c r="K234" s="237"/>
      <c r="L234" s="242"/>
      <c r="M234" s="243"/>
      <c r="N234" s="244"/>
      <c r="O234" s="244"/>
      <c r="P234" s="244"/>
      <c r="Q234" s="244"/>
      <c r="R234" s="244"/>
      <c r="S234" s="244"/>
      <c r="T234" s="245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6" t="s">
        <v>138</v>
      </c>
      <c r="AU234" s="246" t="s">
        <v>82</v>
      </c>
      <c r="AV234" s="14" t="s">
        <v>82</v>
      </c>
      <c r="AW234" s="14" t="s">
        <v>33</v>
      </c>
      <c r="AX234" s="14" t="s">
        <v>72</v>
      </c>
      <c r="AY234" s="246" t="s">
        <v>122</v>
      </c>
    </row>
    <row r="235" s="16" customFormat="1">
      <c r="A235" s="16"/>
      <c r="B235" s="258"/>
      <c r="C235" s="259"/>
      <c r="D235" s="227" t="s">
        <v>138</v>
      </c>
      <c r="E235" s="260" t="s">
        <v>19</v>
      </c>
      <c r="F235" s="261" t="s">
        <v>158</v>
      </c>
      <c r="G235" s="259"/>
      <c r="H235" s="262">
        <v>75.228000000000009</v>
      </c>
      <c r="I235" s="263"/>
      <c r="J235" s="259"/>
      <c r="K235" s="259"/>
      <c r="L235" s="264"/>
      <c r="M235" s="265"/>
      <c r="N235" s="266"/>
      <c r="O235" s="266"/>
      <c r="P235" s="266"/>
      <c r="Q235" s="266"/>
      <c r="R235" s="266"/>
      <c r="S235" s="266"/>
      <c r="T235" s="267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T235" s="268" t="s">
        <v>138</v>
      </c>
      <c r="AU235" s="268" t="s">
        <v>82</v>
      </c>
      <c r="AV235" s="16" t="s">
        <v>130</v>
      </c>
      <c r="AW235" s="16" t="s">
        <v>33</v>
      </c>
      <c r="AX235" s="16" t="s">
        <v>80</v>
      </c>
      <c r="AY235" s="268" t="s">
        <v>122</v>
      </c>
    </row>
    <row r="236" s="2" customFormat="1" ht="16.5" customHeight="1">
      <c r="A236" s="41"/>
      <c r="B236" s="42"/>
      <c r="C236" s="207" t="s">
        <v>337</v>
      </c>
      <c r="D236" s="207" t="s">
        <v>125</v>
      </c>
      <c r="E236" s="208" t="s">
        <v>361</v>
      </c>
      <c r="F236" s="209" t="s">
        <v>362</v>
      </c>
      <c r="G236" s="210" t="s">
        <v>356</v>
      </c>
      <c r="H236" s="211">
        <v>65.049999999999997</v>
      </c>
      <c r="I236" s="212"/>
      <c r="J236" s="213">
        <f>ROUND(I236*H236,2)</f>
        <v>0</v>
      </c>
      <c r="K236" s="209" t="s">
        <v>129</v>
      </c>
      <c r="L236" s="47"/>
      <c r="M236" s="214" t="s">
        <v>19</v>
      </c>
      <c r="N236" s="215" t="s">
        <v>43</v>
      </c>
      <c r="O236" s="87"/>
      <c r="P236" s="216">
        <f>O236*H236</f>
        <v>0</v>
      </c>
      <c r="Q236" s="216">
        <v>0</v>
      </c>
      <c r="R236" s="216">
        <f>Q236*H236</f>
        <v>0</v>
      </c>
      <c r="S236" s="216">
        <v>0.00029999999999999997</v>
      </c>
      <c r="T236" s="217">
        <f>S236*H236</f>
        <v>0.019514999999999998</v>
      </c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R236" s="218" t="s">
        <v>251</v>
      </c>
      <c r="AT236" s="218" t="s">
        <v>125</v>
      </c>
      <c r="AU236" s="218" t="s">
        <v>82</v>
      </c>
      <c r="AY236" s="20" t="s">
        <v>122</v>
      </c>
      <c r="BE236" s="219">
        <f>IF(N236="základní",J236,0)</f>
        <v>0</v>
      </c>
      <c r="BF236" s="219">
        <f>IF(N236="snížená",J236,0)</f>
        <v>0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20" t="s">
        <v>80</v>
      </c>
      <c r="BK236" s="219">
        <f>ROUND(I236*H236,2)</f>
        <v>0</v>
      </c>
      <c r="BL236" s="20" t="s">
        <v>251</v>
      </c>
      <c r="BM236" s="218" t="s">
        <v>701</v>
      </c>
    </row>
    <row r="237" s="2" customFormat="1">
      <c r="A237" s="41"/>
      <c r="B237" s="42"/>
      <c r="C237" s="43"/>
      <c r="D237" s="220" t="s">
        <v>132</v>
      </c>
      <c r="E237" s="43"/>
      <c r="F237" s="221" t="s">
        <v>364</v>
      </c>
      <c r="G237" s="43"/>
      <c r="H237" s="43"/>
      <c r="I237" s="222"/>
      <c r="J237" s="43"/>
      <c r="K237" s="43"/>
      <c r="L237" s="47"/>
      <c r="M237" s="223"/>
      <c r="N237" s="224"/>
      <c r="O237" s="87"/>
      <c r="P237" s="87"/>
      <c r="Q237" s="87"/>
      <c r="R237" s="87"/>
      <c r="S237" s="87"/>
      <c r="T237" s="88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T237" s="20" t="s">
        <v>132</v>
      </c>
      <c r="AU237" s="20" t="s">
        <v>82</v>
      </c>
    </row>
    <row r="238" s="14" customFormat="1">
      <c r="A238" s="14"/>
      <c r="B238" s="236"/>
      <c r="C238" s="237"/>
      <c r="D238" s="227" t="s">
        <v>138</v>
      </c>
      <c r="E238" s="238" t="s">
        <v>19</v>
      </c>
      <c r="F238" s="239" t="s">
        <v>702</v>
      </c>
      <c r="G238" s="237"/>
      <c r="H238" s="240">
        <v>65.049999999999997</v>
      </c>
      <c r="I238" s="241"/>
      <c r="J238" s="237"/>
      <c r="K238" s="237"/>
      <c r="L238" s="242"/>
      <c r="M238" s="243"/>
      <c r="N238" s="244"/>
      <c r="O238" s="244"/>
      <c r="P238" s="244"/>
      <c r="Q238" s="244"/>
      <c r="R238" s="244"/>
      <c r="S238" s="244"/>
      <c r="T238" s="24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6" t="s">
        <v>138</v>
      </c>
      <c r="AU238" s="246" t="s">
        <v>82</v>
      </c>
      <c r="AV238" s="14" t="s">
        <v>82</v>
      </c>
      <c r="AW238" s="14" t="s">
        <v>33</v>
      </c>
      <c r="AX238" s="14" t="s">
        <v>80</v>
      </c>
      <c r="AY238" s="246" t="s">
        <v>122</v>
      </c>
    </row>
    <row r="239" s="2" customFormat="1" ht="24.15" customHeight="1">
      <c r="A239" s="41"/>
      <c r="B239" s="42"/>
      <c r="C239" s="207" t="s">
        <v>344</v>
      </c>
      <c r="D239" s="207" t="s">
        <v>125</v>
      </c>
      <c r="E239" s="208" t="s">
        <v>373</v>
      </c>
      <c r="F239" s="209" t="s">
        <v>374</v>
      </c>
      <c r="G239" s="210" t="s">
        <v>128</v>
      </c>
      <c r="H239" s="211">
        <v>75.227999999999994</v>
      </c>
      <c r="I239" s="212"/>
      <c r="J239" s="213">
        <f>ROUND(I239*H239,2)</f>
        <v>0</v>
      </c>
      <c r="K239" s="209" t="s">
        <v>129</v>
      </c>
      <c r="L239" s="47"/>
      <c r="M239" s="214" t="s">
        <v>19</v>
      </c>
      <c r="N239" s="215" t="s">
        <v>43</v>
      </c>
      <c r="O239" s="87"/>
      <c r="P239" s="216">
        <f>O239*H239</f>
        <v>0</v>
      </c>
      <c r="Q239" s="216">
        <v>0</v>
      </c>
      <c r="R239" s="216">
        <f>Q239*H239</f>
        <v>0</v>
      </c>
      <c r="S239" s="216">
        <v>0</v>
      </c>
      <c r="T239" s="217">
        <f>S239*H239</f>
        <v>0</v>
      </c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R239" s="218" t="s">
        <v>251</v>
      </c>
      <c r="AT239" s="218" t="s">
        <v>125</v>
      </c>
      <c r="AU239" s="218" t="s">
        <v>82</v>
      </c>
      <c r="AY239" s="20" t="s">
        <v>122</v>
      </c>
      <c r="BE239" s="219">
        <f>IF(N239="základní",J239,0)</f>
        <v>0</v>
      </c>
      <c r="BF239" s="219">
        <f>IF(N239="snížená",J239,0)</f>
        <v>0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20" t="s">
        <v>80</v>
      </c>
      <c r="BK239" s="219">
        <f>ROUND(I239*H239,2)</f>
        <v>0</v>
      </c>
      <c r="BL239" s="20" t="s">
        <v>251</v>
      </c>
      <c r="BM239" s="218" t="s">
        <v>703</v>
      </c>
    </row>
    <row r="240" s="2" customFormat="1">
      <c r="A240" s="41"/>
      <c r="B240" s="42"/>
      <c r="C240" s="43"/>
      <c r="D240" s="220" t="s">
        <v>132</v>
      </c>
      <c r="E240" s="43"/>
      <c r="F240" s="221" t="s">
        <v>376</v>
      </c>
      <c r="G240" s="43"/>
      <c r="H240" s="43"/>
      <c r="I240" s="222"/>
      <c r="J240" s="43"/>
      <c r="K240" s="43"/>
      <c r="L240" s="47"/>
      <c r="M240" s="223"/>
      <c r="N240" s="224"/>
      <c r="O240" s="87"/>
      <c r="P240" s="87"/>
      <c r="Q240" s="87"/>
      <c r="R240" s="87"/>
      <c r="S240" s="87"/>
      <c r="T240" s="88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T240" s="20" t="s">
        <v>132</v>
      </c>
      <c r="AU240" s="20" t="s">
        <v>82</v>
      </c>
    </row>
    <row r="241" s="2" customFormat="1" ht="16.5" customHeight="1">
      <c r="A241" s="41"/>
      <c r="B241" s="42"/>
      <c r="C241" s="207" t="s">
        <v>353</v>
      </c>
      <c r="D241" s="207" t="s">
        <v>125</v>
      </c>
      <c r="E241" s="208" t="s">
        <v>384</v>
      </c>
      <c r="F241" s="209" t="s">
        <v>385</v>
      </c>
      <c r="G241" s="210" t="s">
        <v>128</v>
      </c>
      <c r="H241" s="211">
        <v>156.696</v>
      </c>
      <c r="I241" s="212"/>
      <c r="J241" s="213">
        <f>ROUND(I241*H241,2)</f>
        <v>0</v>
      </c>
      <c r="K241" s="209" t="s">
        <v>129</v>
      </c>
      <c r="L241" s="47"/>
      <c r="M241" s="214" t="s">
        <v>19</v>
      </c>
      <c r="N241" s="215" t="s">
        <v>43</v>
      </c>
      <c r="O241" s="87"/>
      <c r="P241" s="216">
        <f>O241*H241</f>
        <v>0</v>
      </c>
      <c r="Q241" s="216">
        <v>0</v>
      </c>
      <c r="R241" s="216">
        <f>Q241*H241</f>
        <v>0</v>
      </c>
      <c r="S241" s="216">
        <v>0</v>
      </c>
      <c r="T241" s="217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18" t="s">
        <v>251</v>
      </c>
      <c r="AT241" s="218" t="s">
        <v>125</v>
      </c>
      <c r="AU241" s="218" t="s">
        <v>82</v>
      </c>
      <c r="AY241" s="20" t="s">
        <v>122</v>
      </c>
      <c r="BE241" s="219">
        <f>IF(N241="základní",J241,0)</f>
        <v>0</v>
      </c>
      <c r="BF241" s="219">
        <f>IF(N241="snížená",J241,0)</f>
        <v>0</v>
      </c>
      <c r="BG241" s="219">
        <f>IF(N241="zákl. přenesená",J241,0)</f>
        <v>0</v>
      </c>
      <c r="BH241" s="219">
        <f>IF(N241="sníž. přenesená",J241,0)</f>
        <v>0</v>
      </c>
      <c r="BI241" s="219">
        <f>IF(N241="nulová",J241,0)</f>
        <v>0</v>
      </c>
      <c r="BJ241" s="20" t="s">
        <v>80</v>
      </c>
      <c r="BK241" s="219">
        <f>ROUND(I241*H241,2)</f>
        <v>0</v>
      </c>
      <c r="BL241" s="20" t="s">
        <v>251</v>
      </c>
      <c r="BM241" s="218" t="s">
        <v>704</v>
      </c>
    </row>
    <row r="242" s="2" customFormat="1">
      <c r="A242" s="41"/>
      <c r="B242" s="42"/>
      <c r="C242" s="43"/>
      <c r="D242" s="220" t="s">
        <v>132</v>
      </c>
      <c r="E242" s="43"/>
      <c r="F242" s="221" t="s">
        <v>387</v>
      </c>
      <c r="G242" s="43"/>
      <c r="H242" s="43"/>
      <c r="I242" s="222"/>
      <c r="J242" s="43"/>
      <c r="K242" s="43"/>
      <c r="L242" s="47"/>
      <c r="M242" s="223"/>
      <c r="N242" s="224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132</v>
      </c>
      <c r="AU242" s="20" t="s">
        <v>82</v>
      </c>
    </row>
    <row r="243" s="13" customFormat="1">
      <c r="A243" s="13"/>
      <c r="B243" s="225"/>
      <c r="C243" s="226"/>
      <c r="D243" s="227" t="s">
        <v>138</v>
      </c>
      <c r="E243" s="228" t="s">
        <v>19</v>
      </c>
      <c r="F243" s="229" t="s">
        <v>705</v>
      </c>
      <c r="G243" s="226"/>
      <c r="H243" s="228" t="s">
        <v>19</v>
      </c>
      <c r="I243" s="230"/>
      <c r="J243" s="226"/>
      <c r="K243" s="226"/>
      <c r="L243" s="231"/>
      <c r="M243" s="232"/>
      <c r="N243" s="233"/>
      <c r="O243" s="233"/>
      <c r="P243" s="233"/>
      <c r="Q243" s="233"/>
      <c r="R243" s="233"/>
      <c r="S243" s="233"/>
      <c r="T243" s="23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5" t="s">
        <v>138</v>
      </c>
      <c r="AU243" s="235" t="s">
        <v>82</v>
      </c>
      <c r="AV243" s="13" t="s">
        <v>80</v>
      </c>
      <c r="AW243" s="13" t="s">
        <v>33</v>
      </c>
      <c r="AX243" s="13" t="s">
        <v>72</v>
      </c>
      <c r="AY243" s="235" t="s">
        <v>122</v>
      </c>
    </row>
    <row r="244" s="14" customFormat="1">
      <c r="A244" s="14"/>
      <c r="B244" s="236"/>
      <c r="C244" s="237"/>
      <c r="D244" s="227" t="s">
        <v>138</v>
      </c>
      <c r="E244" s="238" t="s">
        <v>19</v>
      </c>
      <c r="F244" s="239" t="s">
        <v>706</v>
      </c>
      <c r="G244" s="237"/>
      <c r="H244" s="240">
        <v>156.696</v>
      </c>
      <c r="I244" s="241"/>
      <c r="J244" s="237"/>
      <c r="K244" s="237"/>
      <c r="L244" s="242"/>
      <c r="M244" s="243"/>
      <c r="N244" s="244"/>
      <c r="O244" s="244"/>
      <c r="P244" s="244"/>
      <c r="Q244" s="244"/>
      <c r="R244" s="244"/>
      <c r="S244" s="244"/>
      <c r="T244" s="24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6" t="s">
        <v>138</v>
      </c>
      <c r="AU244" s="246" t="s">
        <v>82</v>
      </c>
      <c r="AV244" s="14" t="s">
        <v>82</v>
      </c>
      <c r="AW244" s="14" t="s">
        <v>33</v>
      </c>
      <c r="AX244" s="14" t="s">
        <v>80</v>
      </c>
      <c r="AY244" s="246" t="s">
        <v>122</v>
      </c>
    </row>
    <row r="245" s="2" customFormat="1" ht="16.5" customHeight="1">
      <c r="A245" s="41"/>
      <c r="B245" s="42"/>
      <c r="C245" s="207" t="s">
        <v>360</v>
      </c>
      <c r="D245" s="207" t="s">
        <v>125</v>
      </c>
      <c r="E245" s="208" t="s">
        <v>391</v>
      </c>
      <c r="F245" s="209" t="s">
        <v>392</v>
      </c>
      <c r="G245" s="210" t="s">
        <v>128</v>
      </c>
      <c r="H245" s="211">
        <v>156.696</v>
      </c>
      <c r="I245" s="212"/>
      <c r="J245" s="213">
        <f>ROUND(I245*H245,2)</f>
        <v>0</v>
      </c>
      <c r="K245" s="209" t="s">
        <v>129</v>
      </c>
      <c r="L245" s="47"/>
      <c r="M245" s="214" t="s">
        <v>19</v>
      </c>
      <c r="N245" s="215" t="s">
        <v>43</v>
      </c>
      <c r="O245" s="87"/>
      <c r="P245" s="216">
        <f>O245*H245</f>
        <v>0</v>
      </c>
      <c r="Q245" s="216">
        <v>3.0000000000000001E-05</v>
      </c>
      <c r="R245" s="216">
        <f>Q245*H245</f>
        <v>0.0047008800000000002</v>
      </c>
      <c r="S245" s="216">
        <v>0</v>
      </c>
      <c r="T245" s="217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18" t="s">
        <v>251</v>
      </c>
      <c r="AT245" s="218" t="s">
        <v>125</v>
      </c>
      <c r="AU245" s="218" t="s">
        <v>82</v>
      </c>
      <c r="AY245" s="20" t="s">
        <v>122</v>
      </c>
      <c r="BE245" s="219">
        <f>IF(N245="základní",J245,0)</f>
        <v>0</v>
      </c>
      <c r="BF245" s="219">
        <f>IF(N245="snížená",J245,0)</f>
        <v>0</v>
      </c>
      <c r="BG245" s="219">
        <f>IF(N245="zákl. přenesená",J245,0)</f>
        <v>0</v>
      </c>
      <c r="BH245" s="219">
        <f>IF(N245="sníž. přenesená",J245,0)</f>
        <v>0</v>
      </c>
      <c r="BI245" s="219">
        <f>IF(N245="nulová",J245,0)</f>
        <v>0</v>
      </c>
      <c r="BJ245" s="20" t="s">
        <v>80</v>
      </c>
      <c r="BK245" s="219">
        <f>ROUND(I245*H245,2)</f>
        <v>0</v>
      </c>
      <c r="BL245" s="20" t="s">
        <v>251</v>
      </c>
      <c r="BM245" s="218" t="s">
        <v>707</v>
      </c>
    </row>
    <row r="246" s="2" customFormat="1">
      <c r="A246" s="41"/>
      <c r="B246" s="42"/>
      <c r="C246" s="43"/>
      <c r="D246" s="220" t="s">
        <v>132</v>
      </c>
      <c r="E246" s="43"/>
      <c r="F246" s="221" t="s">
        <v>394</v>
      </c>
      <c r="G246" s="43"/>
      <c r="H246" s="43"/>
      <c r="I246" s="222"/>
      <c r="J246" s="43"/>
      <c r="K246" s="43"/>
      <c r="L246" s="47"/>
      <c r="M246" s="223"/>
      <c r="N246" s="224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132</v>
      </c>
      <c r="AU246" s="20" t="s">
        <v>82</v>
      </c>
    </row>
    <row r="247" s="13" customFormat="1">
      <c r="A247" s="13"/>
      <c r="B247" s="225"/>
      <c r="C247" s="226"/>
      <c r="D247" s="227" t="s">
        <v>138</v>
      </c>
      <c r="E247" s="228" t="s">
        <v>19</v>
      </c>
      <c r="F247" s="229" t="s">
        <v>708</v>
      </c>
      <c r="G247" s="226"/>
      <c r="H247" s="228" t="s">
        <v>19</v>
      </c>
      <c r="I247" s="230"/>
      <c r="J247" s="226"/>
      <c r="K247" s="226"/>
      <c r="L247" s="231"/>
      <c r="M247" s="232"/>
      <c r="N247" s="233"/>
      <c r="O247" s="233"/>
      <c r="P247" s="233"/>
      <c r="Q247" s="233"/>
      <c r="R247" s="233"/>
      <c r="S247" s="233"/>
      <c r="T247" s="23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5" t="s">
        <v>138</v>
      </c>
      <c r="AU247" s="235" t="s">
        <v>82</v>
      </c>
      <c r="AV247" s="13" t="s">
        <v>80</v>
      </c>
      <c r="AW247" s="13" t="s">
        <v>33</v>
      </c>
      <c r="AX247" s="13" t="s">
        <v>72</v>
      </c>
      <c r="AY247" s="235" t="s">
        <v>122</v>
      </c>
    </row>
    <row r="248" s="14" customFormat="1">
      <c r="A248" s="14"/>
      <c r="B248" s="236"/>
      <c r="C248" s="237"/>
      <c r="D248" s="227" t="s">
        <v>138</v>
      </c>
      <c r="E248" s="238" t="s">
        <v>19</v>
      </c>
      <c r="F248" s="239" t="s">
        <v>706</v>
      </c>
      <c r="G248" s="237"/>
      <c r="H248" s="240">
        <v>156.696</v>
      </c>
      <c r="I248" s="241"/>
      <c r="J248" s="237"/>
      <c r="K248" s="237"/>
      <c r="L248" s="242"/>
      <c r="M248" s="243"/>
      <c r="N248" s="244"/>
      <c r="O248" s="244"/>
      <c r="P248" s="244"/>
      <c r="Q248" s="244"/>
      <c r="R248" s="244"/>
      <c r="S248" s="244"/>
      <c r="T248" s="245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6" t="s">
        <v>138</v>
      </c>
      <c r="AU248" s="246" t="s">
        <v>82</v>
      </c>
      <c r="AV248" s="14" t="s">
        <v>82</v>
      </c>
      <c r="AW248" s="14" t="s">
        <v>33</v>
      </c>
      <c r="AX248" s="14" t="s">
        <v>80</v>
      </c>
      <c r="AY248" s="246" t="s">
        <v>122</v>
      </c>
    </row>
    <row r="249" s="2" customFormat="1" ht="24.15" customHeight="1">
      <c r="A249" s="41"/>
      <c r="B249" s="42"/>
      <c r="C249" s="207" t="s">
        <v>367</v>
      </c>
      <c r="D249" s="207" t="s">
        <v>125</v>
      </c>
      <c r="E249" s="208" t="s">
        <v>397</v>
      </c>
      <c r="F249" s="209" t="s">
        <v>398</v>
      </c>
      <c r="G249" s="210" t="s">
        <v>128</v>
      </c>
      <c r="H249" s="211">
        <v>78.347999999999999</v>
      </c>
      <c r="I249" s="212"/>
      <c r="J249" s="213">
        <f>ROUND(I249*H249,2)</f>
        <v>0</v>
      </c>
      <c r="K249" s="209" t="s">
        <v>129</v>
      </c>
      <c r="L249" s="47"/>
      <c r="M249" s="214" t="s">
        <v>19</v>
      </c>
      <c r="N249" s="215" t="s">
        <v>43</v>
      </c>
      <c r="O249" s="87"/>
      <c r="P249" s="216">
        <f>O249*H249</f>
        <v>0</v>
      </c>
      <c r="Q249" s="216">
        <v>0.022499999999999999</v>
      </c>
      <c r="R249" s="216">
        <f>Q249*H249</f>
        <v>1.7628299999999999</v>
      </c>
      <c r="S249" s="216">
        <v>0</v>
      </c>
      <c r="T249" s="217">
        <f>S249*H249</f>
        <v>0</v>
      </c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R249" s="218" t="s">
        <v>251</v>
      </c>
      <c r="AT249" s="218" t="s">
        <v>125</v>
      </c>
      <c r="AU249" s="218" t="s">
        <v>82</v>
      </c>
      <c r="AY249" s="20" t="s">
        <v>122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20" t="s">
        <v>80</v>
      </c>
      <c r="BK249" s="219">
        <f>ROUND(I249*H249,2)</f>
        <v>0</v>
      </c>
      <c r="BL249" s="20" t="s">
        <v>251</v>
      </c>
      <c r="BM249" s="218" t="s">
        <v>709</v>
      </c>
    </row>
    <row r="250" s="2" customFormat="1">
      <c r="A250" s="41"/>
      <c r="B250" s="42"/>
      <c r="C250" s="43"/>
      <c r="D250" s="220" t="s">
        <v>132</v>
      </c>
      <c r="E250" s="43"/>
      <c r="F250" s="221" t="s">
        <v>400</v>
      </c>
      <c r="G250" s="43"/>
      <c r="H250" s="43"/>
      <c r="I250" s="222"/>
      <c r="J250" s="43"/>
      <c r="K250" s="43"/>
      <c r="L250" s="47"/>
      <c r="M250" s="223"/>
      <c r="N250" s="224"/>
      <c r="O250" s="87"/>
      <c r="P250" s="87"/>
      <c r="Q250" s="87"/>
      <c r="R250" s="87"/>
      <c r="S250" s="87"/>
      <c r="T250" s="88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T250" s="20" t="s">
        <v>132</v>
      </c>
      <c r="AU250" s="20" t="s">
        <v>82</v>
      </c>
    </row>
    <row r="251" s="14" customFormat="1">
      <c r="A251" s="14"/>
      <c r="B251" s="236"/>
      <c r="C251" s="237"/>
      <c r="D251" s="227" t="s">
        <v>138</v>
      </c>
      <c r="E251" s="238" t="s">
        <v>19</v>
      </c>
      <c r="F251" s="239" t="s">
        <v>710</v>
      </c>
      <c r="G251" s="237"/>
      <c r="H251" s="240">
        <v>78.347999999999999</v>
      </c>
      <c r="I251" s="241"/>
      <c r="J251" s="237"/>
      <c r="K251" s="237"/>
      <c r="L251" s="242"/>
      <c r="M251" s="243"/>
      <c r="N251" s="244"/>
      <c r="O251" s="244"/>
      <c r="P251" s="244"/>
      <c r="Q251" s="244"/>
      <c r="R251" s="244"/>
      <c r="S251" s="244"/>
      <c r="T251" s="245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6" t="s">
        <v>138</v>
      </c>
      <c r="AU251" s="246" t="s">
        <v>82</v>
      </c>
      <c r="AV251" s="14" t="s">
        <v>82</v>
      </c>
      <c r="AW251" s="14" t="s">
        <v>33</v>
      </c>
      <c r="AX251" s="14" t="s">
        <v>80</v>
      </c>
      <c r="AY251" s="246" t="s">
        <v>122</v>
      </c>
    </row>
    <row r="252" s="2" customFormat="1" ht="16.5" customHeight="1">
      <c r="A252" s="41"/>
      <c r="B252" s="42"/>
      <c r="C252" s="207" t="s">
        <v>372</v>
      </c>
      <c r="D252" s="207" t="s">
        <v>125</v>
      </c>
      <c r="E252" s="208" t="s">
        <v>415</v>
      </c>
      <c r="F252" s="209" t="s">
        <v>416</v>
      </c>
      <c r="G252" s="210" t="s">
        <v>128</v>
      </c>
      <c r="H252" s="211">
        <v>78.347999999999999</v>
      </c>
      <c r="I252" s="212"/>
      <c r="J252" s="213">
        <f>ROUND(I252*H252,2)</f>
        <v>0</v>
      </c>
      <c r="K252" s="209" t="s">
        <v>129</v>
      </c>
      <c r="L252" s="47"/>
      <c r="M252" s="214" t="s">
        <v>19</v>
      </c>
      <c r="N252" s="215" t="s">
        <v>43</v>
      </c>
      <c r="O252" s="87"/>
      <c r="P252" s="216">
        <f>O252*H252</f>
        <v>0</v>
      </c>
      <c r="Q252" s="216">
        <v>0.00029999999999999997</v>
      </c>
      <c r="R252" s="216">
        <f>Q252*H252</f>
        <v>0.023504399999999998</v>
      </c>
      <c r="S252" s="216">
        <v>0</v>
      </c>
      <c r="T252" s="217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18" t="s">
        <v>251</v>
      </c>
      <c r="AT252" s="218" t="s">
        <v>125</v>
      </c>
      <c r="AU252" s="218" t="s">
        <v>82</v>
      </c>
      <c r="AY252" s="20" t="s">
        <v>122</v>
      </c>
      <c r="BE252" s="219">
        <f>IF(N252="základní",J252,0)</f>
        <v>0</v>
      </c>
      <c r="BF252" s="219">
        <f>IF(N252="snížená",J252,0)</f>
        <v>0</v>
      </c>
      <c r="BG252" s="219">
        <f>IF(N252="zákl. přenesená",J252,0)</f>
        <v>0</v>
      </c>
      <c r="BH252" s="219">
        <f>IF(N252="sníž. přenesená",J252,0)</f>
        <v>0</v>
      </c>
      <c r="BI252" s="219">
        <f>IF(N252="nulová",J252,0)</f>
        <v>0</v>
      </c>
      <c r="BJ252" s="20" t="s">
        <v>80</v>
      </c>
      <c r="BK252" s="219">
        <f>ROUND(I252*H252,2)</f>
        <v>0</v>
      </c>
      <c r="BL252" s="20" t="s">
        <v>251</v>
      </c>
      <c r="BM252" s="218" t="s">
        <v>711</v>
      </c>
    </row>
    <row r="253" s="2" customFormat="1">
      <c r="A253" s="41"/>
      <c r="B253" s="42"/>
      <c r="C253" s="43"/>
      <c r="D253" s="220" t="s">
        <v>132</v>
      </c>
      <c r="E253" s="43"/>
      <c r="F253" s="221" t="s">
        <v>418</v>
      </c>
      <c r="G253" s="43"/>
      <c r="H253" s="43"/>
      <c r="I253" s="222"/>
      <c r="J253" s="43"/>
      <c r="K253" s="43"/>
      <c r="L253" s="47"/>
      <c r="M253" s="223"/>
      <c r="N253" s="224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20" t="s">
        <v>132</v>
      </c>
      <c r="AU253" s="20" t="s">
        <v>82</v>
      </c>
    </row>
    <row r="254" s="2" customFormat="1" ht="24.15" customHeight="1">
      <c r="A254" s="41"/>
      <c r="B254" s="42"/>
      <c r="C254" s="270" t="s">
        <v>377</v>
      </c>
      <c r="D254" s="270" t="s">
        <v>298</v>
      </c>
      <c r="E254" s="271" t="s">
        <v>428</v>
      </c>
      <c r="F254" s="272" t="s">
        <v>429</v>
      </c>
      <c r="G254" s="273" t="s">
        <v>128</v>
      </c>
      <c r="H254" s="274">
        <v>86.183000000000007</v>
      </c>
      <c r="I254" s="275"/>
      <c r="J254" s="276">
        <f>ROUND(I254*H254,2)</f>
        <v>0</v>
      </c>
      <c r="K254" s="272" t="s">
        <v>19</v>
      </c>
      <c r="L254" s="277"/>
      <c r="M254" s="278" t="s">
        <v>19</v>
      </c>
      <c r="N254" s="279" t="s">
        <v>43</v>
      </c>
      <c r="O254" s="87"/>
      <c r="P254" s="216">
        <f>O254*H254</f>
        <v>0</v>
      </c>
      <c r="Q254" s="216">
        <v>0.0036800000000000001</v>
      </c>
      <c r="R254" s="216">
        <f>Q254*H254</f>
        <v>0.31715344000000001</v>
      </c>
      <c r="S254" s="216">
        <v>0</v>
      </c>
      <c r="T254" s="217">
        <f>S254*H254</f>
        <v>0</v>
      </c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R254" s="218" t="s">
        <v>301</v>
      </c>
      <c r="AT254" s="218" t="s">
        <v>298</v>
      </c>
      <c r="AU254" s="218" t="s">
        <v>82</v>
      </c>
      <c r="AY254" s="20" t="s">
        <v>122</v>
      </c>
      <c r="BE254" s="219">
        <f>IF(N254="základní",J254,0)</f>
        <v>0</v>
      </c>
      <c r="BF254" s="219">
        <f>IF(N254="snížená",J254,0)</f>
        <v>0</v>
      </c>
      <c r="BG254" s="219">
        <f>IF(N254="zákl. přenesená",J254,0)</f>
        <v>0</v>
      </c>
      <c r="BH254" s="219">
        <f>IF(N254="sníž. přenesená",J254,0)</f>
        <v>0</v>
      </c>
      <c r="BI254" s="219">
        <f>IF(N254="nulová",J254,0)</f>
        <v>0</v>
      </c>
      <c r="BJ254" s="20" t="s">
        <v>80</v>
      </c>
      <c r="BK254" s="219">
        <f>ROUND(I254*H254,2)</f>
        <v>0</v>
      </c>
      <c r="BL254" s="20" t="s">
        <v>251</v>
      </c>
      <c r="BM254" s="218" t="s">
        <v>712</v>
      </c>
    </row>
    <row r="255" s="14" customFormat="1">
      <c r="A255" s="14"/>
      <c r="B255" s="236"/>
      <c r="C255" s="237"/>
      <c r="D255" s="227" t="s">
        <v>138</v>
      </c>
      <c r="E255" s="237"/>
      <c r="F255" s="239" t="s">
        <v>713</v>
      </c>
      <c r="G255" s="237"/>
      <c r="H255" s="240">
        <v>86.183000000000007</v>
      </c>
      <c r="I255" s="241"/>
      <c r="J255" s="237"/>
      <c r="K255" s="237"/>
      <c r="L255" s="242"/>
      <c r="M255" s="243"/>
      <c r="N255" s="244"/>
      <c r="O255" s="244"/>
      <c r="P255" s="244"/>
      <c r="Q255" s="244"/>
      <c r="R255" s="244"/>
      <c r="S255" s="244"/>
      <c r="T255" s="245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6" t="s">
        <v>138</v>
      </c>
      <c r="AU255" s="246" t="s">
        <v>82</v>
      </c>
      <c r="AV255" s="14" t="s">
        <v>82</v>
      </c>
      <c r="AW255" s="14" t="s">
        <v>4</v>
      </c>
      <c r="AX255" s="14" t="s">
        <v>80</v>
      </c>
      <c r="AY255" s="246" t="s">
        <v>122</v>
      </c>
    </row>
    <row r="256" s="2" customFormat="1" ht="16.5" customHeight="1">
      <c r="A256" s="41"/>
      <c r="B256" s="42"/>
      <c r="C256" s="207" t="s">
        <v>383</v>
      </c>
      <c r="D256" s="207" t="s">
        <v>125</v>
      </c>
      <c r="E256" s="208" t="s">
        <v>434</v>
      </c>
      <c r="F256" s="209" t="s">
        <v>435</v>
      </c>
      <c r="G256" s="210" t="s">
        <v>356</v>
      </c>
      <c r="H256" s="211">
        <v>70.200000000000003</v>
      </c>
      <c r="I256" s="212"/>
      <c r="J256" s="213">
        <f>ROUND(I256*H256,2)</f>
        <v>0</v>
      </c>
      <c r="K256" s="209" t="s">
        <v>129</v>
      </c>
      <c r="L256" s="47"/>
      <c r="M256" s="214" t="s">
        <v>19</v>
      </c>
      <c r="N256" s="215" t="s">
        <v>43</v>
      </c>
      <c r="O256" s="87"/>
      <c r="P256" s="216">
        <f>O256*H256</f>
        <v>0</v>
      </c>
      <c r="Q256" s="216">
        <v>1.0000000000000001E-05</v>
      </c>
      <c r="R256" s="216">
        <f>Q256*H256</f>
        <v>0.00070200000000000004</v>
      </c>
      <c r="S256" s="216">
        <v>0</v>
      </c>
      <c r="T256" s="217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18" t="s">
        <v>251</v>
      </c>
      <c r="AT256" s="218" t="s">
        <v>125</v>
      </c>
      <c r="AU256" s="218" t="s">
        <v>82</v>
      </c>
      <c r="AY256" s="20" t="s">
        <v>122</v>
      </c>
      <c r="BE256" s="219">
        <f>IF(N256="základní",J256,0)</f>
        <v>0</v>
      </c>
      <c r="BF256" s="219">
        <f>IF(N256="snížená",J256,0)</f>
        <v>0</v>
      </c>
      <c r="BG256" s="219">
        <f>IF(N256="zákl. přenesená",J256,0)</f>
        <v>0</v>
      </c>
      <c r="BH256" s="219">
        <f>IF(N256="sníž. přenesená",J256,0)</f>
        <v>0</v>
      </c>
      <c r="BI256" s="219">
        <f>IF(N256="nulová",J256,0)</f>
        <v>0</v>
      </c>
      <c r="BJ256" s="20" t="s">
        <v>80</v>
      </c>
      <c r="BK256" s="219">
        <f>ROUND(I256*H256,2)</f>
        <v>0</v>
      </c>
      <c r="BL256" s="20" t="s">
        <v>251</v>
      </c>
      <c r="BM256" s="218" t="s">
        <v>714</v>
      </c>
    </row>
    <row r="257" s="2" customFormat="1">
      <c r="A257" s="41"/>
      <c r="B257" s="42"/>
      <c r="C257" s="43"/>
      <c r="D257" s="220" t="s">
        <v>132</v>
      </c>
      <c r="E257" s="43"/>
      <c r="F257" s="221" t="s">
        <v>437</v>
      </c>
      <c r="G257" s="43"/>
      <c r="H257" s="43"/>
      <c r="I257" s="222"/>
      <c r="J257" s="43"/>
      <c r="K257" s="43"/>
      <c r="L257" s="47"/>
      <c r="M257" s="223"/>
      <c r="N257" s="224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132</v>
      </c>
      <c r="AU257" s="20" t="s">
        <v>82</v>
      </c>
    </row>
    <row r="258" s="14" customFormat="1">
      <c r="A258" s="14"/>
      <c r="B258" s="236"/>
      <c r="C258" s="237"/>
      <c r="D258" s="227" t="s">
        <v>138</v>
      </c>
      <c r="E258" s="238" t="s">
        <v>19</v>
      </c>
      <c r="F258" s="239" t="s">
        <v>715</v>
      </c>
      <c r="G258" s="237"/>
      <c r="H258" s="240">
        <v>70.200000000000003</v>
      </c>
      <c r="I258" s="241"/>
      <c r="J258" s="237"/>
      <c r="K258" s="237"/>
      <c r="L258" s="242"/>
      <c r="M258" s="243"/>
      <c r="N258" s="244"/>
      <c r="O258" s="244"/>
      <c r="P258" s="244"/>
      <c r="Q258" s="244"/>
      <c r="R258" s="244"/>
      <c r="S258" s="244"/>
      <c r="T258" s="245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6" t="s">
        <v>138</v>
      </c>
      <c r="AU258" s="246" t="s">
        <v>82</v>
      </c>
      <c r="AV258" s="14" t="s">
        <v>82</v>
      </c>
      <c r="AW258" s="14" t="s">
        <v>33</v>
      </c>
      <c r="AX258" s="14" t="s">
        <v>80</v>
      </c>
      <c r="AY258" s="246" t="s">
        <v>122</v>
      </c>
    </row>
    <row r="259" s="2" customFormat="1" ht="16.5" customHeight="1">
      <c r="A259" s="41"/>
      <c r="B259" s="42"/>
      <c r="C259" s="270" t="s">
        <v>390</v>
      </c>
      <c r="D259" s="270" t="s">
        <v>298</v>
      </c>
      <c r="E259" s="271" t="s">
        <v>440</v>
      </c>
      <c r="F259" s="272" t="s">
        <v>441</v>
      </c>
      <c r="G259" s="273" t="s">
        <v>356</v>
      </c>
      <c r="H259" s="274">
        <v>73.709999999999994</v>
      </c>
      <c r="I259" s="275"/>
      <c r="J259" s="276">
        <f>ROUND(I259*H259,2)</f>
        <v>0</v>
      </c>
      <c r="K259" s="272" t="s">
        <v>19</v>
      </c>
      <c r="L259" s="277"/>
      <c r="M259" s="278" t="s">
        <v>19</v>
      </c>
      <c r="N259" s="279" t="s">
        <v>43</v>
      </c>
      <c r="O259" s="87"/>
      <c r="P259" s="216">
        <f>O259*H259</f>
        <v>0</v>
      </c>
      <c r="Q259" s="216">
        <v>0.00022000000000000001</v>
      </c>
      <c r="R259" s="216">
        <f>Q259*H259</f>
        <v>0.0162162</v>
      </c>
      <c r="S259" s="216">
        <v>0</v>
      </c>
      <c r="T259" s="217">
        <f>S259*H259</f>
        <v>0</v>
      </c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R259" s="218" t="s">
        <v>301</v>
      </c>
      <c r="AT259" s="218" t="s">
        <v>298</v>
      </c>
      <c r="AU259" s="218" t="s">
        <v>82</v>
      </c>
      <c r="AY259" s="20" t="s">
        <v>122</v>
      </c>
      <c r="BE259" s="219">
        <f>IF(N259="základní",J259,0)</f>
        <v>0</v>
      </c>
      <c r="BF259" s="219">
        <f>IF(N259="snížená",J259,0)</f>
        <v>0</v>
      </c>
      <c r="BG259" s="219">
        <f>IF(N259="zákl. přenesená",J259,0)</f>
        <v>0</v>
      </c>
      <c r="BH259" s="219">
        <f>IF(N259="sníž. přenesená",J259,0)</f>
        <v>0</v>
      </c>
      <c r="BI259" s="219">
        <f>IF(N259="nulová",J259,0)</f>
        <v>0</v>
      </c>
      <c r="BJ259" s="20" t="s">
        <v>80</v>
      </c>
      <c r="BK259" s="219">
        <f>ROUND(I259*H259,2)</f>
        <v>0</v>
      </c>
      <c r="BL259" s="20" t="s">
        <v>251</v>
      </c>
      <c r="BM259" s="218" t="s">
        <v>716</v>
      </c>
    </row>
    <row r="260" s="14" customFormat="1">
      <c r="A260" s="14"/>
      <c r="B260" s="236"/>
      <c r="C260" s="237"/>
      <c r="D260" s="227" t="s">
        <v>138</v>
      </c>
      <c r="E260" s="237"/>
      <c r="F260" s="239" t="s">
        <v>717</v>
      </c>
      <c r="G260" s="237"/>
      <c r="H260" s="240">
        <v>73.709999999999994</v>
      </c>
      <c r="I260" s="241"/>
      <c r="J260" s="237"/>
      <c r="K260" s="237"/>
      <c r="L260" s="242"/>
      <c r="M260" s="243"/>
      <c r="N260" s="244"/>
      <c r="O260" s="244"/>
      <c r="P260" s="244"/>
      <c r="Q260" s="244"/>
      <c r="R260" s="244"/>
      <c r="S260" s="244"/>
      <c r="T260" s="245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6" t="s">
        <v>138</v>
      </c>
      <c r="AU260" s="246" t="s">
        <v>82</v>
      </c>
      <c r="AV260" s="14" t="s">
        <v>82</v>
      </c>
      <c r="AW260" s="14" t="s">
        <v>4</v>
      </c>
      <c r="AX260" s="14" t="s">
        <v>80</v>
      </c>
      <c r="AY260" s="246" t="s">
        <v>122</v>
      </c>
    </row>
    <row r="261" s="2" customFormat="1" ht="16.5" customHeight="1">
      <c r="A261" s="41"/>
      <c r="B261" s="42"/>
      <c r="C261" s="207" t="s">
        <v>396</v>
      </c>
      <c r="D261" s="207" t="s">
        <v>125</v>
      </c>
      <c r="E261" s="208" t="s">
        <v>455</v>
      </c>
      <c r="F261" s="209" t="s">
        <v>456</v>
      </c>
      <c r="G261" s="210" t="s">
        <v>356</v>
      </c>
      <c r="H261" s="211">
        <v>6.4000000000000004</v>
      </c>
      <c r="I261" s="212"/>
      <c r="J261" s="213">
        <f>ROUND(I261*H261,2)</f>
        <v>0</v>
      </c>
      <c r="K261" s="209" t="s">
        <v>129</v>
      </c>
      <c r="L261" s="47"/>
      <c r="M261" s="214" t="s">
        <v>19</v>
      </c>
      <c r="N261" s="215" t="s">
        <v>43</v>
      </c>
      <c r="O261" s="87"/>
      <c r="P261" s="216">
        <f>O261*H261</f>
        <v>0</v>
      </c>
      <c r="Q261" s="216">
        <v>0</v>
      </c>
      <c r="R261" s="216">
        <f>Q261*H261</f>
        <v>0</v>
      </c>
      <c r="S261" s="216">
        <v>0</v>
      </c>
      <c r="T261" s="217">
        <f>S261*H261</f>
        <v>0</v>
      </c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R261" s="218" t="s">
        <v>251</v>
      </c>
      <c r="AT261" s="218" t="s">
        <v>125</v>
      </c>
      <c r="AU261" s="218" t="s">
        <v>82</v>
      </c>
      <c r="AY261" s="20" t="s">
        <v>122</v>
      </c>
      <c r="BE261" s="219">
        <f>IF(N261="základní",J261,0)</f>
        <v>0</v>
      </c>
      <c r="BF261" s="219">
        <f>IF(N261="snížená",J261,0)</f>
        <v>0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20" t="s">
        <v>80</v>
      </c>
      <c r="BK261" s="219">
        <f>ROUND(I261*H261,2)</f>
        <v>0</v>
      </c>
      <c r="BL261" s="20" t="s">
        <v>251</v>
      </c>
      <c r="BM261" s="218" t="s">
        <v>718</v>
      </c>
    </row>
    <row r="262" s="2" customFormat="1">
      <c r="A262" s="41"/>
      <c r="B262" s="42"/>
      <c r="C262" s="43"/>
      <c r="D262" s="220" t="s">
        <v>132</v>
      </c>
      <c r="E262" s="43"/>
      <c r="F262" s="221" t="s">
        <v>458</v>
      </c>
      <c r="G262" s="43"/>
      <c r="H262" s="43"/>
      <c r="I262" s="222"/>
      <c r="J262" s="43"/>
      <c r="K262" s="43"/>
      <c r="L262" s="47"/>
      <c r="M262" s="223"/>
      <c r="N262" s="224"/>
      <c r="O262" s="87"/>
      <c r="P262" s="87"/>
      <c r="Q262" s="87"/>
      <c r="R262" s="87"/>
      <c r="S262" s="87"/>
      <c r="T262" s="88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T262" s="20" t="s">
        <v>132</v>
      </c>
      <c r="AU262" s="20" t="s">
        <v>82</v>
      </c>
    </row>
    <row r="263" s="14" customFormat="1">
      <c r="A263" s="14"/>
      <c r="B263" s="236"/>
      <c r="C263" s="237"/>
      <c r="D263" s="227" t="s">
        <v>138</v>
      </c>
      <c r="E263" s="238" t="s">
        <v>19</v>
      </c>
      <c r="F263" s="239" t="s">
        <v>719</v>
      </c>
      <c r="G263" s="237"/>
      <c r="H263" s="240">
        <v>6.4000000000000004</v>
      </c>
      <c r="I263" s="241"/>
      <c r="J263" s="237"/>
      <c r="K263" s="237"/>
      <c r="L263" s="242"/>
      <c r="M263" s="243"/>
      <c r="N263" s="244"/>
      <c r="O263" s="244"/>
      <c r="P263" s="244"/>
      <c r="Q263" s="244"/>
      <c r="R263" s="244"/>
      <c r="S263" s="244"/>
      <c r="T263" s="245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6" t="s">
        <v>138</v>
      </c>
      <c r="AU263" s="246" t="s">
        <v>82</v>
      </c>
      <c r="AV263" s="14" t="s">
        <v>82</v>
      </c>
      <c r="AW263" s="14" t="s">
        <v>33</v>
      </c>
      <c r="AX263" s="14" t="s">
        <v>80</v>
      </c>
      <c r="AY263" s="246" t="s">
        <v>122</v>
      </c>
    </row>
    <row r="264" s="2" customFormat="1" ht="16.5" customHeight="1">
      <c r="A264" s="41"/>
      <c r="B264" s="42"/>
      <c r="C264" s="270" t="s">
        <v>402</v>
      </c>
      <c r="D264" s="270" t="s">
        <v>298</v>
      </c>
      <c r="E264" s="271" t="s">
        <v>461</v>
      </c>
      <c r="F264" s="272" t="s">
        <v>462</v>
      </c>
      <c r="G264" s="273" t="s">
        <v>356</v>
      </c>
      <c r="H264" s="274">
        <v>6.9119999999999999</v>
      </c>
      <c r="I264" s="275"/>
      <c r="J264" s="276">
        <f>ROUND(I264*H264,2)</f>
        <v>0</v>
      </c>
      <c r="K264" s="272" t="s">
        <v>19</v>
      </c>
      <c r="L264" s="277"/>
      <c r="M264" s="278" t="s">
        <v>19</v>
      </c>
      <c r="N264" s="279" t="s">
        <v>43</v>
      </c>
      <c r="O264" s="87"/>
      <c r="P264" s="216">
        <f>O264*H264</f>
        <v>0</v>
      </c>
      <c r="Q264" s="216">
        <v>0.00016000000000000001</v>
      </c>
      <c r="R264" s="216">
        <f>Q264*H264</f>
        <v>0.00110592</v>
      </c>
      <c r="S264" s="216">
        <v>0</v>
      </c>
      <c r="T264" s="217">
        <f>S264*H264</f>
        <v>0</v>
      </c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R264" s="218" t="s">
        <v>301</v>
      </c>
      <c r="AT264" s="218" t="s">
        <v>298</v>
      </c>
      <c r="AU264" s="218" t="s">
        <v>82</v>
      </c>
      <c r="AY264" s="20" t="s">
        <v>122</v>
      </c>
      <c r="BE264" s="219">
        <f>IF(N264="základní",J264,0)</f>
        <v>0</v>
      </c>
      <c r="BF264" s="219">
        <f>IF(N264="snížená",J264,0)</f>
        <v>0</v>
      </c>
      <c r="BG264" s="219">
        <f>IF(N264="zákl. přenesená",J264,0)</f>
        <v>0</v>
      </c>
      <c r="BH264" s="219">
        <f>IF(N264="sníž. přenesená",J264,0)</f>
        <v>0</v>
      </c>
      <c r="BI264" s="219">
        <f>IF(N264="nulová",J264,0)</f>
        <v>0</v>
      </c>
      <c r="BJ264" s="20" t="s">
        <v>80</v>
      </c>
      <c r="BK264" s="219">
        <f>ROUND(I264*H264,2)</f>
        <v>0</v>
      </c>
      <c r="BL264" s="20" t="s">
        <v>251</v>
      </c>
      <c r="BM264" s="218" t="s">
        <v>720</v>
      </c>
    </row>
    <row r="265" s="14" customFormat="1">
      <c r="A265" s="14"/>
      <c r="B265" s="236"/>
      <c r="C265" s="237"/>
      <c r="D265" s="227" t="s">
        <v>138</v>
      </c>
      <c r="E265" s="237"/>
      <c r="F265" s="239" t="s">
        <v>721</v>
      </c>
      <c r="G265" s="237"/>
      <c r="H265" s="240">
        <v>6.9119999999999999</v>
      </c>
      <c r="I265" s="241"/>
      <c r="J265" s="237"/>
      <c r="K265" s="237"/>
      <c r="L265" s="242"/>
      <c r="M265" s="243"/>
      <c r="N265" s="244"/>
      <c r="O265" s="244"/>
      <c r="P265" s="244"/>
      <c r="Q265" s="244"/>
      <c r="R265" s="244"/>
      <c r="S265" s="244"/>
      <c r="T265" s="245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6" t="s">
        <v>138</v>
      </c>
      <c r="AU265" s="246" t="s">
        <v>82</v>
      </c>
      <c r="AV265" s="14" t="s">
        <v>82</v>
      </c>
      <c r="AW265" s="14" t="s">
        <v>4</v>
      </c>
      <c r="AX265" s="14" t="s">
        <v>80</v>
      </c>
      <c r="AY265" s="246" t="s">
        <v>122</v>
      </c>
    </row>
    <row r="266" s="2" customFormat="1" ht="24.15" customHeight="1">
      <c r="A266" s="41"/>
      <c r="B266" s="42"/>
      <c r="C266" s="207" t="s">
        <v>408</v>
      </c>
      <c r="D266" s="207" t="s">
        <v>125</v>
      </c>
      <c r="E266" s="208" t="s">
        <v>722</v>
      </c>
      <c r="F266" s="209" t="s">
        <v>723</v>
      </c>
      <c r="G266" s="210" t="s">
        <v>273</v>
      </c>
      <c r="H266" s="269"/>
      <c r="I266" s="212"/>
      <c r="J266" s="213">
        <f>ROUND(I266*H266,2)</f>
        <v>0</v>
      </c>
      <c r="K266" s="209" t="s">
        <v>129</v>
      </c>
      <c r="L266" s="47"/>
      <c r="M266" s="214" t="s">
        <v>19</v>
      </c>
      <c r="N266" s="215" t="s">
        <v>43</v>
      </c>
      <c r="O266" s="87"/>
      <c r="P266" s="216">
        <f>O266*H266</f>
        <v>0</v>
      </c>
      <c r="Q266" s="216">
        <v>0</v>
      </c>
      <c r="R266" s="216">
        <f>Q266*H266</f>
        <v>0</v>
      </c>
      <c r="S266" s="216">
        <v>0</v>
      </c>
      <c r="T266" s="217">
        <f>S266*H266</f>
        <v>0</v>
      </c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R266" s="218" t="s">
        <v>251</v>
      </c>
      <c r="AT266" s="218" t="s">
        <v>125</v>
      </c>
      <c r="AU266" s="218" t="s">
        <v>82</v>
      </c>
      <c r="AY266" s="20" t="s">
        <v>122</v>
      </c>
      <c r="BE266" s="219">
        <f>IF(N266="základní",J266,0)</f>
        <v>0</v>
      </c>
      <c r="BF266" s="219">
        <f>IF(N266="snížená",J266,0)</f>
        <v>0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20" t="s">
        <v>80</v>
      </c>
      <c r="BK266" s="219">
        <f>ROUND(I266*H266,2)</f>
        <v>0</v>
      </c>
      <c r="BL266" s="20" t="s">
        <v>251</v>
      </c>
      <c r="BM266" s="218" t="s">
        <v>724</v>
      </c>
    </row>
    <row r="267" s="2" customFormat="1">
      <c r="A267" s="41"/>
      <c r="B267" s="42"/>
      <c r="C267" s="43"/>
      <c r="D267" s="220" t="s">
        <v>132</v>
      </c>
      <c r="E267" s="43"/>
      <c r="F267" s="221" t="s">
        <v>725</v>
      </c>
      <c r="G267" s="43"/>
      <c r="H267" s="43"/>
      <c r="I267" s="222"/>
      <c r="J267" s="43"/>
      <c r="K267" s="43"/>
      <c r="L267" s="47"/>
      <c r="M267" s="223"/>
      <c r="N267" s="224"/>
      <c r="O267" s="87"/>
      <c r="P267" s="87"/>
      <c r="Q267" s="87"/>
      <c r="R267" s="87"/>
      <c r="S267" s="87"/>
      <c r="T267" s="88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T267" s="20" t="s">
        <v>132</v>
      </c>
      <c r="AU267" s="20" t="s">
        <v>82</v>
      </c>
    </row>
    <row r="268" s="12" customFormat="1" ht="22.8" customHeight="1">
      <c r="A268" s="12"/>
      <c r="B268" s="191"/>
      <c r="C268" s="192"/>
      <c r="D268" s="193" t="s">
        <v>71</v>
      </c>
      <c r="E268" s="205" t="s">
        <v>470</v>
      </c>
      <c r="F268" s="205" t="s">
        <v>471</v>
      </c>
      <c r="G268" s="192"/>
      <c r="H268" s="192"/>
      <c r="I268" s="195"/>
      <c r="J268" s="206">
        <f>BK268</f>
        <v>0</v>
      </c>
      <c r="K268" s="192"/>
      <c r="L268" s="197"/>
      <c r="M268" s="198"/>
      <c r="N268" s="199"/>
      <c r="O268" s="199"/>
      <c r="P268" s="200">
        <f>SUM(P269:P297)</f>
        <v>0</v>
      </c>
      <c r="Q268" s="199"/>
      <c r="R268" s="200">
        <f>SUM(R269:R297)</f>
        <v>0.0050850000000000001</v>
      </c>
      <c r="S268" s="199"/>
      <c r="T268" s="201">
        <f>SUM(T269:T297)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02" t="s">
        <v>82</v>
      </c>
      <c r="AT268" s="203" t="s">
        <v>71</v>
      </c>
      <c r="AU268" s="203" t="s">
        <v>80</v>
      </c>
      <c r="AY268" s="202" t="s">
        <v>122</v>
      </c>
      <c r="BK268" s="204">
        <f>SUM(BK269:BK297)</f>
        <v>0</v>
      </c>
    </row>
    <row r="269" s="2" customFormat="1" ht="16.5" customHeight="1">
      <c r="A269" s="41"/>
      <c r="B269" s="42"/>
      <c r="C269" s="207" t="s">
        <v>414</v>
      </c>
      <c r="D269" s="207" t="s">
        <v>125</v>
      </c>
      <c r="E269" s="208" t="s">
        <v>473</v>
      </c>
      <c r="F269" s="209" t="s">
        <v>474</v>
      </c>
      <c r="G269" s="210" t="s">
        <v>128</v>
      </c>
      <c r="H269" s="211">
        <v>11.52</v>
      </c>
      <c r="I269" s="212"/>
      <c r="J269" s="213">
        <f>ROUND(I269*H269,2)</f>
        <v>0</v>
      </c>
      <c r="K269" s="209" t="s">
        <v>129</v>
      </c>
      <c r="L269" s="47"/>
      <c r="M269" s="214" t="s">
        <v>19</v>
      </c>
      <c r="N269" s="215" t="s">
        <v>43</v>
      </c>
      <c r="O269" s="87"/>
      <c r="P269" s="216">
        <f>O269*H269</f>
        <v>0</v>
      </c>
      <c r="Q269" s="216">
        <v>6.0000000000000002E-05</v>
      </c>
      <c r="R269" s="216">
        <f>Q269*H269</f>
        <v>0.0006912</v>
      </c>
      <c r="S269" s="216">
        <v>0</v>
      </c>
      <c r="T269" s="217">
        <f>S269*H269</f>
        <v>0</v>
      </c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R269" s="218" t="s">
        <v>251</v>
      </c>
      <c r="AT269" s="218" t="s">
        <v>125</v>
      </c>
      <c r="AU269" s="218" t="s">
        <v>82</v>
      </c>
      <c r="AY269" s="20" t="s">
        <v>122</v>
      </c>
      <c r="BE269" s="219">
        <f>IF(N269="základní",J269,0)</f>
        <v>0</v>
      </c>
      <c r="BF269" s="219">
        <f>IF(N269="snížená",J269,0)</f>
        <v>0</v>
      </c>
      <c r="BG269" s="219">
        <f>IF(N269="zákl. přenesená",J269,0)</f>
        <v>0</v>
      </c>
      <c r="BH269" s="219">
        <f>IF(N269="sníž. přenesená",J269,0)</f>
        <v>0</v>
      </c>
      <c r="BI269" s="219">
        <f>IF(N269="nulová",J269,0)</f>
        <v>0</v>
      </c>
      <c r="BJ269" s="20" t="s">
        <v>80</v>
      </c>
      <c r="BK269" s="219">
        <f>ROUND(I269*H269,2)</f>
        <v>0</v>
      </c>
      <c r="BL269" s="20" t="s">
        <v>251</v>
      </c>
      <c r="BM269" s="218" t="s">
        <v>726</v>
      </c>
    </row>
    <row r="270" s="2" customFormat="1">
      <c r="A270" s="41"/>
      <c r="B270" s="42"/>
      <c r="C270" s="43"/>
      <c r="D270" s="220" t="s">
        <v>132</v>
      </c>
      <c r="E270" s="43"/>
      <c r="F270" s="221" t="s">
        <v>476</v>
      </c>
      <c r="G270" s="43"/>
      <c r="H270" s="43"/>
      <c r="I270" s="222"/>
      <c r="J270" s="43"/>
      <c r="K270" s="43"/>
      <c r="L270" s="47"/>
      <c r="M270" s="223"/>
      <c r="N270" s="224"/>
      <c r="O270" s="87"/>
      <c r="P270" s="87"/>
      <c r="Q270" s="87"/>
      <c r="R270" s="87"/>
      <c r="S270" s="87"/>
      <c r="T270" s="88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20" t="s">
        <v>132</v>
      </c>
      <c r="AU270" s="20" t="s">
        <v>82</v>
      </c>
    </row>
    <row r="271" s="13" customFormat="1">
      <c r="A271" s="13"/>
      <c r="B271" s="225"/>
      <c r="C271" s="226"/>
      <c r="D271" s="227" t="s">
        <v>138</v>
      </c>
      <c r="E271" s="228" t="s">
        <v>19</v>
      </c>
      <c r="F271" s="229" t="s">
        <v>477</v>
      </c>
      <c r="G271" s="226"/>
      <c r="H271" s="228" t="s">
        <v>19</v>
      </c>
      <c r="I271" s="230"/>
      <c r="J271" s="226"/>
      <c r="K271" s="226"/>
      <c r="L271" s="231"/>
      <c r="M271" s="232"/>
      <c r="N271" s="233"/>
      <c r="O271" s="233"/>
      <c r="P271" s="233"/>
      <c r="Q271" s="233"/>
      <c r="R271" s="233"/>
      <c r="S271" s="233"/>
      <c r="T271" s="234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5" t="s">
        <v>138</v>
      </c>
      <c r="AU271" s="235" t="s">
        <v>82</v>
      </c>
      <c r="AV271" s="13" t="s">
        <v>80</v>
      </c>
      <c r="AW271" s="13" t="s">
        <v>33</v>
      </c>
      <c r="AX271" s="13" t="s">
        <v>72</v>
      </c>
      <c r="AY271" s="235" t="s">
        <v>122</v>
      </c>
    </row>
    <row r="272" s="14" customFormat="1">
      <c r="A272" s="14"/>
      <c r="B272" s="236"/>
      <c r="C272" s="237"/>
      <c r="D272" s="227" t="s">
        <v>138</v>
      </c>
      <c r="E272" s="238" t="s">
        <v>19</v>
      </c>
      <c r="F272" s="239" t="s">
        <v>727</v>
      </c>
      <c r="G272" s="237"/>
      <c r="H272" s="240">
        <v>11.52</v>
      </c>
      <c r="I272" s="241"/>
      <c r="J272" s="237"/>
      <c r="K272" s="237"/>
      <c r="L272" s="242"/>
      <c r="M272" s="243"/>
      <c r="N272" s="244"/>
      <c r="O272" s="244"/>
      <c r="P272" s="244"/>
      <c r="Q272" s="244"/>
      <c r="R272" s="244"/>
      <c r="S272" s="244"/>
      <c r="T272" s="245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6" t="s">
        <v>138</v>
      </c>
      <c r="AU272" s="246" t="s">
        <v>82</v>
      </c>
      <c r="AV272" s="14" t="s">
        <v>82</v>
      </c>
      <c r="AW272" s="14" t="s">
        <v>33</v>
      </c>
      <c r="AX272" s="14" t="s">
        <v>80</v>
      </c>
      <c r="AY272" s="246" t="s">
        <v>122</v>
      </c>
    </row>
    <row r="273" s="2" customFormat="1" ht="16.5" customHeight="1">
      <c r="A273" s="41"/>
      <c r="B273" s="42"/>
      <c r="C273" s="207" t="s">
        <v>419</v>
      </c>
      <c r="D273" s="207" t="s">
        <v>125</v>
      </c>
      <c r="E273" s="208" t="s">
        <v>481</v>
      </c>
      <c r="F273" s="209" t="s">
        <v>482</v>
      </c>
      <c r="G273" s="210" t="s">
        <v>128</v>
      </c>
      <c r="H273" s="211">
        <v>1.8600000000000001</v>
      </c>
      <c r="I273" s="212"/>
      <c r="J273" s="213">
        <f>ROUND(I273*H273,2)</f>
        <v>0</v>
      </c>
      <c r="K273" s="209" t="s">
        <v>129</v>
      </c>
      <c r="L273" s="47"/>
      <c r="M273" s="214" t="s">
        <v>19</v>
      </c>
      <c r="N273" s="215" t="s">
        <v>43</v>
      </c>
      <c r="O273" s="87"/>
      <c r="P273" s="216">
        <f>O273*H273</f>
        <v>0</v>
      </c>
      <c r="Q273" s="216">
        <v>0.00010000000000000001</v>
      </c>
      <c r="R273" s="216">
        <f>Q273*H273</f>
        <v>0.00018600000000000002</v>
      </c>
      <c r="S273" s="216">
        <v>0</v>
      </c>
      <c r="T273" s="217">
        <f>S273*H273</f>
        <v>0</v>
      </c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R273" s="218" t="s">
        <v>251</v>
      </c>
      <c r="AT273" s="218" t="s">
        <v>125</v>
      </c>
      <c r="AU273" s="218" t="s">
        <v>82</v>
      </c>
      <c r="AY273" s="20" t="s">
        <v>122</v>
      </c>
      <c r="BE273" s="219">
        <f>IF(N273="základní",J273,0)</f>
        <v>0</v>
      </c>
      <c r="BF273" s="219">
        <f>IF(N273="snížená",J273,0)</f>
        <v>0</v>
      </c>
      <c r="BG273" s="219">
        <f>IF(N273="zákl. přenesená",J273,0)</f>
        <v>0</v>
      </c>
      <c r="BH273" s="219">
        <f>IF(N273="sníž. přenesená",J273,0)</f>
        <v>0</v>
      </c>
      <c r="BI273" s="219">
        <f>IF(N273="nulová",J273,0)</f>
        <v>0</v>
      </c>
      <c r="BJ273" s="20" t="s">
        <v>80</v>
      </c>
      <c r="BK273" s="219">
        <f>ROUND(I273*H273,2)</f>
        <v>0</v>
      </c>
      <c r="BL273" s="20" t="s">
        <v>251</v>
      </c>
      <c r="BM273" s="218" t="s">
        <v>728</v>
      </c>
    </row>
    <row r="274" s="2" customFormat="1">
      <c r="A274" s="41"/>
      <c r="B274" s="42"/>
      <c r="C274" s="43"/>
      <c r="D274" s="220" t="s">
        <v>132</v>
      </c>
      <c r="E274" s="43"/>
      <c r="F274" s="221" t="s">
        <v>484</v>
      </c>
      <c r="G274" s="43"/>
      <c r="H274" s="43"/>
      <c r="I274" s="222"/>
      <c r="J274" s="43"/>
      <c r="K274" s="43"/>
      <c r="L274" s="47"/>
      <c r="M274" s="223"/>
      <c r="N274" s="224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132</v>
      </c>
      <c r="AU274" s="20" t="s">
        <v>82</v>
      </c>
    </row>
    <row r="275" s="14" customFormat="1">
      <c r="A275" s="14"/>
      <c r="B275" s="236"/>
      <c r="C275" s="237"/>
      <c r="D275" s="227" t="s">
        <v>138</v>
      </c>
      <c r="E275" s="238" t="s">
        <v>19</v>
      </c>
      <c r="F275" s="239" t="s">
        <v>485</v>
      </c>
      <c r="G275" s="237"/>
      <c r="H275" s="240">
        <v>1.0800000000000001</v>
      </c>
      <c r="I275" s="241"/>
      <c r="J275" s="237"/>
      <c r="K275" s="237"/>
      <c r="L275" s="242"/>
      <c r="M275" s="243"/>
      <c r="N275" s="244"/>
      <c r="O275" s="244"/>
      <c r="P275" s="244"/>
      <c r="Q275" s="244"/>
      <c r="R275" s="244"/>
      <c r="S275" s="244"/>
      <c r="T275" s="24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6" t="s">
        <v>138</v>
      </c>
      <c r="AU275" s="246" t="s">
        <v>82</v>
      </c>
      <c r="AV275" s="14" t="s">
        <v>82</v>
      </c>
      <c r="AW275" s="14" t="s">
        <v>33</v>
      </c>
      <c r="AX275" s="14" t="s">
        <v>72</v>
      </c>
      <c r="AY275" s="246" t="s">
        <v>122</v>
      </c>
    </row>
    <row r="276" s="14" customFormat="1">
      <c r="A276" s="14"/>
      <c r="B276" s="236"/>
      <c r="C276" s="237"/>
      <c r="D276" s="227" t="s">
        <v>138</v>
      </c>
      <c r="E276" s="238" t="s">
        <v>19</v>
      </c>
      <c r="F276" s="239" t="s">
        <v>729</v>
      </c>
      <c r="G276" s="237"/>
      <c r="H276" s="240">
        <v>0.78000000000000003</v>
      </c>
      <c r="I276" s="241"/>
      <c r="J276" s="237"/>
      <c r="K276" s="237"/>
      <c r="L276" s="242"/>
      <c r="M276" s="243"/>
      <c r="N276" s="244"/>
      <c r="O276" s="244"/>
      <c r="P276" s="244"/>
      <c r="Q276" s="244"/>
      <c r="R276" s="244"/>
      <c r="S276" s="244"/>
      <c r="T276" s="245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6" t="s">
        <v>138</v>
      </c>
      <c r="AU276" s="246" t="s">
        <v>82</v>
      </c>
      <c r="AV276" s="14" t="s">
        <v>82</v>
      </c>
      <c r="AW276" s="14" t="s">
        <v>33</v>
      </c>
      <c r="AX276" s="14" t="s">
        <v>72</v>
      </c>
      <c r="AY276" s="246" t="s">
        <v>122</v>
      </c>
    </row>
    <row r="277" s="16" customFormat="1">
      <c r="A277" s="16"/>
      <c r="B277" s="258"/>
      <c r="C277" s="259"/>
      <c r="D277" s="227" t="s">
        <v>138</v>
      </c>
      <c r="E277" s="260" t="s">
        <v>19</v>
      </c>
      <c r="F277" s="261" t="s">
        <v>158</v>
      </c>
      <c r="G277" s="259"/>
      <c r="H277" s="262">
        <v>1.8600000000000001</v>
      </c>
      <c r="I277" s="263"/>
      <c r="J277" s="259"/>
      <c r="K277" s="259"/>
      <c r="L277" s="264"/>
      <c r="M277" s="265"/>
      <c r="N277" s="266"/>
      <c r="O277" s="266"/>
      <c r="P277" s="266"/>
      <c r="Q277" s="266"/>
      <c r="R277" s="266"/>
      <c r="S277" s="266"/>
      <c r="T277" s="267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T277" s="268" t="s">
        <v>138</v>
      </c>
      <c r="AU277" s="268" t="s">
        <v>82</v>
      </c>
      <c r="AV277" s="16" t="s">
        <v>130</v>
      </c>
      <c r="AW277" s="16" t="s">
        <v>33</v>
      </c>
      <c r="AX277" s="16" t="s">
        <v>80</v>
      </c>
      <c r="AY277" s="268" t="s">
        <v>122</v>
      </c>
    </row>
    <row r="278" s="2" customFormat="1" ht="16.5" customHeight="1">
      <c r="A278" s="41"/>
      <c r="B278" s="42"/>
      <c r="C278" s="207" t="s">
        <v>423</v>
      </c>
      <c r="D278" s="207" t="s">
        <v>125</v>
      </c>
      <c r="E278" s="208" t="s">
        <v>488</v>
      </c>
      <c r="F278" s="209" t="s">
        <v>489</v>
      </c>
      <c r="G278" s="210" t="s">
        <v>356</v>
      </c>
      <c r="H278" s="211">
        <v>9</v>
      </c>
      <c r="I278" s="212"/>
      <c r="J278" s="213">
        <f>ROUND(I278*H278,2)</f>
        <v>0</v>
      </c>
      <c r="K278" s="209" t="s">
        <v>129</v>
      </c>
      <c r="L278" s="47"/>
      <c r="M278" s="214" t="s">
        <v>19</v>
      </c>
      <c r="N278" s="215" t="s">
        <v>43</v>
      </c>
      <c r="O278" s="87"/>
      <c r="P278" s="216">
        <f>O278*H278</f>
        <v>0</v>
      </c>
      <c r="Q278" s="216">
        <v>1.0000000000000001E-05</v>
      </c>
      <c r="R278" s="216">
        <f>Q278*H278</f>
        <v>9.0000000000000006E-05</v>
      </c>
      <c r="S278" s="216">
        <v>0</v>
      </c>
      <c r="T278" s="217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18" t="s">
        <v>251</v>
      </c>
      <c r="AT278" s="218" t="s">
        <v>125</v>
      </c>
      <c r="AU278" s="218" t="s">
        <v>82</v>
      </c>
      <c r="AY278" s="20" t="s">
        <v>122</v>
      </c>
      <c r="BE278" s="219">
        <f>IF(N278="základní",J278,0)</f>
        <v>0</v>
      </c>
      <c r="BF278" s="219">
        <f>IF(N278="snížená",J278,0)</f>
        <v>0</v>
      </c>
      <c r="BG278" s="219">
        <f>IF(N278="zákl. přenesená",J278,0)</f>
        <v>0</v>
      </c>
      <c r="BH278" s="219">
        <f>IF(N278="sníž. přenesená",J278,0)</f>
        <v>0</v>
      </c>
      <c r="BI278" s="219">
        <f>IF(N278="nulová",J278,0)</f>
        <v>0</v>
      </c>
      <c r="BJ278" s="20" t="s">
        <v>80</v>
      </c>
      <c r="BK278" s="219">
        <f>ROUND(I278*H278,2)</f>
        <v>0</v>
      </c>
      <c r="BL278" s="20" t="s">
        <v>251</v>
      </c>
      <c r="BM278" s="218" t="s">
        <v>730</v>
      </c>
    </row>
    <row r="279" s="2" customFormat="1">
      <c r="A279" s="41"/>
      <c r="B279" s="42"/>
      <c r="C279" s="43"/>
      <c r="D279" s="220" t="s">
        <v>132</v>
      </c>
      <c r="E279" s="43"/>
      <c r="F279" s="221" t="s">
        <v>491</v>
      </c>
      <c r="G279" s="43"/>
      <c r="H279" s="43"/>
      <c r="I279" s="222"/>
      <c r="J279" s="43"/>
      <c r="K279" s="43"/>
      <c r="L279" s="47"/>
      <c r="M279" s="223"/>
      <c r="N279" s="224"/>
      <c r="O279" s="87"/>
      <c r="P279" s="87"/>
      <c r="Q279" s="87"/>
      <c r="R279" s="87"/>
      <c r="S279" s="87"/>
      <c r="T279" s="88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T279" s="20" t="s">
        <v>132</v>
      </c>
      <c r="AU279" s="20" t="s">
        <v>82</v>
      </c>
    </row>
    <row r="280" s="13" customFormat="1">
      <c r="A280" s="13"/>
      <c r="B280" s="225"/>
      <c r="C280" s="226"/>
      <c r="D280" s="227" t="s">
        <v>138</v>
      </c>
      <c r="E280" s="228" t="s">
        <v>19</v>
      </c>
      <c r="F280" s="229" t="s">
        <v>492</v>
      </c>
      <c r="G280" s="226"/>
      <c r="H280" s="228" t="s">
        <v>19</v>
      </c>
      <c r="I280" s="230"/>
      <c r="J280" s="226"/>
      <c r="K280" s="226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138</v>
      </c>
      <c r="AU280" s="235" t="s">
        <v>82</v>
      </c>
      <c r="AV280" s="13" t="s">
        <v>80</v>
      </c>
      <c r="AW280" s="13" t="s">
        <v>33</v>
      </c>
      <c r="AX280" s="13" t="s">
        <v>72</v>
      </c>
      <c r="AY280" s="235" t="s">
        <v>122</v>
      </c>
    </row>
    <row r="281" s="14" customFormat="1">
      <c r="A281" s="14"/>
      <c r="B281" s="236"/>
      <c r="C281" s="237"/>
      <c r="D281" s="227" t="s">
        <v>138</v>
      </c>
      <c r="E281" s="238" t="s">
        <v>19</v>
      </c>
      <c r="F281" s="239" t="s">
        <v>731</v>
      </c>
      <c r="G281" s="237"/>
      <c r="H281" s="240">
        <v>9</v>
      </c>
      <c r="I281" s="241"/>
      <c r="J281" s="237"/>
      <c r="K281" s="237"/>
      <c r="L281" s="242"/>
      <c r="M281" s="243"/>
      <c r="N281" s="244"/>
      <c r="O281" s="244"/>
      <c r="P281" s="244"/>
      <c r="Q281" s="244"/>
      <c r="R281" s="244"/>
      <c r="S281" s="244"/>
      <c r="T281" s="24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6" t="s">
        <v>138</v>
      </c>
      <c r="AU281" s="246" t="s">
        <v>82</v>
      </c>
      <c r="AV281" s="14" t="s">
        <v>82</v>
      </c>
      <c r="AW281" s="14" t="s">
        <v>33</v>
      </c>
      <c r="AX281" s="14" t="s">
        <v>80</v>
      </c>
      <c r="AY281" s="246" t="s">
        <v>122</v>
      </c>
    </row>
    <row r="282" s="2" customFormat="1" ht="16.5" customHeight="1">
      <c r="A282" s="41"/>
      <c r="B282" s="42"/>
      <c r="C282" s="207" t="s">
        <v>427</v>
      </c>
      <c r="D282" s="207" t="s">
        <v>125</v>
      </c>
      <c r="E282" s="208" t="s">
        <v>495</v>
      </c>
      <c r="F282" s="209" t="s">
        <v>496</v>
      </c>
      <c r="G282" s="210" t="s">
        <v>128</v>
      </c>
      <c r="H282" s="211">
        <v>11.52</v>
      </c>
      <c r="I282" s="212"/>
      <c r="J282" s="213">
        <f>ROUND(I282*H282,2)</f>
        <v>0</v>
      </c>
      <c r="K282" s="209" t="s">
        <v>129</v>
      </c>
      <c r="L282" s="47"/>
      <c r="M282" s="214" t="s">
        <v>19</v>
      </c>
      <c r="N282" s="215" t="s">
        <v>43</v>
      </c>
      <c r="O282" s="87"/>
      <c r="P282" s="216">
        <f>O282*H282</f>
        <v>0</v>
      </c>
      <c r="Q282" s="216">
        <v>0.00013999999999999999</v>
      </c>
      <c r="R282" s="216">
        <f>Q282*H282</f>
        <v>0.0016127999999999997</v>
      </c>
      <c r="S282" s="216">
        <v>0</v>
      </c>
      <c r="T282" s="217">
        <f>S282*H282</f>
        <v>0</v>
      </c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R282" s="218" t="s">
        <v>251</v>
      </c>
      <c r="AT282" s="218" t="s">
        <v>125</v>
      </c>
      <c r="AU282" s="218" t="s">
        <v>82</v>
      </c>
      <c r="AY282" s="20" t="s">
        <v>122</v>
      </c>
      <c r="BE282" s="219">
        <f>IF(N282="základní",J282,0)</f>
        <v>0</v>
      </c>
      <c r="BF282" s="219">
        <f>IF(N282="snížená",J282,0)</f>
        <v>0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20" t="s">
        <v>80</v>
      </c>
      <c r="BK282" s="219">
        <f>ROUND(I282*H282,2)</f>
        <v>0</v>
      </c>
      <c r="BL282" s="20" t="s">
        <v>251</v>
      </c>
      <c r="BM282" s="218" t="s">
        <v>732</v>
      </c>
    </row>
    <row r="283" s="2" customFormat="1">
      <c r="A283" s="41"/>
      <c r="B283" s="42"/>
      <c r="C283" s="43"/>
      <c r="D283" s="220" t="s">
        <v>132</v>
      </c>
      <c r="E283" s="43"/>
      <c r="F283" s="221" t="s">
        <v>498</v>
      </c>
      <c r="G283" s="43"/>
      <c r="H283" s="43"/>
      <c r="I283" s="222"/>
      <c r="J283" s="43"/>
      <c r="K283" s="43"/>
      <c r="L283" s="47"/>
      <c r="M283" s="223"/>
      <c r="N283" s="224"/>
      <c r="O283" s="87"/>
      <c r="P283" s="87"/>
      <c r="Q283" s="87"/>
      <c r="R283" s="87"/>
      <c r="S283" s="87"/>
      <c r="T283" s="88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T283" s="20" t="s">
        <v>132</v>
      </c>
      <c r="AU283" s="20" t="s">
        <v>82</v>
      </c>
    </row>
    <row r="284" s="2" customFormat="1" ht="16.5" customHeight="1">
      <c r="A284" s="41"/>
      <c r="B284" s="42"/>
      <c r="C284" s="207" t="s">
        <v>433</v>
      </c>
      <c r="D284" s="207" t="s">
        <v>125</v>
      </c>
      <c r="E284" s="208" t="s">
        <v>500</v>
      </c>
      <c r="F284" s="209" t="s">
        <v>501</v>
      </c>
      <c r="G284" s="210" t="s">
        <v>128</v>
      </c>
      <c r="H284" s="211">
        <v>11.52</v>
      </c>
      <c r="I284" s="212"/>
      <c r="J284" s="213">
        <f>ROUND(I284*H284,2)</f>
        <v>0</v>
      </c>
      <c r="K284" s="209" t="s">
        <v>129</v>
      </c>
      <c r="L284" s="47"/>
      <c r="M284" s="214" t="s">
        <v>19</v>
      </c>
      <c r="N284" s="215" t="s">
        <v>43</v>
      </c>
      <c r="O284" s="87"/>
      <c r="P284" s="216">
        <f>O284*H284</f>
        <v>0</v>
      </c>
      <c r="Q284" s="216">
        <v>0.00012</v>
      </c>
      <c r="R284" s="216">
        <f>Q284*H284</f>
        <v>0.0013824</v>
      </c>
      <c r="S284" s="216">
        <v>0</v>
      </c>
      <c r="T284" s="217">
        <f>S284*H284</f>
        <v>0</v>
      </c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R284" s="218" t="s">
        <v>251</v>
      </c>
      <c r="AT284" s="218" t="s">
        <v>125</v>
      </c>
      <c r="AU284" s="218" t="s">
        <v>82</v>
      </c>
      <c r="AY284" s="20" t="s">
        <v>122</v>
      </c>
      <c r="BE284" s="219">
        <f>IF(N284="základní",J284,0)</f>
        <v>0</v>
      </c>
      <c r="BF284" s="219">
        <f>IF(N284="snížená",J284,0)</f>
        <v>0</v>
      </c>
      <c r="BG284" s="219">
        <f>IF(N284="zákl. přenesená",J284,0)</f>
        <v>0</v>
      </c>
      <c r="BH284" s="219">
        <f>IF(N284="sníž. přenesená",J284,0)</f>
        <v>0</v>
      </c>
      <c r="BI284" s="219">
        <f>IF(N284="nulová",J284,0)</f>
        <v>0</v>
      </c>
      <c r="BJ284" s="20" t="s">
        <v>80</v>
      </c>
      <c r="BK284" s="219">
        <f>ROUND(I284*H284,2)</f>
        <v>0</v>
      </c>
      <c r="BL284" s="20" t="s">
        <v>251</v>
      </c>
      <c r="BM284" s="218" t="s">
        <v>733</v>
      </c>
    </row>
    <row r="285" s="2" customFormat="1">
      <c r="A285" s="41"/>
      <c r="B285" s="42"/>
      <c r="C285" s="43"/>
      <c r="D285" s="220" t="s">
        <v>132</v>
      </c>
      <c r="E285" s="43"/>
      <c r="F285" s="221" t="s">
        <v>503</v>
      </c>
      <c r="G285" s="43"/>
      <c r="H285" s="43"/>
      <c r="I285" s="222"/>
      <c r="J285" s="43"/>
      <c r="K285" s="43"/>
      <c r="L285" s="47"/>
      <c r="M285" s="223"/>
      <c r="N285" s="224"/>
      <c r="O285" s="87"/>
      <c r="P285" s="87"/>
      <c r="Q285" s="87"/>
      <c r="R285" s="87"/>
      <c r="S285" s="87"/>
      <c r="T285" s="88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T285" s="20" t="s">
        <v>132</v>
      </c>
      <c r="AU285" s="20" t="s">
        <v>82</v>
      </c>
    </row>
    <row r="286" s="2" customFormat="1" ht="16.5" customHeight="1">
      <c r="A286" s="41"/>
      <c r="B286" s="42"/>
      <c r="C286" s="207" t="s">
        <v>439</v>
      </c>
      <c r="D286" s="207" t="s">
        <v>125</v>
      </c>
      <c r="E286" s="208" t="s">
        <v>505</v>
      </c>
      <c r="F286" s="209" t="s">
        <v>506</v>
      </c>
      <c r="G286" s="210" t="s">
        <v>128</v>
      </c>
      <c r="H286" s="211">
        <v>1.8600000000000001</v>
      </c>
      <c r="I286" s="212"/>
      <c r="J286" s="213">
        <f>ROUND(I286*H286,2)</f>
        <v>0</v>
      </c>
      <c r="K286" s="209" t="s">
        <v>129</v>
      </c>
      <c r="L286" s="47"/>
      <c r="M286" s="214" t="s">
        <v>19</v>
      </c>
      <c r="N286" s="215" t="s">
        <v>43</v>
      </c>
      <c r="O286" s="87"/>
      <c r="P286" s="216">
        <f>O286*H286</f>
        <v>0</v>
      </c>
      <c r="Q286" s="216">
        <v>0.00040999999999999999</v>
      </c>
      <c r="R286" s="216">
        <f>Q286*H286</f>
        <v>0.0007626</v>
      </c>
      <c r="S286" s="216">
        <v>0</v>
      </c>
      <c r="T286" s="217">
        <f>S286*H286</f>
        <v>0</v>
      </c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R286" s="218" t="s">
        <v>251</v>
      </c>
      <c r="AT286" s="218" t="s">
        <v>125</v>
      </c>
      <c r="AU286" s="218" t="s">
        <v>82</v>
      </c>
      <c r="AY286" s="20" t="s">
        <v>122</v>
      </c>
      <c r="BE286" s="219">
        <f>IF(N286="základní",J286,0)</f>
        <v>0</v>
      </c>
      <c r="BF286" s="219">
        <f>IF(N286="snížená",J286,0)</f>
        <v>0</v>
      </c>
      <c r="BG286" s="219">
        <f>IF(N286="zákl. přenesená",J286,0)</f>
        <v>0</v>
      </c>
      <c r="BH286" s="219">
        <f>IF(N286="sníž. přenesená",J286,0)</f>
        <v>0</v>
      </c>
      <c r="BI286" s="219">
        <f>IF(N286="nulová",J286,0)</f>
        <v>0</v>
      </c>
      <c r="BJ286" s="20" t="s">
        <v>80</v>
      </c>
      <c r="BK286" s="219">
        <f>ROUND(I286*H286,2)</f>
        <v>0</v>
      </c>
      <c r="BL286" s="20" t="s">
        <v>251</v>
      </c>
      <c r="BM286" s="218" t="s">
        <v>734</v>
      </c>
    </row>
    <row r="287" s="2" customFormat="1">
      <c r="A287" s="41"/>
      <c r="B287" s="42"/>
      <c r="C287" s="43"/>
      <c r="D287" s="220" t="s">
        <v>132</v>
      </c>
      <c r="E287" s="43"/>
      <c r="F287" s="221" t="s">
        <v>508</v>
      </c>
      <c r="G287" s="43"/>
      <c r="H287" s="43"/>
      <c r="I287" s="222"/>
      <c r="J287" s="43"/>
      <c r="K287" s="43"/>
      <c r="L287" s="47"/>
      <c r="M287" s="223"/>
      <c r="N287" s="224"/>
      <c r="O287" s="87"/>
      <c r="P287" s="87"/>
      <c r="Q287" s="87"/>
      <c r="R287" s="87"/>
      <c r="S287" s="87"/>
      <c r="T287" s="88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T287" s="20" t="s">
        <v>132</v>
      </c>
      <c r="AU287" s="20" t="s">
        <v>82</v>
      </c>
    </row>
    <row r="288" s="2" customFormat="1" ht="16.5" customHeight="1">
      <c r="A288" s="41"/>
      <c r="B288" s="42"/>
      <c r="C288" s="207" t="s">
        <v>444</v>
      </c>
      <c r="D288" s="207" t="s">
        <v>125</v>
      </c>
      <c r="E288" s="208" t="s">
        <v>510</v>
      </c>
      <c r="F288" s="209" t="s">
        <v>511</v>
      </c>
      <c r="G288" s="210" t="s">
        <v>356</v>
      </c>
      <c r="H288" s="211">
        <v>9</v>
      </c>
      <c r="I288" s="212"/>
      <c r="J288" s="213">
        <f>ROUND(I288*H288,2)</f>
        <v>0</v>
      </c>
      <c r="K288" s="209" t="s">
        <v>129</v>
      </c>
      <c r="L288" s="47"/>
      <c r="M288" s="214" t="s">
        <v>19</v>
      </c>
      <c r="N288" s="215" t="s">
        <v>43</v>
      </c>
      <c r="O288" s="87"/>
      <c r="P288" s="216">
        <f>O288*H288</f>
        <v>0</v>
      </c>
      <c r="Q288" s="216">
        <v>2.0000000000000002E-05</v>
      </c>
      <c r="R288" s="216">
        <f>Q288*H288</f>
        <v>0.00018000000000000001</v>
      </c>
      <c r="S288" s="216">
        <v>0</v>
      </c>
      <c r="T288" s="217">
        <f>S288*H288</f>
        <v>0</v>
      </c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R288" s="218" t="s">
        <v>251</v>
      </c>
      <c r="AT288" s="218" t="s">
        <v>125</v>
      </c>
      <c r="AU288" s="218" t="s">
        <v>82</v>
      </c>
      <c r="AY288" s="20" t="s">
        <v>122</v>
      </c>
      <c r="BE288" s="219">
        <f>IF(N288="základní",J288,0)</f>
        <v>0</v>
      </c>
      <c r="BF288" s="219">
        <f>IF(N288="snížená",J288,0)</f>
        <v>0</v>
      </c>
      <c r="BG288" s="219">
        <f>IF(N288="zákl. přenesená",J288,0)</f>
        <v>0</v>
      </c>
      <c r="BH288" s="219">
        <f>IF(N288="sníž. přenesená",J288,0)</f>
        <v>0</v>
      </c>
      <c r="BI288" s="219">
        <f>IF(N288="nulová",J288,0)</f>
        <v>0</v>
      </c>
      <c r="BJ288" s="20" t="s">
        <v>80</v>
      </c>
      <c r="BK288" s="219">
        <f>ROUND(I288*H288,2)</f>
        <v>0</v>
      </c>
      <c r="BL288" s="20" t="s">
        <v>251</v>
      </c>
      <c r="BM288" s="218" t="s">
        <v>735</v>
      </c>
    </row>
    <row r="289" s="2" customFormat="1">
      <c r="A289" s="41"/>
      <c r="B289" s="42"/>
      <c r="C289" s="43"/>
      <c r="D289" s="220" t="s">
        <v>132</v>
      </c>
      <c r="E289" s="43"/>
      <c r="F289" s="221" t="s">
        <v>513</v>
      </c>
      <c r="G289" s="43"/>
      <c r="H289" s="43"/>
      <c r="I289" s="222"/>
      <c r="J289" s="43"/>
      <c r="K289" s="43"/>
      <c r="L289" s="47"/>
      <c r="M289" s="223"/>
      <c r="N289" s="224"/>
      <c r="O289" s="87"/>
      <c r="P289" s="87"/>
      <c r="Q289" s="87"/>
      <c r="R289" s="87"/>
      <c r="S289" s="87"/>
      <c r="T289" s="88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T289" s="20" t="s">
        <v>132</v>
      </c>
      <c r="AU289" s="20" t="s">
        <v>82</v>
      </c>
    </row>
    <row r="290" s="2" customFormat="1" ht="21.75" customHeight="1">
      <c r="A290" s="41"/>
      <c r="B290" s="42"/>
      <c r="C290" s="207" t="s">
        <v>449</v>
      </c>
      <c r="D290" s="207" t="s">
        <v>125</v>
      </c>
      <c r="E290" s="208" t="s">
        <v>515</v>
      </c>
      <c r="F290" s="209" t="s">
        <v>516</v>
      </c>
      <c r="G290" s="210" t="s">
        <v>356</v>
      </c>
      <c r="H290" s="211">
        <v>9</v>
      </c>
      <c r="I290" s="212"/>
      <c r="J290" s="213">
        <f>ROUND(I290*H290,2)</f>
        <v>0</v>
      </c>
      <c r="K290" s="209" t="s">
        <v>129</v>
      </c>
      <c r="L290" s="47"/>
      <c r="M290" s="214" t="s">
        <v>19</v>
      </c>
      <c r="N290" s="215" t="s">
        <v>43</v>
      </c>
      <c r="O290" s="87"/>
      <c r="P290" s="216">
        <f>O290*H290</f>
        <v>0</v>
      </c>
      <c r="Q290" s="216">
        <v>2.0000000000000002E-05</v>
      </c>
      <c r="R290" s="216">
        <f>Q290*H290</f>
        <v>0.00018000000000000001</v>
      </c>
      <c r="S290" s="216">
        <v>0</v>
      </c>
      <c r="T290" s="217">
        <f>S290*H290</f>
        <v>0</v>
      </c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R290" s="218" t="s">
        <v>251</v>
      </c>
      <c r="AT290" s="218" t="s">
        <v>125</v>
      </c>
      <c r="AU290" s="218" t="s">
        <v>82</v>
      </c>
      <c r="AY290" s="20" t="s">
        <v>122</v>
      </c>
      <c r="BE290" s="219">
        <f>IF(N290="základní",J290,0)</f>
        <v>0</v>
      </c>
      <c r="BF290" s="219">
        <f>IF(N290="snížená",J290,0)</f>
        <v>0</v>
      </c>
      <c r="BG290" s="219">
        <f>IF(N290="zákl. přenesená",J290,0)</f>
        <v>0</v>
      </c>
      <c r="BH290" s="219">
        <f>IF(N290="sníž. přenesená",J290,0)</f>
        <v>0</v>
      </c>
      <c r="BI290" s="219">
        <f>IF(N290="nulová",J290,0)</f>
        <v>0</v>
      </c>
      <c r="BJ290" s="20" t="s">
        <v>80</v>
      </c>
      <c r="BK290" s="219">
        <f>ROUND(I290*H290,2)</f>
        <v>0</v>
      </c>
      <c r="BL290" s="20" t="s">
        <v>251</v>
      </c>
      <c r="BM290" s="218" t="s">
        <v>736</v>
      </c>
    </row>
    <row r="291" s="2" customFormat="1">
      <c r="A291" s="41"/>
      <c r="B291" s="42"/>
      <c r="C291" s="43"/>
      <c r="D291" s="220" t="s">
        <v>132</v>
      </c>
      <c r="E291" s="43"/>
      <c r="F291" s="221" t="s">
        <v>518</v>
      </c>
      <c r="G291" s="43"/>
      <c r="H291" s="43"/>
      <c r="I291" s="222"/>
      <c r="J291" s="43"/>
      <c r="K291" s="43"/>
      <c r="L291" s="47"/>
      <c r="M291" s="223"/>
      <c r="N291" s="224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20" t="s">
        <v>132</v>
      </c>
      <c r="AU291" s="20" t="s">
        <v>82</v>
      </c>
    </row>
    <row r="292" s="2" customFormat="1" ht="16.5" customHeight="1">
      <c r="A292" s="41"/>
      <c r="B292" s="42"/>
      <c r="C292" s="207" t="s">
        <v>454</v>
      </c>
      <c r="D292" s="207" t="s">
        <v>125</v>
      </c>
      <c r="E292" s="208" t="s">
        <v>520</v>
      </c>
      <c r="F292" s="209" t="s">
        <v>521</v>
      </c>
      <c r="G292" s="210" t="s">
        <v>128</v>
      </c>
      <c r="H292" s="211">
        <v>127.866</v>
      </c>
      <c r="I292" s="212"/>
      <c r="J292" s="213">
        <f>ROUND(I292*H292,2)</f>
        <v>0</v>
      </c>
      <c r="K292" s="209" t="s">
        <v>19</v>
      </c>
      <c r="L292" s="47"/>
      <c r="M292" s="214" t="s">
        <v>19</v>
      </c>
      <c r="N292" s="215" t="s">
        <v>43</v>
      </c>
      <c r="O292" s="87"/>
      <c r="P292" s="216">
        <f>O292*H292</f>
        <v>0</v>
      </c>
      <c r="Q292" s="216">
        <v>0</v>
      </c>
      <c r="R292" s="216">
        <f>Q292*H292</f>
        <v>0</v>
      </c>
      <c r="S292" s="216">
        <v>0</v>
      </c>
      <c r="T292" s="217">
        <f>S292*H292</f>
        <v>0</v>
      </c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R292" s="218" t="s">
        <v>251</v>
      </c>
      <c r="AT292" s="218" t="s">
        <v>125</v>
      </c>
      <c r="AU292" s="218" t="s">
        <v>82</v>
      </c>
      <c r="AY292" s="20" t="s">
        <v>122</v>
      </c>
      <c r="BE292" s="219">
        <f>IF(N292="základní",J292,0)</f>
        <v>0</v>
      </c>
      <c r="BF292" s="219">
        <f>IF(N292="snížená",J292,0)</f>
        <v>0</v>
      </c>
      <c r="BG292" s="219">
        <f>IF(N292="zákl. přenesená",J292,0)</f>
        <v>0</v>
      </c>
      <c r="BH292" s="219">
        <f>IF(N292="sníž. přenesená",J292,0)</f>
        <v>0</v>
      </c>
      <c r="BI292" s="219">
        <f>IF(N292="nulová",J292,0)</f>
        <v>0</v>
      </c>
      <c r="BJ292" s="20" t="s">
        <v>80</v>
      </c>
      <c r="BK292" s="219">
        <f>ROUND(I292*H292,2)</f>
        <v>0</v>
      </c>
      <c r="BL292" s="20" t="s">
        <v>251</v>
      </c>
      <c r="BM292" s="218" t="s">
        <v>737</v>
      </c>
    </row>
    <row r="293" s="13" customFormat="1">
      <c r="A293" s="13"/>
      <c r="B293" s="225"/>
      <c r="C293" s="226"/>
      <c r="D293" s="227" t="s">
        <v>138</v>
      </c>
      <c r="E293" s="228" t="s">
        <v>19</v>
      </c>
      <c r="F293" s="229" t="s">
        <v>738</v>
      </c>
      <c r="G293" s="226"/>
      <c r="H293" s="228" t="s">
        <v>19</v>
      </c>
      <c r="I293" s="230"/>
      <c r="J293" s="226"/>
      <c r="K293" s="226"/>
      <c r="L293" s="231"/>
      <c r="M293" s="232"/>
      <c r="N293" s="233"/>
      <c r="O293" s="233"/>
      <c r="P293" s="233"/>
      <c r="Q293" s="233"/>
      <c r="R293" s="233"/>
      <c r="S293" s="233"/>
      <c r="T293" s="23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5" t="s">
        <v>138</v>
      </c>
      <c r="AU293" s="235" t="s">
        <v>82</v>
      </c>
      <c r="AV293" s="13" t="s">
        <v>80</v>
      </c>
      <c r="AW293" s="13" t="s">
        <v>33</v>
      </c>
      <c r="AX293" s="13" t="s">
        <v>72</v>
      </c>
      <c r="AY293" s="235" t="s">
        <v>122</v>
      </c>
    </row>
    <row r="294" s="14" customFormat="1">
      <c r="A294" s="14"/>
      <c r="B294" s="236"/>
      <c r="C294" s="237"/>
      <c r="D294" s="227" t="s">
        <v>138</v>
      </c>
      <c r="E294" s="238" t="s">
        <v>19</v>
      </c>
      <c r="F294" s="239" t="s">
        <v>643</v>
      </c>
      <c r="G294" s="237"/>
      <c r="H294" s="240">
        <v>106.526</v>
      </c>
      <c r="I294" s="241"/>
      <c r="J294" s="237"/>
      <c r="K294" s="237"/>
      <c r="L294" s="242"/>
      <c r="M294" s="243"/>
      <c r="N294" s="244"/>
      <c r="O294" s="244"/>
      <c r="P294" s="244"/>
      <c r="Q294" s="244"/>
      <c r="R294" s="244"/>
      <c r="S294" s="244"/>
      <c r="T294" s="245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6" t="s">
        <v>138</v>
      </c>
      <c r="AU294" s="246" t="s">
        <v>82</v>
      </c>
      <c r="AV294" s="14" t="s">
        <v>82</v>
      </c>
      <c r="AW294" s="14" t="s">
        <v>33</v>
      </c>
      <c r="AX294" s="14" t="s">
        <v>72</v>
      </c>
      <c r="AY294" s="246" t="s">
        <v>122</v>
      </c>
    </row>
    <row r="295" s="14" customFormat="1">
      <c r="A295" s="14"/>
      <c r="B295" s="236"/>
      <c r="C295" s="237"/>
      <c r="D295" s="227" t="s">
        <v>138</v>
      </c>
      <c r="E295" s="238" t="s">
        <v>19</v>
      </c>
      <c r="F295" s="239" t="s">
        <v>739</v>
      </c>
      <c r="G295" s="237"/>
      <c r="H295" s="240">
        <v>23.66</v>
      </c>
      <c r="I295" s="241"/>
      <c r="J295" s="237"/>
      <c r="K295" s="237"/>
      <c r="L295" s="242"/>
      <c r="M295" s="243"/>
      <c r="N295" s="244"/>
      <c r="O295" s="244"/>
      <c r="P295" s="244"/>
      <c r="Q295" s="244"/>
      <c r="R295" s="244"/>
      <c r="S295" s="244"/>
      <c r="T295" s="245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6" t="s">
        <v>138</v>
      </c>
      <c r="AU295" s="246" t="s">
        <v>82</v>
      </c>
      <c r="AV295" s="14" t="s">
        <v>82</v>
      </c>
      <c r="AW295" s="14" t="s">
        <v>33</v>
      </c>
      <c r="AX295" s="14" t="s">
        <v>72</v>
      </c>
      <c r="AY295" s="246" t="s">
        <v>122</v>
      </c>
    </row>
    <row r="296" s="14" customFormat="1">
      <c r="A296" s="14"/>
      <c r="B296" s="236"/>
      <c r="C296" s="237"/>
      <c r="D296" s="227" t="s">
        <v>138</v>
      </c>
      <c r="E296" s="238" t="s">
        <v>19</v>
      </c>
      <c r="F296" s="239" t="s">
        <v>141</v>
      </c>
      <c r="G296" s="237"/>
      <c r="H296" s="240">
        <v>-2.3199999999999998</v>
      </c>
      <c r="I296" s="241"/>
      <c r="J296" s="237"/>
      <c r="K296" s="237"/>
      <c r="L296" s="242"/>
      <c r="M296" s="243"/>
      <c r="N296" s="244"/>
      <c r="O296" s="244"/>
      <c r="P296" s="244"/>
      <c r="Q296" s="244"/>
      <c r="R296" s="244"/>
      <c r="S296" s="244"/>
      <c r="T296" s="245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6" t="s">
        <v>138</v>
      </c>
      <c r="AU296" s="246" t="s">
        <v>82</v>
      </c>
      <c r="AV296" s="14" t="s">
        <v>82</v>
      </c>
      <c r="AW296" s="14" t="s">
        <v>33</v>
      </c>
      <c r="AX296" s="14" t="s">
        <v>72</v>
      </c>
      <c r="AY296" s="246" t="s">
        <v>122</v>
      </c>
    </row>
    <row r="297" s="16" customFormat="1">
      <c r="A297" s="16"/>
      <c r="B297" s="258"/>
      <c r="C297" s="259"/>
      <c r="D297" s="227" t="s">
        <v>138</v>
      </c>
      <c r="E297" s="260" t="s">
        <v>19</v>
      </c>
      <c r="F297" s="261" t="s">
        <v>158</v>
      </c>
      <c r="G297" s="259"/>
      <c r="H297" s="262">
        <v>127.86600000000001</v>
      </c>
      <c r="I297" s="263"/>
      <c r="J297" s="259"/>
      <c r="K297" s="259"/>
      <c r="L297" s="264"/>
      <c r="M297" s="265"/>
      <c r="N297" s="266"/>
      <c r="O297" s="266"/>
      <c r="P297" s="266"/>
      <c r="Q297" s="266"/>
      <c r="R297" s="266"/>
      <c r="S297" s="266"/>
      <c r="T297" s="267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T297" s="268" t="s">
        <v>138</v>
      </c>
      <c r="AU297" s="268" t="s">
        <v>82</v>
      </c>
      <c r="AV297" s="16" t="s">
        <v>130</v>
      </c>
      <c r="AW297" s="16" t="s">
        <v>33</v>
      </c>
      <c r="AX297" s="16" t="s">
        <v>80</v>
      </c>
      <c r="AY297" s="268" t="s">
        <v>122</v>
      </c>
    </row>
    <row r="298" s="12" customFormat="1" ht="22.8" customHeight="1">
      <c r="A298" s="12"/>
      <c r="B298" s="191"/>
      <c r="C298" s="192"/>
      <c r="D298" s="193" t="s">
        <v>71</v>
      </c>
      <c r="E298" s="205" t="s">
        <v>523</v>
      </c>
      <c r="F298" s="205" t="s">
        <v>524</v>
      </c>
      <c r="G298" s="192"/>
      <c r="H298" s="192"/>
      <c r="I298" s="195"/>
      <c r="J298" s="206">
        <f>BK298</f>
        <v>0</v>
      </c>
      <c r="K298" s="192"/>
      <c r="L298" s="197"/>
      <c r="M298" s="198"/>
      <c r="N298" s="199"/>
      <c r="O298" s="199"/>
      <c r="P298" s="200">
        <f>SUM(P299:P351)</f>
        <v>0</v>
      </c>
      <c r="Q298" s="199"/>
      <c r="R298" s="200">
        <f>SUM(R299:R351)</f>
        <v>0.40000285000000002</v>
      </c>
      <c r="S298" s="199"/>
      <c r="T298" s="201">
        <f>SUM(T299:T351)</f>
        <v>0.083183920000000008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02" t="s">
        <v>82</v>
      </c>
      <c r="AT298" s="203" t="s">
        <v>71</v>
      </c>
      <c r="AU298" s="203" t="s">
        <v>80</v>
      </c>
      <c r="AY298" s="202" t="s">
        <v>122</v>
      </c>
      <c r="BK298" s="204">
        <f>SUM(BK299:BK351)</f>
        <v>0</v>
      </c>
    </row>
    <row r="299" s="2" customFormat="1" ht="16.5" customHeight="1">
      <c r="A299" s="41"/>
      <c r="B299" s="42"/>
      <c r="C299" s="207" t="s">
        <v>460</v>
      </c>
      <c r="D299" s="207" t="s">
        <v>125</v>
      </c>
      <c r="E299" s="208" t="s">
        <v>526</v>
      </c>
      <c r="F299" s="209" t="s">
        <v>527</v>
      </c>
      <c r="G299" s="210" t="s">
        <v>128</v>
      </c>
      <c r="H299" s="211">
        <v>265.43200000000002</v>
      </c>
      <c r="I299" s="212"/>
      <c r="J299" s="213">
        <f>ROUND(I299*H299,2)</f>
        <v>0</v>
      </c>
      <c r="K299" s="209" t="s">
        <v>19</v>
      </c>
      <c r="L299" s="47"/>
      <c r="M299" s="214" t="s">
        <v>19</v>
      </c>
      <c r="N299" s="215" t="s">
        <v>43</v>
      </c>
      <c r="O299" s="87"/>
      <c r="P299" s="216">
        <f>O299*H299</f>
        <v>0</v>
      </c>
      <c r="Q299" s="216">
        <v>0.001</v>
      </c>
      <c r="R299" s="216">
        <f>Q299*H299</f>
        <v>0.265432</v>
      </c>
      <c r="S299" s="216">
        <v>0.00031</v>
      </c>
      <c r="T299" s="217">
        <f>S299*H299</f>
        <v>0.08228392000000001</v>
      </c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R299" s="218" t="s">
        <v>251</v>
      </c>
      <c r="AT299" s="218" t="s">
        <v>125</v>
      </c>
      <c r="AU299" s="218" t="s">
        <v>82</v>
      </c>
      <c r="AY299" s="20" t="s">
        <v>122</v>
      </c>
      <c r="BE299" s="219">
        <f>IF(N299="základní",J299,0)</f>
        <v>0</v>
      </c>
      <c r="BF299" s="219">
        <f>IF(N299="snížená",J299,0)</f>
        <v>0</v>
      </c>
      <c r="BG299" s="219">
        <f>IF(N299="zákl. přenesená",J299,0)</f>
        <v>0</v>
      </c>
      <c r="BH299" s="219">
        <f>IF(N299="sníž. přenesená",J299,0)</f>
        <v>0</v>
      </c>
      <c r="BI299" s="219">
        <f>IF(N299="nulová",J299,0)</f>
        <v>0</v>
      </c>
      <c r="BJ299" s="20" t="s">
        <v>80</v>
      </c>
      <c r="BK299" s="219">
        <f>ROUND(I299*H299,2)</f>
        <v>0</v>
      </c>
      <c r="BL299" s="20" t="s">
        <v>251</v>
      </c>
      <c r="BM299" s="218" t="s">
        <v>740</v>
      </c>
    </row>
    <row r="300" s="13" customFormat="1">
      <c r="A300" s="13"/>
      <c r="B300" s="225"/>
      <c r="C300" s="226"/>
      <c r="D300" s="227" t="s">
        <v>138</v>
      </c>
      <c r="E300" s="228" t="s">
        <v>19</v>
      </c>
      <c r="F300" s="229" t="s">
        <v>529</v>
      </c>
      <c r="G300" s="226"/>
      <c r="H300" s="228" t="s">
        <v>19</v>
      </c>
      <c r="I300" s="230"/>
      <c r="J300" s="226"/>
      <c r="K300" s="226"/>
      <c r="L300" s="231"/>
      <c r="M300" s="232"/>
      <c r="N300" s="233"/>
      <c r="O300" s="233"/>
      <c r="P300" s="233"/>
      <c r="Q300" s="233"/>
      <c r="R300" s="233"/>
      <c r="S300" s="233"/>
      <c r="T300" s="234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5" t="s">
        <v>138</v>
      </c>
      <c r="AU300" s="235" t="s">
        <v>82</v>
      </c>
      <c r="AV300" s="13" t="s">
        <v>80</v>
      </c>
      <c r="AW300" s="13" t="s">
        <v>33</v>
      </c>
      <c r="AX300" s="13" t="s">
        <v>72</v>
      </c>
      <c r="AY300" s="235" t="s">
        <v>122</v>
      </c>
    </row>
    <row r="301" s="14" customFormat="1">
      <c r="A301" s="14"/>
      <c r="B301" s="236"/>
      <c r="C301" s="237"/>
      <c r="D301" s="227" t="s">
        <v>138</v>
      </c>
      <c r="E301" s="238" t="s">
        <v>19</v>
      </c>
      <c r="F301" s="239" t="s">
        <v>741</v>
      </c>
      <c r="G301" s="237"/>
      <c r="H301" s="240">
        <v>10.645</v>
      </c>
      <c r="I301" s="241"/>
      <c r="J301" s="237"/>
      <c r="K301" s="237"/>
      <c r="L301" s="242"/>
      <c r="M301" s="243"/>
      <c r="N301" s="244"/>
      <c r="O301" s="244"/>
      <c r="P301" s="244"/>
      <c r="Q301" s="244"/>
      <c r="R301" s="244"/>
      <c r="S301" s="244"/>
      <c r="T301" s="245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6" t="s">
        <v>138</v>
      </c>
      <c r="AU301" s="246" t="s">
        <v>82</v>
      </c>
      <c r="AV301" s="14" t="s">
        <v>82</v>
      </c>
      <c r="AW301" s="14" t="s">
        <v>33</v>
      </c>
      <c r="AX301" s="14" t="s">
        <v>72</v>
      </c>
      <c r="AY301" s="246" t="s">
        <v>122</v>
      </c>
    </row>
    <row r="302" s="14" customFormat="1">
      <c r="A302" s="14"/>
      <c r="B302" s="236"/>
      <c r="C302" s="237"/>
      <c r="D302" s="227" t="s">
        <v>138</v>
      </c>
      <c r="E302" s="238" t="s">
        <v>19</v>
      </c>
      <c r="F302" s="239" t="s">
        <v>742</v>
      </c>
      <c r="G302" s="237"/>
      <c r="H302" s="240">
        <v>1.0800000000000001</v>
      </c>
      <c r="I302" s="241"/>
      <c r="J302" s="237"/>
      <c r="K302" s="237"/>
      <c r="L302" s="242"/>
      <c r="M302" s="243"/>
      <c r="N302" s="244"/>
      <c r="O302" s="244"/>
      <c r="P302" s="244"/>
      <c r="Q302" s="244"/>
      <c r="R302" s="244"/>
      <c r="S302" s="244"/>
      <c r="T302" s="245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6" t="s">
        <v>138</v>
      </c>
      <c r="AU302" s="246" t="s">
        <v>82</v>
      </c>
      <c r="AV302" s="14" t="s">
        <v>82</v>
      </c>
      <c r="AW302" s="14" t="s">
        <v>33</v>
      </c>
      <c r="AX302" s="14" t="s">
        <v>72</v>
      </c>
      <c r="AY302" s="246" t="s">
        <v>122</v>
      </c>
    </row>
    <row r="303" s="14" customFormat="1">
      <c r="A303" s="14"/>
      <c r="B303" s="236"/>
      <c r="C303" s="237"/>
      <c r="D303" s="227" t="s">
        <v>138</v>
      </c>
      <c r="E303" s="238" t="s">
        <v>19</v>
      </c>
      <c r="F303" s="239" t="s">
        <v>743</v>
      </c>
      <c r="G303" s="237"/>
      <c r="H303" s="240">
        <v>17.661000000000001</v>
      </c>
      <c r="I303" s="241"/>
      <c r="J303" s="237"/>
      <c r="K303" s="237"/>
      <c r="L303" s="242"/>
      <c r="M303" s="243"/>
      <c r="N303" s="244"/>
      <c r="O303" s="244"/>
      <c r="P303" s="244"/>
      <c r="Q303" s="244"/>
      <c r="R303" s="244"/>
      <c r="S303" s="244"/>
      <c r="T303" s="245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6" t="s">
        <v>138</v>
      </c>
      <c r="AU303" s="246" t="s">
        <v>82</v>
      </c>
      <c r="AV303" s="14" t="s">
        <v>82</v>
      </c>
      <c r="AW303" s="14" t="s">
        <v>33</v>
      </c>
      <c r="AX303" s="14" t="s">
        <v>72</v>
      </c>
      <c r="AY303" s="246" t="s">
        <v>122</v>
      </c>
    </row>
    <row r="304" s="14" customFormat="1">
      <c r="A304" s="14"/>
      <c r="B304" s="236"/>
      <c r="C304" s="237"/>
      <c r="D304" s="227" t="s">
        <v>138</v>
      </c>
      <c r="E304" s="238" t="s">
        <v>19</v>
      </c>
      <c r="F304" s="239" t="s">
        <v>744</v>
      </c>
      <c r="G304" s="237"/>
      <c r="H304" s="240">
        <v>19.207000000000001</v>
      </c>
      <c r="I304" s="241"/>
      <c r="J304" s="237"/>
      <c r="K304" s="237"/>
      <c r="L304" s="242"/>
      <c r="M304" s="243"/>
      <c r="N304" s="244"/>
      <c r="O304" s="244"/>
      <c r="P304" s="244"/>
      <c r="Q304" s="244"/>
      <c r="R304" s="244"/>
      <c r="S304" s="244"/>
      <c r="T304" s="24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6" t="s">
        <v>138</v>
      </c>
      <c r="AU304" s="246" t="s">
        <v>82</v>
      </c>
      <c r="AV304" s="14" t="s">
        <v>82</v>
      </c>
      <c r="AW304" s="14" t="s">
        <v>33</v>
      </c>
      <c r="AX304" s="14" t="s">
        <v>72</v>
      </c>
      <c r="AY304" s="246" t="s">
        <v>122</v>
      </c>
    </row>
    <row r="305" s="14" customFormat="1">
      <c r="A305" s="14"/>
      <c r="B305" s="236"/>
      <c r="C305" s="237"/>
      <c r="D305" s="227" t="s">
        <v>138</v>
      </c>
      <c r="E305" s="238" t="s">
        <v>19</v>
      </c>
      <c r="F305" s="239" t="s">
        <v>745</v>
      </c>
      <c r="G305" s="237"/>
      <c r="H305" s="240">
        <v>11.504</v>
      </c>
      <c r="I305" s="241"/>
      <c r="J305" s="237"/>
      <c r="K305" s="237"/>
      <c r="L305" s="242"/>
      <c r="M305" s="243"/>
      <c r="N305" s="244"/>
      <c r="O305" s="244"/>
      <c r="P305" s="244"/>
      <c r="Q305" s="244"/>
      <c r="R305" s="244"/>
      <c r="S305" s="244"/>
      <c r="T305" s="245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6" t="s">
        <v>138</v>
      </c>
      <c r="AU305" s="246" t="s">
        <v>82</v>
      </c>
      <c r="AV305" s="14" t="s">
        <v>82</v>
      </c>
      <c r="AW305" s="14" t="s">
        <v>33</v>
      </c>
      <c r="AX305" s="14" t="s">
        <v>72</v>
      </c>
      <c r="AY305" s="246" t="s">
        <v>122</v>
      </c>
    </row>
    <row r="306" s="14" customFormat="1">
      <c r="A306" s="14"/>
      <c r="B306" s="236"/>
      <c r="C306" s="237"/>
      <c r="D306" s="227" t="s">
        <v>138</v>
      </c>
      <c r="E306" s="238" t="s">
        <v>19</v>
      </c>
      <c r="F306" s="239" t="s">
        <v>746</v>
      </c>
      <c r="G306" s="237"/>
      <c r="H306" s="240">
        <v>17.504999999999999</v>
      </c>
      <c r="I306" s="241"/>
      <c r="J306" s="237"/>
      <c r="K306" s="237"/>
      <c r="L306" s="242"/>
      <c r="M306" s="243"/>
      <c r="N306" s="244"/>
      <c r="O306" s="244"/>
      <c r="P306" s="244"/>
      <c r="Q306" s="244"/>
      <c r="R306" s="244"/>
      <c r="S306" s="244"/>
      <c r="T306" s="245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6" t="s">
        <v>138</v>
      </c>
      <c r="AU306" s="246" t="s">
        <v>82</v>
      </c>
      <c r="AV306" s="14" t="s">
        <v>82</v>
      </c>
      <c r="AW306" s="14" t="s">
        <v>33</v>
      </c>
      <c r="AX306" s="14" t="s">
        <v>72</v>
      </c>
      <c r="AY306" s="246" t="s">
        <v>122</v>
      </c>
    </row>
    <row r="307" s="14" customFormat="1">
      <c r="A307" s="14"/>
      <c r="B307" s="236"/>
      <c r="C307" s="237"/>
      <c r="D307" s="227" t="s">
        <v>138</v>
      </c>
      <c r="E307" s="238" t="s">
        <v>19</v>
      </c>
      <c r="F307" s="239" t="s">
        <v>747</v>
      </c>
      <c r="G307" s="237"/>
      <c r="H307" s="240">
        <v>7.758</v>
      </c>
      <c r="I307" s="241"/>
      <c r="J307" s="237"/>
      <c r="K307" s="237"/>
      <c r="L307" s="242"/>
      <c r="M307" s="243"/>
      <c r="N307" s="244"/>
      <c r="O307" s="244"/>
      <c r="P307" s="244"/>
      <c r="Q307" s="244"/>
      <c r="R307" s="244"/>
      <c r="S307" s="244"/>
      <c r="T307" s="245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6" t="s">
        <v>138</v>
      </c>
      <c r="AU307" s="246" t="s">
        <v>82</v>
      </c>
      <c r="AV307" s="14" t="s">
        <v>82</v>
      </c>
      <c r="AW307" s="14" t="s">
        <v>33</v>
      </c>
      <c r="AX307" s="14" t="s">
        <v>72</v>
      </c>
      <c r="AY307" s="246" t="s">
        <v>122</v>
      </c>
    </row>
    <row r="308" s="15" customFormat="1">
      <c r="A308" s="15"/>
      <c r="B308" s="247"/>
      <c r="C308" s="248"/>
      <c r="D308" s="227" t="s">
        <v>138</v>
      </c>
      <c r="E308" s="249" t="s">
        <v>19</v>
      </c>
      <c r="F308" s="250" t="s">
        <v>142</v>
      </c>
      <c r="G308" s="248"/>
      <c r="H308" s="251">
        <v>85.359999999999999</v>
      </c>
      <c r="I308" s="252"/>
      <c r="J308" s="248"/>
      <c r="K308" s="248"/>
      <c r="L308" s="253"/>
      <c r="M308" s="254"/>
      <c r="N308" s="255"/>
      <c r="O308" s="255"/>
      <c r="P308" s="255"/>
      <c r="Q308" s="255"/>
      <c r="R308" s="255"/>
      <c r="S308" s="255"/>
      <c r="T308" s="256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57" t="s">
        <v>138</v>
      </c>
      <c r="AU308" s="257" t="s">
        <v>82</v>
      </c>
      <c r="AV308" s="15" t="s">
        <v>143</v>
      </c>
      <c r="AW308" s="15" t="s">
        <v>33</v>
      </c>
      <c r="AX308" s="15" t="s">
        <v>72</v>
      </c>
      <c r="AY308" s="257" t="s">
        <v>122</v>
      </c>
    </row>
    <row r="309" s="13" customFormat="1">
      <c r="A309" s="13"/>
      <c r="B309" s="225"/>
      <c r="C309" s="226"/>
      <c r="D309" s="227" t="s">
        <v>138</v>
      </c>
      <c r="E309" s="228" t="s">
        <v>19</v>
      </c>
      <c r="F309" s="229" t="s">
        <v>537</v>
      </c>
      <c r="G309" s="226"/>
      <c r="H309" s="228" t="s">
        <v>19</v>
      </c>
      <c r="I309" s="230"/>
      <c r="J309" s="226"/>
      <c r="K309" s="226"/>
      <c r="L309" s="231"/>
      <c r="M309" s="232"/>
      <c r="N309" s="233"/>
      <c r="O309" s="233"/>
      <c r="P309" s="233"/>
      <c r="Q309" s="233"/>
      <c r="R309" s="233"/>
      <c r="S309" s="233"/>
      <c r="T309" s="234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5" t="s">
        <v>138</v>
      </c>
      <c r="AU309" s="235" t="s">
        <v>82</v>
      </c>
      <c r="AV309" s="13" t="s">
        <v>80</v>
      </c>
      <c r="AW309" s="13" t="s">
        <v>33</v>
      </c>
      <c r="AX309" s="13" t="s">
        <v>72</v>
      </c>
      <c r="AY309" s="235" t="s">
        <v>122</v>
      </c>
    </row>
    <row r="310" s="14" customFormat="1">
      <c r="A310" s="14"/>
      <c r="B310" s="236"/>
      <c r="C310" s="237"/>
      <c r="D310" s="227" t="s">
        <v>138</v>
      </c>
      <c r="E310" s="238" t="s">
        <v>19</v>
      </c>
      <c r="F310" s="239" t="s">
        <v>748</v>
      </c>
      <c r="G310" s="237"/>
      <c r="H310" s="240">
        <v>99.593999999999994</v>
      </c>
      <c r="I310" s="241"/>
      <c r="J310" s="237"/>
      <c r="K310" s="237"/>
      <c r="L310" s="242"/>
      <c r="M310" s="243"/>
      <c r="N310" s="244"/>
      <c r="O310" s="244"/>
      <c r="P310" s="244"/>
      <c r="Q310" s="244"/>
      <c r="R310" s="244"/>
      <c r="S310" s="244"/>
      <c r="T310" s="245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6" t="s">
        <v>138</v>
      </c>
      <c r="AU310" s="246" t="s">
        <v>82</v>
      </c>
      <c r="AV310" s="14" t="s">
        <v>82</v>
      </c>
      <c r="AW310" s="14" t="s">
        <v>33</v>
      </c>
      <c r="AX310" s="14" t="s">
        <v>72</v>
      </c>
      <c r="AY310" s="246" t="s">
        <v>122</v>
      </c>
    </row>
    <row r="311" s="14" customFormat="1">
      <c r="A311" s="14"/>
      <c r="B311" s="236"/>
      <c r="C311" s="237"/>
      <c r="D311" s="227" t="s">
        <v>138</v>
      </c>
      <c r="E311" s="238" t="s">
        <v>19</v>
      </c>
      <c r="F311" s="239" t="s">
        <v>749</v>
      </c>
      <c r="G311" s="237"/>
      <c r="H311" s="240">
        <v>54.779000000000003</v>
      </c>
      <c r="I311" s="241"/>
      <c r="J311" s="237"/>
      <c r="K311" s="237"/>
      <c r="L311" s="242"/>
      <c r="M311" s="243"/>
      <c r="N311" s="244"/>
      <c r="O311" s="244"/>
      <c r="P311" s="244"/>
      <c r="Q311" s="244"/>
      <c r="R311" s="244"/>
      <c r="S311" s="244"/>
      <c r="T311" s="245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6" t="s">
        <v>138</v>
      </c>
      <c r="AU311" s="246" t="s">
        <v>82</v>
      </c>
      <c r="AV311" s="14" t="s">
        <v>82</v>
      </c>
      <c r="AW311" s="14" t="s">
        <v>33</v>
      </c>
      <c r="AX311" s="14" t="s">
        <v>72</v>
      </c>
      <c r="AY311" s="246" t="s">
        <v>122</v>
      </c>
    </row>
    <row r="312" s="14" customFormat="1">
      <c r="A312" s="14"/>
      <c r="B312" s="236"/>
      <c r="C312" s="237"/>
      <c r="D312" s="227" t="s">
        <v>138</v>
      </c>
      <c r="E312" s="238" t="s">
        <v>19</v>
      </c>
      <c r="F312" s="239" t="s">
        <v>750</v>
      </c>
      <c r="G312" s="237"/>
      <c r="H312" s="240">
        <v>15.525</v>
      </c>
      <c r="I312" s="241"/>
      <c r="J312" s="237"/>
      <c r="K312" s="237"/>
      <c r="L312" s="242"/>
      <c r="M312" s="243"/>
      <c r="N312" s="244"/>
      <c r="O312" s="244"/>
      <c r="P312" s="244"/>
      <c r="Q312" s="244"/>
      <c r="R312" s="244"/>
      <c r="S312" s="244"/>
      <c r="T312" s="245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6" t="s">
        <v>138</v>
      </c>
      <c r="AU312" s="246" t="s">
        <v>82</v>
      </c>
      <c r="AV312" s="14" t="s">
        <v>82</v>
      </c>
      <c r="AW312" s="14" t="s">
        <v>33</v>
      </c>
      <c r="AX312" s="14" t="s">
        <v>72</v>
      </c>
      <c r="AY312" s="246" t="s">
        <v>122</v>
      </c>
    </row>
    <row r="313" s="14" customFormat="1">
      <c r="A313" s="14"/>
      <c r="B313" s="236"/>
      <c r="C313" s="237"/>
      <c r="D313" s="227" t="s">
        <v>138</v>
      </c>
      <c r="E313" s="238" t="s">
        <v>19</v>
      </c>
      <c r="F313" s="239" t="s">
        <v>751</v>
      </c>
      <c r="G313" s="237"/>
      <c r="H313" s="240">
        <v>27.699000000000002</v>
      </c>
      <c r="I313" s="241"/>
      <c r="J313" s="237"/>
      <c r="K313" s="237"/>
      <c r="L313" s="242"/>
      <c r="M313" s="243"/>
      <c r="N313" s="244"/>
      <c r="O313" s="244"/>
      <c r="P313" s="244"/>
      <c r="Q313" s="244"/>
      <c r="R313" s="244"/>
      <c r="S313" s="244"/>
      <c r="T313" s="245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6" t="s">
        <v>138</v>
      </c>
      <c r="AU313" s="246" t="s">
        <v>82</v>
      </c>
      <c r="AV313" s="14" t="s">
        <v>82</v>
      </c>
      <c r="AW313" s="14" t="s">
        <v>33</v>
      </c>
      <c r="AX313" s="14" t="s">
        <v>72</v>
      </c>
      <c r="AY313" s="246" t="s">
        <v>122</v>
      </c>
    </row>
    <row r="314" s="14" customFormat="1">
      <c r="A314" s="14"/>
      <c r="B314" s="236"/>
      <c r="C314" s="237"/>
      <c r="D314" s="227" t="s">
        <v>138</v>
      </c>
      <c r="E314" s="238" t="s">
        <v>19</v>
      </c>
      <c r="F314" s="239" t="s">
        <v>752</v>
      </c>
      <c r="G314" s="237"/>
      <c r="H314" s="240">
        <v>-3.2160000000000002</v>
      </c>
      <c r="I314" s="241"/>
      <c r="J314" s="237"/>
      <c r="K314" s="237"/>
      <c r="L314" s="242"/>
      <c r="M314" s="243"/>
      <c r="N314" s="244"/>
      <c r="O314" s="244"/>
      <c r="P314" s="244"/>
      <c r="Q314" s="244"/>
      <c r="R314" s="244"/>
      <c r="S314" s="244"/>
      <c r="T314" s="245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6" t="s">
        <v>138</v>
      </c>
      <c r="AU314" s="246" t="s">
        <v>82</v>
      </c>
      <c r="AV314" s="14" t="s">
        <v>82</v>
      </c>
      <c r="AW314" s="14" t="s">
        <v>33</v>
      </c>
      <c r="AX314" s="14" t="s">
        <v>72</v>
      </c>
      <c r="AY314" s="246" t="s">
        <v>122</v>
      </c>
    </row>
    <row r="315" s="14" customFormat="1">
      <c r="A315" s="14"/>
      <c r="B315" s="236"/>
      <c r="C315" s="237"/>
      <c r="D315" s="227" t="s">
        <v>138</v>
      </c>
      <c r="E315" s="238" t="s">
        <v>19</v>
      </c>
      <c r="F315" s="239" t="s">
        <v>753</v>
      </c>
      <c r="G315" s="237"/>
      <c r="H315" s="240">
        <v>-6.3890000000000002</v>
      </c>
      <c r="I315" s="241"/>
      <c r="J315" s="237"/>
      <c r="K315" s="237"/>
      <c r="L315" s="242"/>
      <c r="M315" s="243"/>
      <c r="N315" s="244"/>
      <c r="O315" s="244"/>
      <c r="P315" s="244"/>
      <c r="Q315" s="244"/>
      <c r="R315" s="244"/>
      <c r="S315" s="244"/>
      <c r="T315" s="245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6" t="s">
        <v>138</v>
      </c>
      <c r="AU315" s="246" t="s">
        <v>82</v>
      </c>
      <c r="AV315" s="14" t="s">
        <v>82</v>
      </c>
      <c r="AW315" s="14" t="s">
        <v>33</v>
      </c>
      <c r="AX315" s="14" t="s">
        <v>72</v>
      </c>
      <c r="AY315" s="246" t="s">
        <v>122</v>
      </c>
    </row>
    <row r="316" s="14" customFormat="1">
      <c r="A316" s="14"/>
      <c r="B316" s="236"/>
      <c r="C316" s="237"/>
      <c r="D316" s="227" t="s">
        <v>138</v>
      </c>
      <c r="E316" s="238" t="s">
        <v>19</v>
      </c>
      <c r="F316" s="239" t="s">
        <v>754</v>
      </c>
      <c r="G316" s="237"/>
      <c r="H316" s="240">
        <v>-2.1600000000000001</v>
      </c>
      <c r="I316" s="241"/>
      <c r="J316" s="237"/>
      <c r="K316" s="237"/>
      <c r="L316" s="242"/>
      <c r="M316" s="243"/>
      <c r="N316" s="244"/>
      <c r="O316" s="244"/>
      <c r="P316" s="244"/>
      <c r="Q316" s="244"/>
      <c r="R316" s="244"/>
      <c r="S316" s="244"/>
      <c r="T316" s="245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6" t="s">
        <v>138</v>
      </c>
      <c r="AU316" s="246" t="s">
        <v>82</v>
      </c>
      <c r="AV316" s="14" t="s">
        <v>82</v>
      </c>
      <c r="AW316" s="14" t="s">
        <v>33</v>
      </c>
      <c r="AX316" s="14" t="s">
        <v>72</v>
      </c>
      <c r="AY316" s="246" t="s">
        <v>122</v>
      </c>
    </row>
    <row r="317" s="14" customFormat="1">
      <c r="A317" s="14"/>
      <c r="B317" s="236"/>
      <c r="C317" s="237"/>
      <c r="D317" s="227" t="s">
        <v>138</v>
      </c>
      <c r="E317" s="238" t="s">
        <v>19</v>
      </c>
      <c r="F317" s="239" t="s">
        <v>755</v>
      </c>
      <c r="G317" s="237"/>
      <c r="H317" s="240">
        <v>-2.8799999999999999</v>
      </c>
      <c r="I317" s="241"/>
      <c r="J317" s="237"/>
      <c r="K317" s="237"/>
      <c r="L317" s="242"/>
      <c r="M317" s="243"/>
      <c r="N317" s="244"/>
      <c r="O317" s="244"/>
      <c r="P317" s="244"/>
      <c r="Q317" s="244"/>
      <c r="R317" s="244"/>
      <c r="S317" s="244"/>
      <c r="T317" s="245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6" t="s">
        <v>138</v>
      </c>
      <c r="AU317" s="246" t="s">
        <v>82</v>
      </c>
      <c r="AV317" s="14" t="s">
        <v>82</v>
      </c>
      <c r="AW317" s="14" t="s">
        <v>33</v>
      </c>
      <c r="AX317" s="14" t="s">
        <v>72</v>
      </c>
      <c r="AY317" s="246" t="s">
        <v>122</v>
      </c>
    </row>
    <row r="318" s="14" customFormat="1">
      <c r="A318" s="14"/>
      <c r="B318" s="236"/>
      <c r="C318" s="237"/>
      <c r="D318" s="227" t="s">
        <v>138</v>
      </c>
      <c r="E318" s="238" t="s">
        <v>19</v>
      </c>
      <c r="F318" s="239" t="s">
        <v>756</v>
      </c>
      <c r="G318" s="237"/>
      <c r="H318" s="240">
        <v>-2.8799999999999999</v>
      </c>
      <c r="I318" s="241"/>
      <c r="J318" s="237"/>
      <c r="K318" s="237"/>
      <c r="L318" s="242"/>
      <c r="M318" s="243"/>
      <c r="N318" s="244"/>
      <c r="O318" s="244"/>
      <c r="P318" s="244"/>
      <c r="Q318" s="244"/>
      <c r="R318" s="244"/>
      <c r="S318" s="244"/>
      <c r="T318" s="245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6" t="s">
        <v>138</v>
      </c>
      <c r="AU318" s="246" t="s">
        <v>82</v>
      </c>
      <c r="AV318" s="14" t="s">
        <v>82</v>
      </c>
      <c r="AW318" s="14" t="s">
        <v>33</v>
      </c>
      <c r="AX318" s="14" t="s">
        <v>72</v>
      </c>
      <c r="AY318" s="246" t="s">
        <v>122</v>
      </c>
    </row>
    <row r="319" s="15" customFormat="1">
      <c r="A319" s="15"/>
      <c r="B319" s="247"/>
      <c r="C319" s="248"/>
      <c r="D319" s="227" t="s">
        <v>138</v>
      </c>
      <c r="E319" s="249" t="s">
        <v>19</v>
      </c>
      <c r="F319" s="250" t="s">
        <v>142</v>
      </c>
      <c r="G319" s="248"/>
      <c r="H319" s="251">
        <v>180.072</v>
      </c>
      <c r="I319" s="252"/>
      <c r="J319" s="248"/>
      <c r="K319" s="248"/>
      <c r="L319" s="253"/>
      <c r="M319" s="254"/>
      <c r="N319" s="255"/>
      <c r="O319" s="255"/>
      <c r="P319" s="255"/>
      <c r="Q319" s="255"/>
      <c r="R319" s="255"/>
      <c r="S319" s="255"/>
      <c r="T319" s="256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57" t="s">
        <v>138</v>
      </c>
      <c r="AU319" s="257" t="s">
        <v>82</v>
      </c>
      <c r="AV319" s="15" t="s">
        <v>143</v>
      </c>
      <c r="AW319" s="15" t="s">
        <v>33</v>
      </c>
      <c r="AX319" s="15" t="s">
        <v>72</v>
      </c>
      <c r="AY319" s="257" t="s">
        <v>122</v>
      </c>
    </row>
    <row r="320" s="16" customFormat="1">
      <c r="A320" s="16"/>
      <c r="B320" s="258"/>
      <c r="C320" s="259"/>
      <c r="D320" s="227" t="s">
        <v>138</v>
      </c>
      <c r="E320" s="260" t="s">
        <v>19</v>
      </c>
      <c r="F320" s="261" t="s">
        <v>158</v>
      </c>
      <c r="G320" s="259"/>
      <c r="H320" s="262">
        <v>265.43199999999996</v>
      </c>
      <c r="I320" s="263"/>
      <c r="J320" s="259"/>
      <c r="K320" s="259"/>
      <c r="L320" s="264"/>
      <c r="M320" s="265"/>
      <c r="N320" s="266"/>
      <c r="O320" s="266"/>
      <c r="P320" s="266"/>
      <c r="Q320" s="266"/>
      <c r="R320" s="266"/>
      <c r="S320" s="266"/>
      <c r="T320" s="267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T320" s="268" t="s">
        <v>138</v>
      </c>
      <c r="AU320" s="268" t="s">
        <v>82</v>
      </c>
      <c r="AV320" s="16" t="s">
        <v>130</v>
      </c>
      <c r="AW320" s="16" t="s">
        <v>33</v>
      </c>
      <c r="AX320" s="16" t="s">
        <v>80</v>
      </c>
      <c r="AY320" s="268" t="s">
        <v>122</v>
      </c>
    </row>
    <row r="321" s="2" customFormat="1" ht="16.5" customHeight="1">
      <c r="A321" s="41"/>
      <c r="B321" s="42"/>
      <c r="C321" s="207" t="s">
        <v>525</v>
      </c>
      <c r="D321" s="207" t="s">
        <v>125</v>
      </c>
      <c r="E321" s="208" t="s">
        <v>552</v>
      </c>
      <c r="F321" s="209" t="s">
        <v>553</v>
      </c>
      <c r="G321" s="210" t="s">
        <v>128</v>
      </c>
      <c r="H321" s="211">
        <v>265.43200000000002</v>
      </c>
      <c r="I321" s="212"/>
      <c r="J321" s="213">
        <f>ROUND(I321*H321,2)</f>
        <v>0</v>
      </c>
      <c r="K321" s="209" t="s">
        <v>19</v>
      </c>
      <c r="L321" s="47"/>
      <c r="M321" s="214" t="s">
        <v>19</v>
      </c>
      <c r="N321" s="215" t="s">
        <v>43</v>
      </c>
      <c r="O321" s="87"/>
      <c r="P321" s="216">
        <f>O321*H321</f>
        <v>0</v>
      </c>
      <c r="Q321" s="216">
        <v>0</v>
      </c>
      <c r="R321" s="216">
        <f>Q321*H321</f>
        <v>0</v>
      </c>
      <c r="S321" s="216">
        <v>0</v>
      </c>
      <c r="T321" s="217">
        <f>S321*H321</f>
        <v>0</v>
      </c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R321" s="218" t="s">
        <v>251</v>
      </c>
      <c r="AT321" s="218" t="s">
        <v>125</v>
      </c>
      <c r="AU321" s="218" t="s">
        <v>82</v>
      </c>
      <c r="AY321" s="20" t="s">
        <v>122</v>
      </c>
      <c r="BE321" s="219">
        <f>IF(N321="základní",J321,0)</f>
        <v>0</v>
      </c>
      <c r="BF321" s="219">
        <f>IF(N321="snížená",J321,0)</f>
        <v>0</v>
      </c>
      <c r="BG321" s="219">
        <f>IF(N321="zákl. přenesená",J321,0)</f>
        <v>0</v>
      </c>
      <c r="BH321" s="219">
        <f>IF(N321="sníž. přenesená",J321,0)</f>
        <v>0</v>
      </c>
      <c r="BI321" s="219">
        <f>IF(N321="nulová",J321,0)</f>
        <v>0</v>
      </c>
      <c r="BJ321" s="20" t="s">
        <v>80</v>
      </c>
      <c r="BK321" s="219">
        <f>ROUND(I321*H321,2)</f>
        <v>0</v>
      </c>
      <c r="BL321" s="20" t="s">
        <v>251</v>
      </c>
      <c r="BM321" s="218" t="s">
        <v>757</v>
      </c>
    </row>
    <row r="322" s="2" customFormat="1" ht="24.15" customHeight="1">
      <c r="A322" s="41"/>
      <c r="B322" s="42"/>
      <c r="C322" s="207" t="s">
        <v>465</v>
      </c>
      <c r="D322" s="207" t="s">
        <v>125</v>
      </c>
      <c r="E322" s="208" t="s">
        <v>556</v>
      </c>
      <c r="F322" s="209" t="s">
        <v>557</v>
      </c>
      <c r="G322" s="210" t="s">
        <v>356</v>
      </c>
      <c r="H322" s="211">
        <v>50</v>
      </c>
      <c r="I322" s="212"/>
      <c r="J322" s="213">
        <f>ROUND(I322*H322,2)</f>
        <v>0</v>
      </c>
      <c r="K322" s="209" t="s">
        <v>19</v>
      </c>
      <c r="L322" s="47"/>
      <c r="M322" s="214" t="s">
        <v>19</v>
      </c>
      <c r="N322" s="215" t="s">
        <v>43</v>
      </c>
      <c r="O322" s="87"/>
      <c r="P322" s="216">
        <f>O322*H322</f>
        <v>0</v>
      </c>
      <c r="Q322" s="216">
        <v>0</v>
      </c>
      <c r="R322" s="216">
        <f>Q322*H322</f>
        <v>0</v>
      </c>
      <c r="S322" s="216">
        <v>0</v>
      </c>
      <c r="T322" s="217">
        <f>S322*H322</f>
        <v>0</v>
      </c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R322" s="218" t="s">
        <v>251</v>
      </c>
      <c r="AT322" s="218" t="s">
        <v>125</v>
      </c>
      <c r="AU322" s="218" t="s">
        <v>82</v>
      </c>
      <c r="AY322" s="20" t="s">
        <v>122</v>
      </c>
      <c r="BE322" s="219">
        <f>IF(N322="základní",J322,0)</f>
        <v>0</v>
      </c>
      <c r="BF322" s="219">
        <f>IF(N322="snížená",J322,0)</f>
        <v>0</v>
      </c>
      <c r="BG322" s="219">
        <f>IF(N322="zákl. přenesená",J322,0)</f>
        <v>0</v>
      </c>
      <c r="BH322" s="219">
        <f>IF(N322="sníž. přenesená",J322,0)</f>
        <v>0</v>
      </c>
      <c r="BI322" s="219">
        <f>IF(N322="nulová",J322,0)</f>
        <v>0</v>
      </c>
      <c r="BJ322" s="20" t="s">
        <v>80</v>
      </c>
      <c r="BK322" s="219">
        <f>ROUND(I322*H322,2)</f>
        <v>0</v>
      </c>
      <c r="BL322" s="20" t="s">
        <v>251</v>
      </c>
      <c r="BM322" s="218" t="s">
        <v>758</v>
      </c>
    </row>
    <row r="323" s="13" customFormat="1">
      <c r="A323" s="13"/>
      <c r="B323" s="225"/>
      <c r="C323" s="226"/>
      <c r="D323" s="227" t="s">
        <v>138</v>
      </c>
      <c r="E323" s="228" t="s">
        <v>19</v>
      </c>
      <c r="F323" s="229" t="s">
        <v>559</v>
      </c>
      <c r="G323" s="226"/>
      <c r="H323" s="228" t="s">
        <v>19</v>
      </c>
      <c r="I323" s="230"/>
      <c r="J323" s="226"/>
      <c r="K323" s="226"/>
      <c r="L323" s="231"/>
      <c r="M323" s="232"/>
      <c r="N323" s="233"/>
      <c r="O323" s="233"/>
      <c r="P323" s="233"/>
      <c r="Q323" s="233"/>
      <c r="R323" s="233"/>
      <c r="S323" s="233"/>
      <c r="T323" s="234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5" t="s">
        <v>138</v>
      </c>
      <c r="AU323" s="235" t="s">
        <v>82</v>
      </c>
      <c r="AV323" s="13" t="s">
        <v>80</v>
      </c>
      <c r="AW323" s="13" t="s">
        <v>33</v>
      </c>
      <c r="AX323" s="13" t="s">
        <v>72</v>
      </c>
      <c r="AY323" s="235" t="s">
        <v>122</v>
      </c>
    </row>
    <row r="324" s="14" customFormat="1">
      <c r="A324" s="14"/>
      <c r="B324" s="236"/>
      <c r="C324" s="237"/>
      <c r="D324" s="227" t="s">
        <v>138</v>
      </c>
      <c r="E324" s="238" t="s">
        <v>19</v>
      </c>
      <c r="F324" s="239" t="s">
        <v>439</v>
      </c>
      <c r="G324" s="237"/>
      <c r="H324" s="240">
        <v>50</v>
      </c>
      <c r="I324" s="241"/>
      <c r="J324" s="237"/>
      <c r="K324" s="237"/>
      <c r="L324" s="242"/>
      <c r="M324" s="243"/>
      <c r="N324" s="244"/>
      <c r="O324" s="244"/>
      <c r="P324" s="244"/>
      <c r="Q324" s="244"/>
      <c r="R324" s="244"/>
      <c r="S324" s="244"/>
      <c r="T324" s="245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6" t="s">
        <v>138</v>
      </c>
      <c r="AU324" s="246" t="s">
        <v>82</v>
      </c>
      <c r="AV324" s="14" t="s">
        <v>82</v>
      </c>
      <c r="AW324" s="14" t="s">
        <v>33</v>
      </c>
      <c r="AX324" s="14" t="s">
        <v>80</v>
      </c>
      <c r="AY324" s="246" t="s">
        <v>122</v>
      </c>
    </row>
    <row r="325" s="2" customFormat="1" ht="16.5" customHeight="1">
      <c r="A325" s="41"/>
      <c r="B325" s="42"/>
      <c r="C325" s="270" t="s">
        <v>472</v>
      </c>
      <c r="D325" s="270" t="s">
        <v>298</v>
      </c>
      <c r="E325" s="271" t="s">
        <v>561</v>
      </c>
      <c r="F325" s="272" t="s">
        <v>562</v>
      </c>
      <c r="G325" s="273" t="s">
        <v>356</v>
      </c>
      <c r="H325" s="274">
        <v>60</v>
      </c>
      <c r="I325" s="275"/>
      <c r="J325" s="276">
        <f>ROUND(I325*H325,2)</f>
        <v>0</v>
      </c>
      <c r="K325" s="272" t="s">
        <v>129</v>
      </c>
      <c r="L325" s="277"/>
      <c r="M325" s="278" t="s">
        <v>19</v>
      </c>
      <c r="N325" s="279" t="s">
        <v>43</v>
      </c>
      <c r="O325" s="87"/>
      <c r="P325" s="216">
        <f>O325*H325</f>
        <v>0</v>
      </c>
      <c r="Q325" s="216">
        <v>0</v>
      </c>
      <c r="R325" s="216">
        <f>Q325*H325</f>
        <v>0</v>
      </c>
      <c r="S325" s="216">
        <v>0</v>
      </c>
      <c r="T325" s="217">
        <f>S325*H325</f>
        <v>0</v>
      </c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R325" s="218" t="s">
        <v>301</v>
      </c>
      <c r="AT325" s="218" t="s">
        <v>298</v>
      </c>
      <c r="AU325" s="218" t="s">
        <v>82</v>
      </c>
      <c r="AY325" s="20" t="s">
        <v>122</v>
      </c>
      <c r="BE325" s="219">
        <f>IF(N325="základní",J325,0)</f>
        <v>0</v>
      </c>
      <c r="BF325" s="219">
        <f>IF(N325="snížená",J325,0)</f>
        <v>0</v>
      </c>
      <c r="BG325" s="219">
        <f>IF(N325="zákl. přenesená",J325,0)</f>
        <v>0</v>
      </c>
      <c r="BH325" s="219">
        <f>IF(N325="sníž. přenesená",J325,0)</f>
        <v>0</v>
      </c>
      <c r="BI325" s="219">
        <f>IF(N325="nulová",J325,0)</f>
        <v>0</v>
      </c>
      <c r="BJ325" s="20" t="s">
        <v>80</v>
      </c>
      <c r="BK325" s="219">
        <f>ROUND(I325*H325,2)</f>
        <v>0</v>
      </c>
      <c r="BL325" s="20" t="s">
        <v>251</v>
      </c>
      <c r="BM325" s="218" t="s">
        <v>759</v>
      </c>
    </row>
    <row r="326" s="14" customFormat="1">
      <c r="A326" s="14"/>
      <c r="B326" s="236"/>
      <c r="C326" s="237"/>
      <c r="D326" s="227" t="s">
        <v>138</v>
      </c>
      <c r="E326" s="237"/>
      <c r="F326" s="239" t="s">
        <v>564</v>
      </c>
      <c r="G326" s="237"/>
      <c r="H326" s="240">
        <v>60</v>
      </c>
      <c r="I326" s="241"/>
      <c r="J326" s="237"/>
      <c r="K326" s="237"/>
      <c r="L326" s="242"/>
      <c r="M326" s="243"/>
      <c r="N326" s="244"/>
      <c r="O326" s="244"/>
      <c r="P326" s="244"/>
      <c r="Q326" s="244"/>
      <c r="R326" s="244"/>
      <c r="S326" s="244"/>
      <c r="T326" s="245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6" t="s">
        <v>138</v>
      </c>
      <c r="AU326" s="246" t="s">
        <v>82</v>
      </c>
      <c r="AV326" s="14" t="s">
        <v>82</v>
      </c>
      <c r="AW326" s="14" t="s">
        <v>4</v>
      </c>
      <c r="AX326" s="14" t="s">
        <v>80</v>
      </c>
      <c r="AY326" s="246" t="s">
        <v>122</v>
      </c>
    </row>
    <row r="327" s="2" customFormat="1" ht="24.15" customHeight="1">
      <c r="A327" s="41"/>
      <c r="B327" s="42"/>
      <c r="C327" s="207" t="s">
        <v>480</v>
      </c>
      <c r="D327" s="207" t="s">
        <v>125</v>
      </c>
      <c r="E327" s="208" t="s">
        <v>566</v>
      </c>
      <c r="F327" s="209" t="s">
        <v>567</v>
      </c>
      <c r="G327" s="210" t="s">
        <v>128</v>
      </c>
      <c r="H327" s="211">
        <v>30</v>
      </c>
      <c r="I327" s="212"/>
      <c r="J327" s="213">
        <f>ROUND(I327*H327,2)</f>
        <v>0</v>
      </c>
      <c r="K327" s="209" t="s">
        <v>19</v>
      </c>
      <c r="L327" s="47"/>
      <c r="M327" s="214" t="s">
        <v>19</v>
      </c>
      <c r="N327" s="215" t="s">
        <v>43</v>
      </c>
      <c r="O327" s="87"/>
      <c r="P327" s="216">
        <f>O327*H327</f>
        <v>0</v>
      </c>
      <c r="Q327" s="216">
        <v>0</v>
      </c>
      <c r="R327" s="216">
        <f>Q327*H327</f>
        <v>0</v>
      </c>
      <c r="S327" s="216">
        <v>3.0000000000000001E-05</v>
      </c>
      <c r="T327" s="217">
        <f>S327*H327</f>
        <v>0.00089999999999999998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18" t="s">
        <v>251</v>
      </c>
      <c r="AT327" s="218" t="s">
        <v>125</v>
      </c>
      <c r="AU327" s="218" t="s">
        <v>82</v>
      </c>
      <c r="AY327" s="20" t="s">
        <v>122</v>
      </c>
      <c r="BE327" s="219">
        <f>IF(N327="základní",J327,0)</f>
        <v>0</v>
      </c>
      <c r="BF327" s="219">
        <f>IF(N327="snížená",J327,0)</f>
        <v>0</v>
      </c>
      <c r="BG327" s="219">
        <f>IF(N327="zákl. přenesená",J327,0)</f>
        <v>0</v>
      </c>
      <c r="BH327" s="219">
        <f>IF(N327="sníž. přenesená",J327,0)</f>
        <v>0</v>
      </c>
      <c r="BI327" s="219">
        <f>IF(N327="nulová",J327,0)</f>
        <v>0</v>
      </c>
      <c r="BJ327" s="20" t="s">
        <v>80</v>
      </c>
      <c r="BK327" s="219">
        <f>ROUND(I327*H327,2)</f>
        <v>0</v>
      </c>
      <c r="BL327" s="20" t="s">
        <v>251</v>
      </c>
      <c r="BM327" s="218" t="s">
        <v>760</v>
      </c>
    </row>
    <row r="328" s="13" customFormat="1">
      <c r="A328" s="13"/>
      <c r="B328" s="225"/>
      <c r="C328" s="226"/>
      <c r="D328" s="227" t="s">
        <v>138</v>
      </c>
      <c r="E328" s="228" t="s">
        <v>19</v>
      </c>
      <c r="F328" s="229" t="s">
        <v>559</v>
      </c>
      <c r="G328" s="226"/>
      <c r="H328" s="228" t="s">
        <v>19</v>
      </c>
      <c r="I328" s="230"/>
      <c r="J328" s="226"/>
      <c r="K328" s="226"/>
      <c r="L328" s="231"/>
      <c r="M328" s="232"/>
      <c r="N328" s="233"/>
      <c r="O328" s="233"/>
      <c r="P328" s="233"/>
      <c r="Q328" s="233"/>
      <c r="R328" s="233"/>
      <c r="S328" s="233"/>
      <c r="T328" s="234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5" t="s">
        <v>138</v>
      </c>
      <c r="AU328" s="235" t="s">
        <v>82</v>
      </c>
      <c r="AV328" s="13" t="s">
        <v>80</v>
      </c>
      <c r="AW328" s="13" t="s">
        <v>33</v>
      </c>
      <c r="AX328" s="13" t="s">
        <v>72</v>
      </c>
      <c r="AY328" s="235" t="s">
        <v>122</v>
      </c>
    </row>
    <row r="329" s="14" customFormat="1">
      <c r="A329" s="14"/>
      <c r="B329" s="236"/>
      <c r="C329" s="237"/>
      <c r="D329" s="227" t="s">
        <v>138</v>
      </c>
      <c r="E329" s="238" t="s">
        <v>19</v>
      </c>
      <c r="F329" s="239" t="s">
        <v>321</v>
      </c>
      <c r="G329" s="237"/>
      <c r="H329" s="240">
        <v>30</v>
      </c>
      <c r="I329" s="241"/>
      <c r="J329" s="237"/>
      <c r="K329" s="237"/>
      <c r="L329" s="242"/>
      <c r="M329" s="243"/>
      <c r="N329" s="244"/>
      <c r="O329" s="244"/>
      <c r="P329" s="244"/>
      <c r="Q329" s="244"/>
      <c r="R329" s="244"/>
      <c r="S329" s="244"/>
      <c r="T329" s="245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6" t="s">
        <v>138</v>
      </c>
      <c r="AU329" s="246" t="s">
        <v>82</v>
      </c>
      <c r="AV329" s="14" t="s">
        <v>82</v>
      </c>
      <c r="AW329" s="14" t="s">
        <v>33</v>
      </c>
      <c r="AX329" s="14" t="s">
        <v>80</v>
      </c>
      <c r="AY329" s="246" t="s">
        <v>122</v>
      </c>
    </row>
    <row r="330" s="2" customFormat="1" ht="16.5" customHeight="1">
      <c r="A330" s="41"/>
      <c r="B330" s="42"/>
      <c r="C330" s="270" t="s">
        <v>487</v>
      </c>
      <c r="D330" s="270" t="s">
        <v>298</v>
      </c>
      <c r="E330" s="271" t="s">
        <v>570</v>
      </c>
      <c r="F330" s="272" t="s">
        <v>571</v>
      </c>
      <c r="G330" s="273" t="s">
        <v>128</v>
      </c>
      <c r="H330" s="274">
        <v>36</v>
      </c>
      <c r="I330" s="275"/>
      <c r="J330" s="276">
        <f>ROUND(I330*H330,2)</f>
        <v>0</v>
      </c>
      <c r="K330" s="272" t="s">
        <v>129</v>
      </c>
      <c r="L330" s="277"/>
      <c r="M330" s="278" t="s">
        <v>19</v>
      </c>
      <c r="N330" s="279" t="s">
        <v>43</v>
      </c>
      <c r="O330" s="87"/>
      <c r="P330" s="216">
        <f>O330*H330</f>
        <v>0</v>
      </c>
      <c r="Q330" s="216">
        <v>2.0000000000000002E-05</v>
      </c>
      <c r="R330" s="216">
        <f>Q330*H330</f>
        <v>0.00072000000000000005</v>
      </c>
      <c r="S330" s="216">
        <v>0</v>
      </c>
      <c r="T330" s="217">
        <f>S330*H330</f>
        <v>0</v>
      </c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R330" s="218" t="s">
        <v>301</v>
      </c>
      <c r="AT330" s="218" t="s">
        <v>298</v>
      </c>
      <c r="AU330" s="218" t="s">
        <v>82</v>
      </c>
      <c r="AY330" s="20" t="s">
        <v>122</v>
      </c>
      <c r="BE330" s="219">
        <f>IF(N330="základní",J330,0)</f>
        <v>0</v>
      </c>
      <c r="BF330" s="219">
        <f>IF(N330="snížená",J330,0)</f>
        <v>0</v>
      </c>
      <c r="BG330" s="219">
        <f>IF(N330="zákl. přenesená",J330,0)</f>
        <v>0</v>
      </c>
      <c r="BH330" s="219">
        <f>IF(N330="sníž. přenesená",J330,0)</f>
        <v>0</v>
      </c>
      <c r="BI330" s="219">
        <f>IF(N330="nulová",J330,0)</f>
        <v>0</v>
      </c>
      <c r="BJ330" s="20" t="s">
        <v>80</v>
      </c>
      <c r="BK330" s="219">
        <f>ROUND(I330*H330,2)</f>
        <v>0</v>
      </c>
      <c r="BL330" s="20" t="s">
        <v>251</v>
      </c>
      <c r="BM330" s="218" t="s">
        <v>761</v>
      </c>
    </row>
    <row r="331" s="14" customFormat="1">
      <c r="A331" s="14"/>
      <c r="B331" s="236"/>
      <c r="C331" s="237"/>
      <c r="D331" s="227" t="s">
        <v>138</v>
      </c>
      <c r="E331" s="237"/>
      <c r="F331" s="239" t="s">
        <v>573</v>
      </c>
      <c r="G331" s="237"/>
      <c r="H331" s="240">
        <v>36</v>
      </c>
      <c r="I331" s="241"/>
      <c r="J331" s="237"/>
      <c r="K331" s="237"/>
      <c r="L331" s="242"/>
      <c r="M331" s="243"/>
      <c r="N331" s="244"/>
      <c r="O331" s="244"/>
      <c r="P331" s="244"/>
      <c r="Q331" s="244"/>
      <c r="R331" s="244"/>
      <c r="S331" s="244"/>
      <c r="T331" s="245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6" t="s">
        <v>138</v>
      </c>
      <c r="AU331" s="246" t="s">
        <v>82</v>
      </c>
      <c r="AV331" s="14" t="s">
        <v>82</v>
      </c>
      <c r="AW331" s="14" t="s">
        <v>4</v>
      </c>
      <c r="AX331" s="14" t="s">
        <v>80</v>
      </c>
      <c r="AY331" s="246" t="s">
        <v>122</v>
      </c>
    </row>
    <row r="332" s="2" customFormat="1" ht="16.5" customHeight="1">
      <c r="A332" s="41"/>
      <c r="B332" s="42"/>
      <c r="C332" s="207" t="s">
        <v>494</v>
      </c>
      <c r="D332" s="207" t="s">
        <v>125</v>
      </c>
      <c r="E332" s="208" t="s">
        <v>575</v>
      </c>
      <c r="F332" s="209" t="s">
        <v>576</v>
      </c>
      <c r="G332" s="210" t="s">
        <v>128</v>
      </c>
      <c r="H332" s="211">
        <v>273.16500000000002</v>
      </c>
      <c r="I332" s="212"/>
      <c r="J332" s="213">
        <f>ROUND(I332*H332,2)</f>
        <v>0</v>
      </c>
      <c r="K332" s="209" t="s">
        <v>19</v>
      </c>
      <c r="L332" s="47"/>
      <c r="M332" s="214" t="s">
        <v>19</v>
      </c>
      <c r="N332" s="215" t="s">
        <v>43</v>
      </c>
      <c r="O332" s="87"/>
      <c r="P332" s="216">
        <f>O332*H332</f>
        <v>0</v>
      </c>
      <c r="Q332" s="216">
        <v>0.00020000000000000001</v>
      </c>
      <c r="R332" s="216">
        <f>Q332*H332</f>
        <v>0.054633000000000008</v>
      </c>
      <c r="S332" s="216">
        <v>0</v>
      </c>
      <c r="T332" s="217">
        <f>S332*H332</f>
        <v>0</v>
      </c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R332" s="218" t="s">
        <v>251</v>
      </c>
      <c r="AT332" s="218" t="s">
        <v>125</v>
      </c>
      <c r="AU332" s="218" t="s">
        <v>82</v>
      </c>
      <c r="AY332" s="20" t="s">
        <v>122</v>
      </c>
      <c r="BE332" s="219">
        <f>IF(N332="základní",J332,0)</f>
        <v>0</v>
      </c>
      <c r="BF332" s="219">
        <f>IF(N332="snížená",J332,0)</f>
        <v>0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20" t="s">
        <v>80</v>
      </c>
      <c r="BK332" s="219">
        <f>ROUND(I332*H332,2)</f>
        <v>0</v>
      </c>
      <c r="BL332" s="20" t="s">
        <v>251</v>
      </c>
      <c r="BM332" s="218" t="s">
        <v>762</v>
      </c>
    </row>
    <row r="333" s="13" customFormat="1">
      <c r="A333" s="13"/>
      <c r="B333" s="225"/>
      <c r="C333" s="226"/>
      <c r="D333" s="227" t="s">
        <v>138</v>
      </c>
      <c r="E333" s="228" t="s">
        <v>19</v>
      </c>
      <c r="F333" s="229" t="s">
        <v>529</v>
      </c>
      <c r="G333" s="226"/>
      <c r="H333" s="228" t="s">
        <v>19</v>
      </c>
      <c r="I333" s="230"/>
      <c r="J333" s="226"/>
      <c r="K333" s="226"/>
      <c r="L333" s="231"/>
      <c r="M333" s="232"/>
      <c r="N333" s="233"/>
      <c r="O333" s="233"/>
      <c r="P333" s="233"/>
      <c r="Q333" s="233"/>
      <c r="R333" s="233"/>
      <c r="S333" s="233"/>
      <c r="T333" s="234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5" t="s">
        <v>138</v>
      </c>
      <c r="AU333" s="235" t="s">
        <v>82</v>
      </c>
      <c r="AV333" s="13" t="s">
        <v>80</v>
      </c>
      <c r="AW333" s="13" t="s">
        <v>33</v>
      </c>
      <c r="AX333" s="13" t="s">
        <v>72</v>
      </c>
      <c r="AY333" s="235" t="s">
        <v>122</v>
      </c>
    </row>
    <row r="334" s="14" customFormat="1">
      <c r="A334" s="14"/>
      <c r="B334" s="236"/>
      <c r="C334" s="237"/>
      <c r="D334" s="227" t="s">
        <v>138</v>
      </c>
      <c r="E334" s="238" t="s">
        <v>19</v>
      </c>
      <c r="F334" s="239" t="s">
        <v>632</v>
      </c>
      <c r="G334" s="237"/>
      <c r="H334" s="240">
        <v>11.827999999999999</v>
      </c>
      <c r="I334" s="241"/>
      <c r="J334" s="237"/>
      <c r="K334" s="237"/>
      <c r="L334" s="242"/>
      <c r="M334" s="243"/>
      <c r="N334" s="244"/>
      <c r="O334" s="244"/>
      <c r="P334" s="244"/>
      <c r="Q334" s="244"/>
      <c r="R334" s="244"/>
      <c r="S334" s="244"/>
      <c r="T334" s="245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6" t="s">
        <v>138</v>
      </c>
      <c r="AU334" s="246" t="s">
        <v>82</v>
      </c>
      <c r="AV334" s="14" t="s">
        <v>82</v>
      </c>
      <c r="AW334" s="14" t="s">
        <v>33</v>
      </c>
      <c r="AX334" s="14" t="s">
        <v>72</v>
      </c>
      <c r="AY334" s="246" t="s">
        <v>122</v>
      </c>
    </row>
    <row r="335" s="14" customFormat="1">
      <c r="A335" s="14"/>
      <c r="B335" s="236"/>
      <c r="C335" s="237"/>
      <c r="D335" s="227" t="s">
        <v>138</v>
      </c>
      <c r="E335" s="238" t="s">
        <v>19</v>
      </c>
      <c r="F335" s="239" t="s">
        <v>633</v>
      </c>
      <c r="G335" s="237"/>
      <c r="H335" s="240">
        <v>1.2</v>
      </c>
      <c r="I335" s="241"/>
      <c r="J335" s="237"/>
      <c r="K335" s="237"/>
      <c r="L335" s="242"/>
      <c r="M335" s="243"/>
      <c r="N335" s="244"/>
      <c r="O335" s="244"/>
      <c r="P335" s="244"/>
      <c r="Q335" s="244"/>
      <c r="R335" s="244"/>
      <c r="S335" s="244"/>
      <c r="T335" s="245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6" t="s">
        <v>138</v>
      </c>
      <c r="AU335" s="246" t="s">
        <v>82</v>
      </c>
      <c r="AV335" s="14" t="s">
        <v>82</v>
      </c>
      <c r="AW335" s="14" t="s">
        <v>33</v>
      </c>
      <c r="AX335" s="14" t="s">
        <v>72</v>
      </c>
      <c r="AY335" s="246" t="s">
        <v>122</v>
      </c>
    </row>
    <row r="336" s="14" customFormat="1">
      <c r="A336" s="14"/>
      <c r="B336" s="236"/>
      <c r="C336" s="237"/>
      <c r="D336" s="227" t="s">
        <v>138</v>
      </c>
      <c r="E336" s="238" t="s">
        <v>19</v>
      </c>
      <c r="F336" s="239" t="s">
        <v>634</v>
      </c>
      <c r="G336" s="237"/>
      <c r="H336" s="240">
        <v>19.623999999999999</v>
      </c>
      <c r="I336" s="241"/>
      <c r="J336" s="237"/>
      <c r="K336" s="237"/>
      <c r="L336" s="242"/>
      <c r="M336" s="243"/>
      <c r="N336" s="244"/>
      <c r="O336" s="244"/>
      <c r="P336" s="244"/>
      <c r="Q336" s="244"/>
      <c r="R336" s="244"/>
      <c r="S336" s="244"/>
      <c r="T336" s="245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6" t="s">
        <v>138</v>
      </c>
      <c r="AU336" s="246" t="s">
        <v>82</v>
      </c>
      <c r="AV336" s="14" t="s">
        <v>82</v>
      </c>
      <c r="AW336" s="14" t="s">
        <v>33</v>
      </c>
      <c r="AX336" s="14" t="s">
        <v>72</v>
      </c>
      <c r="AY336" s="246" t="s">
        <v>122</v>
      </c>
    </row>
    <row r="337" s="14" customFormat="1">
      <c r="A337" s="14"/>
      <c r="B337" s="236"/>
      <c r="C337" s="237"/>
      <c r="D337" s="227" t="s">
        <v>138</v>
      </c>
      <c r="E337" s="238" t="s">
        <v>19</v>
      </c>
      <c r="F337" s="239" t="s">
        <v>635</v>
      </c>
      <c r="G337" s="237"/>
      <c r="H337" s="240">
        <v>21.341999999999999</v>
      </c>
      <c r="I337" s="241"/>
      <c r="J337" s="237"/>
      <c r="K337" s="237"/>
      <c r="L337" s="242"/>
      <c r="M337" s="243"/>
      <c r="N337" s="244"/>
      <c r="O337" s="244"/>
      <c r="P337" s="244"/>
      <c r="Q337" s="244"/>
      <c r="R337" s="244"/>
      <c r="S337" s="244"/>
      <c r="T337" s="245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46" t="s">
        <v>138</v>
      </c>
      <c r="AU337" s="246" t="s">
        <v>82</v>
      </c>
      <c r="AV337" s="14" t="s">
        <v>82</v>
      </c>
      <c r="AW337" s="14" t="s">
        <v>33</v>
      </c>
      <c r="AX337" s="14" t="s">
        <v>72</v>
      </c>
      <c r="AY337" s="246" t="s">
        <v>122</v>
      </c>
    </row>
    <row r="338" s="14" customFormat="1">
      <c r="A338" s="14"/>
      <c r="B338" s="236"/>
      <c r="C338" s="237"/>
      <c r="D338" s="227" t="s">
        <v>138</v>
      </c>
      <c r="E338" s="238" t="s">
        <v>19</v>
      </c>
      <c r="F338" s="239" t="s">
        <v>636</v>
      </c>
      <c r="G338" s="237"/>
      <c r="H338" s="240">
        <v>12.782</v>
      </c>
      <c r="I338" s="241"/>
      <c r="J338" s="237"/>
      <c r="K338" s="237"/>
      <c r="L338" s="242"/>
      <c r="M338" s="243"/>
      <c r="N338" s="244"/>
      <c r="O338" s="244"/>
      <c r="P338" s="244"/>
      <c r="Q338" s="244"/>
      <c r="R338" s="244"/>
      <c r="S338" s="244"/>
      <c r="T338" s="245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46" t="s">
        <v>138</v>
      </c>
      <c r="AU338" s="246" t="s">
        <v>82</v>
      </c>
      <c r="AV338" s="14" t="s">
        <v>82</v>
      </c>
      <c r="AW338" s="14" t="s">
        <v>33</v>
      </c>
      <c r="AX338" s="14" t="s">
        <v>72</v>
      </c>
      <c r="AY338" s="246" t="s">
        <v>122</v>
      </c>
    </row>
    <row r="339" s="14" customFormat="1">
      <c r="A339" s="14"/>
      <c r="B339" s="236"/>
      <c r="C339" s="237"/>
      <c r="D339" s="227" t="s">
        <v>138</v>
      </c>
      <c r="E339" s="238" t="s">
        <v>19</v>
      </c>
      <c r="F339" s="239" t="s">
        <v>637</v>
      </c>
      <c r="G339" s="237"/>
      <c r="H339" s="240">
        <v>19.449999999999999</v>
      </c>
      <c r="I339" s="241"/>
      <c r="J339" s="237"/>
      <c r="K339" s="237"/>
      <c r="L339" s="242"/>
      <c r="M339" s="243"/>
      <c r="N339" s="244"/>
      <c r="O339" s="244"/>
      <c r="P339" s="244"/>
      <c r="Q339" s="244"/>
      <c r="R339" s="244"/>
      <c r="S339" s="244"/>
      <c r="T339" s="245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6" t="s">
        <v>138</v>
      </c>
      <c r="AU339" s="246" t="s">
        <v>82</v>
      </c>
      <c r="AV339" s="14" t="s">
        <v>82</v>
      </c>
      <c r="AW339" s="14" t="s">
        <v>33</v>
      </c>
      <c r="AX339" s="14" t="s">
        <v>72</v>
      </c>
      <c r="AY339" s="246" t="s">
        <v>122</v>
      </c>
    </row>
    <row r="340" s="14" customFormat="1">
      <c r="A340" s="14"/>
      <c r="B340" s="236"/>
      <c r="C340" s="237"/>
      <c r="D340" s="227" t="s">
        <v>138</v>
      </c>
      <c r="E340" s="238" t="s">
        <v>19</v>
      </c>
      <c r="F340" s="239" t="s">
        <v>638</v>
      </c>
      <c r="G340" s="237"/>
      <c r="H340" s="240">
        <v>8.6199999999999992</v>
      </c>
      <c r="I340" s="241"/>
      <c r="J340" s="237"/>
      <c r="K340" s="237"/>
      <c r="L340" s="242"/>
      <c r="M340" s="243"/>
      <c r="N340" s="244"/>
      <c r="O340" s="244"/>
      <c r="P340" s="244"/>
      <c r="Q340" s="244"/>
      <c r="R340" s="244"/>
      <c r="S340" s="244"/>
      <c r="T340" s="245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6" t="s">
        <v>138</v>
      </c>
      <c r="AU340" s="246" t="s">
        <v>82</v>
      </c>
      <c r="AV340" s="14" t="s">
        <v>82</v>
      </c>
      <c r="AW340" s="14" t="s">
        <v>33</v>
      </c>
      <c r="AX340" s="14" t="s">
        <v>72</v>
      </c>
      <c r="AY340" s="246" t="s">
        <v>122</v>
      </c>
    </row>
    <row r="341" s="15" customFormat="1">
      <c r="A341" s="15"/>
      <c r="B341" s="247"/>
      <c r="C341" s="248"/>
      <c r="D341" s="227" t="s">
        <v>138</v>
      </c>
      <c r="E341" s="249" t="s">
        <v>19</v>
      </c>
      <c r="F341" s="250" t="s">
        <v>142</v>
      </c>
      <c r="G341" s="248"/>
      <c r="H341" s="251">
        <v>94.846000000000004</v>
      </c>
      <c r="I341" s="252"/>
      <c r="J341" s="248"/>
      <c r="K341" s="248"/>
      <c r="L341" s="253"/>
      <c r="M341" s="254"/>
      <c r="N341" s="255"/>
      <c r="O341" s="255"/>
      <c r="P341" s="255"/>
      <c r="Q341" s="255"/>
      <c r="R341" s="255"/>
      <c r="S341" s="255"/>
      <c r="T341" s="256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57" t="s">
        <v>138</v>
      </c>
      <c r="AU341" s="257" t="s">
        <v>82</v>
      </c>
      <c r="AV341" s="15" t="s">
        <v>143</v>
      </c>
      <c r="AW341" s="15" t="s">
        <v>33</v>
      </c>
      <c r="AX341" s="15" t="s">
        <v>72</v>
      </c>
      <c r="AY341" s="257" t="s">
        <v>122</v>
      </c>
    </row>
    <row r="342" s="13" customFormat="1">
      <c r="A342" s="13"/>
      <c r="B342" s="225"/>
      <c r="C342" s="226"/>
      <c r="D342" s="227" t="s">
        <v>138</v>
      </c>
      <c r="E342" s="228" t="s">
        <v>19</v>
      </c>
      <c r="F342" s="229" t="s">
        <v>537</v>
      </c>
      <c r="G342" s="226"/>
      <c r="H342" s="228" t="s">
        <v>19</v>
      </c>
      <c r="I342" s="230"/>
      <c r="J342" s="226"/>
      <c r="K342" s="226"/>
      <c r="L342" s="231"/>
      <c r="M342" s="232"/>
      <c r="N342" s="233"/>
      <c r="O342" s="233"/>
      <c r="P342" s="233"/>
      <c r="Q342" s="233"/>
      <c r="R342" s="233"/>
      <c r="S342" s="233"/>
      <c r="T342" s="234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5" t="s">
        <v>138</v>
      </c>
      <c r="AU342" s="235" t="s">
        <v>82</v>
      </c>
      <c r="AV342" s="13" t="s">
        <v>80</v>
      </c>
      <c r="AW342" s="13" t="s">
        <v>33</v>
      </c>
      <c r="AX342" s="13" t="s">
        <v>72</v>
      </c>
      <c r="AY342" s="235" t="s">
        <v>122</v>
      </c>
    </row>
    <row r="343" s="14" customFormat="1">
      <c r="A343" s="14"/>
      <c r="B343" s="236"/>
      <c r="C343" s="237"/>
      <c r="D343" s="227" t="s">
        <v>138</v>
      </c>
      <c r="E343" s="238" t="s">
        <v>19</v>
      </c>
      <c r="F343" s="239" t="s">
        <v>763</v>
      </c>
      <c r="G343" s="237"/>
      <c r="H343" s="240">
        <v>145.625</v>
      </c>
      <c r="I343" s="241"/>
      <c r="J343" s="237"/>
      <c r="K343" s="237"/>
      <c r="L343" s="242"/>
      <c r="M343" s="243"/>
      <c r="N343" s="244"/>
      <c r="O343" s="244"/>
      <c r="P343" s="244"/>
      <c r="Q343" s="244"/>
      <c r="R343" s="244"/>
      <c r="S343" s="244"/>
      <c r="T343" s="245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6" t="s">
        <v>138</v>
      </c>
      <c r="AU343" s="246" t="s">
        <v>82</v>
      </c>
      <c r="AV343" s="14" t="s">
        <v>82</v>
      </c>
      <c r="AW343" s="14" t="s">
        <v>33</v>
      </c>
      <c r="AX343" s="14" t="s">
        <v>72</v>
      </c>
      <c r="AY343" s="246" t="s">
        <v>122</v>
      </c>
    </row>
    <row r="344" s="14" customFormat="1">
      <c r="A344" s="14"/>
      <c r="B344" s="236"/>
      <c r="C344" s="237"/>
      <c r="D344" s="227" t="s">
        <v>138</v>
      </c>
      <c r="E344" s="238" t="s">
        <v>19</v>
      </c>
      <c r="F344" s="239" t="s">
        <v>617</v>
      </c>
      <c r="G344" s="237"/>
      <c r="H344" s="240">
        <v>17.25</v>
      </c>
      <c r="I344" s="241"/>
      <c r="J344" s="237"/>
      <c r="K344" s="237"/>
      <c r="L344" s="242"/>
      <c r="M344" s="243"/>
      <c r="N344" s="244"/>
      <c r="O344" s="244"/>
      <c r="P344" s="244"/>
      <c r="Q344" s="244"/>
      <c r="R344" s="244"/>
      <c r="S344" s="244"/>
      <c r="T344" s="245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6" t="s">
        <v>138</v>
      </c>
      <c r="AU344" s="246" t="s">
        <v>82</v>
      </c>
      <c r="AV344" s="14" t="s">
        <v>82</v>
      </c>
      <c r="AW344" s="14" t="s">
        <v>33</v>
      </c>
      <c r="AX344" s="14" t="s">
        <v>72</v>
      </c>
      <c r="AY344" s="246" t="s">
        <v>122</v>
      </c>
    </row>
    <row r="345" s="14" customFormat="1">
      <c r="A345" s="14"/>
      <c r="B345" s="236"/>
      <c r="C345" s="237"/>
      <c r="D345" s="227" t="s">
        <v>138</v>
      </c>
      <c r="E345" s="238" t="s">
        <v>19</v>
      </c>
      <c r="F345" s="239" t="s">
        <v>618</v>
      </c>
      <c r="G345" s="237"/>
      <c r="H345" s="240">
        <v>30.776</v>
      </c>
      <c r="I345" s="241"/>
      <c r="J345" s="237"/>
      <c r="K345" s="237"/>
      <c r="L345" s="242"/>
      <c r="M345" s="243"/>
      <c r="N345" s="244"/>
      <c r="O345" s="244"/>
      <c r="P345" s="244"/>
      <c r="Q345" s="244"/>
      <c r="R345" s="244"/>
      <c r="S345" s="244"/>
      <c r="T345" s="245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46" t="s">
        <v>138</v>
      </c>
      <c r="AU345" s="246" t="s">
        <v>82</v>
      </c>
      <c r="AV345" s="14" t="s">
        <v>82</v>
      </c>
      <c r="AW345" s="14" t="s">
        <v>33</v>
      </c>
      <c r="AX345" s="14" t="s">
        <v>72</v>
      </c>
      <c r="AY345" s="246" t="s">
        <v>122</v>
      </c>
    </row>
    <row r="346" s="14" customFormat="1">
      <c r="A346" s="14"/>
      <c r="B346" s="236"/>
      <c r="C346" s="237"/>
      <c r="D346" s="227" t="s">
        <v>138</v>
      </c>
      <c r="E346" s="238" t="s">
        <v>19</v>
      </c>
      <c r="F346" s="239" t="s">
        <v>764</v>
      </c>
      <c r="G346" s="237"/>
      <c r="H346" s="240">
        <v>-8.9320000000000004</v>
      </c>
      <c r="I346" s="241"/>
      <c r="J346" s="237"/>
      <c r="K346" s="237"/>
      <c r="L346" s="242"/>
      <c r="M346" s="243"/>
      <c r="N346" s="244"/>
      <c r="O346" s="244"/>
      <c r="P346" s="244"/>
      <c r="Q346" s="244"/>
      <c r="R346" s="244"/>
      <c r="S346" s="244"/>
      <c r="T346" s="245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6" t="s">
        <v>138</v>
      </c>
      <c r="AU346" s="246" t="s">
        <v>82</v>
      </c>
      <c r="AV346" s="14" t="s">
        <v>82</v>
      </c>
      <c r="AW346" s="14" t="s">
        <v>33</v>
      </c>
      <c r="AX346" s="14" t="s">
        <v>72</v>
      </c>
      <c r="AY346" s="246" t="s">
        <v>122</v>
      </c>
    </row>
    <row r="347" s="14" customFormat="1">
      <c r="A347" s="14"/>
      <c r="B347" s="236"/>
      <c r="C347" s="237"/>
      <c r="D347" s="227" t="s">
        <v>138</v>
      </c>
      <c r="E347" s="238" t="s">
        <v>19</v>
      </c>
      <c r="F347" s="239" t="s">
        <v>621</v>
      </c>
      <c r="G347" s="237"/>
      <c r="H347" s="240">
        <v>-2.3999999999999999</v>
      </c>
      <c r="I347" s="241"/>
      <c r="J347" s="237"/>
      <c r="K347" s="237"/>
      <c r="L347" s="242"/>
      <c r="M347" s="243"/>
      <c r="N347" s="244"/>
      <c r="O347" s="244"/>
      <c r="P347" s="244"/>
      <c r="Q347" s="244"/>
      <c r="R347" s="244"/>
      <c r="S347" s="244"/>
      <c r="T347" s="245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46" t="s">
        <v>138</v>
      </c>
      <c r="AU347" s="246" t="s">
        <v>82</v>
      </c>
      <c r="AV347" s="14" t="s">
        <v>82</v>
      </c>
      <c r="AW347" s="14" t="s">
        <v>33</v>
      </c>
      <c r="AX347" s="14" t="s">
        <v>72</v>
      </c>
      <c r="AY347" s="246" t="s">
        <v>122</v>
      </c>
    </row>
    <row r="348" s="14" customFormat="1">
      <c r="A348" s="14"/>
      <c r="B348" s="236"/>
      <c r="C348" s="237"/>
      <c r="D348" s="227" t="s">
        <v>138</v>
      </c>
      <c r="E348" s="238" t="s">
        <v>19</v>
      </c>
      <c r="F348" s="239" t="s">
        <v>765</v>
      </c>
      <c r="G348" s="237"/>
      <c r="H348" s="240">
        <v>-4</v>
      </c>
      <c r="I348" s="241"/>
      <c r="J348" s="237"/>
      <c r="K348" s="237"/>
      <c r="L348" s="242"/>
      <c r="M348" s="243"/>
      <c r="N348" s="244"/>
      <c r="O348" s="244"/>
      <c r="P348" s="244"/>
      <c r="Q348" s="244"/>
      <c r="R348" s="244"/>
      <c r="S348" s="244"/>
      <c r="T348" s="245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6" t="s">
        <v>138</v>
      </c>
      <c r="AU348" s="246" t="s">
        <v>82</v>
      </c>
      <c r="AV348" s="14" t="s">
        <v>82</v>
      </c>
      <c r="AW348" s="14" t="s">
        <v>33</v>
      </c>
      <c r="AX348" s="14" t="s">
        <v>72</v>
      </c>
      <c r="AY348" s="246" t="s">
        <v>122</v>
      </c>
    </row>
    <row r="349" s="15" customFormat="1">
      <c r="A349" s="15"/>
      <c r="B349" s="247"/>
      <c r="C349" s="248"/>
      <c r="D349" s="227" t="s">
        <v>138</v>
      </c>
      <c r="E349" s="249" t="s">
        <v>19</v>
      </c>
      <c r="F349" s="250" t="s">
        <v>142</v>
      </c>
      <c r="G349" s="248"/>
      <c r="H349" s="251">
        <v>178.31900000000002</v>
      </c>
      <c r="I349" s="252"/>
      <c r="J349" s="248"/>
      <c r="K349" s="248"/>
      <c r="L349" s="253"/>
      <c r="M349" s="254"/>
      <c r="N349" s="255"/>
      <c r="O349" s="255"/>
      <c r="P349" s="255"/>
      <c r="Q349" s="255"/>
      <c r="R349" s="255"/>
      <c r="S349" s="255"/>
      <c r="T349" s="256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57" t="s">
        <v>138</v>
      </c>
      <c r="AU349" s="257" t="s">
        <v>82</v>
      </c>
      <c r="AV349" s="15" t="s">
        <v>143</v>
      </c>
      <c r="AW349" s="15" t="s">
        <v>33</v>
      </c>
      <c r="AX349" s="15" t="s">
        <v>72</v>
      </c>
      <c r="AY349" s="257" t="s">
        <v>122</v>
      </c>
    </row>
    <row r="350" s="16" customFormat="1">
      <c r="A350" s="16"/>
      <c r="B350" s="258"/>
      <c r="C350" s="259"/>
      <c r="D350" s="227" t="s">
        <v>138</v>
      </c>
      <c r="E350" s="260" t="s">
        <v>19</v>
      </c>
      <c r="F350" s="261" t="s">
        <v>158</v>
      </c>
      <c r="G350" s="259"/>
      <c r="H350" s="262">
        <v>273.16500000000002</v>
      </c>
      <c r="I350" s="263"/>
      <c r="J350" s="259"/>
      <c r="K350" s="259"/>
      <c r="L350" s="264"/>
      <c r="M350" s="265"/>
      <c r="N350" s="266"/>
      <c r="O350" s="266"/>
      <c r="P350" s="266"/>
      <c r="Q350" s="266"/>
      <c r="R350" s="266"/>
      <c r="S350" s="266"/>
      <c r="T350" s="267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T350" s="268" t="s">
        <v>138</v>
      </c>
      <c r="AU350" s="268" t="s">
        <v>82</v>
      </c>
      <c r="AV350" s="16" t="s">
        <v>130</v>
      </c>
      <c r="AW350" s="16" t="s">
        <v>33</v>
      </c>
      <c r="AX350" s="16" t="s">
        <v>80</v>
      </c>
      <c r="AY350" s="268" t="s">
        <v>122</v>
      </c>
    </row>
    <row r="351" s="2" customFormat="1" ht="24.15" customHeight="1">
      <c r="A351" s="41"/>
      <c r="B351" s="42"/>
      <c r="C351" s="207" t="s">
        <v>499</v>
      </c>
      <c r="D351" s="207" t="s">
        <v>125</v>
      </c>
      <c r="E351" s="208" t="s">
        <v>579</v>
      </c>
      <c r="F351" s="209" t="s">
        <v>580</v>
      </c>
      <c r="G351" s="210" t="s">
        <v>128</v>
      </c>
      <c r="H351" s="211">
        <v>273.16500000000002</v>
      </c>
      <c r="I351" s="212"/>
      <c r="J351" s="213">
        <f>ROUND(I351*H351,2)</f>
        <v>0</v>
      </c>
      <c r="K351" s="209" t="s">
        <v>19</v>
      </c>
      <c r="L351" s="47"/>
      <c r="M351" s="214" t="s">
        <v>19</v>
      </c>
      <c r="N351" s="215" t="s">
        <v>43</v>
      </c>
      <c r="O351" s="87"/>
      <c r="P351" s="216">
        <f>O351*H351</f>
        <v>0</v>
      </c>
      <c r="Q351" s="216">
        <v>0.00029</v>
      </c>
      <c r="R351" s="216">
        <f>Q351*H351</f>
        <v>0.079217850000000006</v>
      </c>
      <c r="S351" s="216">
        <v>0</v>
      </c>
      <c r="T351" s="217">
        <f>S351*H351</f>
        <v>0</v>
      </c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R351" s="218" t="s">
        <v>251</v>
      </c>
      <c r="AT351" s="218" t="s">
        <v>125</v>
      </c>
      <c r="AU351" s="218" t="s">
        <v>82</v>
      </c>
      <c r="AY351" s="20" t="s">
        <v>122</v>
      </c>
      <c r="BE351" s="219">
        <f>IF(N351="základní",J351,0)</f>
        <v>0</v>
      </c>
      <c r="BF351" s="219">
        <f>IF(N351="snížená",J351,0)</f>
        <v>0</v>
      </c>
      <c r="BG351" s="219">
        <f>IF(N351="zákl. přenesená",J351,0)</f>
        <v>0</v>
      </c>
      <c r="BH351" s="219">
        <f>IF(N351="sníž. přenesená",J351,0)</f>
        <v>0</v>
      </c>
      <c r="BI351" s="219">
        <f>IF(N351="nulová",J351,0)</f>
        <v>0</v>
      </c>
      <c r="BJ351" s="20" t="s">
        <v>80</v>
      </c>
      <c r="BK351" s="219">
        <f>ROUND(I351*H351,2)</f>
        <v>0</v>
      </c>
      <c r="BL351" s="20" t="s">
        <v>251</v>
      </c>
      <c r="BM351" s="218" t="s">
        <v>766</v>
      </c>
    </row>
    <row r="352" s="12" customFormat="1" ht="25.92" customHeight="1">
      <c r="A352" s="12"/>
      <c r="B352" s="191"/>
      <c r="C352" s="192"/>
      <c r="D352" s="193" t="s">
        <v>71</v>
      </c>
      <c r="E352" s="194" t="s">
        <v>582</v>
      </c>
      <c r="F352" s="194" t="s">
        <v>583</v>
      </c>
      <c r="G352" s="192"/>
      <c r="H352" s="192"/>
      <c r="I352" s="195"/>
      <c r="J352" s="196">
        <f>BK352</f>
        <v>0</v>
      </c>
      <c r="K352" s="192"/>
      <c r="L352" s="197"/>
      <c r="M352" s="198"/>
      <c r="N352" s="199"/>
      <c r="O352" s="199"/>
      <c r="P352" s="200">
        <f>SUM(P353:P355)</f>
        <v>0</v>
      </c>
      <c r="Q352" s="199"/>
      <c r="R352" s="200">
        <f>SUM(R353:R355)</f>
        <v>0</v>
      </c>
      <c r="S352" s="199"/>
      <c r="T352" s="201">
        <f>SUM(T353:T355)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202" t="s">
        <v>130</v>
      </c>
      <c r="AT352" s="203" t="s">
        <v>71</v>
      </c>
      <c r="AU352" s="203" t="s">
        <v>72</v>
      </c>
      <c r="AY352" s="202" t="s">
        <v>122</v>
      </c>
      <c r="BK352" s="204">
        <f>SUM(BK353:BK355)</f>
        <v>0</v>
      </c>
    </row>
    <row r="353" s="2" customFormat="1" ht="16.5" customHeight="1">
      <c r="A353" s="41"/>
      <c r="B353" s="42"/>
      <c r="C353" s="207" t="s">
        <v>504</v>
      </c>
      <c r="D353" s="207" t="s">
        <v>125</v>
      </c>
      <c r="E353" s="208" t="s">
        <v>585</v>
      </c>
      <c r="F353" s="209" t="s">
        <v>586</v>
      </c>
      <c r="G353" s="210" t="s">
        <v>264</v>
      </c>
      <c r="H353" s="211">
        <v>1</v>
      </c>
      <c r="I353" s="212"/>
      <c r="J353" s="213">
        <f>ROUND(I353*H353,2)</f>
        <v>0</v>
      </c>
      <c r="K353" s="209" t="s">
        <v>19</v>
      </c>
      <c r="L353" s="47"/>
      <c r="M353" s="214" t="s">
        <v>19</v>
      </c>
      <c r="N353" s="215" t="s">
        <v>43</v>
      </c>
      <c r="O353" s="87"/>
      <c r="P353" s="216">
        <f>O353*H353</f>
        <v>0</v>
      </c>
      <c r="Q353" s="216">
        <v>0</v>
      </c>
      <c r="R353" s="216">
        <f>Q353*H353</f>
        <v>0</v>
      </c>
      <c r="S353" s="216">
        <v>0</v>
      </c>
      <c r="T353" s="217">
        <f>S353*H353</f>
        <v>0</v>
      </c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R353" s="218" t="s">
        <v>587</v>
      </c>
      <c r="AT353" s="218" t="s">
        <v>125</v>
      </c>
      <c r="AU353" s="218" t="s">
        <v>80</v>
      </c>
      <c r="AY353" s="20" t="s">
        <v>122</v>
      </c>
      <c r="BE353" s="219">
        <f>IF(N353="základní",J353,0)</f>
        <v>0</v>
      </c>
      <c r="BF353" s="219">
        <f>IF(N353="snížená",J353,0)</f>
        <v>0</v>
      </c>
      <c r="BG353" s="219">
        <f>IF(N353="zákl. přenesená",J353,0)</f>
        <v>0</v>
      </c>
      <c r="BH353" s="219">
        <f>IF(N353="sníž. přenesená",J353,0)</f>
        <v>0</v>
      </c>
      <c r="BI353" s="219">
        <f>IF(N353="nulová",J353,0)</f>
        <v>0</v>
      </c>
      <c r="BJ353" s="20" t="s">
        <v>80</v>
      </c>
      <c r="BK353" s="219">
        <f>ROUND(I353*H353,2)</f>
        <v>0</v>
      </c>
      <c r="BL353" s="20" t="s">
        <v>587</v>
      </c>
      <c r="BM353" s="218" t="s">
        <v>767</v>
      </c>
    </row>
    <row r="354" s="2" customFormat="1" ht="44.25" customHeight="1">
      <c r="A354" s="41"/>
      <c r="B354" s="42"/>
      <c r="C354" s="207" t="s">
        <v>509</v>
      </c>
      <c r="D354" s="207" t="s">
        <v>125</v>
      </c>
      <c r="E354" s="208" t="s">
        <v>590</v>
      </c>
      <c r="F354" s="209" t="s">
        <v>591</v>
      </c>
      <c r="G354" s="210" t="s">
        <v>264</v>
      </c>
      <c r="H354" s="211">
        <v>6</v>
      </c>
      <c r="I354" s="212"/>
      <c r="J354" s="213">
        <f>ROUND(I354*H354,2)</f>
        <v>0</v>
      </c>
      <c r="K354" s="209" t="s">
        <v>19</v>
      </c>
      <c r="L354" s="47"/>
      <c r="M354" s="214" t="s">
        <v>19</v>
      </c>
      <c r="N354" s="215" t="s">
        <v>43</v>
      </c>
      <c r="O354" s="87"/>
      <c r="P354" s="216">
        <f>O354*H354</f>
        <v>0</v>
      </c>
      <c r="Q354" s="216">
        <v>0</v>
      </c>
      <c r="R354" s="216">
        <f>Q354*H354</f>
        <v>0</v>
      </c>
      <c r="S354" s="216">
        <v>0</v>
      </c>
      <c r="T354" s="217">
        <f>S354*H354</f>
        <v>0</v>
      </c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R354" s="218" t="s">
        <v>587</v>
      </c>
      <c r="AT354" s="218" t="s">
        <v>125</v>
      </c>
      <c r="AU354" s="218" t="s">
        <v>80</v>
      </c>
      <c r="AY354" s="20" t="s">
        <v>122</v>
      </c>
      <c r="BE354" s="219">
        <f>IF(N354="základní",J354,0)</f>
        <v>0</v>
      </c>
      <c r="BF354" s="219">
        <f>IF(N354="snížená",J354,0)</f>
        <v>0</v>
      </c>
      <c r="BG354" s="219">
        <f>IF(N354="zákl. přenesená",J354,0)</f>
        <v>0</v>
      </c>
      <c r="BH354" s="219">
        <f>IF(N354="sníž. přenesená",J354,0)</f>
        <v>0</v>
      </c>
      <c r="BI354" s="219">
        <f>IF(N354="nulová",J354,0)</f>
        <v>0</v>
      </c>
      <c r="BJ354" s="20" t="s">
        <v>80</v>
      </c>
      <c r="BK354" s="219">
        <f>ROUND(I354*H354,2)</f>
        <v>0</v>
      </c>
      <c r="BL354" s="20" t="s">
        <v>587</v>
      </c>
      <c r="BM354" s="218" t="s">
        <v>768</v>
      </c>
    </row>
    <row r="355" s="2" customFormat="1" ht="24.15" customHeight="1">
      <c r="A355" s="41"/>
      <c r="B355" s="42"/>
      <c r="C355" s="207" t="s">
        <v>514</v>
      </c>
      <c r="D355" s="207" t="s">
        <v>125</v>
      </c>
      <c r="E355" s="208" t="s">
        <v>594</v>
      </c>
      <c r="F355" s="209" t="s">
        <v>595</v>
      </c>
      <c r="G355" s="210" t="s">
        <v>264</v>
      </c>
      <c r="H355" s="211">
        <v>6</v>
      </c>
      <c r="I355" s="212"/>
      <c r="J355" s="213">
        <f>ROUND(I355*H355,2)</f>
        <v>0</v>
      </c>
      <c r="K355" s="209" t="s">
        <v>19</v>
      </c>
      <c r="L355" s="47"/>
      <c r="M355" s="214" t="s">
        <v>19</v>
      </c>
      <c r="N355" s="215" t="s">
        <v>43</v>
      </c>
      <c r="O355" s="87"/>
      <c r="P355" s="216">
        <f>O355*H355</f>
        <v>0</v>
      </c>
      <c r="Q355" s="216">
        <v>0</v>
      </c>
      <c r="R355" s="216">
        <f>Q355*H355</f>
        <v>0</v>
      </c>
      <c r="S355" s="216">
        <v>0</v>
      </c>
      <c r="T355" s="217">
        <f>S355*H355</f>
        <v>0</v>
      </c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R355" s="218" t="s">
        <v>587</v>
      </c>
      <c r="AT355" s="218" t="s">
        <v>125</v>
      </c>
      <c r="AU355" s="218" t="s">
        <v>80</v>
      </c>
      <c r="AY355" s="20" t="s">
        <v>122</v>
      </c>
      <c r="BE355" s="219">
        <f>IF(N355="základní",J355,0)</f>
        <v>0</v>
      </c>
      <c r="BF355" s="219">
        <f>IF(N355="snížená",J355,0)</f>
        <v>0</v>
      </c>
      <c r="BG355" s="219">
        <f>IF(N355="zákl. přenesená",J355,0)</f>
        <v>0</v>
      </c>
      <c r="BH355" s="219">
        <f>IF(N355="sníž. přenesená",J355,0)</f>
        <v>0</v>
      </c>
      <c r="BI355" s="219">
        <f>IF(N355="nulová",J355,0)</f>
        <v>0</v>
      </c>
      <c r="BJ355" s="20" t="s">
        <v>80</v>
      </c>
      <c r="BK355" s="219">
        <f>ROUND(I355*H355,2)</f>
        <v>0</v>
      </c>
      <c r="BL355" s="20" t="s">
        <v>587</v>
      </c>
      <c r="BM355" s="218" t="s">
        <v>769</v>
      </c>
    </row>
    <row r="356" s="12" customFormat="1" ht="25.92" customHeight="1">
      <c r="A356" s="12"/>
      <c r="B356" s="191"/>
      <c r="C356" s="192"/>
      <c r="D356" s="193" t="s">
        <v>71</v>
      </c>
      <c r="E356" s="194" t="s">
        <v>597</v>
      </c>
      <c r="F356" s="194" t="s">
        <v>598</v>
      </c>
      <c r="G356" s="192"/>
      <c r="H356" s="192"/>
      <c r="I356" s="195"/>
      <c r="J356" s="196">
        <f>BK356</f>
        <v>0</v>
      </c>
      <c r="K356" s="192"/>
      <c r="L356" s="197"/>
      <c r="M356" s="198"/>
      <c r="N356" s="199"/>
      <c r="O356" s="199"/>
      <c r="P356" s="200">
        <f>P357</f>
        <v>0</v>
      </c>
      <c r="Q356" s="199"/>
      <c r="R356" s="200">
        <f>R357</f>
        <v>0</v>
      </c>
      <c r="S356" s="199"/>
      <c r="T356" s="201">
        <f>T357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02" t="s">
        <v>177</v>
      </c>
      <c r="AT356" s="203" t="s">
        <v>71</v>
      </c>
      <c r="AU356" s="203" t="s">
        <v>72</v>
      </c>
      <c r="AY356" s="202" t="s">
        <v>122</v>
      </c>
      <c r="BK356" s="204">
        <f>BK357</f>
        <v>0</v>
      </c>
    </row>
    <row r="357" s="2" customFormat="1" ht="16.5" customHeight="1">
      <c r="A357" s="41"/>
      <c r="B357" s="42"/>
      <c r="C357" s="207" t="s">
        <v>519</v>
      </c>
      <c r="D357" s="207" t="s">
        <v>125</v>
      </c>
      <c r="E357" s="208" t="s">
        <v>600</v>
      </c>
      <c r="F357" s="209" t="s">
        <v>598</v>
      </c>
      <c r="G357" s="210" t="s">
        <v>273</v>
      </c>
      <c r="H357" s="269"/>
      <c r="I357" s="212"/>
      <c r="J357" s="213">
        <f>ROUND(I357*H357,2)</f>
        <v>0</v>
      </c>
      <c r="K357" s="209" t="s">
        <v>19</v>
      </c>
      <c r="L357" s="47"/>
      <c r="M357" s="280" t="s">
        <v>19</v>
      </c>
      <c r="N357" s="281" t="s">
        <v>43</v>
      </c>
      <c r="O357" s="282"/>
      <c r="P357" s="283">
        <f>O357*H357</f>
        <v>0</v>
      </c>
      <c r="Q357" s="283">
        <v>0</v>
      </c>
      <c r="R357" s="283">
        <f>Q357*H357</f>
        <v>0</v>
      </c>
      <c r="S357" s="283">
        <v>0</v>
      </c>
      <c r="T357" s="284">
        <f>S357*H357</f>
        <v>0</v>
      </c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R357" s="218" t="s">
        <v>130</v>
      </c>
      <c r="AT357" s="218" t="s">
        <v>125</v>
      </c>
      <c r="AU357" s="218" t="s">
        <v>80</v>
      </c>
      <c r="AY357" s="20" t="s">
        <v>122</v>
      </c>
      <c r="BE357" s="219">
        <f>IF(N357="základní",J357,0)</f>
        <v>0</v>
      </c>
      <c r="BF357" s="219">
        <f>IF(N357="snížená",J357,0)</f>
        <v>0</v>
      </c>
      <c r="BG357" s="219">
        <f>IF(N357="zákl. přenesená",J357,0)</f>
        <v>0</v>
      </c>
      <c r="BH357" s="219">
        <f>IF(N357="sníž. přenesená",J357,0)</f>
        <v>0</v>
      </c>
      <c r="BI357" s="219">
        <f>IF(N357="nulová",J357,0)</f>
        <v>0</v>
      </c>
      <c r="BJ357" s="20" t="s">
        <v>80</v>
      </c>
      <c r="BK357" s="219">
        <f>ROUND(I357*H357,2)</f>
        <v>0</v>
      </c>
      <c r="BL357" s="20" t="s">
        <v>130</v>
      </c>
      <c r="BM357" s="218" t="s">
        <v>770</v>
      </c>
    </row>
    <row r="358" s="2" customFormat="1" ht="6.96" customHeight="1">
      <c r="A358" s="41"/>
      <c r="B358" s="62"/>
      <c r="C358" s="63"/>
      <c r="D358" s="63"/>
      <c r="E358" s="63"/>
      <c r="F358" s="63"/>
      <c r="G358" s="63"/>
      <c r="H358" s="63"/>
      <c r="I358" s="63"/>
      <c r="J358" s="63"/>
      <c r="K358" s="63"/>
      <c r="L358" s="47"/>
      <c r="M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</row>
  </sheetData>
  <sheetProtection sheet="1" autoFilter="0" formatColumns="0" formatRows="0" objects="1" scenarios="1" spinCount="100000" saltValue="V6uGHuoiMp+mEfq8toi9befGnvTY4WBc61n5fg6WI8yqSIxulfyWCXAmzf2N2UZ1L2hPFpTytisJfQ+jCVS+MA==" hashValue="tknuxqS3iq+3KWDV9wy4fMiDRmBDHiuatVfTRwxP1blOc40sTBfN8zy2rsEXsd7OXMHo8N6OumT/6mx4B/TyMA==" algorithmName="SHA-512" password="80EB"/>
  <autoFilter ref="C92:K357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7" r:id="rId1" display="https://podminky.urs.cz/item/CS_URS_2025_01/611325421"/>
    <hyperlink ref="F99" r:id="rId2" display="https://podminky.urs.cz/item/CS_URS_2025_01/612325421"/>
    <hyperlink ref="F122" r:id="rId3" display="https://podminky.urs.cz/item/CS_URS_2025_01/978011121"/>
    <hyperlink ref="F132" r:id="rId4" display="https://podminky.urs.cz/item/CS_URS_2025_01/978013121"/>
    <hyperlink ref="F150" r:id="rId5" display="https://podminky.urs.cz/item/CS_URS_2025_01/949101111"/>
    <hyperlink ref="F160" r:id="rId6" display="https://podminky.urs.cz/item/CS_URS_2025_01/952901111"/>
    <hyperlink ref="F170" r:id="rId7" display="https://podminky.urs.cz/item/CS_URS_2025_01/952901114"/>
    <hyperlink ref="F174" r:id="rId8" display="https://podminky.urs.cz/item/CS_URS_2025_01/997002611"/>
    <hyperlink ref="F176" r:id="rId9" display="https://podminky.urs.cz/item/CS_URS_2025_01/997013212"/>
    <hyperlink ref="F178" r:id="rId10" display="https://podminky.urs.cz/item/CS_URS_2025_01/997013501"/>
    <hyperlink ref="F180" r:id="rId11" display="https://podminky.urs.cz/item/CS_URS_2025_01/997013509"/>
    <hyperlink ref="F183" r:id="rId12" display="https://podminky.urs.cz/item/CS_URS_2025_01/997013871"/>
    <hyperlink ref="F186" r:id="rId13" display="https://podminky.urs.cz/item/CS_URS_2025_01/998018002"/>
    <hyperlink ref="F198" r:id="rId14" display="https://podminky.urs.cz/item/CS_URS_2025_01/998741312"/>
    <hyperlink ref="F201" r:id="rId15" display="https://podminky.urs.cz/item/CS_URS_2025_01/766491851"/>
    <hyperlink ref="F203" r:id="rId16" display="https://podminky.urs.cz/item/CS_URS_2025_01/766691914"/>
    <hyperlink ref="F205" r:id="rId17" display="https://podminky.urs.cz/item/CS_URS_2025_01/766661852"/>
    <hyperlink ref="F207" r:id="rId18" display="https://podminky.urs.cz/item/CS_URS_2025_01/766660001"/>
    <hyperlink ref="F210" r:id="rId19" display="https://podminky.urs.cz/item/CS_URS_2025_01/766660729"/>
    <hyperlink ref="F213" r:id="rId20" display="https://podminky.urs.cz/item/CS_URS_2025_01/766660752"/>
    <hyperlink ref="F217" r:id="rId21" display="https://podminky.urs.cz/item/CS_URS_2025_01/998766312"/>
    <hyperlink ref="F220" r:id="rId22" display="https://podminky.urs.cz/item/CS_URS_2025_01/771573810"/>
    <hyperlink ref="F224" r:id="rId23" display="https://podminky.urs.cz/item/CS_URS_2025_01/771121027"/>
    <hyperlink ref="F227" r:id="rId24" display="https://podminky.urs.cz/item/CS_URS_2025_01/776201811"/>
    <hyperlink ref="F237" r:id="rId25" display="https://podminky.urs.cz/item/CS_URS_2025_01/776410811"/>
    <hyperlink ref="F240" r:id="rId26" display="https://podminky.urs.cz/item/CS_URS_2025_01/776111117"/>
    <hyperlink ref="F242" r:id="rId27" display="https://podminky.urs.cz/item/CS_URS_2025_01/776111311"/>
    <hyperlink ref="F246" r:id="rId28" display="https://podminky.urs.cz/item/CS_URS_2025_01/776121112"/>
    <hyperlink ref="F250" r:id="rId29" display="https://podminky.urs.cz/item/CS_URS_2025_01/776141114"/>
    <hyperlink ref="F253" r:id="rId30" display="https://podminky.urs.cz/item/CS_URS_2025_01/776231111"/>
    <hyperlink ref="F257" r:id="rId31" display="https://podminky.urs.cz/item/CS_URS_2025_01/776411111"/>
    <hyperlink ref="F262" r:id="rId32" display="https://podminky.urs.cz/item/CS_URS_2025_01/776421312"/>
    <hyperlink ref="F267" r:id="rId33" display="https://podminky.urs.cz/item/CS_URS_2025_01/998776312"/>
    <hyperlink ref="F270" r:id="rId34" display="https://podminky.urs.cz/item/CS_URS_2025_01/783306801"/>
    <hyperlink ref="F274" r:id="rId35" display="https://podminky.urs.cz/item/CS_URS_2025_01/783606811"/>
    <hyperlink ref="F279" r:id="rId36" display="https://podminky.urs.cz/item/CS_URS_2025_01/783606861"/>
    <hyperlink ref="F283" r:id="rId37" display="https://podminky.urs.cz/item/CS_URS_2025_01/783315103"/>
    <hyperlink ref="F285" r:id="rId38" display="https://podminky.urs.cz/item/CS_URS_2025_01/783317101"/>
    <hyperlink ref="F287" r:id="rId39" display="https://podminky.urs.cz/item/CS_URS_2025_01/783617117"/>
    <hyperlink ref="F289" r:id="rId40" display="https://podminky.urs.cz/item/CS_URS_2025_01/783615553"/>
    <hyperlink ref="F291" r:id="rId41" display="https://podminky.urs.cz/item/CS_URS_2025_01/7836176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5" customWidth="1"/>
    <col min="2" max="2" width="1.667969" style="285" customWidth="1"/>
    <col min="3" max="4" width="5" style="285" customWidth="1"/>
    <col min="5" max="5" width="11.66016" style="285" customWidth="1"/>
    <col min="6" max="6" width="9.160156" style="285" customWidth="1"/>
    <col min="7" max="7" width="5" style="285" customWidth="1"/>
    <col min="8" max="8" width="77.83203" style="285" customWidth="1"/>
    <col min="9" max="10" width="20" style="285" customWidth="1"/>
    <col min="11" max="11" width="1.667969" style="285" customWidth="1"/>
  </cols>
  <sheetData>
    <row r="1" s="1" customFormat="1" ht="37.5" customHeight="1"/>
    <row r="2" s="1" customFormat="1" ht="7.5" customHeight="1">
      <c r="B2" s="286"/>
      <c r="C2" s="287"/>
      <c r="D2" s="287"/>
      <c r="E2" s="287"/>
      <c r="F2" s="287"/>
      <c r="G2" s="287"/>
      <c r="H2" s="287"/>
      <c r="I2" s="287"/>
      <c r="J2" s="287"/>
      <c r="K2" s="288"/>
    </row>
    <row r="3" s="17" customFormat="1" ht="45" customHeight="1">
      <c r="B3" s="289"/>
      <c r="C3" s="290" t="s">
        <v>771</v>
      </c>
      <c r="D3" s="290"/>
      <c r="E3" s="290"/>
      <c r="F3" s="290"/>
      <c r="G3" s="290"/>
      <c r="H3" s="290"/>
      <c r="I3" s="290"/>
      <c r="J3" s="290"/>
      <c r="K3" s="291"/>
    </row>
    <row r="4" s="1" customFormat="1" ht="25.5" customHeight="1">
      <c r="B4" s="292"/>
      <c r="C4" s="293" t="s">
        <v>772</v>
      </c>
      <c r="D4" s="293"/>
      <c r="E4" s="293"/>
      <c r="F4" s="293"/>
      <c r="G4" s="293"/>
      <c r="H4" s="293"/>
      <c r="I4" s="293"/>
      <c r="J4" s="293"/>
      <c r="K4" s="294"/>
    </row>
    <row r="5" s="1" customFormat="1" ht="5.25" customHeight="1">
      <c r="B5" s="292"/>
      <c r="C5" s="295"/>
      <c r="D5" s="295"/>
      <c r="E5" s="295"/>
      <c r="F5" s="295"/>
      <c r="G5" s="295"/>
      <c r="H5" s="295"/>
      <c r="I5" s="295"/>
      <c r="J5" s="295"/>
      <c r="K5" s="294"/>
    </row>
    <row r="6" s="1" customFormat="1" ht="15" customHeight="1">
      <c r="B6" s="292"/>
      <c r="C6" s="296" t="s">
        <v>773</v>
      </c>
      <c r="D6" s="296"/>
      <c r="E6" s="296"/>
      <c r="F6" s="296"/>
      <c r="G6" s="296"/>
      <c r="H6" s="296"/>
      <c r="I6" s="296"/>
      <c r="J6" s="296"/>
      <c r="K6" s="294"/>
    </row>
    <row r="7" s="1" customFormat="1" ht="15" customHeight="1">
      <c r="B7" s="297"/>
      <c r="C7" s="296" t="s">
        <v>774</v>
      </c>
      <c r="D7" s="296"/>
      <c r="E7" s="296"/>
      <c r="F7" s="296"/>
      <c r="G7" s="296"/>
      <c r="H7" s="296"/>
      <c r="I7" s="296"/>
      <c r="J7" s="296"/>
      <c r="K7" s="294"/>
    </row>
    <row r="8" s="1" customFormat="1" ht="12.75" customHeight="1">
      <c r="B8" s="297"/>
      <c r="C8" s="296"/>
      <c r="D8" s="296"/>
      <c r="E8" s="296"/>
      <c r="F8" s="296"/>
      <c r="G8" s="296"/>
      <c r="H8" s="296"/>
      <c r="I8" s="296"/>
      <c r="J8" s="296"/>
      <c r="K8" s="294"/>
    </row>
    <row r="9" s="1" customFormat="1" ht="15" customHeight="1">
      <c r="B9" s="297"/>
      <c r="C9" s="296" t="s">
        <v>775</v>
      </c>
      <c r="D9" s="296"/>
      <c r="E9" s="296"/>
      <c r="F9" s="296"/>
      <c r="G9" s="296"/>
      <c r="H9" s="296"/>
      <c r="I9" s="296"/>
      <c r="J9" s="296"/>
      <c r="K9" s="294"/>
    </row>
    <row r="10" s="1" customFormat="1" ht="15" customHeight="1">
      <c r="B10" s="297"/>
      <c r="C10" s="296"/>
      <c r="D10" s="296" t="s">
        <v>776</v>
      </c>
      <c r="E10" s="296"/>
      <c r="F10" s="296"/>
      <c r="G10" s="296"/>
      <c r="H10" s="296"/>
      <c r="I10" s="296"/>
      <c r="J10" s="296"/>
      <c r="K10" s="294"/>
    </row>
    <row r="11" s="1" customFormat="1" ht="15" customHeight="1">
      <c r="B11" s="297"/>
      <c r="C11" s="298"/>
      <c r="D11" s="296" t="s">
        <v>777</v>
      </c>
      <c r="E11" s="296"/>
      <c r="F11" s="296"/>
      <c r="G11" s="296"/>
      <c r="H11" s="296"/>
      <c r="I11" s="296"/>
      <c r="J11" s="296"/>
      <c r="K11" s="294"/>
    </row>
    <row r="12" s="1" customFormat="1" ht="15" customHeight="1">
      <c r="B12" s="297"/>
      <c r="C12" s="298"/>
      <c r="D12" s="296"/>
      <c r="E12" s="296"/>
      <c r="F12" s="296"/>
      <c r="G12" s="296"/>
      <c r="H12" s="296"/>
      <c r="I12" s="296"/>
      <c r="J12" s="296"/>
      <c r="K12" s="294"/>
    </row>
    <row r="13" s="1" customFormat="1" ht="15" customHeight="1">
      <c r="B13" s="297"/>
      <c r="C13" s="298"/>
      <c r="D13" s="299" t="s">
        <v>778</v>
      </c>
      <c r="E13" s="296"/>
      <c r="F13" s="296"/>
      <c r="G13" s="296"/>
      <c r="H13" s="296"/>
      <c r="I13" s="296"/>
      <c r="J13" s="296"/>
      <c r="K13" s="294"/>
    </row>
    <row r="14" s="1" customFormat="1" ht="12.75" customHeight="1">
      <c r="B14" s="297"/>
      <c r="C14" s="298"/>
      <c r="D14" s="298"/>
      <c r="E14" s="298"/>
      <c r="F14" s="298"/>
      <c r="G14" s="298"/>
      <c r="H14" s="298"/>
      <c r="I14" s="298"/>
      <c r="J14" s="298"/>
      <c r="K14" s="294"/>
    </row>
    <row r="15" s="1" customFormat="1" ht="15" customHeight="1">
      <c r="B15" s="297"/>
      <c r="C15" s="298"/>
      <c r="D15" s="296" t="s">
        <v>779</v>
      </c>
      <c r="E15" s="296"/>
      <c r="F15" s="296"/>
      <c r="G15" s="296"/>
      <c r="H15" s="296"/>
      <c r="I15" s="296"/>
      <c r="J15" s="296"/>
      <c r="K15" s="294"/>
    </row>
    <row r="16" s="1" customFormat="1" ht="15" customHeight="1">
      <c r="B16" s="297"/>
      <c r="C16" s="298"/>
      <c r="D16" s="296" t="s">
        <v>780</v>
      </c>
      <c r="E16" s="296"/>
      <c r="F16" s="296"/>
      <c r="G16" s="296"/>
      <c r="H16" s="296"/>
      <c r="I16" s="296"/>
      <c r="J16" s="296"/>
      <c r="K16" s="294"/>
    </row>
    <row r="17" s="1" customFormat="1" ht="15" customHeight="1">
      <c r="B17" s="297"/>
      <c r="C17" s="298"/>
      <c r="D17" s="296" t="s">
        <v>781</v>
      </c>
      <c r="E17" s="296"/>
      <c r="F17" s="296"/>
      <c r="G17" s="296"/>
      <c r="H17" s="296"/>
      <c r="I17" s="296"/>
      <c r="J17" s="296"/>
      <c r="K17" s="294"/>
    </row>
    <row r="18" s="1" customFormat="1" ht="15" customHeight="1">
      <c r="B18" s="297"/>
      <c r="C18" s="298"/>
      <c r="D18" s="298"/>
      <c r="E18" s="300" t="s">
        <v>79</v>
      </c>
      <c r="F18" s="296" t="s">
        <v>782</v>
      </c>
      <c r="G18" s="296"/>
      <c r="H18" s="296"/>
      <c r="I18" s="296"/>
      <c r="J18" s="296"/>
      <c r="K18" s="294"/>
    </row>
    <row r="19" s="1" customFormat="1" ht="15" customHeight="1">
      <c r="B19" s="297"/>
      <c r="C19" s="298"/>
      <c r="D19" s="298"/>
      <c r="E19" s="300" t="s">
        <v>783</v>
      </c>
      <c r="F19" s="296" t="s">
        <v>784</v>
      </c>
      <c r="G19" s="296"/>
      <c r="H19" s="296"/>
      <c r="I19" s="296"/>
      <c r="J19" s="296"/>
      <c r="K19" s="294"/>
    </row>
    <row r="20" s="1" customFormat="1" ht="15" customHeight="1">
      <c r="B20" s="297"/>
      <c r="C20" s="298"/>
      <c r="D20" s="298"/>
      <c r="E20" s="300" t="s">
        <v>785</v>
      </c>
      <c r="F20" s="296" t="s">
        <v>786</v>
      </c>
      <c r="G20" s="296"/>
      <c r="H20" s="296"/>
      <c r="I20" s="296"/>
      <c r="J20" s="296"/>
      <c r="K20" s="294"/>
    </row>
    <row r="21" s="1" customFormat="1" ht="15" customHeight="1">
      <c r="B21" s="297"/>
      <c r="C21" s="298"/>
      <c r="D21" s="298"/>
      <c r="E21" s="300" t="s">
        <v>787</v>
      </c>
      <c r="F21" s="296" t="s">
        <v>788</v>
      </c>
      <c r="G21" s="296"/>
      <c r="H21" s="296"/>
      <c r="I21" s="296"/>
      <c r="J21" s="296"/>
      <c r="K21" s="294"/>
    </row>
    <row r="22" s="1" customFormat="1" ht="15" customHeight="1">
      <c r="B22" s="297"/>
      <c r="C22" s="298"/>
      <c r="D22" s="298"/>
      <c r="E22" s="300" t="s">
        <v>582</v>
      </c>
      <c r="F22" s="296" t="s">
        <v>583</v>
      </c>
      <c r="G22" s="296"/>
      <c r="H22" s="296"/>
      <c r="I22" s="296"/>
      <c r="J22" s="296"/>
      <c r="K22" s="294"/>
    </row>
    <row r="23" s="1" customFormat="1" ht="15" customHeight="1">
      <c r="B23" s="297"/>
      <c r="C23" s="298"/>
      <c r="D23" s="298"/>
      <c r="E23" s="300" t="s">
        <v>789</v>
      </c>
      <c r="F23" s="296" t="s">
        <v>790</v>
      </c>
      <c r="G23" s="296"/>
      <c r="H23" s="296"/>
      <c r="I23" s="296"/>
      <c r="J23" s="296"/>
      <c r="K23" s="294"/>
    </row>
    <row r="24" s="1" customFormat="1" ht="12.75" customHeight="1">
      <c r="B24" s="297"/>
      <c r="C24" s="298"/>
      <c r="D24" s="298"/>
      <c r="E24" s="298"/>
      <c r="F24" s="298"/>
      <c r="G24" s="298"/>
      <c r="H24" s="298"/>
      <c r="I24" s="298"/>
      <c r="J24" s="298"/>
      <c r="K24" s="294"/>
    </row>
    <row r="25" s="1" customFormat="1" ht="15" customHeight="1">
      <c r="B25" s="297"/>
      <c r="C25" s="296" t="s">
        <v>791</v>
      </c>
      <c r="D25" s="296"/>
      <c r="E25" s="296"/>
      <c r="F25" s="296"/>
      <c r="G25" s="296"/>
      <c r="H25" s="296"/>
      <c r="I25" s="296"/>
      <c r="J25" s="296"/>
      <c r="K25" s="294"/>
    </row>
    <row r="26" s="1" customFormat="1" ht="15" customHeight="1">
      <c r="B26" s="297"/>
      <c r="C26" s="296" t="s">
        <v>792</v>
      </c>
      <c r="D26" s="296"/>
      <c r="E26" s="296"/>
      <c r="F26" s="296"/>
      <c r="G26" s="296"/>
      <c r="H26" s="296"/>
      <c r="I26" s="296"/>
      <c r="J26" s="296"/>
      <c r="K26" s="294"/>
    </row>
    <row r="27" s="1" customFormat="1" ht="15" customHeight="1">
      <c r="B27" s="297"/>
      <c r="C27" s="296"/>
      <c r="D27" s="296" t="s">
        <v>793</v>
      </c>
      <c r="E27" s="296"/>
      <c r="F27" s="296"/>
      <c r="G27" s="296"/>
      <c r="H27" s="296"/>
      <c r="I27" s="296"/>
      <c r="J27" s="296"/>
      <c r="K27" s="294"/>
    </row>
    <row r="28" s="1" customFormat="1" ht="15" customHeight="1">
      <c r="B28" s="297"/>
      <c r="C28" s="298"/>
      <c r="D28" s="296" t="s">
        <v>794</v>
      </c>
      <c r="E28" s="296"/>
      <c r="F28" s="296"/>
      <c r="G28" s="296"/>
      <c r="H28" s="296"/>
      <c r="I28" s="296"/>
      <c r="J28" s="296"/>
      <c r="K28" s="294"/>
    </row>
    <row r="29" s="1" customFormat="1" ht="12.75" customHeight="1">
      <c r="B29" s="297"/>
      <c r="C29" s="298"/>
      <c r="D29" s="298"/>
      <c r="E29" s="298"/>
      <c r="F29" s="298"/>
      <c r="G29" s="298"/>
      <c r="H29" s="298"/>
      <c r="I29" s="298"/>
      <c r="J29" s="298"/>
      <c r="K29" s="294"/>
    </row>
    <row r="30" s="1" customFormat="1" ht="15" customHeight="1">
      <c r="B30" s="297"/>
      <c r="C30" s="298"/>
      <c r="D30" s="296" t="s">
        <v>795</v>
      </c>
      <c r="E30" s="296"/>
      <c r="F30" s="296"/>
      <c r="G30" s="296"/>
      <c r="H30" s="296"/>
      <c r="I30" s="296"/>
      <c r="J30" s="296"/>
      <c r="K30" s="294"/>
    </row>
    <row r="31" s="1" customFormat="1" ht="15" customHeight="1">
      <c r="B31" s="297"/>
      <c r="C31" s="298"/>
      <c r="D31" s="296" t="s">
        <v>796</v>
      </c>
      <c r="E31" s="296"/>
      <c r="F31" s="296"/>
      <c r="G31" s="296"/>
      <c r="H31" s="296"/>
      <c r="I31" s="296"/>
      <c r="J31" s="296"/>
      <c r="K31" s="294"/>
    </row>
    <row r="32" s="1" customFormat="1" ht="12.75" customHeight="1">
      <c r="B32" s="297"/>
      <c r="C32" s="298"/>
      <c r="D32" s="298"/>
      <c r="E32" s="298"/>
      <c r="F32" s="298"/>
      <c r="G32" s="298"/>
      <c r="H32" s="298"/>
      <c r="I32" s="298"/>
      <c r="J32" s="298"/>
      <c r="K32" s="294"/>
    </row>
    <row r="33" s="1" customFormat="1" ht="15" customHeight="1">
      <c r="B33" s="297"/>
      <c r="C33" s="298"/>
      <c r="D33" s="296" t="s">
        <v>797</v>
      </c>
      <c r="E33" s="296"/>
      <c r="F33" s="296"/>
      <c r="G33" s="296"/>
      <c r="H33" s="296"/>
      <c r="I33" s="296"/>
      <c r="J33" s="296"/>
      <c r="K33" s="294"/>
    </row>
    <row r="34" s="1" customFormat="1" ht="15" customHeight="1">
      <c r="B34" s="297"/>
      <c r="C34" s="298"/>
      <c r="D34" s="296" t="s">
        <v>798</v>
      </c>
      <c r="E34" s="296"/>
      <c r="F34" s="296"/>
      <c r="G34" s="296"/>
      <c r="H34" s="296"/>
      <c r="I34" s="296"/>
      <c r="J34" s="296"/>
      <c r="K34" s="294"/>
    </row>
    <row r="35" s="1" customFormat="1" ht="15" customHeight="1">
      <c r="B35" s="297"/>
      <c r="C35" s="298"/>
      <c r="D35" s="296" t="s">
        <v>799</v>
      </c>
      <c r="E35" s="296"/>
      <c r="F35" s="296"/>
      <c r="G35" s="296"/>
      <c r="H35" s="296"/>
      <c r="I35" s="296"/>
      <c r="J35" s="296"/>
      <c r="K35" s="294"/>
    </row>
    <row r="36" s="1" customFormat="1" ht="15" customHeight="1">
      <c r="B36" s="297"/>
      <c r="C36" s="298"/>
      <c r="D36" s="296"/>
      <c r="E36" s="299" t="s">
        <v>108</v>
      </c>
      <c r="F36" s="296"/>
      <c r="G36" s="296" t="s">
        <v>800</v>
      </c>
      <c r="H36" s="296"/>
      <c r="I36" s="296"/>
      <c r="J36" s="296"/>
      <c r="K36" s="294"/>
    </row>
    <row r="37" s="1" customFormat="1" ht="30.75" customHeight="1">
      <c r="B37" s="297"/>
      <c r="C37" s="298"/>
      <c r="D37" s="296"/>
      <c r="E37" s="299" t="s">
        <v>801</v>
      </c>
      <c r="F37" s="296"/>
      <c r="G37" s="296" t="s">
        <v>802</v>
      </c>
      <c r="H37" s="296"/>
      <c r="I37" s="296"/>
      <c r="J37" s="296"/>
      <c r="K37" s="294"/>
    </row>
    <row r="38" s="1" customFormat="1" ht="15" customHeight="1">
      <c r="B38" s="297"/>
      <c r="C38" s="298"/>
      <c r="D38" s="296"/>
      <c r="E38" s="299" t="s">
        <v>53</v>
      </c>
      <c r="F38" s="296"/>
      <c r="G38" s="296" t="s">
        <v>803</v>
      </c>
      <c r="H38" s="296"/>
      <c r="I38" s="296"/>
      <c r="J38" s="296"/>
      <c r="K38" s="294"/>
    </row>
    <row r="39" s="1" customFormat="1" ht="15" customHeight="1">
      <c r="B39" s="297"/>
      <c r="C39" s="298"/>
      <c r="D39" s="296"/>
      <c r="E39" s="299" t="s">
        <v>54</v>
      </c>
      <c r="F39" s="296"/>
      <c r="G39" s="296" t="s">
        <v>804</v>
      </c>
      <c r="H39" s="296"/>
      <c r="I39" s="296"/>
      <c r="J39" s="296"/>
      <c r="K39" s="294"/>
    </row>
    <row r="40" s="1" customFormat="1" ht="15" customHeight="1">
      <c r="B40" s="297"/>
      <c r="C40" s="298"/>
      <c r="D40" s="296"/>
      <c r="E40" s="299" t="s">
        <v>109</v>
      </c>
      <c r="F40" s="296"/>
      <c r="G40" s="296" t="s">
        <v>805</v>
      </c>
      <c r="H40" s="296"/>
      <c r="I40" s="296"/>
      <c r="J40" s="296"/>
      <c r="K40" s="294"/>
    </row>
    <row r="41" s="1" customFormat="1" ht="15" customHeight="1">
      <c r="B41" s="297"/>
      <c r="C41" s="298"/>
      <c r="D41" s="296"/>
      <c r="E41" s="299" t="s">
        <v>110</v>
      </c>
      <c r="F41" s="296"/>
      <c r="G41" s="296" t="s">
        <v>806</v>
      </c>
      <c r="H41" s="296"/>
      <c r="I41" s="296"/>
      <c r="J41" s="296"/>
      <c r="K41" s="294"/>
    </row>
    <row r="42" s="1" customFormat="1" ht="15" customHeight="1">
      <c r="B42" s="297"/>
      <c r="C42" s="298"/>
      <c r="D42" s="296"/>
      <c r="E42" s="299" t="s">
        <v>807</v>
      </c>
      <c r="F42" s="296"/>
      <c r="G42" s="296" t="s">
        <v>808</v>
      </c>
      <c r="H42" s="296"/>
      <c r="I42" s="296"/>
      <c r="J42" s="296"/>
      <c r="K42" s="294"/>
    </row>
    <row r="43" s="1" customFormat="1" ht="15" customHeight="1">
      <c r="B43" s="297"/>
      <c r="C43" s="298"/>
      <c r="D43" s="296"/>
      <c r="E43" s="299"/>
      <c r="F43" s="296"/>
      <c r="G43" s="296" t="s">
        <v>809</v>
      </c>
      <c r="H43" s="296"/>
      <c r="I43" s="296"/>
      <c r="J43" s="296"/>
      <c r="K43" s="294"/>
    </row>
    <row r="44" s="1" customFormat="1" ht="15" customHeight="1">
      <c r="B44" s="297"/>
      <c r="C44" s="298"/>
      <c r="D44" s="296"/>
      <c r="E44" s="299" t="s">
        <v>810</v>
      </c>
      <c r="F44" s="296"/>
      <c r="G44" s="296" t="s">
        <v>811</v>
      </c>
      <c r="H44" s="296"/>
      <c r="I44" s="296"/>
      <c r="J44" s="296"/>
      <c r="K44" s="294"/>
    </row>
    <row r="45" s="1" customFormat="1" ht="15" customHeight="1">
      <c r="B45" s="297"/>
      <c r="C45" s="298"/>
      <c r="D45" s="296"/>
      <c r="E45" s="299" t="s">
        <v>112</v>
      </c>
      <c r="F45" s="296"/>
      <c r="G45" s="296" t="s">
        <v>812</v>
      </c>
      <c r="H45" s="296"/>
      <c r="I45" s="296"/>
      <c r="J45" s="296"/>
      <c r="K45" s="294"/>
    </row>
    <row r="46" s="1" customFormat="1" ht="12.75" customHeight="1">
      <c r="B46" s="297"/>
      <c r="C46" s="298"/>
      <c r="D46" s="296"/>
      <c r="E46" s="296"/>
      <c r="F46" s="296"/>
      <c r="G46" s="296"/>
      <c r="H46" s="296"/>
      <c r="I46" s="296"/>
      <c r="J46" s="296"/>
      <c r="K46" s="294"/>
    </row>
    <row r="47" s="1" customFormat="1" ht="15" customHeight="1">
      <c r="B47" s="297"/>
      <c r="C47" s="298"/>
      <c r="D47" s="296" t="s">
        <v>813</v>
      </c>
      <c r="E47" s="296"/>
      <c r="F47" s="296"/>
      <c r="G47" s="296"/>
      <c r="H47" s="296"/>
      <c r="I47" s="296"/>
      <c r="J47" s="296"/>
      <c r="K47" s="294"/>
    </row>
    <row r="48" s="1" customFormat="1" ht="15" customHeight="1">
      <c r="B48" s="297"/>
      <c r="C48" s="298"/>
      <c r="D48" s="298"/>
      <c r="E48" s="296" t="s">
        <v>814</v>
      </c>
      <c r="F48" s="296"/>
      <c r="G48" s="296"/>
      <c r="H48" s="296"/>
      <c r="I48" s="296"/>
      <c r="J48" s="296"/>
      <c r="K48" s="294"/>
    </row>
    <row r="49" s="1" customFormat="1" ht="15" customHeight="1">
      <c r="B49" s="297"/>
      <c r="C49" s="298"/>
      <c r="D49" s="298"/>
      <c r="E49" s="296" t="s">
        <v>815</v>
      </c>
      <c r="F49" s="296"/>
      <c r="G49" s="296"/>
      <c r="H49" s="296"/>
      <c r="I49" s="296"/>
      <c r="J49" s="296"/>
      <c r="K49" s="294"/>
    </row>
    <row r="50" s="1" customFormat="1" ht="15" customHeight="1">
      <c r="B50" s="297"/>
      <c r="C50" s="298"/>
      <c r="D50" s="298"/>
      <c r="E50" s="296" t="s">
        <v>816</v>
      </c>
      <c r="F50" s="296"/>
      <c r="G50" s="296"/>
      <c r="H50" s="296"/>
      <c r="I50" s="296"/>
      <c r="J50" s="296"/>
      <c r="K50" s="294"/>
    </row>
    <row r="51" s="1" customFormat="1" ht="15" customHeight="1">
      <c r="B51" s="297"/>
      <c r="C51" s="298"/>
      <c r="D51" s="296" t="s">
        <v>817</v>
      </c>
      <c r="E51" s="296"/>
      <c r="F51" s="296"/>
      <c r="G51" s="296"/>
      <c r="H51" s="296"/>
      <c r="I51" s="296"/>
      <c r="J51" s="296"/>
      <c r="K51" s="294"/>
    </row>
    <row r="52" s="1" customFormat="1" ht="25.5" customHeight="1">
      <c r="B52" s="292"/>
      <c r="C52" s="293" t="s">
        <v>818</v>
      </c>
      <c r="D52" s="293"/>
      <c r="E52" s="293"/>
      <c r="F52" s="293"/>
      <c r="G52" s="293"/>
      <c r="H52" s="293"/>
      <c r="I52" s="293"/>
      <c r="J52" s="293"/>
      <c r="K52" s="294"/>
    </row>
    <row r="53" s="1" customFormat="1" ht="5.25" customHeight="1">
      <c r="B53" s="292"/>
      <c r="C53" s="295"/>
      <c r="D53" s="295"/>
      <c r="E53" s="295"/>
      <c r="F53" s="295"/>
      <c r="G53" s="295"/>
      <c r="H53" s="295"/>
      <c r="I53" s="295"/>
      <c r="J53" s="295"/>
      <c r="K53" s="294"/>
    </row>
    <row r="54" s="1" customFormat="1" ht="15" customHeight="1">
      <c r="B54" s="292"/>
      <c r="C54" s="296" t="s">
        <v>819</v>
      </c>
      <c r="D54" s="296"/>
      <c r="E54" s="296"/>
      <c r="F54" s="296"/>
      <c r="G54" s="296"/>
      <c r="H54" s="296"/>
      <c r="I54" s="296"/>
      <c r="J54" s="296"/>
      <c r="K54" s="294"/>
    </row>
    <row r="55" s="1" customFormat="1" ht="15" customHeight="1">
      <c r="B55" s="292"/>
      <c r="C55" s="296" t="s">
        <v>820</v>
      </c>
      <c r="D55" s="296"/>
      <c r="E55" s="296"/>
      <c r="F55" s="296"/>
      <c r="G55" s="296"/>
      <c r="H55" s="296"/>
      <c r="I55" s="296"/>
      <c r="J55" s="296"/>
      <c r="K55" s="294"/>
    </row>
    <row r="56" s="1" customFormat="1" ht="12.75" customHeight="1">
      <c r="B56" s="292"/>
      <c r="C56" s="296"/>
      <c r="D56" s="296"/>
      <c r="E56" s="296"/>
      <c r="F56" s="296"/>
      <c r="G56" s="296"/>
      <c r="H56" s="296"/>
      <c r="I56" s="296"/>
      <c r="J56" s="296"/>
      <c r="K56" s="294"/>
    </row>
    <row r="57" s="1" customFormat="1" ht="15" customHeight="1">
      <c r="B57" s="292"/>
      <c r="C57" s="296" t="s">
        <v>821</v>
      </c>
      <c r="D57" s="296"/>
      <c r="E57" s="296"/>
      <c r="F57" s="296"/>
      <c r="G57" s="296"/>
      <c r="H57" s="296"/>
      <c r="I57" s="296"/>
      <c r="J57" s="296"/>
      <c r="K57" s="294"/>
    </row>
    <row r="58" s="1" customFormat="1" ht="15" customHeight="1">
      <c r="B58" s="292"/>
      <c r="C58" s="298"/>
      <c r="D58" s="296" t="s">
        <v>822</v>
      </c>
      <c r="E58" s="296"/>
      <c r="F58" s="296"/>
      <c r="G58" s="296"/>
      <c r="H58" s="296"/>
      <c r="I58" s="296"/>
      <c r="J58" s="296"/>
      <c r="K58" s="294"/>
    </row>
    <row r="59" s="1" customFormat="1" ht="15" customHeight="1">
      <c r="B59" s="292"/>
      <c r="C59" s="298"/>
      <c r="D59" s="296" t="s">
        <v>823</v>
      </c>
      <c r="E59" s="296"/>
      <c r="F59" s="296"/>
      <c r="G59" s="296"/>
      <c r="H59" s="296"/>
      <c r="I59" s="296"/>
      <c r="J59" s="296"/>
      <c r="K59" s="294"/>
    </row>
    <row r="60" s="1" customFormat="1" ht="15" customHeight="1">
      <c r="B60" s="292"/>
      <c r="C60" s="298"/>
      <c r="D60" s="296" t="s">
        <v>824</v>
      </c>
      <c r="E60" s="296"/>
      <c r="F60" s="296"/>
      <c r="G60" s="296"/>
      <c r="H60" s="296"/>
      <c r="I60" s="296"/>
      <c r="J60" s="296"/>
      <c r="K60" s="294"/>
    </row>
    <row r="61" s="1" customFormat="1" ht="15" customHeight="1">
      <c r="B61" s="292"/>
      <c r="C61" s="298"/>
      <c r="D61" s="296" t="s">
        <v>825</v>
      </c>
      <c r="E61" s="296"/>
      <c r="F61" s="296"/>
      <c r="G61" s="296"/>
      <c r="H61" s="296"/>
      <c r="I61" s="296"/>
      <c r="J61" s="296"/>
      <c r="K61" s="294"/>
    </row>
    <row r="62" s="1" customFormat="1" ht="15" customHeight="1">
      <c r="B62" s="292"/>
      <c r="C62" s="298"/>
      <c r="D62" s="301" t="s">
        <v>826</v>
      </c>
      <c r="E62" s="301"/>
      <c r="F62" s="301"/>
      <c r="G62" s="301"/>
      <c r="H62" s="301"/>
      <c r="I62" s="301"/>
      <c r="J62" s="301"/>
      <c r="K62" s="294"/>
    </row>
    <row r="63" s="1" customFormat="1" ht="15" customHeight="1">
      <c r="B63" s="292"/>
      <c r="C63" s="298"/>
      <c r="D63" s="296" t="s">
        <v>827</v>
      </c>
      <c r="E63" s="296"/>
      <c r="F63" s="296"/>
      <c r="G63" s="296"/>
      <c r="H63" s="296"/>
      <c r="I63" s="296"/>
      <c r="J63" s="296"/>
      <c r="K63" s="294"/>
    </row>
    <row r="64" s="1" customFormat="1" ht="12.75" customHeight="1">
      <c r="B64" s="292"/>
      <c r="C64" s="298"/>
      <c r="D64" s="298"/>
      <c r="E64" s="302"/>
      <c r="F64" s="298"/>
      <c r="G64" s="298"/>
      <c r="H64" s="298"/>
      <c r="I64" s="298"/>
      <c r="J64" s="298"/>
      <c r="K64" s="294"/>
    </row>
    <row r="65" s="1" customFormat="1" ht="15" customHeight="1">
      <c r="B65" s="292"/>
      <c r="C65" s="298"/>
      <c r="D65" s="296" t="s">
        <v>828</v>
      </c>
      <c r="E65" s="296"/>
      <c r="F65" s="296"/>
      <c r="G65" s="296"/>
      <c r="H65" s="296"/>
      <c r="I65" s="296"/>
      <c r="J65" s="296"/>
      <c r="K65" s="294"/>
    </row>
    <row r="66" s="1" customFormat="1" ht="15" customHeight="1">
      <c r="B66" s="292"/>
      <c r="C66" s="298"/>
      <c r="D66" s="301" t="s">
        <v>829</v>
      </c>
      <c r="E66" s="301"/>
      <c r="F66" s="301"/>
      <c r="G66" s="301"/>
      <c r="H66" s="301"/>
      <c r="I66" s="301"/>
      <c r="J66" s="301"/>
      <c r="K66" s="294"/>
    </row>
    <row r="67" s="1" customFormat="1" ht="15" customHeight="1">
      <c r="B67" s="292"/>
      <c r="C67" s="298"/>
      <c r="D67" s="296" t="s">
        <v>830</v>
      </c>
      <c r="E67" s="296"/>
      <c r="F67" s="296"/>
      <c r="G67" s="296"/>
      <c r="H67" s="296"/>
      <c r="I67" s="296"/>
      <c r="J67" s="296"/>
      <c r="K67" s="294"/>
    </row>
    <row r="68" s="1" customFormat="1" ht="15" customHeight="1">
      <c r="B68" s="292"/>
      <c r="C68" s="298"/>
      <c r="D68" s="296" t="s">
        <v>831</v>
      </c>
      <c r="E68" s="296"/>
      <c r="F68" s="296"/>
      <c r="G68" s="296"/>
      <c r="H68" s="296"/>
      <c r="I68" s="296"/>
      <c r="J68" s="296"/>
      <c r="K68" s="294"/>
    </row>
    <row r="69" s="1" customFormat="1" ht="15" customHeight="1">
      <c r="B69" s="292"/>
      <c r="C69" s="298"/>
      <c r="D69" s="296" t="s">
        <v>832</v>
      </c>
      <c r="E69" s="296"/>
      <c r="F69" s="296"/>
      <c r="G69" s="296"/>
      <c r="H69" s="296"/>
      <c r="I69" s="296"/>
      <c r="J69" s="296"/>
      <c r="K69" s="294"/>
    </row>
    <row r="70" s="1" customFormat="1" ht="15" customHeight="1">
      <c r="B70" s="292"/>
      <c r="C70" s="298"/>
      <c r="D70" s="296" t="s">
        <v>833</v>
      </c>
      <c r="E70" s="296"/>
      <c r="F70" s="296"/>
      <c r="G70" s="296"/>
      <c r="H70" s="296"/>
      <c r="I70" s="296"/>
      <c r="J70" s="296"/>
      <c r="K70" s="294"/>
    </row>
    <row r="71" s="1" customFormat="1" ht="12.75" customHeight="1">
      <c r="B71" s="303"/>
      <c r="C71" s="304"/>
      <c r="D71" s="304"/>
      <c r="E71" s="304"/>
      <c r="F71" s="304"/>
      <c r="G71" s="304"/>
      <c r="H71" s="304"/>
      <c r="I71" s="304"/>
      <c r="J71" s="304"/>
      <c r="K71" s="305"/>
    </row>
    <row r="72" s="1" customFormat="1" ht="18.75" customHeight="1">
      <c r="B72" s="306"/>
      <c r="C72" s="306"/>
      <c r="D72" s="306"/>
      <c r="E72" s="306"/>
      <c r="F72" s="306"/>
      <c r="G72" s="306"/>
      <c r="H72" s="306"/>
      <c r="I72" s="306"/>
      <c r="J72" s="306"/>
      <c r="K72" s="307"/>
    </row>
    <row r="73" s="1" customFormat="1" ht="18.75" customHeight="1">
      <c r="B73" s="307"/>
      <c r="C73" s="307"/>
      <c r="D73" s="307"/>
      <c r="E73" s="307"/>
      <c r="F73" s="307"/>
      <c r="G73" s="307"/>
      <c r="H73" s="307"/>
      <c r="I73" s="307"/>
      <c r="J73" s="307"/>
      <c r="K73" s="307"/>
    </row>
    <row r="74" s="1" customFormat="1" ht="7.5" customHeight="1">
      <c r="B74" s="308"/>
      <c r="C74" s="309"/>
      <c r="D74" s="309"/>
      <c r="E74" s="309"/>
      <c r="F74" s="309"/>
      <c r="G74" s="309"/>
      <c r="H74" s="309"/>
      <c r="I74" s="309"/>
      <c r="J74" s="309"/>
      <c r="K74" s="310"/>
    </row>
    <row r="75" s="1" customFormat="1" ht="45" customHeight="1">
      <c r="B75" s="311"/>
      <c r="C75" s="312" t="s">
        <v>834</v>
      </c>
      <c r="D75" s="312"/>
      <c r="E75" s="312"/>
      <c r="F75" s="312"/>
      <c r="G75" s="312"/>
      <c r="H75" s="312"/>
      <c r="I75" s="312"/>
      <c r="J75" s="312"/>
      <c r="K75" s="313"/>
    </row>
    <row r="76" s="1" customFormat="1" ht="17.25" customHeight="1">
      <c r="B76" s="311"/>
      <c r="C76" s="314" t="s">
        <v>835</v>
      </c>
      <c r="D76" s="314"/>
      <c r="E76" s="314"/>
      <c r="F76" s="314" t="s">
        <v>836</v>
      </c>
      <c r="G76" s="315"/>
      <c r="H76" s="314" t="s">
        <v>54</v>
      </c>
      <c r="I76" s="314" t="s">
        <v>57</v>
      </c>
      <c r="J76" s="314" t="s">
        <v>837</v>
      </c>
      <c r="K76" s="313"/>
    </row>
    <row r="77" s="1" customFormat="1" ht="17.25" customHeight="1">
      <c r="B77" s="311"/>
      <c r="C77" s="316" t="s">
        <v>838</v>
      </c>
      <c r="D77" s="316"/>
      <c r="E77" s="316"/>
      <c r="F77" s="317" t="s">
        <v>839</v>
      </c>
      <c r="G77" s="318"/>
      <c r="H77" s="316"/>
      <c r="I77" s="316"/>
      <c r="J77" s="316" t="s">
        <v>840</v>
      </c>
      <c r="K77" s="313"/>
    </row>
    <row r="78" s="1" customFormat="1" ht="5.25" customHeight="1">
      <c r="B78" s="311"/>
      <c r="C78" s="319"/>
      <c r="D78" s="319"/>
      <c r="E78" s="319"/>
      <c r="F78" s="319"/>
      <c r="G78" s="320"/>
      <c r="H78" s="319"/>
      <c r="I78" s="319"/>
      <c r="J78" s="319"/>
      <c r="K78" s="313"/>
    </row>
    <row r="79" s="1" customFormat="1" ht="15" customHeight="1">
      <c r="B79" s="311"/>
      <c r="C79" s="299" t="s">
        <v>53</v>
      </c>
      <c r="D79" s="321"/>
      <c r="E79" s="321"/>
      <c r="F79" s="322" t="s">
        <v>841</v>
      </c>
      <c r="G79" s="323"/>
      <c r="H79" s="299" t="s">
        <v>842</v>
      </c>
      <c r="I79" s="299" t="s">
        <v>843</v>
      </c>
      <c r="J79" s="299">
        <v>20</v>
      </c>
      <c r="K79" s="313"/>
    </row>
    <row r="80" s="1" customFormat="1" ht="15" customHeight="1">
      <c r="B80" s="311"/>
      <c r="C80" s="299" t="s">
        <v>844</v>
      </c>
      <c r="D80" s="299"/>
      <c r="E80" s="299"/>
      <c r="F80" s="322" t="s">
        <v>841</v>
      </c>
      <c r="G80" s="323"/>
      <c r="H80" s="299" t="s">
        <v>845</v>
      </c>
      <c r="I80" s="299" t="s">
        <v>843</v>
      </c>
      <c r="J80" s="299">
        <v>120</v>
      </c>
      <c r="K80" s="313"/>
    </row>
    <row r="81" s="1" customFormat="1" ht="15" customHeight="1">
      <c r="B81" s="324"/>
      <c r="C81" s="299" t="s">
        <v>846</v>
      </c>
      <c r="D81" s="299"/>
      <c r="E81" s="299"/>
      <c r="F81" s="322" t="s">
        <v>847</v>
      </c>
      <c r="G81" s="323"/>
      <c r="H81" s="299" t="s">
        <v>848</v>
      </c>
      <c r="I81" s="299" t="s">
        <v>843</v>
      </c>
      <c r="J81" s="299">
        <v>50</v>
      </c>
      <c r="K81" s="313"/>
    </row>
    <row r="82" s="1" customFormat="1" ht="15" customHeight="1">
      <c r="B82" s="324"/>
      <c r="C82" s="299" t="s">
        <v>849</v>
      </c>
      <c r="D82" s="299"/>
      <c r="E82" s="299"/>
      <c r="F82" s="322" t="s">
        <v>841</v>
      </c>
      <c r="G82" s="323"/>
      <c r="H82" s="299" t="s">
        <v>850</v>
      </c>
      <c r="I82" s="299" t="s">
        <v>851</v>
      </c>
      <c r="J82" s="299"/>
      <c r="K82" s="313"/>
    </row>
    <row r="83" s="1" customFormat="1" ht="15" customHeight="1">
      <c r="B83" s="324"/>
      <c r="C83" s="325" t="s">
        <v>852</v>
      </c>
      <c r="D83" s="325"/>
      <c r="E83" s="325"/>
      <c r="F83" s="326" t="s">
        <v>847</v>
      </c>
      <c r="G83" s="325"/>
      <c r="H83" s="325" t="s">
        <v>853</v>
      </c>
      <c r="I83" s="325" t="s">
        <v>843</v>
      </c>
      <c r="J83" s="325">
        <v>15</v>
      </c>
      <c r="K83" s="313"/>
    </row>
    <row r="84" s="1" customFormat="1" ht="15" customHeight="1">
      <c r="B84" s="324"/>
      <c r="C84" s="325" t="s">
        <v>854</v>
      </c>
      <c r="D84" s="325"/>
      <c r="E84" s="325"/>
      <c r="F84" s="326" t="s">
        <v>847</v>
      </c>
      <c r="G84" s="325"/>
      <c r="H84" s="325" t="s">
        <v>855</v>
      </c>
      <c r="I84" s="325" t="s">
        <v>843</v>
      </c>
      <c r="J84" s="325">
        <v>15</v>
      </c>
      <c r="K84" s="313"/>
    </row>
    <row r="85" s="1" customFormat="1" ht="15" customHeight="1">
      <c r="B85" s="324"/>
      <c r="C85" s="325" t="s">
        <v>856</v>
      </c>
      <c r="D85" s="325"/>
      <c r="E85" s="325"/>
      <c r="F85" s="326" t="s">
        <v>847</v>
      </c>
      <c r="G85" s="325"/>
      <c r="H85" s="325" t="s">
        <v>857</v>
      </c>
      <c r="I85" s="325" t="s">
        <v>843</v>
      </c>
      <c r="J85" s="325">
        <v>20</v>
      </c>
      <c r="K85" s="313"/>
    </row>
    <row r="86" s="1" customFormat="1" ht="15" customHeight="1">
      <c r="B86" s="324"/>
      <c r="C86" s="325" t="s">
        <v>858</v>
      </c>
      <c r="D86" s="325"/>
      <c r="E86" s="325"/>
      <c r="F86" s="326" t="s">
        <v>847</v>
      </c>
      <c r="G86" s="325"/>
      <c r="H86" s="325" t="s">
        <v>859</v>
      </c>
      <c r="I86" s="325" t="s">
        <v>843</v>
      </c>
      <c r="J86" s="325">
        <v>20</v>
      </c>
      <c r="K86" s="313"/>
    </row>
    <row r="87" s="1" customFormat="1" ht="15" customHeight="1">
      <c r="B87" s="324"/>
      <c r="C87" s="299" t="s">
        <v>860</v>
      </c>
      <c r="D87" s="299"/>
      <c r="E87" s="299"/>
      <c r="F87" s="322" t="s">
        <v>847</v>
      </c>
      <c r="G87" s="323"/>
      <c r="H87" s="299" t="s">
        <v>861</v>
      </c>
      <c r="I87" s="299" t="s">
        <v>843</v>
      </c>
      <c r="J87" s="299">
        <v>50</v>
      </c>
      <c r="K87" s="313"/>
    </row>
    <row r="88" s="1" customFormat="1" ht="15" customHeight="1">
      <c r="B88" s="324"/>
      <c r="C88" s="299" t="s">
        <v>862</v>
      </c>
      <c r="D88" s="299"/>
      <c r="E88" s="299"/>
      <c r="F88" s="322" t="s">
        <v>847</v>
      </c>
      <c r="G88" s="323"/>
      <c r="H88" s="299" t="s">
        <v>863</v>
      </c>
      <c r="I88" s="299" t="s">
        <v>843</v>
      </c>
      <c r="J88" s="299">
        <v>20</v>
      </c>
      <c r="K88" s="313"/>
    </row>
    <row r="89" s="1" customFormat="1" ht="15" customHeight="1">
      <c r="B89" s="324"/>
      <c r="C89" s="299" t="s">
        <v>864</v>
      </c>
      <c r="D89" s="299"/>
      <c r="E89" s="299"/>
      <c r="F89" s="322" t="s">
        <v>847</v>
      </c>
      <c r="G89" s="323"/>
      <c r="H89" s="299" t="s">
        <v>865</v>
      </c>
      <c r="I89" s="299" t="s">
        <v>843</v>
      </c>
      <c r="J89" s="299">
        <v>20</v>
      </c>
      <c r="K89" s="313"/>
    </row>
    <row r="90" s="1" customFormat="1" ht="15" customHeight="1">
      <c r="B90" s="324"/>
      <c r="C90" s="299" t="s">
        <v>866</v>
      </c>
      <c r="D90" s="299"/>
      <c r="E90" s="299"/>
      <c r="F90" s="322" t="s">
        <v>847</v>
      </c>
      <c r="G90" s="323"/>
      <c r="H90" s="299" t="s">
        <v>867</v>
      </c>
      <c r="I90" s="299" t="s">
        <v>843</v>
      </c>
      <c r="J90" s="299">
        <v>50</v>
      </c>
      <c r="K90" s="313"/>
    </row>
    <row r="91" s="1" customFormat="1" ht="15" customHeight="1">
      <c r="B91" s="324"/>
      <c r="C91" s="299" t="s">
        <v>868</v>
      </c>
      <c r="D91" s="299"/>
      <c r="E91" s="299"/>
      <c r="F91" s="322" t="s">
        <v>847</v>
      </c>
      <c r="G91" s="323"/>
      <c r="H91" s="299" t="s">
        <v>868</v>
      </c>
      <c r="I91" s="299" t="s">
        <v>843</v>
      </c>
      <c r="J91" s="299">
        <v>50</v>
      </c>
      <c r="K91" s="313"/>
    </row>
    <row r="92" s="1" customFormat="1" ht="15" customHeight="1">
      <c r="B92" s="324"/>
      <c r="C92" s="299" t="s">
        <v>869</v>
      </c>
      <c r="D92" s="299"/>
      <c r="E92" s="299"/>
      <c r="F92" s="322" t="s">
        <v>847</v>
      </c>
      <c r="G92" s="323"/>
      <c r="H92" s="299" t="s">
        <v>870</v>
      </c>
      <c r="I92" s="299" t="s">
        <v>843</v>
      </c>
      <c r="J92" s="299">
        <v>255</v>
      </c>
      <c r="K92" s="313"/>
    </row>
    <row r="93" s="1" customFormat="1" ht="15" customHeight="1">
      <c r="B93" s="324"/>
      <c r="C93" s="299" t="s">
        <v>871</v>
      </c>
      <c r="D93" s="299"/>
      <c r="E93" s="299"/>
      <c r="F93" s="322" t="s">
        <v>841</v>
      </c>
      <c r="G93" s="323"/>
      <c r="H93" s="299" t="s">
        <v>872</v>
      </c>
      <c r="I93" s="299" t="s">
        <v>873</v>
      </c>
      <c r="J93" s="299"/>
      <c r="K93" s="313"/>
    </row>
    <row r="94" s="1" customFormat="1" ht="15" customHeight="1">
      <c r="B94" s="324"/>
      <c r="C94" s="299" t="s">
        <v>874</v>
      </c>
      <c r="D94" s="299"/>
      <c r="E94" s="299"/>
      <c r="F94" s="322" t="s">
        <v>841</v>
      </c>
      <c r="G94" s="323"/>
      <c r="H94" s="299" t="s">
        <v>875</v>
      </c>
      <c r="I94" s="299" t="s">
        <v>876</v>
      </c>
      <c r="J94" s="299"/>
      <c r="K94" s="313"/>
    </row>
    <row r="95" s="1" customFormat="1" ht="15" customHeight="1">
      <c r="B95" s="324"/>
      <c r="C95" s="299" t="s">
        <v>877</v>
      </c>
      <c r="D95" s="299"/>
      <c r="E95" s="299"/>
      <c r="F95" s="322" t="s">
        <v>841</v>
      </c>
      <c r="G95" s="323"/>
      <c r="H95" s="299" t="s">
        <v>877</v>
      </c>
      <c r="I95" s="299" t="s">
        <v>876</v>
      </c>
      <c r="J95" s="299"/>
      <c r="K95" s="313"/>
    </row>
    <row r="96" s="1" customFormat="1" ht="15" customHeight="1">
      <c r="B96" s="324"/>
      <c r="C96" s="299" t="s">
        <v>38</v>
      </c>
      <c r="D96" s="299"/>
      <c r="E96" s="299"/>
      <c r="F96" s="322" t="s">
        <v>841</v>
      </c>
      <c r="G96" s="323"/>
      <c r="H96" s="299" t="s">
        <v>878</v>
      </c>
      <c r="I96" s="299" t="s">
        <v>876</v>
      </c>
      <c r="J96" s="299"/>
      <c r="K96" s="313"/>
    </row>
    <row r="97" s="1" customFormat="1" ht="15" customHeight="1">
      <c r="B97" s="324"/>
      <c r="C97" s="299" t="s">
        <v>48</v>
      </c>
      <c r="D97" s="299"/>
      <c r="E97" s="299"/>
      <c r="F97" s="322" t="s">
        <v>841</v>
      </c>
      <c r="G97" s="323"/>
      <c r="H97" s="299" t="s">
        <v>879</v>
      </c>
      <c r="I97" s="299" t="s">
        <v>876</v>
      </c>
      <c r="J97" s="299"/>
      <c r="K97" s="313"/>
    </row>
    <row r="98" s="1" customFormat="1" ht="15" customHeight="1">
      <c r="B98" s="327"/>
      <c r="C98" s="328"/>
      <c r="D98" s="328"/>
      <c r="E98" s="328"/>
      <c r="F98" s="328"/>
      <c r="G98" s="328"/>
      <c r="H98" s="328"/>
      <c r="I98" s="328"/>
      <c r="J98" s="328"/>
      <c r="K98" s="329"/>
    </row>
    <row r="99" s="1" customFormat="1" ht="18.75" customHeight="1">
      <c r="B99" s="330"/>
      <c r="C99" s="331"/>
      <c r="D99" s="331"/>
      <c r="E99" s="331"/>
      <c r="F99" s="331"/>
      <c r="G99" s="331"/>
      <c r="H99" s="331"/>
      <c r="I99" s="331"/>
      <c r="J99" s="331"/>
      <c r="K99" s="330"/>
    </row>
    <row r="100" s="1" customFormat="1" ht="18.75" customHeight="1">
      <c r="B100" s="307"/>
      <c r="C100" s="307"/>
      <c r="D100" s="307"/>
      <c r="E100" s="307"/>
      <c r="F100" s="307"/>
      <c r="G100" s="307"/>
      <c r="H100" s="307"/>
      <c r="I100" s="307"/>
      <c r="J100" s="307"/>
      <c r="K100" s="307"/>
    </row>
    <row r="101" s="1" customFormat="1" ht="7.5" customHeight="1">
      <c r="B101" s="308"/>
      <c r="C101" s="309"/>
      <c r="D101" s="309"/>
      <c r="E101" s="309"/>
      <c r="F101" s="309"/>
      <c r="G101" s="309"/>
      <c r="H101" s="309"/>
      <c r="I101" s="309"/>
      <c r="J101" s="309"/>
      <c r="K101" s="310"/>
    </row>
    <row r="102" s="1" customFormat="1" ht="45" customHeight="1">
      <c r="B102" s="311"/>
      <c r="C102" s="312" t="s">
        <v>880</v>
      </c>
      <c r="D102" s="312"/>
      <c r="E102" s="312"/>
      <c r="F102" s="312"/>
      <c r="G102" s="312"/>
      <c r="H102" s="312"/>
      <c r="I102" s="312"/>
      <c r="J102" s="312"/>
      <c r="K102" s="313"/>
    </row>
    <row r="103" s="1" customFormat="1" ht="17.25" customHeight="1">
      <c r="B103" s="311"/>
      <c r="C103" s="314" t="s">
        <v>835</v>
      </c>
      <c r="D103" s="314"/>
      <c r="E103" s="314"/>
      <c r="F103" s="314" t="s">
        <v>836</v>
      </c>
      <c r="G103" s="315"/>
      <c r="H103" s="314" t="s">
        <v>54</v>
      </c>
      <c r="I103" s="314" t="s">
        <v>57</v>
      </c>
      <c r="J103" s="314" t="s">
        <v>837</v>
      </c>
      <c r="K103" s="313"/>
    </row>
    <row r="104" s="1" customFormat="1" ht="17.25" customHeight="1">
      <c r="B104" s="311"/>
      <c r="C104" s="316" t="s">
        <v>838</v>
      </c>
      <c r="D104" s="316"/>
      <c r="E104" s="316"/>
      <c r="F104" s="317" t="s">
        <v>839</v>
      </c>
      <c r="G104" s="318"/>
      <c r="H104" s="316"/>
      <c r="I104" s="316"/>
      <c r="J104" s="316" t="s">
        <v>840</v>
      </c>
      <c r="K104" s="313"/>
    </row>
    <row r="105" s="1" customFormat="1" ht="5.25" customHeight="1">
      <c r="B105" s="311"/>
      <c r="C105" s="314"/>
      <c r="D105" s="314"/>
      <c r="E105" s="314"/>
      <c r="F105" s="314"/>
      <c r="G105" s="332"/>
      <c r="H105" s="314"/>
      <c r="I105" s="314"/>
      <c r="J105" s="314"/>
      <c r="K105" s="313"/>
    </row>
    <row r="106" s="1" customFormat="1" ht="15" customHeight="1">
      <c r="B106" s="311"/>
      <c r="C106" s="299" t="s">
        <v>53</v>
      </c>
      <c r="D106" s="321"/>
      <c r="E106" s="321"/>
      <c r="F106" s="322" t="s">
        <v>841</v>
      </c>
      <c r="G106" s="299"/>
      <c r="H106" s="299" t="s">
        <v>881</v>
      </c>
      <c r="I106" s="299" t="s">
        <v>843</v>
      </c>
      <c r="J106" s="299">
        <v>20</v>
      </c>
      <c r="K106" s="313"/>
    </row>
    <row r="107" s="1" customFormat="1" ht="15" customHeight="1">
      <c r="B107" s="311"/>
      <c r="C107" s="299" t="s">
        <v>844</v>
      </c>
      <c r="D107" s="299"/>
      <c r="E107" s="299"/>
      <c r="F107" s="322" t="s">
        <v>841</v>
      </c>
      <c r="G107" s="299"/>
      <c r="H107" s="299" t="s">
        <v>881</v>
      </c>
      <c r="I107" s="299" t="s">
        <v>843</v>
      </c>
      <c r="J107" s="299">
        <v>120</v>
      </c>
      <c r="K107" s="313"/>
    </row>
    <row r="108" s="1" customFormat="1" ht="15" customHeight="1">
      <c r="B108" s="324"/>
      <c r="C108" s="299" t="s">
        <v>846</v>
      </c>
      <c r="D108" s="299"/>
      <c r="E108" s="299"/>
      <c r="F108" s="322" t="s">
        <v>847</v>
      </c>
      <c r="G108" s="299"/>
      <c r="H108" s="299" t="s">
        <v>881</v>
      </c>
      <c r="I108" s="299" t="s">
        <v>843</v>
      </c>
      <c r="J108" s="299">
        <v>50</v>
      </c>
      <c r="K108" s="313"/>
    </row>
    <row r="109" s="1" customFormat="1" ht="15" customHeight="1">
      <c r="B109" s="324"/>
      <c r="C109" s="299" t="s">
        <v>849</v>
      </c>
      <c r="D109" s="299"/>
      <c r="E109" s="299"/>
      <c r="F109" s="322" t="s">
        <v>841</v>
      </c>
      <c r="G109" s="299"/>
      <c r="H109" s="299" t="s">
        <v>881</v>
      </c>
      <c r="I109" s="299" t="s">
        <v>851</v>
      </c>
      <c r="J109" s="299"/>
      <c r="K109" s="313"/>
    </row>
    <row r="110" s="1" customFormat="1" ht="15" customHeight="1">
      <c r="B110" s="324"/>
      <c r="C110" s="299" t="s">
        <v>860</v>
      </c>
      <c r="D110" s="299"/>
      <c r="E110" s="299"/>
      <c r="F110" s="322" t="s">
        <v>847</v>
      </c>
      <c r="G110" s="299"/>
      <c r="H110" s="299" t="s">
        <v>881</v>
      </c>
      <c r="I110" s="299" t="s">
        <v>843</v>
      </c>
      <c r="J110" s="299">
        <v>50</v>
      </c>
      <c r="K110" s="313"/>
    </row>
    <row r="111" s="1" customFormat="1" ht="15" customHeight="1">
      <c r="B111" s="324"/>
      <c r="C111" s="299" t="s">
        <v>868</v>
      </c>
      <c r="D111" s="299"/>
      <c r="E111" s="299"/>
      <c r="F111" s="322" t="s">
        <v>847</v>
      </c>
      <c r="G111" s="299"/>
      <c r="H111" s="299" t="s">
        <v>881</v>
      </c>
      <c r="I111" s="299" t="s">
        <v>843</v>
      </c>
      <c r="J111" s="299">
        <v>50</v>
      </c>
      <c r="K111" s="313"/>
    </row>
    <row r="112" s="1" customFormat="1" ht="15" customHeight="1">
      <c r="B112" s="324"/>
      <c r="C112" s="299" t="s">
        <v>866</v>
      </c>
      <c r="D112" s="299"/>
      <c r="E112" s="299"/>
      <c r="F112" s="322" t="s">
        <v>847</v>
      </c>
      <c r="G112" s="299"/>
      <c r="H112" s="299" t="s">
        <v>881</v>
      </c>
      <c r="I112" s="299" t="s">
        <v>843</v>
      </c>
      <c r="J112" s="299">
        <v>50</v>
      </c>
      <c r="K112" s="313"/>
    </row>
    <row r="113" s="1" customFormat="1" ht="15" customHeight="1">
      <c r="B113" s="324"/>
      <c r="C113" s="299" t="s">
        <v>53</v>
      </c>
      <c r="D113" s="299"/>
      <c r="E113" s="299"/>
      <c r="F113" s="322" t="s">
        <v>841</v>
      </c>
      <c r="G113" s="299"/>
      <c r="H113" s="299" t="s">
        <v>882</v>
      </c>
      <c r="I113" s="299" t="s">
        <v>843</v>
      </c>
      <c r="J113" s="299">
        <v>20</v>
      </c>
      <c r="K113" s="313"/>
    </row>
    <row r="114" s="1" customFormat="1" ht="15" customHeight="1">
      <c r="B114" s="324"/>
      <c r="C114" s="299" t="s">
        <v>883</v>
      </c>
      <c r="D114" s="299"/>
      <c r="E114" s="299"/>
      <c r="F114" s="322" t="s">
        <v>841</v>
      </c>
      <c r="G114" s="299"/>
      <c r="H114" s="299" t="s">
        <v>884</v>
      </c>
      <c r="I114" s="299" t="s">
        <v>843</v>
      </c>
      <c r="J114" s="299">
        <v>120</v>
      </c>
      <c r="K114" s="313"/>
    </row>
    <row r="115" s="1" customFormat="1" ht="15" customHeight="1">
      <c r="B115" s="324"/>
      <c r="C115" s="299" t="s">
        <v>38</v>
      </c>
      <c r="D115" s="299"/>
      <c r="E115" s="299"/>
      <c r="F115" s="322" t="s">
        <v>841</v>
      </c>
      <c r="G115" s="299"/>
      <c r="H115" s="299" t="s">
        <v>885</v>
      </c>
      <c r="I115" s="299" t="s">
        <v>876</v>
      </c>
      <c r="J115" s="299"/>
      <c r="K115" s="313"/>
    </row>
    <row r="116" s="1" customFormat="1" ht="15" customHeight="1">
      <c r="B116" s="324"/>
      <c r="C116" s="299" t="s">
        <v>48</v>
      </c>
      <c r="D116" s="299"/>
      <c r="E116" s="299"/>
      <c r="F116" s="322" t="s">
        <v>841</v>
      </c>
      <c r="G116" s="299"/>
      <c r="H116" s="299" t="s">
        <v>886</v>
      </c>
      <c r="I116" s="299" t="s">
        <v>876</v>
      </c>
      <c r="J116" s="299"/>
      <c r="K116" s="313"/>
    </row>
    <row r="117" s="1" customFormat="1" ht="15" customHeight="1">
      <c r="B117" s="324"/>
      <c r="C117" s="299" t="s">
        <v>57</v>
      </c>
      <c r="D117" s="299"/>
      <c r="E117" s="299"/>
      <c r="F117" s="322" t="s">
        <v>841</v>
      </c>
      <c r="G117" s="299"/>
      <c r="H117" s="299" t="s">
        <v>887</v>
      </c>
      <c r="I117" s="299" t="s">
        <v>888</v>
      </c>
      <c r="J117" s="299"/>
      <c r="K117" s="313"/>
    </row>
    <row r="118" s="1" customFormat="1" ht="15" customHeight="1">
      <c r="B118" s="327"/>
      <c r="C118" s="333"/>
      <c r="D118" s="333"/>
      <c r="E118" s="333"/>
      <c r="F118" s="333"/>
      <c r="G118" s="333"/>
      <c r="H118" s="333"/>
      <c r="I118" s="333"/>
      <c r="J118" s="333"/>
      <c r="K118" s="329"/>
    </row>
    <row r="119" s="1" customFormat="1" ht="18.75" customHeight="1">
      <c r="B119" s="334"/>
      <c r="C119" s="335"/>
      <c r="D119" s="335"/>
      <c r="E119" s="335"/>
      <c r="F119" s="336"/>
      <c r="G119" s="335"/>
      <c r="H119" s="335"/>
      <c r="I119" s="335"/>
      <c r="J119" s="335"/>
      <c r="K119" s="334"/>
    </row>
    <row r="120" s="1" customFormat="1" ht="18.75" customHeight="1">
      <c r="B120" s="307"/>
      <c r="C120" s="307"/>
      <c r="D120" s="307"/>
      <c r="E120" s="307"/>
      <c r="F120" s="307"/>
      <c r="G120" s="307"/>
      <c r="H120" s="307"/>
      <c r="I120" s="307"/>
      <c r="J120" s="307"/>
      <c r="K120" s="307"/>
    </row>
    <row r="121" s="1" customFormat="1" ht="7.5" customHeight="1">
      <c r="B121" s="337"/>
      <c r="C121" s="338"/>
      <c r="D121" s="338"/>
      <c r="E121" s="338"/>
      <c r="F121" s="338"/>
      <c r="G121" s="338"/>
      <c r="H121" s="338"/>
      <c r="I121" s="338"/>
      <c r="J121" s="338"/>
      <c r="K121" s="339"/>
    </row>
    <row r="122" s="1" customFormat="1" ht="45" customHeight="1">
      <c r="B122" s="340"/>
      <c r="C122" s="290" t="s">
        <v>889</v>
      </c>
      <c r="D122" s="290"/>
      <c r="E122" s="290"/>
      <c r="F122" s="290"/>
      <c r="G122" s="290"/>
      <c r="H122" s="290"/>
      <c r="I122" s="290"/>
      <c r="J122" s="290"/>
      <c r="K122" s="341"/>
    </row>
    <row r="123" s="1" customFormat="1" ht="17.25" customHeight="1">
      <c r="B123" s="342"/>
      <c r="C123" s="314" t="s">
        <v>835</v>
      </c>
      <c r="D123" s="314"/>
      <c r="E123" s="314"/>
      <c r="F123" s="314" t="s">
        <v>836</v>
      </c>
      <c r="G123" s="315"/>
      <c r="H123" s="314" t="s">
        <v>54</v>
      </c>
      <c r="I123" s="314" t="s">
        <v>57</v>
      </c>
      <c r="J123" s="314" t="s">
        <v>837</v>
      </c>
      <c r="K123" s="343"/>
    </row>
    <row r="124" s="1" customFormat="1" ht="17.25" customHeight="1">
      <c r="B124" s="342"/>
      <c r="C124" s="316" t="s">
        <v>838</v>
      </c>
      <c r="D124" s="316"/>
      <c r="E124" s="316"/>
      <c r="F124" s="317" t="s">
        <v>839</v>
      </c>
      <c r="G124" s="318"/>
      <c r="H124" s="316"/>
      <c r="I124" s="316"/>
      <c r="J124" s="316" t="s">
        <v>840</v>
      </c>
      <c r="K124" s="343"/>
    </row>
    <row r="125" s="1" customFormat="1" ht="5.25" customHeight="1">
      <c r="B125" s="344"/>
      <c r="C125" s="319"/>
      <c r="D125" s="319"/>
      <c r="E125" s="319"/>
      <c r="F125" s="319"/>
      <c r="G125" s="345"/>
      <c r="H125" s="319"/>
      <c r="I125" s="319"/>
      <c r="J125" s="319"/>
      <c r="K125" s="346"/>
    </row>
    <row r="126" s="1" customFormat="1" ht="15" customHeight="1">
      <c r="B126" s="344"/>
      <c r="C126" s="299" t="s">
        <v>844</v>
      </c>
      <c r="D126" s="321"/>
      <c r="E126" s="321"/>
      <c r="F126" s="322" t="s">
        <v>841</v>
      </c>
      <c r="G126" s="299"/>
      <c r="H126" s="299" t="s">
        <v>881</v>
      </c>
      <c r="I126" s="299" t="s">
        <v>843</v>
      </c>
      <c r="J126" s="299">
        <v>120</v>
      </c>
      <c r="K126" s="347"/>
    </row>
    <row r="127" s="1" customFormat="1" ht="15" customHeight="1">
      <c r="B127" s="344"/>
      <c r="C127" s="299" t="s">
        <v>890</v>
      </c>
      <c r="D127" s="299"/>
      <c r="E127" s="299"/>
      <c r="F127" s="322" t="s">
        <v>841</v>
      </c>
      <c r="G127" s="299"/>
      <c r="H127" s="299" t="s">
        <v>891</v>
      </c>
      <c r="I127" s="299" t="s">
        <v>843</v>
      </c>
      <c r="J127" s="299" t="s">
        <v>892</v>
      </c>
      <c r="K127" s="347"/>
    </row>
    <row r="128" s="1" customFormat="1" ht="15" customHeight="1">
      <c r="B128" s="344"/>
      <c r="C128" s="299" t="s">
        <v>789</v>
      </c>
      <c r="D128" s="299"/>
      <c r="E128" s="299"/>
      <c r="F128" s="322" t="s">
        <v>841</v>
      </c>
      <c r="G128" s="299"/>
      <c r="H128" s="299" t="s">
        <v>893</v>
      </c>
      <c r="I128" s="299" t="s">
        <v>843</v>
      </c>
      <c r="J128" s="299" t="s">
        <v>892</v>
      </c>
      <c r="K128" s="347"/>
    </row>
    <row r="129" s="1" customFormat="1" ht="15" customHeight="1">
      <c r="B129" s="344"/>
      <c r="C129" s="299" t="s">
        <v>852</v>
      </c>
      <c r="D129" s="299"/>
      <c r="E129" s="299"/>
      <c r="F129" s="322" t="s">
        <v>847</v>
      </c>
      <c r="G129" s="299"/>
      <c r="H129" s="299" t="s">
        <v>853</v>
      </c>
      <c r="I129" s="299" t="s">
        <v>843</v>
      </c>
      <c r="J129" s="299">
        <v>15</v>
      </c>
      <c r="K129" s="347"/>
    </row>
    <row r="130" s="1" customFormat="1" ht="15" customHeight="1">
      <c r="B130" s="344"/>
      <c r="C130" s="325" t="s">
        <v>854</v>
      </c>
      <c r="D130" s="325"/>
      <c r="E130" s="325"/>
      <c r="F130" s="326" t="s">
        <v>847</v>
      </c>
      <c r="G130" s="325"/>
      <c r="H130" s="325" t="s">
        <v>855</v>
      </c>
      <c r="I130" s="325" t="s">
        <v>843</v>
      </c>
      <c r="J130" s="325">
        <v>15</v>
      </c>
      <c r="K130" s="347"/>
    </row>
    <row r="131" s="1" customFormat="1" ht="15" customHeight="1">
      <c r="B131" s="344"/>
      <c r="C131" s="325" t="s">
        <v>856</v>
      </c>
      <c r="D131" s="325"/>
      <c r="E131" s="325"/>
      <c r="F131" s="326" t="s">
        <v>847</v>
      </c>
      <c r="G131" s="325"/>
      <c r="H131" s="325" t="s">
        <v>857</v>
      </c>
      <c r="I131" s="325" t="s">
        <v>843</v>
      </c>
      <c r="J131" s="325">
        <v>20</v>
      </c>
      <c r="K131" s="347"/>
    </row>
    <row r="132" s="1" customFormat="1" ht="15" customHeight="1">
      <c r="B132" s="344"/>
      <c r="C132" s="325" t="s">
        <v>858</v>
      </c>
      <c r="D132" s="325"/>
      <c r="E132" s="325"/>
      <c r="F132" s="326" t="s">
        <v>847</v>
      </c>
      <c r="G132" s="325"/>
      <c r="H132" s="325" t="s">
        <v>859</v>
      </c>
      <c r="I132" s="325" t="s">
        <v>843</v>
      </c>
      <c r="J132" s="325">
        <v>20</v>
      </c>
      <c r="K132" s="347"/>
    </row>
    <row r="133" s="1" customFormat="1" ht="15" customHeight="1">
      <c r="B133" s="344"/>
      <c r="C133" s="299" t="s">
        <v>846</v>
      </c>
      <c r="D133" s="299"/>
      <c r="E133" s="299"/>
      <c r="F133" s="322" t="s">
        <v>847</v>
      </c>
      <c r="G133" s="299"/>
      <c r="H133" s="299" t="s">
        <v>881</v>
      </c>
      <c r="I133" s="299" t="s">
        <v>843</v>
      </c>
      <c r="J133" s="299">
        <v>50</v>
      </c>
      <c r="K133" s="347"/>
    </row>
    <row r="134" s="1" customFormat="1" ht="15" customHeight="1">
      <c r="B134" s="344"/>
      <c r="C134" s="299" t="s">
        <v>860</v>
      </c>
      <c r="D134" s="299"/>
      <c r="E134" s="299"/>
      <c r="F134" s="322" t="s">
        <v>847</v>
      </c>
      <c r="G134" s="299"/>
      <c r="H134" s="299" t="s">
        <v>881</v>
      </c>
      <c r="I134" s="299" t="s">
        <v>843</v>
      </c>
      <c r="J134" s="299">
        <v>50</v>
      </c>
      <c r="K134" s="347"/>
    </row>
    <row r="135" s="1" customFormat="1" ht="15" customHeight="1">
      <c r="B135" s="344"/>
      <c r="C135" s="299" t="s">
        <v>866</v>
      </c>
      <c r="D135" s="299"/>
      <c r="E135" s="299"/>
      <c r="F135" s="322" t="s">
        <v>847</v>
      </c>
      <c r="G135" s="299"/>
      <c r="H135" s="299" t="s">
        <v>881</v>
      </c>
      <c r="I135" s="299" t="s">
        <v>843</v>
      </c>
      <c r="J135" s="299">
        <v>50</v>
      </c>
      <c r="K135" s="347"/>
    </row>
    <row r="136" s="1" customFormat="1" ht="15" customHeight="1">
      <c r="B136" s="344"/>
      <c r="C136" s="299" t="s">
        <v>868</v>
      </c>
      <c r="D136" s="299"/>
      <c r="E136" s="299"/>
      <c r="F136" s="322" t="s">
        <v>847</v>
      </c>
      <c r="G136" s="299"/>
      <c r="H136" s="299" t="s">
        <v>881</v>
      </c>
      <c r="I136" s="299" t="s">
        <v>843</v>
      </c>
      <c r="J136" s="299">
        <v>50</v>
      </c>
      <c r="K136" s="347"/>
    </row>
    <row r="137" s="1" customFormat="1" ht="15" customHeight="1">
      <c r="B137" s="344"/>
      <c r="C137" s="299" t="s">
        <v>869</v>
      </c>
      <c r="D137" s="299"/>
      <c r="E137" s="299"/>
      <c r="F137" s="322" t="s">
        <v>847</v>
      </c>
      <c r="G137" s="299"/>
      <c r="H137" s="299" t="s">
        <v>894</v>
      </c>
      <c r="I137" s="299" t="s">
        <v>843</v>
      </c>
      <c r="J137" s="299">
        <v>255</v>
      </c>
      <c r="K137" s="347"/>
    </row>
    <row r="138" s="1" customFormat="1" ht="15" customHeight="1">
      <c r="B138" s="344"/>
      <c r="C138" s="299" t="s">
        <v>871</v>
      </c>
      <c r="D138" s="299"/>
      <c r="E138" s="299"/>
      <c r="F138" s="322" t="s">
        <v>841</v>
      </c>
      <c r="G138" s="299"/>
      <c r="H138" s="299" t="s">
        <v>895</v>
      </c>
      <c r="I138" s="299" t="s">
        <v>873</v>
      </c>
      <c r="J138" s="299"/>
      <c r="K138" s="347"/>
    </row>
    <row r="139" s="1" customFormat="1" ht="15" customHeight="1">
      <c r="B139" s="344"/>
      <c r="C139" s="299" t="s">
        <v>874</v>
      </c>
      <c r="D139" s="299"/>
      <c r="E139" s="299"/>
      <c r="F139" s="322" t="s">
        <v>841</v>
      </c>
      <c r="G139" s="299"/>
      <c r="H139" s="299" t="s">
        <v>896</v>
      </c>
      <c r="I139" s="299" t="s">
        <v>876</v>
      </c>
      <c r="J139" s="299"/>
      <c r="K139" s="347"/>
    </row>
    <row r="140" s="1" customFormat="1" ht="15" customHeight="1">
      <c r="B140" s="344"/>
      <c r="C140" s="299" t="s">
        <v>877</v>
      </c>
      <c r="D140" s="299"/>
      <c r="E140" s="299"/>
      <c r="F140" s="322" t="s">
        <v>841</v>
      </c>
      <c r="G140" s="299"/>
      <c r="H140" s="299" t="s">
        <v>877</v>
      </c>
      <c r="I140" s="299" t="s">
        <v>876</v>
      </c>
      <c r="J140" s="299"/>
      <c r="K140" s="347"/>
    </row>
    <row r="141" s="1" customFormat="1" ht="15" customHeight="1">
      <c r="B141" s="344"/>
      <c r="C141" s="299" t="s">
        <v>38</v>
      </c>
      <c r="D141" s="299"/>
      <c r="E141" s="299"/>
      <c r="F141" s="322" t="s">
        <v>841</v>
      </c>
      <c r="G141" s="299"/>
      <c r="H141" s="299" t="s">
        <v>897</v>
      </c>
      <c r="I141" s="299" t="s">
        <v>876</v>
      </c>
      <c r="J141" s="299"/>
      <c r="K141" s="347"/>
    </row>
    <row r="142" s="1" customFormat="1" ht="15" customHeight="1">
      <c r="B142" s="344"/>
      <c r="C142" s="299" t="s">
        <v>898</v>
      </c>
      <c r="D142" s="299"/>
      <c r="E142" s="299"/>
      <c r="F142" s="322" t="s">
        <v>841</v>
      </c>
      <c r="G142" s="299"/>
      <c r="H142" s="299" t="s">
        <v>899</v>
      </c>
      <c r="I142" s="299" t="s">
        <v>876</v>
      </c>
      <c r="J142" s="299"/>
      <c r="K142" s="347"/>
    </row>
    <row r="143" s="1" customFormat="1" ht="15" customHeight="1">
      <c r="B143" s="348"/>
      <c r="C143" s="349"/>
      <c r="D143" s="349"/>
      <c r="E143" s="349"/>
      <c r="F143" s="349"/>
      <c r="G143" s="349"/>
      <c r="H143" s="349"/>
      <c r="I143" s="349"/>
      <c r="J143" s="349"/>
      <c r="K143" s="350"/>
    </row>
    <row r="144" s="1" customFormat="1" ht="18.75" customHeight="1">
      <c r="B144" s="335"/>
      <c r="C144" s="335"/>
      <c r="D144" s="335"/>
      <c r="E144" s="335"/>
      <c r="F144" s="336"/>
      <c r="G144" s="335"/>
      <c r="H144" s="335"/>
      <c r="I144" s="335"/>
      <c r="J144" s="335"/>
      <c r="K144" s="335"/>
    </row>
    <row r="145" s="1" customFormat="1" ht="18.75" customHeight="1">
      <c r="B145" s="307"/>
      <c r="C145" s="307"/>
      <c r="D145" s="307"/>
      <c r="E145" s="307"/>
      <c r="F145" s="307"/>
      <c r="G145" s="307"/>
      <c r="H145" s="307"/>
      <c r="I145" s="307"/>
      <c r="J145" s="307"/>
      <c r="K145" s="307"/>
    </row>
    <row r="146" s="1" customFormat="1" ht="7.5" customHeight="1">
      <c r="B146" s="308"/>
      <c r="C146" s="309"/>
      <c r="D146" s="309"/>
      <c r="E146" s="309"/>
      <c r="F146" s="309"/>
      <c r="G146" s="309"/>
      <c r="H146" s="309"/>
      <c r="I146" s="309"/>
      <c r="J146" s="309"/>
      <c r="K146" s="310"/>
    </row>
    <row r="147" s="1" customFormat="1" ht="45" customHeight="1">
      <c r="B147" s="311"/>
      <c r="C147" s="312" t="s">
        <v>900</v>
      </c>
      <c r="D147" s="312"/>
      <c r="E147" s="312"/>
      <c r="F147" s="312"/>
      <c r="G147" s="312"/>
      <c r="H147" s="312"/>
      <c r="I147" s="312"/>
      <c r="J147" s="312"/>
      <c r="K147" s="313"/>
    </row>
    <row r="148" s="1" customFormat="1" ht="17.25" customHeight="1">
      <c r="B148" s="311"/>
      <c r="C148" s="314" t="s">
        <v>835</v>
      </c>
      <c r="D148" s="314"/>
      <c r="E148" s="314"/>
      <c r="F148" s="314" t="s">
        <v>836</v>
      </c>
      <c r="G148" s="315"/>
      <c r="H148" s="314" t="s">
        <v>54</v>
      </c>
      <c r="I148" s="314" t="s">
        <v>57</v>
      </c>
      <c r="J148" s="314" t="s">
        <v>837</v>
      </c>
      <c r="K148" s="313"/>
    </row>
    <row r="149" s="1" customFormat="1" ht="17.25" customHeight="1">
      <c r="B149" s="311"/>
      <c r="C149" s="316" t="s">
        <v>838</v>
      </c>
      <c r="D149" s="316"/>
      <c r="E149" s="316"/>
      <c r="F149" s="317" t="s">
        <v>839</v>
      </c>
      <c r="G149" s="318"/>
      <c r="H149" s="316"/>
      <c r="I149" s="316"/>
      <c r="J149" s="316" t="s">
        <v>840</v>
      </c>
      <c r="K149" s="313"/>
    </row>
    <row r="150" s="1" customFormat="1" ht="5.25" customHeight="1">
      <c r="B150" s="324"/>
      <c r="C150" s="319"/>
      <c r="D150" s="319"/>
      <c r="E150" s="319"/>
      <c r="F150" s="319"/>
      <c r="G150" s="320"/>
      <c r="H150" s="319"/>
      <c r="I150" s="319"/>
      <c r="J150" s="319"/>
      <c r="K150" s="347"/>
    </row>
    <row r="151" s="1" customFormat="1" ht="15" customHeight="1">
      <c r="B151" s="324"/>
      <c r="C151" s="351" t="s">
        <v>844</v>
      </c>
      <c r="D151" s="299"/>
      <c r="E151" s="299"/>
      <c r="F151" s="352" t="s">
        <v>841</v>
      </c>
      <c r="G151" s="299"/>
      <c r="H151" s="351" t="s">
        <v>881</v>
      </c>
      <c r="I151" s="351" t="s">
        <v>843</v>
      </c>
      <c r="J151" s="351">
        <v>120</v>
      </c>
      <c r="K151" s="347"/>
    </row>
    <row r="152" s="1" customFormat="1" ht="15" customHeight="1">
      <c r="B152" s="324"/>
      <c r="C152" s="351" t="s">
        <v>890</v>
      </c>
      <c r="D152" s="299"/>
      <c r="E152" s="299"/>
      <c r="F152" s="352" t="s">
        <v>841</v>
      </c>
      <c r="G152" s="299"/>
      <c r="H152" s="351" t="s">
        <v>901</v>
      </c>
      <c r="I152" s="351" t="s">
        <v>843</v>
      </c>
      <c r="J152" s="351" t="s">
        <v>892</v>
      </c>
      <c r="K152" s="347"/>
    </row>
    <row r="153" s="1" customFormat="1" ht="15" customHeight="1">
      <c r="B153" s="324"/>
      <c r="C153" s="351" t="s">
        <v>789</v>
      </c>
      <c r="D153" s="299"/>
      <c r="E153" s="299"/>
      <c r="F153" s="352" t="s">
        <v>841</v>
      </c>
      <c r="G153" s="299"/>
      <c r="H153" s="351" t="s">
        <v>902</v>
      </c>
      <c r="I153" s="351" t="s">
        <v>843</v>
      </c>
      <c r="J153" s="351" t="s">
        <v>892</v>
      </c>
      <c r="K153" s="347"/>
    </row>
    <row r="154" s="1" customFormat="1" ht="15" customHeight="1">
      <c r="B154" s="324"/>
      <c r="C154" s="351" t="s">
        <v>846</v>
      </c>
      <c r="D154" s="299"/>
      <c r="E154" s="299"/>
      <c r="F154" s="352" t="s">
        <v>847</v>
      </c>
      <c r="G154" s="299"/>
      <c r="H154" s="351" t="s">
        <v>881</v>
      </c>
      <c r="I154" s="351" t="s">
        <v>843</v>
      </c>
      <c r="J154" s="351">
        <v>50</v>
      </c>
      <c r="K154" s="347"/>
    </row>
    <row r="155" s="1" customFormat="1" ht="15" customHeight="1">
      <c r="B155" s="324"/>
      <c r="C155" s="351" t="s">
        <v>849</v>
      </c>
      <c r="D155" s="299"/>
      <c r="E155" s="299"/>
      <c r="F155" s="352" t="s">
        <v>841</v>
      </c>
      <c r="G155" s="299"/>
      <c r="H155" s="351" t="s">
        <v>881</v>
      </c>
      <c r="I155" s="351" t="s">
        <v>851</v>
      </c>
      <c r="J155" s="351"/>
      <c r="K155" s="347"/>
    </row>
    <row r="156" s="1" customFormat="1" ht="15" customHeight="1">
      <c r="B156" s="324"/>
      <c r="C156" s="351" t="s">
        <v>860</v>
      </c>
      <c r="D156" s="299"/>
      <c r="E156" s="299"/>
      <c r="F156" s="352" t="s">
        <v>847</v>
      </c>
      <c r="G156" s="299"/>
      <c r="H156" s="351" t="s">
        <v>881</v>
      </c>
      <c r="I156" s="351" t="s">
        <v>843</v>
      </c>
      <c r="J156" s="351">
        <v>50</v>
      </c>
      <c r="K156" s="347"/>
    </row>
    <row r="157" s="1" customFormat="1" ht="15" customHeight="1">
      <c r="B157" s="324"/>
      <c r="C157" s="351" t="s">
        <v>868</v>
      </c>
      <c r="D157" s="299"/>
      <c r="E157" s="299"/>
      <c r="F157" s="352" t="s">
        <v>847</v>
      </c>
      <c r="G157" s="299"/>
      <c r="H157" s="351" t="s">
        <v>881</v>
      </c>
      <c r="I157" s="351" t="s">
        <v>843</v>
      </c>
      <c r="J157" s="351">
        <v>50</v>
      </c>
      <c r="K157" s="347"/>
    </row>
    <row r="158" s="1" customFormat="1" ht="15" customHeight="1">
      <c r="B158" s="324"/>
      <c r="C158" s="351" t="s">
        <v>866</v>
      </c>
      <c r="D158" s="299"/>
      <c r="E158" s="299"/>
      <c r="F158" s="352" t="s">
        <v>847</v>
      </c>
      <c r="G158" s="299"/>
      <c r="H158" s="351" t="s">
        <v>881</v>
      </c>
      <c r="I158" s="351" t="s">
        <v>843</v>
      </c>
      <c r="J158" s="351">
        <v>50</v>
      </c>
      <c r="K158" s="347"/>
    </row>
    <row r="159" s="1" customFormat="1" ht="15" customHeight="1">
      <c r="B159" s="324"/>
      <c r="C159" s="351" t="s">
        <v>90</v>
      </c>
      <c r="D159" s="299"/>
      <c r="E159" s="299"/>
      <c r="F159" s="352" t="s">
        <v>841</v>
      </c>
      <c r="G159" s="299"/>
      <c r="H159" s="351" t="s">
        <v>903</v>
      </c>
      <c r="I159" s="351" t="s">
        <v>843</v>
      </c>
      <c r="J159" s="351" t="s">
        <v>904</v>
      </c>
      <c r="K159" s="347"/>
    </row>
    <row r="160" s="1" customFormat="1" ht="15" customHeight="1">
      <c r="B160" s="324"/>
      <c r="C160" s="351" t="s">
        <v>905</v>
      </c>
      <c r="D160" s="299"/>
      <c r="E160" s="299"/>
      <c r="F160" s="352" t="s">
        <v>841</v>
      </c>
      <c r="G160" s="299"/>
      <c r="H160" s="351" t="s">
        <v>906</v>
      </c>
      <c r="I160" s="351" t="s">
        <v>876</v>
      </c>
      <c r="J160" s="351"/>
      <c r="K160" s="347"/>
    </row>
    <row r="161" s="1" customFormat="1" ht="15" customHeight="1">
      <c r="B161" s="353"/>
      <c r="C161" s="333"/>
      <c r="D161" s="333"/>
      <c r="E161" s="333"/>
      <c r="F161" s="333"/>
      <c r="G161" s="333"/>
      <c r="H161" s="333"/>
      <c r="I161" s="333"/>
      <c r="J161" s="333"/>
      <c r="K161" s="354"/>
    </row>
    <row r="162" s="1" customFormat="1" ht="18.75" customHeight="1">
      <c r="B162" s="335"/>
      <c r="C162" s="345"/>
      <c r="D162" s="345"/>
      <c r="E162" s="345"/>
      <c r="F162" s="355"/>
      <c r="G162" s="345"/>
      <c r="H162" s="345"/>
      <c r="I162" s="345"/>
      <c r="J162" s="345"/>
      <c r="K162" s="335"/>
    </row>
    <row r="163" s="1" customFormat="1" ht="18.75" customHeight="1">
      <c r="B163" s="307"/>
      <c r="C163" s="307"/>
      <c r="D163" s="307"/>
      <c r="E163" s="307"/>
      <c r="F163" s="307"/>
      <c r="G163" s="307"/>
      <c r="H163" s="307"/>
      <c r="I163" s="307"/>
      <c r="J163" s="307"/>
      <c r="K163" s="307"/>
    </row>
    <row r="164" s="1" customFormat="1" ht="7.5" customHeight="1">
      <c r="B164" s="286"/>
      <c r="C164" s="287"/>
      <c r="D164" s="287"/>
      <c r="E164" s="287"/>
      <c r="F164" s="287"/>
      <c r="G164" s="287"/>
      <c r="H164" s="287"/>
      <c r="I164" s="287"/>
      <c r="J164" s="287"/>
      <c r="K164" s="288"/>
    </row>
    <row r="165" s="1" customFormat="1" ht="45" customHeight="1">
      <c r="B165" s="289"/>
      <c r="C165" s="290" t="s">
        <v>907</v>
      </c>
      <c r="D165" s="290"/>
      <c r="E165" s="290"/>
      <c r="F165" s="290"/>
      <c r="G165" s="290"/>
      <c r="H165" s="290"/>
      <c r="I165" s="290"/>
      <c r="J165" s="290"/>
      <c r="K165" s="291"/>
    </row>
    <row r="166" s="1" customFormat="1" ht="17.25" customHeight="1">
      <c r="B166" s="289"/>
      <c r="C166" s="314" t="s">
        <v>835</v>
      </c>
      <c r="D166" s="314"/>
      <c r="E166" s="314"/>
      <c r="F166" s="314" t="s">
        <v>836</v>
      </c>
      <c r="G166" s="356"/>
      <c r="H166" s="357" t="s">
        <v>54</v>
      </c>
      <c r="I166" s="357" t="s">
        <v>57</v>
      </c>
      <c r="J166" s="314" t="s">
        <v>837</v>
      </c>
      <c r="K166" s="291"/>
    </row>
    <row r="167" s="1" customFormat="1" ht="17.25" customHeight="1">
      <c r="B167" s="292"/>
      <c r="C167" s="316" t="s">
        <v>838</v>
      </c>
      <c r="D167" s="316"/>
      <c r="E167" s="316"/>
      <c r="F167" s="317" t="s">
        <v>839</v>
      </c>
      <c r="G167" s="358"/>
      <c r="H167" s="359"/>
      <c r="I167" s="359"/>
      <c r="J167" s="316" t="s">
        <v>840</v>
      </c>
      <c r="K167" s="294"/>
    </row>
    <row r="168" s="1" customFormat="1" ht="5.25" customHeight="1">
      <c r="B168" s="324"/>
      <c r="C168" s="319"/>
      <c r="D168" s="319"/>
      <c r="E168" s="319"/>
      <c r="F168" s="319"/>
      <c r="G168" s="320"/>
      <c r="H168" s="319"/>
      <c r="I168" s="319"/>
      <c r="J168" s="319"/>
      <c r="K168" s="347"/>
    </row>
    <row r="169" s="1" customFormat="1" ht="15" customHeight="1">
      <c r="B169" s="324"/>
      <c r="C169" s="299" t="s">
        <v>844</v>
      </c>
      <c r="D169" s="299"/>
      <c r="E169" s="299"/>
      <c r="F169" s="322" t="s">
        <v>841</v>
      </c>
      <c r="G169" s="299"/>
      <c r="H169" s="299" t="s">
        <v>881</v>
      </c>
      <c r="I169" s="299" t="s">
        <v>843</v>
      </c>
      <c r="J169" s="299">
        <v>120</v>
      </c>
      <c r="K169" s="347"/>
    </row>
    <row r="170" s="1" customFormat="1" ht="15" customHeight="1">
      <c r="B170" s="324"/>
      <c r="C170" s="299" t="s">
        <v>890</v>
      </c>
      <c r="D170" s="299"/>
      <c r="E170" s="299"/>
      <c r="F170" s="322" t="s">
        <v>841</v>
      </c>
      <c r="G170" s="299"/>
      <c r="H170" s="299" t="s">
        <v>891</v>
      </c>
      <c r="I170" s="299" t="s">
        <v>843</v>
      </c>
      <c r="J170" s="299" t="s">
        <v>892</v>
      </c>
      <c r="K170" s="347"/>
    </row>
    <row r="171" s="1" customFormat="1" ht="15" customHeight="1">
      <c r="B171" s="324"/>
      <c r="C171" s="299" t="s">
        <v>789</v>
      </c>
      <c r="D171" s="299"/>
      <c r="E171" s="299"/>
      <c r="F171" s="322" t="s">
        <v>841</v>
      </c>
      <c r="G171" s="299"/>
      <c r="H171" s="299" t="s">
        <v>908</v>
      </c>
      <c r="I171" s="299" t="s">
        <v>843</v>
      </c>
      <c r="J171" s="299" t="s">
        <v>892</v>
      </c>
      <c r="K171" s="347"/>
    </row>
    <row r="172" s="1" customFormat="1" ht="15" customHeight="1">
      <c r="B172" s="324"/>
      <c r="C172" s="299" t="s">
        <v>846</v>
      </c>
      <c r="D172" s="299"/>
      <c r="E172" s="299"/>
      <c r="F172" s="322" t="s">
        <v>847</v>
      </c>
      <c r="G172" s="299"/>
      <c r="H172" s="299" t="s">
        <v>908</v>
      </c>
      <c r="I172" s="299" t="s">
        <v>843</v>
      </c>
      <c r="J172" s="299">
        <v>50</v>
      </c>
      <c r="K172" s="347"/>
    </row>
    <row r="173" s="1" customFormat="1" ht="15" customHeight="1">
      <c r="B173" s="324"/>
      <c r="C173" s="299" t="s">
        <v>849</v>
      </c>
      <c r="D173" s="299"/>
      <c r="E173" s="299"/>
      <c r="F173" s="322" t="s">
        <v>841</v>
      </c>
      <c r="G173" s="299"/>
      <c r="H173" s="299" t="s">
        <v>908</v>
      </c>
      <c r="I173" s="299" t="s">
        <v>851</v>
      </c>
      <c r="J173" s="299"/>
      <c r="K173" s="347"/>
    </row>
    <row r="174" s="1" customFormat="1" ht="15" customHeight="1">
      <c r="B174" s="324"/>
      <c r="C174" s="299" t="s">
        <v>860</v>
      </c>
      <c r="D174" s="299"/>
      <c r="E174" s="299"/>
      <c r="F174" s="322" t="s">
        <v>847</v>
      </c>
      <c r="G174" s="299"/>
      <c r="H174" s="299" t="s">
        <v>908</v>
      </c>
      <c r="I174" s="299" t="s">
        <v>843</v>
      </c>
      <c r="J174" s="299">
        <v>50</v>
      </c>
      <c r="K174" s="347"/>
    </row>
    <row r="175" s="1" customFormat="1" ht="15" customHeight="1">
      <c r="B175" s="324"/>
      <c r="C175" s="299" t="s">
        <v>868</v>
      </c>
      <c r="D175" s="299"/>
      <c r="E175" s="299"/>
      <c r="F175" s="322" t="s">
        <v>847</v>
      </c>
      <c r="G175" s="299"/>
      <c r="H175" s="299" t="s">
        <v>908</v>
      </c>
      <c r="I175" s="299" t="s">
        <v>843</v>
      </c>
      <c r="J175" s="299">
        <v>50</v>
      </c>
      <c r="K175" s="347"/>
    </row>
    <row r="176" s="1" customFormat="1" ht="15" customHeight="1">
      <c r="B176" s="324"/>
      <c r="C176" s="299" t="s">
        <v>866</v>
      </c>
      <c r="D176" s="299"/>
      <c r="E176" s="299"/>
      <c r="F176" s="322" t="s">
        <v>847</v>
      </c>
      <c r="G176" s="299"/>
      <c r="H176" s="299" t="s">
        <v>908</v>
      </c>
      <c r="I176" s="299" t="s">
        <v>843</v>
      </c>
      <c r="J176" s="299">
        <v>50</v>
      </c>
      <c r="K176" s="347"/>
    </row>
    <row r="177" s="1" customFormat="1" ht="15" customHeight="1">
      <c r="B177" s="324"/>
      <c r="C177" s="299" t="s">
        <v>108</v>
      </c>
      <c r="D177" s="299"/>
      <c r="E177" s="299"/>
      <c r="F177" s="322" t="s">
        <v>841</v>
      </c>
      <c r="G177" s="299"/>
      <c r="H177" s="299" t="s">
        <v>909</v>
      </c>
      <c r="I177" s="299" t="s">
        <v>910</v>
      </c>
      <c r="J177" s="299"/>
      <c r="K177" s="347"/>
    </row>
    <row r="178" s="1" customFormat="1" ht="15" customHeight="1">
      <c r="B178" s="324"/>
      <c r="C178" s="299" t="s">
        <v>57</v>
      </c>
      <c r="D178" s="299"/>
      <c r="E178" s="299"/>
      <c r="F178" s="322" t="s">
        <v>841</v>
      </c>
      <c r="G178" s="299"/>
      <c r="H178" s="299" t="s">
        <v>911</v>
      </c>
      <c r="I178" s="299" t="s">
        <v>912</v>
      </c>
      <c r="J178" s="299">
        <v>1</v>
      </c>
      <c r="K178" s="347"/>
    </row>
    <row r="179" s="1" customFormat="1" ht="15" customHeight="1">
      <c r="B179" s="324"/>
      <c r="C179" s="299" t="s">
        <v>53</v>
      </c>
      <c r="D179" s="299"/>
      <c r="E179" s="299"/>
      <c r="F179" s="322" t="s">
        <v>841</v>
      </c>
      <c r="G179" s="299"/>
      <c r="H179" s="299" t="s">
        <v>913</v>
      </c>
      <c r="I179" s="299" t="s">
        <v>843</v>
      </c>
      <c r="J179" s="299">
        <v>20</v>
      </c>
      <c r="K179" s="347"/>
    </row>
    <row r="180" s="1" customFormat="1" ht="15" customHeight="1">
      <c r="B180" s="324"/>
      <c r="C180" s="299" t="s">
        <v>54</v>
      </c>
      <c r="D180" s="299"/>
      <c r="E180" s="299"/>
      <c r="F180" s="322" t="s">
        <v>841</v>
      </c>
      <c r="G180" s="299"/>
      <c r="H180" s="299" t="s">
        <v>914</v>
      </c>
      <c r="I180" s="299" t="s">
        <v>843</v>
      </c>
      <c r="J180" s="299">
        <v>255</v>
      </c>
      <c r="K180" s="347"/>
    </row>
    <row r="181" s="1" customFormat="1" ht="15" customHeight="1">
      <c r="B181" s="324"/>
      <c r="C181" s="299" t="s">
        <v>109</v>
      </c>
      <c r="D181" s="299"/>
      <c r="E181" s="299"/>
      <c r="F181" s="322" t="s">
        <v>841</v>
      </c>
      <c r="G181" s="299"/>
      <c r="H181" s="299" t="s">
        <v>805</v>
      </c>
      <c r="I181" s="299" t="s">
        <v>843</v>
      </c>
      <c r="J181" s="299">
        <v>10</v>
      </c>
      <c r="K181" s="347"/>
    </row>
    <row r="182" s="1" customFormat="1" ht="15" customHeight="1">
      <c r="B182" s="324"/>
      <c r="C182" s="299" t="s">
        <v>110</v>
      </c>
      <c r="D182" s="299"/>
      <c r="E182" s="299"/>
      <c r="F182" s="322" t="s">
        <v>841</v>
      </c>
      <c r="G182" s="299"/>
      <c r="H182" s="299" t="s">
        <v>915</v>
      </c>
      <c r="I182" s="299" t="s">
        <v>876</v>
      </c>
      <c r="J182" s="299"/>
      <c r="K182" s="347"/>
    </row>
    <row r="183" s="1" customFormat="1" ht="15" customHeight="1">
      <c r="B183" s="324"/>
      <c r="C183" s="299" t="s">
        <v>916</v>
      </c>
      <c r="D183" s="299"/>
      <c r="E183" s="299"/>
      <c r="F183" s="322" t="s">
        <v>841</v>
      </c>
      <c r="G183" s="299"/>
      <c r="H183" s="299" t="s">
        <v>917</v>
      </c>
      <c r="I183" s="299" t="s">
        <v>876</v>
      </c>
      <c r="J183" s="299"/>
      <c r="K183" s="347"/>
    </row>
    <row r="184" s="1" customFormat="1" ht="15" customHeight="1">
      <c r="B184" s="324"/>
      <c r="C184" s="299" t="s">
        <v>905</v>
      </c>
      <c r="D184" s="299"/>
      <c r="E184" s="299"/>
      <c r="F184" s="322" t="s">
        <v>841</v>
      </c>
      <c r="G184" s="299"/>
      <c r="H184" s="299" t="s">
        <v>918</v>
      </c>
      <c r="I184" s="299" t="s">
        <v>876</v>
      </c>
      <c r="J184" s="299"/>
      <c r="K184" s="347"/>
    </row>
    <row r="185" s="1" customFormat="1" ht="15" customHeight="1">
      <c r="B185" s="324"/>
      <c r="C185" s="299" t="s">
        <v>112</v>
      </c>
      <c r="D185" s="299"/>
      <c r="E185" s="299"/>
      <c r="F185" s="322" t="s">
        <v>847</v>
      </c>
      <c r="G185" s="299"/>
      <c r="H185" s="299" t="s">
        <v>919</v>
      </c>
      <c r="I185" s="299" t="s">
        <v>843</v>
      </c>
      <c r="J185" s="299">
        <v>50</v>
      </c>
      <c r="K185" s="347"/>
    </row>
    <row r="186" s="1" customFormat="1" ht="15" customHeight="1">
      <c r="B186" s="324"/>
      <c r="C186" s="299" t="s">
        <v>920</v>
      </c>
      <c r="D186" s="299"/>
      <c r="E186" s="299"/>
      <c r="F186" s="322" t="s">
        <v>847</v>
      </c>
      <c r="G186" s="299"/>
      <c r="H186" s="299" t="s">
        <v>921</v>
      </c>
      <c r="I186" s="299" t="s">
        <v>922</v>
      </c>
      <c r="J186" s="299"/>
      <c r="K186" s="347"/>
    </row>
    <row r="187" s="1" customFormat="1" ht="15" customHeight="1">
      <c r="B187" s="324"/>
      <c r="C187" s="299" t="s">
        <v>923</v>
      </c>
      <c r="D187" s="299"/>
      <c r="E187" s="299"/>
      <c r="F187" s="322" t="s">
        <v>847</v>
      </c>
      <c r="G187" s="299"/>
      <c r="H187" s="299" t="s">
        <v>924</v>
      </c>
      <c r="I187" s="299" t="s">
        <v>922</v>
      </c>
      <c r="J187" s="299"/>
      <c r="K187" s="347"/>
    </row>
    <row r="188" s="1" customFormat="1" ht="15" customHeight="1">
      <c r="B188" s="324"/>
      <c r="C188" s="299" t="s">
        <v>925</v>
      </c>
      <c r="D188" s="299"/>
      <c r="E188" s="299"/>
      <c r="F188" s="322" t="s">
        <v>847</v>
      </c>
      <c r="G188" s="299"/>
      <c r="H188" s="299" t="s">
        <v>926</v>
      </c>
      <c r="I188" s="299" t="s">
        <v>922</v>
      </c>
      <c r="J188" s="299"/>
      <c r="K188" s="347"/>
    </row>
    <row r="189" s="1" customFormat="1" ht="15" customHeight="1">
      <c r="B189" s="324"/>
      <c r="C189" s="360" t="s">
        <v>927</v>
      </c>
      <c r="D189" s="299"/>
      <c r="E189" s="299"/>
      <c r="F189" s="322" t="s">
        <v>847</v>
      </c>
      <c r="G189" s="299"/>
      <c r="H189" s="299" t="s">
        <v>928</v>
      </c>
      <c r="I189" s="299" t="s">
        <v>929</v>
      </c>
      <c r="J189" s="361" t="s">
        <v>930</v>
      </c>
      <c r="K189" s="347"/>
    </row>
    <row r="190" s="18" customFormat="1" ht="15" customHeight="1">
      <c r="B190" s="362"/>
      <c r="C190" s="363" t="s">
        <v>931</v>
      </c>
      <c r="D190" s="364"/>
      <c r="E190" s="364"/>
      <c r="F190" s="365" t="s">
        <v>847</v>
      </c>
      <c r="G190" s="364"/>
      <c r="H190" s="364" t="s">
        <v>932</v>
      </c>
      <c r="I190" s="364" t="s">
        <v>929</v>
      </c>
      <c r="J190" s="366" t="s">
        <v>930</v>
      </c>
      <c r="K190" s="367"/>
    </row>
    <row r="191" s="1" customFormat="1" ht="15" customHeight="1">
      <c r="B191" s="324"/>
      <c r="C191" s="360" t="s">
        <v>42</v>
      </c>
      <c r="D191" s="299"/>
      <c r="E191" s="299"/>
      <c r="F191" s="322" t="s">
        <v>841</v>
      </c>
      <c r="G191" s="299"/>
      <c r="H191" s="296" t="s">
        <v>933</v>
      </c>
      <c r="I191" s="299" t="s">
        <v>934</v>
      </c>
      <c r="J191" s="299"/>
      <c r="K191" s="347"/>
    </row>
    <row r="192" s="1" customFormat="1" ht="15" customHeight="1">
      <c r="B192" s="324"/>
      <c r="C192" s="360" t="s">
        <v>935</v>
      </c>
      <c r="D192" s="299"/>
      <c r="E192" s="299"/>
      <c r="F192" s="322" t="s">
        <v>841</v>
      </c>
      <c r="G192" s="299"/>
      <c r="H192" s="299" t="s">
        <v>936</v>
      </c>
      <c r="I192" s="299" t="s">
        <v>876</v>
      </c>
      <c r="J192" s="299"/>
      <c r="K192" s="347"/>
    </row>
    <row r="193" s="1" customFormat="1" ht="15" customHeight="1">
      <c r="B193" s="324"/>
      <c r="C193" s="360" t="s">
        <v>937</v>
      </c>
      <c r="D193" s="299"/>
      <c r="E193" s="299"/>
      <c r="F193" s="322" t="s">
        <v>841</v>
      </c>
      <c r="G193" s="299"/>
      <c r="H193" s="299" t="s">
        <v>938</v>
      </c>
      <c r="I193" s="299" t="s">
        <v>876</v>
      </c>
      <c r="J193" s="299"/>
      <c r="K193" s="347"/>
    </row>
    <row r="194" s="1" customFormat="1" ht="15" customHeight="1">
      <c r="B194" s="324"/>
      <c r="C194" s="360" t="s">
        <v>939</v>
      </c>
      <c r="D194" s="299"/>
      <c r="E194" s="299"/>
      <c r="F194" s="322" t="s">
        <v>847</v>
      </c>
      <c r="G194" s="299"/>
      <c r="H194" s="299" t="s">
        <v>940</v>
      </c>
      <c r="I194" s="299" t="s">
        <v>876</v>
      </c>
      <c r="J194" s="299"/>
      <c r="K194" s="347"/>
    </row>
    <row r="195" s="1" customFormat="1" ht="15" customHeight="1">
      <c r="B195" s="353"/>
      <c r="C195" s="368"/>
      <c r="D195" s="333"/>
      <c r="E195" s="333"/>
      <c r="F195" s="333"/>
      <c r="G195" s="333"/>
      <c r="H195" s="333"/>
      <c r="I195" s="333"/>
      <c r="J195" s="333"/>
      <c r="K195" s="354"/>
    </row>
    <row r="196" s="1" customFormat="1" ht="18.75" customHeight="1">
      <c r="B196" s="335"/>
      <c r="C196" s="345"/>
      <c r="D196" s="345"/>
      <c r="E196" s="345"/>
      <c r="F196" s="355"/>
      <c r="G196" s="345"/>
      <c r="H196" s="345"/>
      <c r="I196" s="345"/>
      <c r="J196" s="345"/>
      <c r="K196" s="335"/>
    </row>
    <row r="197" s="1" customFormat="1" ht="18.75" customHeight="1">
      <c r="B197" s="335"/>
      <c r="C197" s="345"/>
      <c r="D197" s="345"/>
      <c r="E197" s="345"/>
      <c r="F197" s="355"/>
      <c r="G197" s="345"/>
      <c r="H197" s="345"/>
      <c r="I197" s="345"/>
      <c r="J197" s="345"/>
      <c r="K197" s="335"/>
    </row>
    <row r="198" s="1" customFormat="1" ht="18.75" customHeight="1">
      <c r="B198" s="307"/>
      <c r="C198" s="307"/>
      <c r="D198" s="307"/>
      <c r="E198" s="307"/>
      <c r="F198" s="307"/>
      <c r="G198" s="307"/>
      <c r="H198" s="307"/>
      <c r="I198" s="307"/>
      <c r="J198" s="307"/>
      <c r="K198" s="307"/>
    </row>
    <row r="199" s="1" customFormat="1" ht="13.5">
      <c r="B199" s="286"/>
      <c r="C199" s="287"/>
      <c r="D199" s="287"/>
      <c r="E199" s="287"/>
      <c r="F199" s="287"/>
      <c r="G199" s="287"/>
      <c r="H199" s="287"/>
      <c r="I199" s="287"/>
      <c r="J199" s="287"/>
      <c r="K199" s="288"/>
    </row>
    <row r="200" s="1" customFormat="1" ht="21">
      <c r="B200" s="289"/>
      <c r="C200" s="290" t="s">
        <v>941</v>
      </c>
      <c r="D200" s="290"/>
      <c r="E200" s="290"/>
      <c r="F200" s="290"/>
      <c r="G200" s="290"/>
      <c r="H200" s="290"/>
      <c r="I200" s="290"/>
      <c r="J200" s="290"/>
      <c r="K200" s="291"/>
    </row>
    <row r="201" s="1" customFormat="1" ht="25.5" customHeight="1">
      <c r="B201" s="289"/>
      <c r="C201" s="369" t="s">
        <v>942</v>
      </c>
      <c r="D201" s="369"/>
      <c r="E201" s="369"/>
      <c r="F201" s="369" t="s">
        <v>943</v>
      </c>
      <c r="G201" s="370"/>
      <c r="H201" s="369" t="s">
        <v>944</v>
      </c>
      <c r="I201" s="369"/>
      <c r="J201" s="369"/>
      <c r="K201" s="291"/>
    </row>
    <row r="202" s="1" customFormat="1" ht="5.25" customHeight="1">
      <c r="B202" s="324"/>
      <c r="C202" s="319"/>
      <c r="D202" s="319"/>
      <c r="E202" s="319"/>
      <c r="F202" s="319"/>
      <c r="G202" s="345"/>
      <c r="H202" s="319"/>
      <c r="I202" s="319"/>
      <c r="J202" s="319"/>
      <c r="K202" s="347"/>
    </row>
    <row r="203" s="1" customFormat="1" ht="15" customHeight="1">
      <c r="B203" s="324"/>
      <c r="C203" s="299" t="s">
        <v>934</v>
      </c>
      <c r="D203" s="299"/>
      <c r="E203" s="299"/>
      <c r="F203" s="322" t="s">
        <v>43</v>
      </c>
      <c r="G203" s="299"/>
      <c r="H203" s="299" t="s">
        <v>945</v>
      </c>
      <c r="I203" s="299"/>
      <c r="J203" s="299"/>
      <c r="K203" s="347"/>
    </row>
    <row r="204" s="1" customFormat="1" ht="15" customHeight="1">
      <c r="B204" s="324"/>
      <c r="C204" s="299"/>
      <c r="D204" s="299"/>
      <c r="E204" s="299"/>
      <c r="F204" s="322" t="s">
        <v>44</v>
      </c>
      <c r="G204" s="299"/>
      <c r="H204" s="299" t="s">
        <v>946</v>
      </c>
      <c r="I204" s="299"/>
      <c r="J204" s="299"/>
      <c r="K204" s="347"/>
    </row>
    <row r="205" s="1" customFormat="1" ht="15" customHeight="1">
      <c r="B205" s="324"/>
      <c r="C205" s="299"/>
      <c r="D205" s="299"/>
      <c r="E205" s="299"/>
      <c r="F205" s="322" t="s">
        <v>47</v>
      </c>
      <c r="G205" s="299"/>
      <c r="H205" s="299" t="s">
        <v>947</v>
      </c>
      <c r="I205" s="299"/>
      <c r="J205" s="299"/>
      <c r="K205" s="347"/>
    </row>
    <row r="206" s="1" customFormat="1" ht="15" customHeight="1">
      <c r="B206" s="324"/>
      <c r="C206" s="299"/>
      <c r="D206" s="299"/>
      <c r="E206" s="299"/>
      <c r="F206" s="322" t="s">
        <v>45</v>
      </c>
      <c r="G206" s="299"/>
      <c r="H206" s="299" t="s">
        <v>948</v>
      </c>
      <c r="I206" s="299"/>
      <c r="J206" s="299"/>
      <c r="K206" s="347"/>
    </row>
    <row r="207" s="1" customFormat="1" ht="15" customHeight="1">
      <c r="B207" s="324"/>
      <c r="C207" s="299"/>
      <c r="D207" s="299"/>
      <c r="E207" s="299"/>
      <c r="F207" s="322" t="s">
        <v>46</v>
      </c>
      <c r="G207" s="299"/>
      <c r="H207" s="299" t="s">
        <v>949</v>
      </c>
      <c r="I207" s="299"/>
      <c r="J207" s="299"/>
      <c r="K207" s="347"/>
    </row>
    <row r="208" s="1" customFormat="1" ht="15" customHeight="1">
      <c r="B208" s="324"/>
      <c r="C208" s="299"/>
      <c r="D208" s="299"/>
      <c r="E208" s="299"/>
      <c r="F208" s="322"/>
      <c r="G208" s="299"/>
      <c r="H208" s="299"/>
      <c r="I208" s="299"/>
      <c r="J208" s="299"/>
      <c r="K208" s="347"/>
    </row>
    <row r="209" s="1" customFormat="1" ht="15" customHeight="1">
      <c r="B209" s="324"/>
      <c r="C209" s="299" t="s">
        <v>888</v>
      </c>
      <c r="D209" s="299"/>
      <c r="E209" s="299"/>
      <c r="F209" s="322" t="s">
        <v>79</v>
      </c>
      <c r="G209" s="299"/>
      <c r="H209" s="299" t="s">
        <v>950</v>
      </c>
      <c r="I209" s="299"/>
      <c r="J209" s="299"/>
      <c r="K209" s="347"/>
    </row>
    <row r="210" s="1" customFormat="1" ht="15" customHeight="1">
      <c r="B210" s="324"/>
      <c r="C210" s="299"/>
      <c r="D210" s="299"/>
      <c r="E210" s="299"/>
      <c r="F210" s="322" t="s">
        <v>785</v>
      </c>
      <c r="G210" s="299"/>
      <c r="H210" s="299" t="s">
        <v>786</v>
      </c>
      <c r="I210" s="299"/>
      <c r="J210" s="299"/>
      <c r="K210" s="347"/>
    </row>
    <row r="211" s="1" customFormat="1" ht="15" customHeight="1">
      <c r="B211" s="324"/>
      <c r="C211" s="299"/>
      <c r="D211" s="299"/>
      <c r="E211" s="299"/>
      <c r="F211" s="322" t="s">
        <v>783</v>
      </c>
      <c r="G211" s="299"/>
      <c r="H211" s="299" t="s">
        <v>951</v>
      </c>
      <c r="I211" s="299"/>
      <c r="J211" s="299"/>
      <c r="K211" s="347"/>
    </row>
    <row r="212" s="1" customFormat="1" ht="15" customHeight="1">
      <c r="B212" s="371"/>
      <c r="C212" s="299"/>
      <c r="D212" s="299"/>
      <c r="E212" s="299"/>
      <c r="F212" s="322" t="s">
        <v>787</v>
      </c>
      <c r="G212" s="360"/>
      <c r="H212" s="351" t="s">
        <v>788</v>
      </c>
      <c r="I212" s="351"/>
      <c r="J212" s="351"/>
      <c r="K212" s="372"/>
    </row>
    <row r="213" s="1" customFormat="1" ht="15" customHeight="1">
      <c r="B213" s="371"/>
      <c r="C213" s="299"/>
      <c r="D213" s="299"/>
      <c r="E213" s="299"/>
      <c r="F213" s="322" t="s">
        <v>582</v>
      </c>
      <c r="G213" s="360"/>
      <c r="H213" s="351" t="s">
        <v>952</v>
      </c>
      <c r="I213" s="351"/>
      <c r="J213" s="351"/>
      <c r="K213" s="372"/>
    </row>
    <row r="214" s="1" customFormat="1" ht="15" customHeight="1">
      <c r="B214" s="371"/>
      <c r="C214" s="299"/>
      <c r="D214" s="299"/>
      <c r="E214" s="299"/>
      <c r="F214" s="322"/>
      <c r="G214" s="360"/>
      <c r="H214" s="351"/>
      <c r="I214" s="351"/>
      <c r="J214" s="351"/>
      <c r="K214" s="372"/>
    </row>
    <row r="215" s="1" customFormat="1" ht="15" customHeight="1">
      <c r="B215" s="371"/>
      <c r="C215" s="299" t="s">
        <v>912</v>
      </c>
      <c r="D215" s="299"/>
      <c r="E215" s="299"/>
      <c r="F215" s="322">
        <v>1</v>
      </c>
      <c r="G215" s="360"/>
      <c r="H215" s="351" t="s">
        <v>953</v>
      </c>
      <c r="I215" s="351"/>
      <c r="J215" s="351"/>
      <c r="K215" s="372"/>
    </row>
    <row r="216" s="1" customFormat="1" ht="15" customHeight="1">
      <c r="B216" s="371"/>
      <c r="C216" s="299"/>
      <c r="D216" s="299"/>
      <c r="E216" s="299"/>
      <c r="F216" s="322">
        <v>2</v>
      </c>
      <c r="G216" s="360"/>
      <c r="H216" s="351" t="s">
        <v>954</v>
      </c>
      <c r="I216" s="351"/>
      <c r="J216" s="351"/>
      <c r="K216" s="372"/>
    </row>
    <row r="217" s="1" customFormat="1" ht="15" customHeight="1">
      <c r="B217" s="371"/>
      <c r="C217" s="299"/>
      <c r="D217" s="299"/>
      <c r="E217" s="299"/>
      <c r="F217" s="322">
        <v>3</v>
      </c>
      <c r="G217" s="360"/>
      <c r="H217" s="351" t="s">
        <v>955</v>
      </c>
      <c r="I217" s="351"/>
      <c r="J217" s="351"/>
      <c r="K217" s="372"/>
    </row>
    <row r="218" s="1" customFormat="1" ht="15" customHeight="1">
      <c r="B218" s="371"/>
      <c r="C218" s="299"/>
      <c r="D218" s="299"/>
      <c r="E218" s="299"/>
      <c r="F218" s="322">
        <v>4</v>
      </c>
      <c r="G218" s="360"/>
      <c r="H218" s="351" t="s">
        <v>956</v>
      </c>
      <c r="I218" s="351"/>
      <c r="J218" s="351"/>
      <c r="K218" s="372"/>
    </row>
    <row r="219" s="1" customFormat="1" ht="12.75" customHeight="1">
      <c r="B219" s="373"/>
      <c r="C219" s="374"/>
      <c r="D219" s="374"/>
      <c r="E219" s="374"/>
      <c r="F219" s="374"/>
      <c r="G219" s="374"/>
      <c r="H219" s="374"/>
      <c r="I219" s="374"/>
      <c r="J219" s="374"/>
      <c r="K219" s="37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DESKTOP-473U3HR\Michal</dc:creator>
  <cp:lastModifiedBy>DESKTOP-473U3HR\Michal</cp:lastModifiedBy>
  <dcterms:created xsi:type="dcterms:W3CDTF">2025-03-25T16:45:16Z</dcterms:created>
  <dcterms:modified xsi:type="dcterms:W3CDTF">2025-03-25T16:45:20Z</dcterms:modified>
</cp:coreProperties>
</file>