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LS2021-0651-23-2 - ZŠ Rok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'LS2021-0651-23-2 - ZŠ Rok...'!$C$128:$K$305</definedName>
    <definedName name="_xlnm.Print_Area" localSheetId="1">'LS2021-0651-23-2 - ZŠ Rok...'!$C$4:$J$76,'LS2021-0651-23-2 - ZŠ Rok...'!$C$82:$J$112,'LS2021-0651-23-2 - ZŠ Rok...'!$C$118:$J$305</definedName>
    <definedName name="_xlnm.Print_Titles" localSheetId="1">'LS2021-0651-23-2 - ZŠ Rok...'!$128:$128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305"/>
  <c r="BH305"/>
  <c r="BG305"/>
  <c r="BF305"/>
  <c r="T305"/>
  <c r="T304"/>
  <c r="R305"/>
  <c r="R304"/>
  <c r="P305"/>
  <c r="P304"/>
  <c r="BI303"/>
  <c r="BH303"/>
  <c r="BG303"/>
  <c r="BF303"/>
  <c r="T303"/>
  <c r="T302"/>
  <c r="R303"/>
  <c r="R302"/>
  <c r="P303"/>
  <c r="P302"/>
  <c r="BI301"/>
  <c r="BH301"/>
  <c r="BG301"/>
  <c r="BF301"/>
  <c r="T301"/>
  <c r="T300"/>
  <c r="R301"/>
  <c r="R300"/>
  <c r="P301"/>
  <c r="P300"/>
  <c r="BI299"/>
  <c r="BH299"/>
  <c r="BG299"/>
  <c r="BF299"/>
  <c r="T299"/>
  <c r="R299"/>
  <c r="P299"/>
  <c r="BI293"/>
  <c r="BH293"/>
  <c r="BG293"/>
  <c r="BF293"/>
  <c r="T293"/>
  <c r="R293"/>
  <c r="P293"/>
  <c r="BI285"/>
  <c r="BH285"/>
  <c r="BG285"/>
  <c r="BF285"/>
  <c r="T285"/>
  <c r="R285"/>
  <c r="P285"/>
  <c r="BI277"/>
  <c r="BH277"/>
  <c r="BG277"/>
  <c r="BF277"/>
  <c r="T277"/>
  <c r="R277"/>
  <c r="P277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86"/>
  <c r="BH186"/>
  <c r="BG186"/>
  <c r="BF186"/>
  <c r="T186"/>
  <c r="R186"/>
  <c r="P186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T155"/>
  <c r="R156"/>
  <c r="R155"/>
  <c r="P156"/>
  <c r="P155"/>
  <c r="BI154"/>
  <c r="BH154"/>
  <c r="BG154"/>
  <c r="BF154"/>
  <c r="T154"/>
  <c r="R154"/>
  <c r="P154"/>
  <c r="BI152"/>
  <c r="BH152"/>
  <c r="BG152"/>
  <c r="BF152"/>
  <c r="T152"/>
  <c r="R152"/>
  <c r="P152"/>
  <c r="BI143"/>
  <c r="BH143"/>
  <c r="BG143"/>
  <c r="BF143"/>
  <c r="T143"/>
  <c r="R143"/>
  <c r="P143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T131"/>
  <c r="R132"/>
  <c r="R131"/>
  <c r="P132"/>
  <c r="P131"/>
  <c r="J126"/>
  <c r="J125"/>
  <c r="F125"/>
  <c r="F123"/>
  <c r="E121"/>
  <c r="J90"/>
  <c r="J89"/>
  <c r="F89"/>
  <c r="F87"/>
  <c r="E85"/>
  <c r="J16"/>
  <c r="E16"/>
  <c r="F90"/>
  <c r="J15"/>
  <c r="J10"/>
  <c r="J123"/>
  <c i="1" r="L90"/>
  <c r="AM90"/>
  <c r="AM89"/>
  <c r="L89"/>
  <c r="AM87"/>
  <c r="L87"/>
  <c r="L85"/>
  <c r="L84"/>
  <c i="2" r="BK263"/>
  <c r="BK178"/>
  <c r="BK253"/>
  <c r="J207"/>
  <c r="BK277"/>
  <c r="J202"/>
  <c r="J168"/>
  <c r="J156"/>
  <c r="BK229"/>
  <c r="J199"/>
  <c r="BK137"/>
  <c r="J152"/>
  <c r="J277"/>
  <c r="J231"/>
  <c r="BK168"/>
  <c r="BK233"/>
  <c r="J214"/>
  <c r="BK156"/>
  <c r="J253"/>
  <c r="J178"/>
  <c r="BK301"/>
  <c r="BK199"/>
  <c r="J249"/>
  <c r="J137"/>
  <c r="J205"/>
  <c r="BK167"/>
  <c r="BK243"/>
  <c r="BK220"/>
  <c r="BK172"/>
  <c r="BK166"/>
  <c r="J251"/>
  <c r="BK303"/>
  <c r="J218"/>
  <c r="BK162"/>
  <c r="J262"/>
  <c r="BK174"/>
  <c r="BK251"/>
  <c r="BK293"/>
  <c r="J241"/>
  <c r="BK177"/>
  <c r="J233"/>
  <c r="J174"/>
  <c r="J161"/>
  <c r="BK211"/>
  <c r="BK170"/>
  <c r="BK132"/>
  <c r="BK241"/>
  <c r="J186"/>
  <c r="BK249"/>
  <c r="BK227"/>
  <c r="J165"/>
  <c r="J260"/>
  <c r="BK218"/>
  <c r="J160"/>
  <c r="BK262"/>
  <c r="BK164"/>
  <c r="J224"/>
  <c r="BK159"/>
  <c r="BK180"/>
  <c r="J162"/>
  <c r="J267"/>
  <c r="J223"/>
  <c r="BK163"/>
  <c r="J175"/>
  <c r="BK299"/>
  <c r="J229"/>
  <c r="BK175"/>
  <c r="J220"/>
  <c r="J154"/>
  <c r="J257"/>
  <c r="BK214"/>
  <c r="J167"/>
  <c r="BK143"/>
  <c r="BK223"/>
  <c r="J255"/>
  <c r="BK194"/>
  <c r="BK231"/>
  <c r="J163"/>
  <c r="J263"/>
  <c r="J209"/>
  <c r="J132"/>
  <c r="J143"/>
  <c r="J261"/>
  <c r="BK176"/>
  <c r="BK240"/>
  <c r="BK169"/>
  <c r="J303"/>
  <c r="J216"/>
  <c r="J169"/>
  <c r="BK257"/>
  <c i="1" r="AS94"/>
  <c i="2" r="BK216"/>
  <c r="J269"/>
  <c r="J176"/>
  <c r="BK285"/>
  <c r="BK209"/>
  <c r="J159"/>
  <c r="BK165"/>
  <c r="J285"/>
  <c r="J196"/>
  <c r="BK230"/>
  <c r="J194"/>
  <c r="BK305"/>
  <c r="J235"/>
  <c r="BK186"/>
  <c r="BK154"/>
  <c r="J293"/>
  <c r="BK207"/>
  <c r="BK261"/>
  <c r="J171"/>
  <c r="BK260"/>
  <c r="J170"/>
  <c r="J134"/>
  <c r="J228"/>
  <c r="BK196"/>
  <c r="BK205"/>
  <c r="J301"/>
  <c r="J237"/>
  <c r="J180"/>
  <c r="J243"/>
  <c r="J211"/>
  <c r="BK134"/>
  <c r="J230"/>
  <c r="J172"/>
  <c r="J227"/>
  <c r="J299"/>
  <c r="J240"/>
  <c r="BK161"/>
  <c r="BK255"/>
  <c r="J177"/>
  <c r="BK160"/>
  <c r="BK235"/>
  <c r="BK202"/>
  <c r="BK152"/>
  <c r="BK171"/>
  <c r="BK269"/>
  <c r="BK224"/>
  <c r="BK267"/>
  <c r="BK228"/>
  <c r="J166"/>
  <c r="J305"/>
  <c r="BK237"/>
  <c r="J164"/>
  <c l="1" r="P151"/>
  <c r="R158"/>
  <c r="R173"/>
  <c r="P219"/>
  <c r="R133"/>
  <c r="R130"/>
  <c r="R151"/>
  <c r="BK179"/>
  <c r="J179"/>
  <c r="J103"/>
  <c r="T210"/>
  <c r="R219"/>
  <c r="P256"/>
  <c r="T133"/>
  <c r="T130"/>
  <c r="P179"/>
  <c r="BK219"/>
  <c r="J219"/>
  <c r="J105"/>
  <c r="BK256"/>
  <c r="J256"/>
  <c r="J107"/>
  <c r="R256"/>
  <c r="BK133"/>
  <c r="J133"/>
  <c r="J97"/>
  <c r="P158"/>
  <c r="T173"/>
  <c r="P210"/>
  <c r="T219"/>
  <c r="BK268"/>
  <c r="J268"/>
  <c r="J108"/>
  <c r="BK158"/>
  <c r="J158"/>
  <c r="J101"/>
  <c r="T179"/>
  <c r="T232"/>
  <c r="T256"/>
  <c r="P133"/>
  <c r="P130"/>
  <c r="T151"/>
  <c r="R179"/>
  <c r="R232"/>
  <c r="P268"/>
  <c r="T158"/>
  <c r="P173"/>
  <c r="BK210"/>
  <c r="J210"/>
  <c r="J104"/>
  <c r="BK232"/>
  <c r="J232"/>
  <c r="J106"/>
  <c r="R268"/>
  <c r="BK151"/>
  <c r="J151"/>
  <c r="J98"/>
  <c r="BK173"/>
  <c r="J173"/>
  <c r="J102"/>
  <c r="R210"/>
  <c r="P232"/>
  <c r="T268"/>
  <c r="BK155"/>
  <c r="J155"/>
  <c r="J99"/>
  <c r="BK304"/>
  <c r="J304"/>
  <c r="J111"/>
  <c r="BK131"/>
  <c r="J131"/>
  <c r="J96"/>
  <c r="BK302"/>
  <c r="J302"/>
  <c r="J110"/>
  <c r="BE134"/>
  <c r="BE202"/>
  <c r="BE249"/>
  <c r="BE305"/>
  <c r="F126"/>
  <c r="BE143"/>
  <c r="BE172"/>
  <c r="BE176"/>
  <c r="BE209"/>
  <c r="BE224"/>
  <c r="BE253"/>
  <c r="BE263"/>
  <c r="BE293"/>
  <c r="BE132"/>
  <c r="BE137"/>
  <c r="BE160"/>
  <c r="BE170"/>
  <c r="BE207"/>
  <c r="BE214"/>
  <c r="BE216"/>
  <c r="BE218"/>
  <c r="BE220"/>
  <c r="BE223"/>
  <c r="BE233"/>
  <c r="BE255"/>
  <c r="BE267"/>
  <c r="J87"/>
  <c r="BE154"/>
  <c r="BE156"/>
  <c r="BE161"/>
  <c r="BE162"/>
  <c r="BE164"/>
  <c r="BE177"/>
  <c r="BE194"/>
  <c r="BE196"/>
  <c r="BE211"/>
  <c r="BE167"/>
  <c r="BE168"/>
  <c r="BE169"/>
  <c r="BE178"/>
  <c r="BE231"/>
  <c r="BE251"/>
  <c r="BE262"/>
  <c r="BE299"/>
  <c r="BE303"/>
  <c r="BE171"/>
  <c r="BE227"/>
  <c r="BE228"/>
  <c r="BE229"/>
  <c r="BE230"/>
  <c r="BE235"/>
  <c r="BE237"/>
  <c r="BE152"/>
  <c r="BE163"/>
  <c r="BE174"/>
  <c r="BE175"/>
  <c r="BE180"/>
  <c r="BE199"/>
  <c r="BE205"/>
  <c r="BE257"/>
  <c r="BE260"/>
  <c r="BE301"/>
  <c r="BE159"/>
  <c r="BE165"/>
  <c r="BE166"/>
  <c r="BE186"/>
  <c r="BE240"/>
  <c r="BE241"/>
  <c r="BE243"/>
  <c r="BE261"/>
  <c r="BE269"/>
  <c r="BE277"/>
  <c r="BE285"/>
  <c r="F35"/>
  <c i="1" r="BD95"/>
  <c r="BD94"/>
  <c r="W33"/>
  <c i="2" r="F33"/>
  <c i="1" r="BB95"/>
  <c r="BB94"/>
  <c r="AX94"/>
  <c i="2" r="F34"/>
  <c i="1" r="BC95"/>
  <c r="BC94"/>
  <c r="AY94"/>
  <c i="2" r="F32"/>
  <c i="1" r="BA95"/>
  <c r="BA94"/>
  <c r="AW94"/>
  <c r="AK30"/>
  <c i="2" r="J32"/>
  <c i="1" r="AW95"/>
  <c i="2" l="1" r="T157"/>
  <c r="T129"/>
  <c r="P157"/>
  <c r="P129"/>
  <c i="1" r="AU95"/>
  <c i="2" r="R157"/>
  <c r="R129"/>
  <c r="BK300"/>
  <c r="J300"/>
  <c r="J109"/>
  <c r="BK130"/>
  <c r="J130"/>
  <c r="J95"/>
  <c r="BK157"/>
  <c r="J157"/>
  <c r="J100"/>
  <c i="1" r="W32"/>
  <c r="W31"/>
  <c i="2" r="J31"/>
  <c i="1" r="AV95"/>
  <c r="AT95"/>
  <c r="W30"/>
  <c i="2" r="F31"/>
  <c i="1" r="AZ95"/>
  <c r="AZ94"/>
  <c r="W29"/>
  <c r="AU94"/>
  <c i="2" l="1" r="BK129"/>
  <c r="J129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<sst xmlns="http://schemas.openxmlformats.org/spreadsheetml/2006/main">
  <si>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</si>
  <si>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</si>
  <si>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</si>
  <si>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</si>
  <si>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</si>
  <si>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{b67de934-4cc6-41c9-a486-d2ed0d59b9ed}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</si>
  <si>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</si>
  <si>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</si>
  <si>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</si>
  <si>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</si>
  <si>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</si>
  <si>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</si>
  <si>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</si>
  <si>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</si>
  <si>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LS2021-0651-23/2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</si>
  <si>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</si>
  <si>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</si>
  <si>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Rokycanova Sokolov - Učebna přírodovědných předmětů a kabinet</t>
  </si>
  <si>
    <t>KSO:</t>
  </si>
  <si>
    <t>CC-CZ:</t>
  </si>
  <si>
    <t>Místo:</t>
  </si>
  <si>
    <t>Sokolov</t>
  </si>
  <si>
    <t>Datum:</t>
  </si>
  <si>
    <t>30. 10. 2023</t>
  </si>
  <si>
    <t>Zadavatel:</t>
  </si>
  <si>
    <t>IČ:</t>
  </si>
  <si>
    <t>Městský úřad Sokolov</t>
  </si>
  <si>
    <t>DIČ:</t>
  </si>
  <si>
    <t>Uchazeč:</t>
  </si>
  <si>
    <t>Vyplň údaj</t>
  </si>
  <si>
    <t>Projektant:</t>
  </si>
  <si>
    <t>MgA.Hana Fischerová</t>
  </si>
  <si>
    <t>True</t>
  </si>
  <si>
    <t>Zpracovatel:</t>
  </si>
  <si>
    <t>15759491</t>
  </si>
  <si>
    <t>Sadílek Ladislav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</si>
  <si>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</si>
  <si>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</si>
  <si>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</si>
  <si>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</si>
  <si>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</si>
  <si>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</si>
  <si>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</si>
  <si>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</si>
  <si>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</si>
  <si>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</si>
  <si>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</si>
  <si>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</si>
  <si>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</si>
  <si>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</si>
  <si>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</si>
  <si>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</si>
  <si>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</si>
  <si>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</si>
  <si>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</si>
  <si>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</si>
  <si>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</si>
  <si>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</si>
  <si>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</si>
  <si>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</si>
  <si>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</si>
  <si>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</si>
  <si>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</si>
  <si>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</si>
  <si>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</si>
  <si>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</si>
  <si>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</si>
  <si>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</si>
  <si>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</si>
  <si>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</si>
  <si>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</si>
  <si>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</si>
  <si>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</si>
  <si>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</si>
  <si>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</si>
  <si>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</si>
  <si>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</si>
  <si>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</si>
  <si>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</si>
  <si>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</si>
  <si>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</si>
  <si>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</si>
  <si>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</si>
  <si>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</si>
  <si>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</si>
  <si>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</si>
  <si>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</si>
  <si>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</si>
  <si>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</si>
  <si>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</si>
  <si>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</si>
  <si>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</si>
  <si>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</si>
  <si>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</si>
  <si>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</si>
  <si>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</si>
  <si>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</si>
  <si>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742 - Elektroinstalace - slaboproud</t>
  </si>
  <si>
    <t xml:space="preserve">    743 - VRN elektro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</si>
  <si>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</si>
  <si>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</si>
  <si>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</si>
  <si>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</si>
  <si>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</si>
  <si>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</si>
  <si>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</si>
  <si>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</si>
  <si>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VRN2 - Příprava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</si>
  <si>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</si>
  <si>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</si>
  <si>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</si>
  <si>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</si>
  <si>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</si>
  <si>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</si>
  <si>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</si>
  <si>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</si>
  <si>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</si>
  <si>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</si>
  <si>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</si>
  <si>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</si>
  <si>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</si>
  <si>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</si>
  <si>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</si>
  <si>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</si>
  <si>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</si>
  <si>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</si>
  <si>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</si>
  <si>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411386611</t>
  </si>
  <si>
    <t>Zabetonování prostupů v instalačních šachtách ze suchých směsí pl do 0,09 m2 ve stropech</t>
  </si>
  <si>
    <t>kus</t>
  </si>
  <si>
    <t>-1838367782</t>
  </si>
  <si>
    <t>6</t>
  </si>
  <si>
    <t>Úpravy povrchů, podlahy a osazování výplní</t>
  </si>
  <si>
    <t>612325419</t>
  </si>
  <si>
    <t xml:space="preserve">Oprava vnitřní vápenocementové hladké omítky stěn v rozsahu plochy přes 30 do 50 %  s celoplošným přeštukováním</t>
  </si>
  <si>
    <t>m2</t>
  </si>
  <si>
    <t>-713390338</t>
  </si>
  <si>
    <t>VV</t>
  </si>
  <si>
    <t>stěny kabinet</t>
  </si>
  <si>
    <t>24,51*3,8</t>
  </si>
  <si>
    <t>3</t>
  </si>
  <si>
    <t>619991011</t>
  </si>
  <si>
    <t>Obalení konstrukcí a prvků fólií přilepenou lepící páskou</t>
  </si>
  <si>
    <t>211723066</t>
  </si>
  <si>
    <t>okna, radiátory, parapety apod.</t>
  </si>
  <si>
    <t>(1,5*2,6*6)+(1,66*0,35*6)+(1,6*1*6)</t>
  </si>
  <si>
    <t>stěny učebna</t>
  </si>
  <si>
    <t>35,83*3,8</t>
  </si>
  <si>
    <t>Součet</t>
  </si>
  <si>
    <t>632481215</t>
  </si>
  <si>
    <t>Separační vrstva z geotextilie 300g</t>
  </si>
  <si>
    <t>1551135679</t>
  </si>
  <si>
    <t>stupínek</t>
  </si>
  <si>
    <t>2,1*5,3*2</t>
  </si>
  <si>
    <t>podlaha učebna</t>
  </si>
  <si>
    <t>74,41</t>
  </si>
  <si>
    <t>podlaha kabinet</t>
  </si>
  <si>
    <t>35,17</t>
  </si>
  <si>
    <t>9</t>
  </si>
  <si>
    <t>Ostatní konstrukce a práce, bourání</t>
  </si>
  <si>
    <t>5</t>
  </si>
  <si>
    <t>952901111</t>
  </si>
  <si>
    <t>Vyčištění budov bytové a občanské výstavby při výšce podlaží do 4 m</t>
  </si>
  <si>
    <t>-1076537590</t>
  </si>
  <si>
    <t>74,41+35,17</t>
  </si>
  <si>
    <t>988000001R</t>
  </si>
  <si>
    <t>Stavební přípomoce k ZTI a elektro</t>
  </si>
  <si>
    <t>HZS</t>
  </si>
  <si>
    <t>551991104</t>
  </si>
  <si>
    <t>998</t>
  </si>
  <si>
    <t>Přesun hmot</t>
  </si>
  <si>
    <t>7</t>
  </si>
  <si>
    <t>998011002</t>
  </si>
  <si>
    <t>Přesun hmot pro budovy zděné v přes 6 do 12 m</t>
  </si>
  <si>
    <t>t</t>
  </si>
  <si>
    <t>-1198461629</t>
  </si>
  <si>
    <t>PSV</t>
  </si>
  <si>
    <t>Práce a dodávky PSV</t>
  </si>
  <si>
    <t>742</t>
  </si>
  <si>
    <t>Elektroinstalace - slaboproud</t>
  </si>
  <si>
    <t>8</t>
  </si>
  <si>
    <t>742110001</t>
  </si>
  <si>
    <t>Montáž trubek pro slaboproud plastových ohebných uložených pod omítku se zasekáním</t>
  </si>
  <si>
    <t>m</t>
  </si>
  <si>
    <t>16</t>
  </si>
  <si>
    <t>1446921466</t>
  </si>
  <si>
    <t>M</t>
  </si>
  <si>
    <t>1217414</t>
  </si>
  <si>
    <t>TRUBKA OHEBNA 25</t>
  </si>
  <si>
    <t>32</t>
  </si>
  <si>
    <t>-1682476274</t>
  </si>
  <si>
    <t>10</t>
  </si>
  <si>
    <t>742121001</t>
  </si>
  <si>
    <t>Montáž kabelů sdělovacích pro vnitřní rozvody do 15 žil</t>
  </si>
  <si>
    <t>1570648007</t>
  </si>
  <si>
    <t>11</t>
  </si>
  <si>
    <t>1002739</t>
  </si>
  <si>
    <t>KABEL FTP-PVC CAT.6</t>
  </si>
  <si>
    <t>1607075804</t>
  </si>
  <si>
    <t>12</t>
  </si>
  <si>
    <t>742330042</t>
  </si>
  <si>
    <t>Montáž datové dvouzásuvky</t>
  </si>
  <si>
    <t>-1770402737</t>
  </si>
  <si>
    <t>13</t>
  </si>
  <si>
    <t>1187428</t>
  </si>
  <si>
    <t>KRYT KOMUNIKACNI ZASUVKY</t>
  </si>
  <si>
    <t>-727124077</t>
  </si>
  <si>
    <t>14</t>
  </si>
  <si>
    <t>1186534</t>
  </si>
  <si>
    <t>MASKA NOSNA</t>
  </si>
  <si>
    <t>-2025090835</t>
  </si>
  <si>
    <t>1177299</t>
  </si>
  <si>
    <t>KEYSTONE MODUL RJ45</t>
  </si>
  <si>
    <t>-1664295690</t>
  </si>
  <si>
    <t>742600001R</t>
  </si>
  <si>
    <t>Datový rozvaděč nástěnný 9 U 600 x 600</t>
  </si>
  <si>
    <t>1835753415</t>
  </si>
  <si>
    <t>17</t>
  </si>
  <si>
    <t>742600002R</t>
  </si>
  <si>
    <t>Patch panel 24 portů pro moduly typu Keystone</t>
  </si>
  <si>
    <t>2125723422</t>
  </si>
  <si>
    <t>18</t>
  </si>
  <si>
    <t>742600003R</t>
  </si>
  <si>
    <t>Napájecí panely</t>
  </si>
  <si>
    <t>1172758526</t>
  </si>
  <si>
    <t>19</t>
  </si>
  <si>
    <t>742600004R</t>
  </si>
  <si>
    <t>Vyvazovací panely</t>
  </si>
  <si>
    <t>1570556848</t>
  </si>
  <si>
    <t>20</t>
  </si>
  <si>
    <t>742600005R</t>
  </si>
  <si>
    <t>Datový přepínač „L2+ přístupový přepínač 24× 1GbE + 4× 10Gb SFP+, neblokující architektura, ACL, IPv4/6 dualstack, IEEE 802.1Q a 802.1ad, plná podpora IEEE 802.1X a dynamické segmentace, IEEE 802.3ad, IEEE 802.3at, centrální správa, výkon PoE min 380 W.</t>
  </si>
  <si>
    <t>974710452</t>
  </si>
  <si>
    <t>742600006R</t>
  </si>
  <si>
    <t xml:space="preserve">Příslušenství – kabely, montážní materiál.“  v souladu s projektem Konektivita.</t>
  </si>
  <si>
    <t>sou</t>
  </si>
  <si>
    <t>-874228041</t>
  </si>
  <si>
    <t>743</t>
  </si>
  <si>
    <t>VRN elektro</t>
  </si>
  <si>
    <t>22</t>
  </si>
  <si>
    <t>06500000</t>
  </si>
  <si>
    <t>Odvoz sutě</t>
  </si>
  <si>
    <t>kpl</t>
  </si>
  <si>
    <t>582253375</t>
  </si>
  <si>
    <t>23</t>
  </si>
  <si>
    <t>065002000</t>
  </si>
  <si>
    <t>Mimostaveništní doprava materiálů</t>
  </si>
  <si>
    <t>811909736</t>
  </si>
  <si>
    <t>24</t>
  </si>
  <si>
    <t>2100050</t>
  </si>
  <si>
    <t>Dokumentace skutečného provedení</t>
  </si>
  <si>
    <t>1864984885</t>
  </si>
  <si>
    <t>25</t>
  </si>
  <si>
    <t>210280003</t>
  </si>
  <si>
    <t>Zkoušky a prohlídky el rozvodů a zařízení celková prohlídka pro objem mtž prací do 1 000 000 Kč</t>
  </si>
  <si>
    <t>1842440129</t>
  </si>
  <si>
    <t>26</t>
  </si>
  <si>
    <t>65000001</t>
  </si>
  <si>
    <t>Stavební přípomoce, sekání kabelových drážek, kabelové prostupy, sekání kabel.drážek v beton.podlaha</t>
  </si>
  <si>
    <t>1822323398</t>
  </si>
  <si>
    <t>762</t>
  </si>
  <si>
    <t>Konstrukce tesařské</t>
  </si>
  <si>
    <t>27</t>
  </si>
  <si>
    <t>762083111</t>
  </si>
  <si>
    <t>Impregnace řeziva proti dřevokaznému hmyzu a houbám máčením třída ohrožení 1 a 2</t>
  </si>
  <si>
    <t>m3</t>
  </si>
  <si>
    <t>1313861949</t>
  </si>
  <si>
    <t>nová prkna pro podlahy</t>
  </si>
  <si>
    <t>32,874*0,026</t>
  </si>
  <si>
    <t>hranoly stupínku</t>
  </si>
  <si>
    <t>0,282</t>
  </si>
  <si>
    <t>28</t>
  </si>
  <si>
    <t>762511274</t>
  </si>
  <si>
    <t>Podlahové kce podkladové z desek OSB tl 18 mm broušených na pero a drážku šroubovaných</t>
  </si>
  <si>
    <t>880013043</t>
  </si>
  <si>
    <t>učebna</t>
  </si>
  <si>
    <t>74,41*2</t>
  </si>
  <si>
    <t>kabinet</t>
  </si>
  <si>
    <t>35,17*2</t>
  </si>
  <si>
    <t>((5,3*2,1*3)+((5,3+2,1+2,1)*0,18))</t>
  </si>
  <si>
    <t>29</t>
  </si>
  <si>
    <t>762511817</t>
  </si>
  <si>
    <t>Demontáž kce podkladové z desek dřevoštěpkových tl přes 15 mm na sraz lepených</t>
  </si>
  <si>
    <t>1327712933</t>
  </si>
  <si>
    <t>30</t>
  </si>
  <si>
    <t>762521811</t>
  </si>
  <si>
    <t>Demontáž podlah bez polštářů z prken tloušťky do 32 mm</t>
  </si>
  <si>
    <t>-1538805471</t>
  </si>
  <si>
    <t>předpoklad 30% výměry podlah</t>
  </si>
  <si>
    <t>(74,41+35,17)*0,3</t>
  </si>
  <si>
    <t>31</t>
  </si>
  <si>
    <t>762522917</t>
  </si>
  <si>
    <t>Montáž doplnění části podlah hrubými prkny tl do 32 mm pl jednotlivě přes 1 do 4 m2</t>
  </si>
  <si>
    <t>1383517055</t>
  </si>
  <si>
    <t>60515111</t>
  </si>
  <si>
    <t>řezivo jehličnaté boční prkno 20-30mm</t>
  </si>
  <si>
    <t>-1786648107</t>
  </si>
  <si>
    <t>0,855*1,1 'Přepočtené koeficientem množství</t>
  </si>
  <si>
    <t>33</t>
  </si>
  <si>
    <t>762713110</t>
  </si>
  <si>
    <t>Montáž prostorové vázané kce z hraněného řeziva průřezové pl do 120 cm2</t>
  </si>
  <si>
    <t>-1490780406</t>
  </si>
  <si>
    <t>(4*5,3)+(9*2,1)</t>
  </si>
  <si>
    <t>34</t>
  </si>
  <si>
    <t>60512125</t>
  </si>
  <si>
    <t>hranol stavební řezivo průřezu do 120cm2 do dl 6m</t>
  </si>
  <si>
    <t>-407887263</t>
  </si>
  <si>
    <t>((4*5,3)+(9*2,1))*0,08*0,08*1,1</t>
  </si>
  <si>
    <t>35</t>
  </si>
  <si>
    <t>998762102</t>
  </si>
  <si>
    <t>Přesun hmot tonážní pro kce tesařské v objektech v přes 6 do 12 m</t>
  </si>
  <si>
    <t>-389430121</t>
  </si>
  <si>
    <t>763</t>
  </si>
  <si>
    <t>Konstrukce suché výstavby</t>
  </si>
  <si>
    <t>36</t>
  </si>
  <si>
    <t>763164521</t>
  </si>
  <si>
    <t>SDK obklad kcí tvaru L š do 0,4 m desky 1xH2 12,5</t>
  </si>
  <si>
    <t>1503592826</t>
  </si>
  <si>
    <t>zakrytí potrubí 2.np</t>
  </si>
  <si>
    <t>37</t>
  </si>
  <si>
    <t>763431012</t>
  </si>
  <si>
    <t>Montáž minerálního podhledu s vyjímatelnými panely vel. přes 0,36 do 0,72 m2 na zavěšený polozapuštěný rošt</t>
  </si>
  <si>
    <t>-1814177580</t>
  </si>
  <si>
    <t>111</t>
  </si>
  <si>
    <t>38</t>
  </si>
  <si>
    <t>59036075</t>
  </si>
  <si>
    <t>panel akustický polozapuštěná hrana viditelný rošt š 24mm bílá tl 15mm</t>
  </si>
  <si>
    <t>-1374989936</t>
  </si>
  <si>
    <t>111*1,05 'Přepočtené koeficientem množství</t>
  </si>
  <si>
    <t>39</t>
  </si>
  <si>
    <t>998763101</t>
  </si>
  <si>
    <t>Přesun hmot tonážní pro dřevostavby v objektech v přes 6 do 12 m</t>
  </si>
  <si>
    <t>-1983129842</t>
  </si>
  <si>
    <t>766</t>
  </si>
  <si>
    <t>Konstrukce truhlářské</t>
  </si>
  <si>
    <t>40</t>
  </si>
  <si>
    <t>766660001</t>
  </si>
  <si>
    <t>Montáž dveřních křídel otvíravých jednokřídlových š do 0,8 m do ocelové zárubně</t>
  </si>
  <si>
    <t>1995617439</t>
  </si>
  <si>
    <t>z kabinetu do učebny</t>
  </si>
  <si>
    <t>41</t>
  </si>
  <si>
    <t>61162002</t>
  </si>
  <si>
    <t>dveře jednokřídlé dřevotřískové povrch dýhovaný plné 800x1970-2100mm</t>
  </si>
  <si>
    <t>207296791</t>
  </si>
  <si>
    <t>42</t>
  </si>
  <si>
    <t>766660002</t>
  </si>
  <si>
    <t>Montáž dveřních křídel otvíravých jednokřídlových š přes 0,8 m do ocelové zárubně</t>
  </si>
  <si>
    <t>-1624265219</t>
  </si>
  <si>
    <t>do učebny a do kabinetu</t>
  </si>
  <si>
    <t>1+1</t>
  </si>
  <si>
    <t>43</t>
  </si>
  <si>
    <t>61162003R</t>
  </si>
  <si>
    <t>dveře jednokřídlé dřevotřískové povrch dýhovaný plné 600-900x1970-2100mm, akustické 37 db</t>
  </si>
  <si>
    <t>-1405451491</t>
  </si>
  <si>
    <t>44</t>
  </si>
  <si>
    <t>766660729</t>
  </si>
  <si>
    <t>Montáž dveřního interiérového kování - štítku s klikou</t>
  </si>
  <si>
    <t>-1853747116</t>
  </si>
  <si>
    <t>45</t>
  </si>
  <si>
    <t>54914620</t>
  </si>
  <si>
    <t>kování dveřní vrchní klika včetně rozet a montážního materiálu R PZ nerez PK</t>
  </si>
  <si>
    <t>-2008551793</t>
  </si>
  <si>
    <t>46</t>
  </si>
  <si>
    <t>766691914</t>
  </si>
  <si>
    <t>Vyvěšení nebo zavěšení dřevěných křídel dveří pl do 2 m2</t>
  </si>
  <si>
    <t>-1904344747</t>
  </si>
  <si>
    <t>47</t>
  </si>
  <si>
    <t>998766102</t>
  </si>
  <si>
    <t>Přesun hmot tonážní pro kce truhlářské v objektech v přes 6 do 12 m</t>
  </si>
  <si>
    <t>-577143944</t>
  </si>
  <si>
    <t>776</t>
  </si>
  <si>
    <t>Podlahy povlakové</t>
  </si>
  <si>
    <t>48</t>
  </si>
  <si>
    <t>776111311</t>
  </si>
  <si>
    <t>Vysátí podkladu povlakových podlah</t>
  </si>
  <si>
    <t>-960670650</t>
  </si>
  <si>
    <t>49</t>
  </si>
  <si>
    <t>776121411</t>
  </si>
  <si>
    <t>Dvousložková penetrace podkladu povlakových podlah - špachtlováním</t>
  </si>
  <si>
    <t>190101935</t>
  </si>
  <si>
    <t>50</t>
  </si>
  <si>
    <t>776201811</t>
  </si>
  <si>
    <t>Demontáž lepených povlakových podlah bez podložky ručně</t>
  </si>
  <si>
    <t>1141692292</t>
  </si>
  <si>
    <t>2-3 vrstvy</t>
  </si>
  <si>
    <t>(74,41+35,17)*3</t>
  </si>
  <si>
    <t>51</t>
  </si>
  <si>
    <t>776221121</t>
  </si>
  <si>
    <t>Lepení elektrostaticky vodivých pásů z PVC standardním lepidlem</t>
  </si>
  <si>
    <t>163811562</t>
  </si>
  <si>
    <t>52</t>
  </si>
  <si>
    <t>28410242</t>
  </si>
  <si>
    <t>krytina podlahová homogenní elektrostaticky vodivá tl 2,0mm 608x608mm</t>
  </si>
  <si>
    <t>641353018</t>
  </si>
  <si>
    <t>109,58*1,1 'Přepočtené koeficientem množství</t>
  </si>
  <si>
    <t>53</t>
  </si>
  <si>
    <t>776421111</t>
  </si>
  <si>
    <t>Montáž obvodových lišt lepením</t>
  </si>
  <si>
    <t>1858049278</t>
  </si>
  <si>
    <t>((10,27+7,15)*2)-0,9-0,8</t>
  </si>
  <si>
    <t>((4,85+7,15)*2)-0,8-0,9</t>
  </si>
  <si>
    <t>54</t>
  </si>
  <si>
    <t>28411006</t>
  </si>
  <si>
    <t>lišta soklová PVC samolepící 15x50mm</t>
  </si>
  <si>
    <t>1565133712</t>
  </si>
  <si>
    <t>55,44*1,02 'Přepočtené koeficientem množství</t>
  </si>
  <si>
    <t>55</t>
  </si>
  <si>
    <t>776421312</t>
  </si>
  <si>
    <t>Montáž přechodových šroubovaných lišt</t>
  </si>
  <si>
    <t>1393682193</t>
  </si>
  <si>
    <t>0,9+0,8+0,9</t>
  </si>
  <si>
    <t>56</t>
  </si>
  <si>
    <t>55343120R</t>
  </si>
  <si>
    <t>profil přechodový nerez vrtaný 30mm</t>
  </si>
  <si>
    <t>-231484913</t>
  </si>
  <si>
    <t>2,6*1,02 'Přepočtené koeficientem množství</t>
  </si>
  <si>
    <t>57</t>
  </si>
  <si>
    <t>998776102</t>
  </si>
  <si>
    <t>Přesun hmot tonážní pro podlahy povlakové v objektech v přes 6 do 12 m</t>
  </si>
  <si>
    <t>-1788855742</t>
  </si>
  <si>
    <t>783</t>
  </si>
  <si>
    <t>Dokončovací práce - nátěry</t>
  </si>
  <si>
    <t>58</t>
  </si>
  <si>
    <t>783301401</t>
  </si>
  <si>
    <t>Ometení zámečnických konstrukcí</t>
  </si>
  <si>
    <t>665069525</t>
  </si>
  <si>
    <t>zárubně</t>
  </si>
  <si>
    <t>3*1,5</t>
  </si>
  <si>
    <t>59</t>
  </si>
  <si>
    <t>783314101</t>
  </si>
  <si>
    <t>Základní jednonásobný syntetický nátěr zámečnických konstrukcí</t>
  </si>
  <si>
    <t>1261869065</t>
  </si>
  <si>
    <t>60</t>
  </si>
  <si>
    <t>783315101</t>
  </si>
  <si>
    <t>Mezinátěr jednonásobný syntetický standardní zámečnických konstrukcí</t>
  </si>
  <si>
    <t>2094050543</t>
  </si>
  <si>
    <t>61</t>
  </si>
  <si>
    <t>783317101</t>
  </si>
  <si>
    <t>Krycí jednonásobný syntetický standardní nátěr zámečnických konstrukcí</t>
  </si>
  <si>
    <t>434744929</t>
  </si>
  <si>
    <t>62</t>
  </si>
  <si>
    <t>783813131</t>
  </si>
  <si>
    <t>Penetrační syntetický nátěr hladkých, tenkovrstvých zrnitých a štukových omítek</t>
  </si>
  <si>
    <t>1288880911</t>
  </si>
  <si>
    <t>28,705*1,5</t>
  </si>
  <si>
    <t>63</t>
  </si>
  <si>
    <t>783817421</t>
  </si>
  <si>
    <t>Krycí dvojnásobný syntetický nátěr hladkých, zrnitých tenkovrstvých nebo štukových omítek</t>
  </si>
  <si>
    <t>-1947450211</t>
  </si>
  <si>
    <t>784</t>
  </si>
  <si>
    <t>Dokončovací práce - malby a tapety</t>
  </si>
  <si>
    <t>64</t>
  </si>
  <si>
    <t>784121001</t>
  </si>
  <si>
    <t>Oškrabání malby v mísnostech v do 3,80 m</t>
  </si>
  <si>
    <t>786393549</t>
  </si>
  <si>
    <t>stropy kabinet a učebna</t>
  </si>
  <si>
    <t>28,705*2,48</t>
  </si>
  <si>
    <t>65</t>
  </si>
  <si>
    <t>784181101</t>
  </si>
  <si>
    <t>Základní akrylátová jednonásobná bezbarvá penetrace podkladu v místnostech v do 3,80 m</t>
  </si>
  <si>
    <t>-304015088</t>
  </si>
  <si>
    <t>66</t>
  </si>
  <si>
    <t>784211101</t>
  </si>
  <si>
    <t>Dvojnásobné bílé malby ze směsí za mokra výborně oděruvzdorných v místnostech v do 3,80 m</t>
  </si>
  <si>
    <t>-508756880</t>
  </si>
  <si>
    <t>67</t>
  </si>
  <si>
    <t>784211163</t>
  </si>
  <si>
    <t>Příplatek k cenám 2x maleb ze směsí za mokra oděruvzdorných za barevnou malbu středně sytého odstínu</t>
  </si>
  <si>
    <t>-515336362</t>
  </si>
  <si>
    <t>68</t>
  </si>
  <si>
    <t>784211164R</t>
  </si>
  <si>
    <t>Oprava maleb ilustrovaných ploch</t>
  </si>
  <si>
    <t>-1491846778</t>
  </si>
  <si>
    <t>VRN</t>
  </si>
  <si>
    <t>Vedlejší rozpočtové náklady</t>
  </si>
  <si>
    <t>69</t>
  </si>
  <si>
    <t>030001000</t>
  </si>
  <si>
    <t>Zařízení staveniště</t>
  </si>
  <si>
    <t>%</t>
  </si>
  <si>
    <t>1024</t>
  </si>
  <si>
    <t>597285970</t>
  </si>
  <si>
    <t>VRN1</t>
  </si>
  <si>
    <t>Průzkumné, geodetické a projektové práce</t>
  </si>
  <si>
    <t>70</t>
  </si>
  <si>
    <t>011503000</t>
  </si>
  <si>
    <t>Stavební průzkum bez rozlišení - sondy</t>
  </si>
  <si>
    <t>-1201046093</t>
  </si>
  <si>
    <t>VRN2</t>
  </si>
  <si>
    <t>Příprava staveniště</t>
  </si>
  <si>
    <t>71</t>
  </si>
  <si>
    <t>024003006</t>
  </si>
  <si>
    <t>Stěhování nábytku - vyklizení nábytku a dřevěných tabulí učebny a kabinetu</t>
  </si>
  <si>
    <t>710056965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</si>
</sst>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34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LS2021-0651-23/2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ZŠ Rokycanova Sokolov - Učebna přírodovědných předmětů a kabinet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Sokolov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30. 10. 2023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Městský úřad Sokolov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MgA.Hana Fischerová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Sadílek Ladislav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76</v>
      </c>
      <c r="BT94" s="117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37.5" customHeight="1">
      <c r="A95" s="118" t="s">
        <v>80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'LS2021-0651-23-2 - ZŠ Rok...'!J28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81</v>
      </c>
      <c r="AR95" s="125"/>
      <c r="AS95" s="126">
        <v>0</v>
      </c>
      <c r="AT95" s="127">
        <f>ROUND(SUM(AV95:AW95),2)</f>
        <v>0</v>
      </c>
      <c r="AU95" s="128">
        <f>'LS2021-0651-23-2 - ZŠ Rok...'!P129</f>
        <v>0</v>
      </c>
      <c r="AV95" s="127">
        <f>'LS2021-0651-23-2 - ZŠ Rok...'!J31</f>
        <v>0</v>
      </c>
      <c r="AW95" s="127">
        <f>'LS2021-0651-23-2 - ZŠ Rok...'!J32</f>
        <v>0</v>
      </c>
      <c r="AX95" s="127">
        <f>'LS2021-0651-23-2 - ZŠ Rok...'!J33</f>
        <v>0</v>
      </c>
      <c r="AY95" s="127">
        <f>'LS2021-0651-23-2 - ZŠ Rok...'!J34</f>
        <v>0</v>
      </c>
      <c r="AZ95" s="127">
        <f>'LS2021-0651-23-2 - ZŠ Rok...'!F31</f>
        <v>0</v>
      </c>
      <c r="BA95" s="127">
        <f>'LS2021-0651-23-2 - ZŠ Rok...'!F32</f>
        <v>0</v>
      </c>
      <c r="BB95" s="127">
        <f>'LS2021-0651-23-2 - ZŠ Rok...'!F33</f>
        <v>0</v>
      </c>
      <c r="BC95" s="127">
        <f>'LS2021-0651-23-2 - ZŠ Rok...'!F34</f>
        <v>0</v>
      </c>
      <c r="BD95" s="129">
        <f>'LS2021-0651-23-2 - ZŠ Rok...'!F35</f>
        <v>0</v>
      </c>
      <c r="BE95" s="7"/>
      <c r="BT95" s="130" t="s">
        <v>82</v>
      </c>
      <c r="BU95" s="130" t="s">
        <v>83</v>
      </c>
      <c r="BV95" s="130" t="s">
        <v>78</v>
      </c>
      <c r="BW95" s="130" t="s">
        <v>5</v>
      </c>
      <c r="BX95" s="130" t="s">
        <v>79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MOxpD0dBdZ84UErcfJFSJNoxbHZLmKKxTzsm2HmtWKx1ExS49OKhvEEiac8kY8NPbm8ddS/moBaIzAawf3zPOw==" hashValue="3Fp5TMjk/zmV3Q7qPcrmm9LDMzGkS69s3qS9qM0SxJw8B4CeEH0pn2qfrm72I+25ZnTuO5SokomPljg++jYYx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LS2021-0651-23-2 - ZŠ Ro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84</v>
      </c>
    </row>
    <row r="4" s="1" customFormat="1" ht="24.96" customHeight="1">
      <c r="B4" s="20"/>
      <c r="D4" s="133" t="s">
        <v>85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30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30. 10. 2023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35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36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37</v>
      </c>
      <c r="E28" s="38"/>
      <c r="F28" s="38"/>
      <c r="G28" s="38"/>
      <c r="H28" s="38"/>
      <c r="I28" s="38"/>
      <c r="J28" s="145">
        <f>ROUND(J129,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39</v>
      </c>
      <c r="G30" s="38"/>
      <c r="H30" s="38"/>
      <c r="I30" s="146" t="s">
        <v>38</v>
      </c>
      <c r="J30" s="146" t="s">
        <v>40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41</v>
      </c>
      <c r="E31" s="135" t="s">
        <v>42</v>
      </c>
      <c r="F31" s="148">
        <f>ROUND((SUM(BE129:BE305)),  2)</f>
        <v>0</v>
      </c>
      <c r="G31" s="38"/>
      <c r="H31" s="38"/>
      <c r="I31" s="149">
        <v>0.20999999999999999</v>
      </c>
      <c r="J31" s="148">
        <f>ROUND(((SUM(BE129:BE305))*I31),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43</v>
      </c>
      <c r="F32" s="148">
        <f>ROUND((SUM(BF129:BF305)),  2)</f>
        <v>0</v>
      </c>
      <c r="G32" s="38"/>
      <c r="H32" s="38"/>
      <c r="I32" s="149">
        <v>0.14999999999999999</v>
      </c>
      <c r="J32" s="148">
        <f>ROUND(((SUM(BF129:BF305))*I32),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44</v>
      </c>
      <c r="F33" s="148">
        <f>ROUND((SUM(BG129:BG305)),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45</v>
      </c>
      <c r="F34" s="148">
        <f>ROUND((SUM(BH129:BH305)),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46</v>
      </c>
      <c r="F35" s="148">
        <f>ROUND((SUM(BI129:BI305)),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47</v>
      </c>
      <c r="E37" s="152"/>
      <c r="F37" s="152"/>
      <c r="G37" s="153" t="s">
        <v>48</v>
      </c>
      <c r="H37" s="154" t="s">
        <v>49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50</v>
      </c>
      <c r="E50" s="158"/>
      <c r="F50" s="158"/>
      <c r="G50" s="157" t="s">
        <v>51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52</v>
      </c>
      <c r="E61" s="160"/>
      <c r="F61" s="161" t="s">
        <v>53</v>
      </c>
      <c r="G61" s="159" t="s">
        <v>52</v>
      </c>
      <c r="H61" s="160"/>
      <c r="I61" s="160"/>
      <c r="J61" s="162" t="s">
        <v>53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54</v>
      </c>
      <c r="E65" s="163"/>
      <c r="F65" s="163"/>
      <c r="G65" s="157" t="s">
        <v>55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52</v>
      </c>
      <c r="E76" s="160"/>
      <c r="F76" s="161" t="s">
        <v>53</v>
      </c>
      <c r="G76" s="159" t="s">
        <v>52</v>
      </c>
      <c r="H76" s="160"/>
      <c r="I76" s="160"/>
      <c r="J76" s="162" t="s">
        <v>53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30" customHeight="1">
      <c r="A85" s="38"/>
      <c r="B85" s="39"/>
      <c r="C85" s="40"/>
      <c r="D85" s="40"/>
      <c r="E85" s="76" t="str">
        <f>E7</f>
        <v>ZŠ Rokycanova Sokolov - Učebna přírodovědných předmětů a kabinet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Sokolov</v>
      </c>
      <c r="G87" s="40"/>
      <c r="H87" s="40"/>
      <c r="I87" s="32" t="s">
        <v>22</v>
      </c>
      <c r="J87" s="79" t="str">
        <f>IF(J10="","",J10)</f>
        <v>30. 10. 2023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Městský úřad Sokolov</v>
      </c>
      <c r="G89" s="40"/>
      <c r="H89" s="40"/>
      <c r="I89" s="32" t="s">
        <v>30</v>
      </c>
      <c r="J89" s="36" t="str">
        <f>E19</f>
        <v>MgA.Hana Fischerová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Sadílek Ladislav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87</v>
      </c>
      <c r="D92" s="169"/>
      <c r="E92" s="169"/>
      <c r="F92" s="169"/>
      <c r="G92" s="169"/>
      <c r="H92" s="169"/>
      <c r="I92" s="169"/>
      <c r="J92" s="170" t="s">
        <v>88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89</v>
      </c>
      <c r="D94" s="40"/>
      <c r="E94" s="40"/>
      <c r="F94" s="40"/>
      <c r="G94" s="40"/>
      <c r="H94" s="40"/>
      <c r="I94" s="40"/>
      <c r="J94" s="110">
        <f>J129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90</v>
      </c>
    </row>
    <row r="95" s="9" customFormat="1" ht="24.96" customHeight="1">
      <c r="A95" s="9"/>
      <c r="B95" s="172"/>
      <c r="C95" s="173"/>
      <c r="D95" s="174" t="s">
        <v>91</v>
      </c>
      <c r="E95" s="175"/>
      <c r="F95" s="175"/>
      <c r="G95" s="175"/>
      <c r="H95" s="175"/>
      <c r="I95" s="175"/>
      <c r="J95" s="176">
        <f>J130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92</v>
      </c>
      <c r="E96" s="181"/>
      <c r="F96" s="181"/>
      <c r="G96" s="181"/>
      <c r="H96" s="181"/>
      <c r="I96" s="181"/>
      <c r="J96" s="182">
        <f>J131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93</v>
      </c>
      <c r="E97" s="181"/>
      <c r="F97" s="181"/>
      <c r="G97" s="181"/>
      <c r="H97" s="181"/>
      <c r="I97" s="181"/>
      <c r="J97" s="182">
        <f>J133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94</v>
      </c>
      <c r="E98" s="181"/>
      <c r="F98" s="181"/>
      <c r="G98" s="181"/>
      <c r="H98" s="181"/>
      <c r="I98" s="181"/>
      <c r="J98" s="182">
        <f>J151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95</v>
      </c>
      <c r="E99" s="181"/>
      <c r="F99" s="181"/>
      <c r="G99" s="181"/>
      <c r="H99" s="181"/>
      <c r="I99" s="181"/>
      <c r="J99" s="182">
        <f>J155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2"/>
      <c r="C100" s="173"/>
      <c r="D100" s="174" t="s">
        <v>96</v>
      </c>
      <c r="E100" s="175"/>
      <c r="F100" s="175"/>
      <c r="G100" s="175"/>
      <c r="H100" s="175"/>
      <c r="I100" s="175"/>
      <c r="J100" s="176">
        <f>J157</f>
        <v>0</v>
      </c>
      <c r="K100" s="173"/>
      <c r="L100" s="17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78"/>
      <c r="C101" s="179"/>
      <c r="D101" s="180" t="s">
        <v>97</v>
      </c>
      <c r="E101" s="181"/>
      <c r="F101" s="181"/>
      <c r="G101" s="181"/>
      <c r="H101" s="181"/>
      <c r="I101" s="181"/>
      <c r="J101" s="182">
        <f>J158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98</v>
      </c>
      <c r="E102" s="181"/>
      <c r="F102" s="181"/>
      <c r="G102" s="181"/>
      <c r="H102" s="181"/>
      <c r="I102" s="181"/>
      <c r="J102" s="182">
        <f>J173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99</v>
      </c>
      <c r="E103" s="181"/>
      <c r="F103" s="181"/>
      <c r="G103" s="181"/>
      <c r="H103" s="181"/>
      <c r="I103" s="181"/>
      <c r="J103" s="182">
        <f>J179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100</v>
      </c>
      <c r="E104" s="181"/>
      <c r="F104" s="181"/>
      <c r="G104" s="181"/>
      <c r="H104" s="181"/>
      <c r="I104" s="181"/>
      <c r="J104" s="182">
        <f>J210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101</v>
      </c>
      <c r="E105" s="181"/>
      <c r="F105" s="181"/>
      <c r="G105" s="181"/>
      <c r="H105" s="181"/>
      <c r="I105" s="181"/>
      <c r="J105" s="182">
        <f>J219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102</v>
      </c>
      <c r="E106" s="181"/>
      <c r="F106" s="181"/>
      <c r="G106" s="181"/>
      <c r="H106" s="181"/>
      <c r="I106" s="181"/>
      <c r="J106" s="182">
        <f>J232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103</v>
      </c>
      <c r="E107" s="181"/>
      <c r="F107" s="181"/>
      <c r="G107" s="181"/>
      <c r="H107" s="181"/>
      <c r="I107" s="181"/>
      <c r="J107" s="182">
        <f>J256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104</v>
      </c>
      <c r="E108" s="181"/>
      <c r="F108" s="181"/>
      <c r="G108" s="181"/>
      <c r="H108" s="181"/>
      <c r="I108" s="181"/>
      <c r="J108" s="182">
        <f>J268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72"/>
      <c r="C109" s="173"/>
      <c r="D109" s="174" t="s">
        <v>105</v>
      </c>
      <c r="E109" s="175"/>
      <c r="F109" s="175"/>
      <c r="G109" s="175"/>
      <c r="H109" s="175"/>
      <c r="I109" s="175"/>
      <c r="J109" s="176">
        <f>J300</f>
        <v>0</v>
      </c>
      <c r="K109" s="173"/>
      <c r="L109" s="177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78"/>
      <c r="C110" s="179"/>
      <c r="D110" s="180" t="s">
        <v>106</v>
      </c>
      <c r="E110" s="181"/>
      <c r="F110" s="181"/>
      <c r="G110" s="181"/>
      <c r="H110" s="181"/>
      <c r="I110" s="181"/>
      <c r="J110" s="182">
        <f>J302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107</v>
      </c>
      <c r="E111" s="181"/>
      <c r="F111" s="181"/>
      <c r="G111" s="181"/>
      <c r="H111" s="181"/>
      <c r="I111" s="181"/>
      <c r="J111" s="182">
        <f>J304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108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30" customHeight="1">
      <c r="A121" s="38"/>
      <c r="B121" s="39"/>
      <c r="C121" s="40"/>
      <c r="D121" s="40"/>
      <c r="E121" s="76" t="str">
        <f>E7</f>
        <v>ZŠ Rokycanova Sokolov - Učebna přírodovědných předmětů a kabinet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F10</f>
        <v>Sokolov</v>
      </c>
      <c r="G123" s="40"/>
      <c r="H123" s="40"/>
      <c r="I123" s="32" t="s">
        <v>22</v>
      </c>
      <c r="J123" s="79" t="str">
        <f>IF(J10="","",J10)</f>
        <v>30. 10. 2023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E13</f>
        <v>Městský úřad Sokolov</v>
      </c>
      <c r="G125" s="40"/>
      <c r="H125" s="40"/>
      <c r="I125" s="32" t="s">
        <v>30</v>
      </c>
      <c r="J125" s="36" t="str">
        <f>E19</f>
        <v>MgA.Hana Fischerová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IF(E16="","",E16)</f>
        <v>Vyplň údaj</v>
      </c>
      <c r="G126" s="40"/>
      <c r="H126" s="40"/>
      <c r="I126" s="32" t="s">
        <v>33</v>
      </c>
      <c r="J126" s="36" t="str">
        <f>E22</f>
        <v>Sadílek Ladislav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84"/>
      <c r="B128" s="185"/>
      <c r="C128" s="186" t="s">
        <v>109</v>
      </c>
      <c r="D128" s="187" t="s">
        <v>62</v>
      </c>
      <c r="E128" s="187" t="s">
        <v>58</v>
      </c>
      <c r="F128" s="187" t="s">
        <v>59</v>
      </c>
      <c r="G128" s="187" t="s">
        <v>110</v>
      </c>
      <c r="H128" s="187" t="s">
        <v>111</v>
      </c>
      <c r="I128" s="187" t="s">
        <v>112</v>
      </c>
      <c r="J128" s="188" t="s">
        <v>88</v>
      </c>
      <c r="K128" s="189" t="s">
        <v>113</v>
      </c>
      <c r="L128" s="190"/>
      <c r="M128" s="100" t="s">
        <v>1</v>
      </c>
      <c r="N128" s="101" t="s">
        <v>41</v>
      </c>
      <c r="O128" s="101" t="s">
        <v>114</v>
      </c>
      <c r="P128" s="101" t="s">
        <v>115</v>
      </c>
      <c r="Q128" s="101" t="s">
        <v>116</v>
      </c>
      <c r="R128" s="101" t="s">
        <v>117</v>
      </c>
      <c r="S128" s="101" t="s">
        <v>118</v>
      </c>
      <c r="T128" s="102" t="s">
        <v>119</v>
      </c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</row>
    <row r="129" s="2" customFormat="1" ht="22.8" customHeight="1">
      <c r="A129" s="38"/>
      <c r="B129" s="39"/>
      <c r="C129" s="107" t="s">
        <v>120</v>
      </c>
      <c r="D129" s="40"/>
      <c r="E129" s="40"/>
      <c r="F129" s="40"/>
      <c r="G129" s="40"/>
      <c r="H129" s="40"/>
      <c r="I129" s="40"/>
      <c r="J129" s="191">
        <f>BK129</f>
        <v>0</v>
      </c>
      <c r="K129" s="40"/>
      <c r="L129" s="44"/>
      <c r="M129" s="103"/>
      <c r="N129" s="192"/>
      <c r="O129" s="104"/>
      <c r="P129" s="193">
        <f>P130+P157+P300</f>
        <v>0</v>
      </c>
      <c r="Q129" s="104"/>
      <c r="R129" s="193">
        <f>R130+R157+R300</f>
        <v>7.6961698199999997</v>
      </c>
      <c r="S129" s="104"/>
      <c r="T129" s="194">
        <f>T130+T157+T300</f>
        <v>3.2295340600000002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76</v>
      </c>
      <c r="AU129" s="17" t="s">
        <v>90</v>
      </c>
      <c r="BK129" s="195">
        <f>BK130+BK157+BK300</f>
        <v>0</v>
      </c>
    </row>
    <row r="130" s="12" customFormat="1" ht="25.92" customHeight="1">
      <c r="A130" s="12"/>
      <c r="B130" s="196"/>
      <c r="C130" s="197"/>
      <c r="D130" s="198" t="s">
        <v>76</v>
      </c>
      <c r="E130" s="199" t="s">
        <v>121</v>
      </c>
      <c r="F130" s="199" t="s">
        <v>122</v>
      </c>
      <c r="G130" s="197"/>
      <c r="H130" s="197"/>
      <c r="I130" s="200"/>
      <c r="J130" s="201">
        <f>BK130</f>
        <v>0</v>
      </c>
      <c r="K130" s="197"/>
      <c r="L130" s="202"/>
      <c r="M130" s="203"/>
      <c r="N130" s="204"/>
      <c r="O130" s="204"/>
      <c r="P130" s="205">
        <f>P131+P133+P151+P155</f>
        <v>0</v>
      </c>
      <c r="Q130" s="204"/>
      <c r="R130" s="205">
        <f>R131+R133+R151+R155</f>
        <v>2.8896717999999999</v>
      </c>
      <c r="S130" s="204"/>
      <c r="T130" s="206">
        <f>T131+T133+T151+T155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82</v>
      </c>
      <c r="AT130" s="208" t="s">
        <v>76</v>
      </c>
      <c r="AU130" s="208" t="s">
        <v>77</v>
      </c>
      <c r="AY130" s="207" t="s">
        <v>123</v>
      </c>
      <c r="BK130" s="209">
        <f>BK131+BK133+BK151+BK155</f>
        <v>0</v>
      </c>
    </row>
    <row r="131" s="12" customFormat="1" ht="22.8" customHeight="1">
      <c r="A131" s="12"/>
      <c r="B131" s="196"/>
      <c r="C131" s="197"/>
      <c r="D131" s="198" t="s">
        <v>76</v>
      </c>
      <c r="E131" s="210" t="s">
        <v>124</v>
      </c>
      <c r="F131" s="210" t="s">
        <v>125</v>
      </c>
      <c r="G131" s="197"/>
      <c r="H131" s="197"/>
      <c r="I131" s="200"/>
      <c r="J131" s="211">
        <f>BK131</f>
        <v>0</v>
      </c>
      <c r="K131" s="197"/>
      <c r="L131" s="202"/>
      <c r="M131" s="203"/>
      <c r="N131" s="204"/>
      <c r="O131" s="204"/>
      <c r="P131" s="205">
        <f>P132</f>
        <v>0</v>
      </c>
      <c r="Q131" s="204"/>
      <c r="R131" s="205">
        <f>R132</f>
        <v>0.019699999999999999</v>
      </c>
      <c r="S131" s="204"/>
      <c r="T131" s="206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7" t="s">
        <v>82</v>
      </c>
      <c r="AT131" s="208" t="s">
        <v>76</v>
      </c>
      <c r="AU131" s="208" t="s">
        <v>82</v>
      </c>
      <c r="AY131" s="207" t="s">
        <v>123</v>
      </c>
      <c r="BK131" s="209">
        <f>BK132</f>
        <v>0</v>
      </c>
    </row>
    <row r="132" s="2" customFormat="1" ht="24.15" customHeight="1">
      <c r="A132" s="38"/>
      <c r="B132" s="39"/>
      <c r="C132" s="212" t="s">
        <v>82</v>
      </c>
      <c r="D132" s="212" t="s">
        <v>126</v>
      </c>
      <c r="E132" s="213" t="s">
        <v>127</v>
      </c>
      <c r="F132" s="214" t="s">
        <v>128</v>
      </c>
      <c r="G132" s="215" t="s">
        <v>129</v>
      </c>
      <c r="H132" s="216">
        <v>1</v>
      </c>
      <c r="I132" s="217"/>
      <c r="J132" s="218">
        <f>ROUND(I132*H132,2)</f>
        <v>0</v>
      </c>
      <c r="K132" s="219"/>
      <c r="L132" s="44"/>
      <c r="M132" s="220" t="s">
        <v>1</v>
      </c>
      <c r="N132" s="221" t="s">
        <v>42</v>
      </c>
      <c r="O132" s="91"/>
      <c r="P132" s="222">
        <f>O132*H132</f>
        <v>0</v>
      </c>
      <c r="Q132" s="222">
        <v>0.019699999999999999</v>
      </c>
      <c r="R132" s="222">
        <f>Q132*H132</f>
        <v>0.019699999999999999</v>
      </c>
      <c r="S132" s="222">
        <v>0</v>
      </c>
      <c r="T132" s="223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4" t="s">
        <v>124</v>
      </c>
      <c r="AT132" s="224" t="s">
        <v>126</v>
      </c>
      <c r="AU132" s="224" t="s">
        <v>84</v>
      </c>
      <c r="AY132" s="17" t="s">
        <v>123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7" t="s">
        <v>82</v>
      </c>
      <c r="BK132" s="225">
        <f>ROUND(I132*H132,2)</f>
        <v>0</v>
      </c>
      <c r="BL132" s="17" t="s">
        <v>124</v>
      </c>
      <c r="BM132" s="224" t="s">
        <v>130</v>
      </c>
    </row>
    <row r="133" s="12" customFormat="1" ht="22.8" customHeight="1">
      <c r="A133" s="12"/>
      <c r="B133" s="196"/>
      <c r="C133" s="197"/>
      <c r="D133" s="198" t="s">
        <v>76</v>
      </c>
      <c r="E133" s="210" t="s">
        <v>131</v>
      </c>
      <c r="F133" s="210" t="s">
        <v>132</v>
      </c>
      <c r="G133" s="197"/>
      <c r="H133" s="197"/>
      <c r="I133" s="200"/>
      <c r="J133" s="211">
        <f>BK133</f>
        <v>0</v>
      </c>
      <c r="K133" s="197"/>
      <c r="L133" s="202"/>
      <c r="M133" s="203"/>
      <c r="N133" s="204"/>
      <c r="O133" s="204"/>
      <c r="P133" s="205">
        <f>SUM(P134:P150)</f>
        <v>0</v>
      </c>
      <c r="Q133" s="204"/>
      <c r="R133" s="205">
        <f>SUM(R134:R150)</f>
        <v>2.8655886000000002</v>
      </c>
      <c r="S133" s="204"/>
      <c r="T133" s="206">
        <f>SUM(T134:T150)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7" t="s">
        <v>82</v>
      </c>
      <c r="AT133" s="208" t="s">
        <v>76</v>
      </c>
      <c r="AU133" s="208" t="s">
        <v>82</v>
      </c>
      <c r="AY133" s="207" t="s">
        <v>123</v>
      </c>
      <c r="BK133" s="209">
        <f>SUM(BK134:BK150)</f>
        <v>0</v>
      </c>
    </row>
    <row r="134" s="2" customFormat="1" ht="37.8" customHeight="1">
      <c r="A134" s="38"/>
      <c r="B134" s="39"/>
      <c r="C134" s="212" t="s">
        <v>84</v>
      </c>
      <c r="D134" s="212" t="s">
        <v>126</v>
      </c>
      <c r="E134" s="213" t="s">
        <v>133</v>
      </c>
      <c r="F134" s="214" t="s">
        <v>134</v>
      </c>
      <c r="G134" s="215" t="s">
        <v>135</v>
      </c>
      <c r="H134" s="216">
        <v>93.138000000000005</v>
      </c>
      <c r="I134" s="217"/>
      <c r="J134" s="218">
        <f>ROUND(I134*H134,2)</f>
        <v>0</v>
      </c>
      <c r="K134" s="219"/>
      <c r="L134" s="44"/>
      <c r="M134" s="220" t="s">
        <v>1</v>
      </c>
      <c r="N134" s="221" t="s">
        <v>42</v>
      </c>
      <c r="O134" s="91"/>
      <c r="P134" s="222">
        <f>O134*H134</f>
        <v>0</v>
      </c>
      <c r="Q134" s="222">
        <v>0.030300000000000001</v>
      </c>
      <c r="R134" s="222">
        <f>Q134*H134</f>
        <v>2.8220814000000001</v>
      </c>
      <c r="S134" s="222">
        <v>0</v>
      </c>
      <c r="T134" s="223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4" t="s">
        <v>124</v>
      </c>
      <c r="AT134" s="224" t="s">
        <v>126</v>
      </c>
      <c r="AU134" s="224" t="s">
        <v>84</v>
      </c>
      <c r="AY134" s="17" t="s">
        <v>123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7" t="s">
        <v>82</v>
      </c>
      <c r="BK134" s="225">
        <f>ROUND(I134*H134,2)</f>
        <v>0</v>
      </c>
      <c r="BL134" s="17" t="s">
        <v>124</v>
      </c>
      <c r="BM134" s="224" t="s">
        <v>136</v>
      </c>
    </row>
    <row r="135" s="13" customFormat="1">
      <c r="A135" s="13"/>
      <c r="B135" s="226"/>
      <c r="C135" s="227"/>
      <c r="D135" s="228" t="s">
        <v>137</v>
      </c>
      <c r="E135" s="229" t="s">
        <v>1</v>
      </c>
      <c r="F135" s="230" t="s">
        <v>138</v>
      </c>
      <c r="G135" s="227"/>
      <c r="H135" s="229" t="s">
        <v>1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137</v>
      </c>
      <c r="AU135" s="236" t="s">
        <v>84</v>
      </c>
      <c r="AV135" s="13" t="s">
        <v>82</v>
      </c>
      <c r="AW135" s="13" t="s">
        <v>32</v>
      </c>
      <c r="AX135" s="13" t="s">
        <v>77</v>
      </c>
      <c r="AY135" s="236" t="s">
        <v>123</v>
      </c>
    </row>
    <row r="136" s="14" customFormat="1">
      <c r="A136" s="14"/>
      <c r="B136" s="237"/>
      <c r="C136" s="238"/>
      <c r="D136" s="228" t="s">
        <v>137</v>
      </c>
      <c r="E136" s="239" t="s">
        <v>1</v>
      </c>
      <c r="F136" s="240" t="s">
        <v>139</v>
      </c>
      <c r="G136" s="238"/>
      <c r="H136" s="241">
        <v>93.138000000000005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137</v>
      </c>
      <c r="AU136" s="247" t="s">
        <v>84</v>
      </c>
      <c r="AV136" s="14" t="s">
        <v>84</v>
      </c>
      <c r="AW136" s="14" t="s">
        <v>32</v>
      </c>
      <c r="AX136" s="14" t="s">
        <v>82</v>
      </c>
      <c r="AY136" s="247" t="s">
        <v>123</v>
      </c>
    </row>
    <row r="137" s="2" customFormat="1" ht="24.15" customHeight="1">
      <c r="A137" s="38"/>
      <c r="B137" s="39"/>
      <c r="C137" s="212" t="s">
        <v>140</v>
      </c>
      <c r="D137" s="212" t="s">
        <v>126</v>
      </c>
      <c r="E137" s="213" t="s">
        <v>141</v>
      </c>
      <c r="F137" s="214" t="s">
        <v>142</v>
      </c>
      <c r="G137" s="215" t="s">
        <v>135</v>
      </c>
      <c r="H137" s="216">
        <v>172.63999999999999</v>
      </c>
      <c r="I137" s="217"/>
      <c r="J137" s="218">
        <f>ROUND(I137*H137,2)</f>
        <v>0</v>
      </c>
      <c r="K137" s="219"/>
      <c r="L137" s="44"/>
      <c r="M137" s="220" t="s">
        <v>1</v>
      </c>
      <c r="N137" s="221" t="s">
        <v>42</v>
      </c>
      <c r="O137" s="91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4" t="s">
        <v>124</v>
      </c>
      <c r="AT137" s="224" t="s">
        <v>126</v>
      </c>
      <c r="AU137" s="224" t="s">
        <v>84</v>
      </c>
      <c r="AY137" s="17" t="s">
        <v>123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7" t="s">
        <v>82</v>
      </c>
      <c r="BK137" s="225">
        <f>ROUND(I137*H137,2)</f>
        <v>0</v>
      </c>
      <c r="BL137" s="17" t="s">
        <v>124</v>
      </c>
      <c r="BM137" s="224" t="s">
        <v>143</v>
      </c>
    </row>
    <row r="138" s="13" customFormat="1">
      <c r="A138" s="13"/>
      <c r="B138" s="226"/>
      <c r="C138" s="227"/>
      <c r="D138" s="228" t="s">
        <v>137</v>
      </c>
      <c r="E138" s="229" t="s">
        <v>1</v>
      </c>
      <c r="F138" s="230" t="s">
        <v>144</v>
      </c>
      <c r="G138" s="227"/>
      <c r="H138" s="229" t="s">
        <v>1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137</v>
      </c>
      <c r="AU138" s="236" t="s">
        <v>84</v>
      </c>
      <c r="AV138" s="13" t="s">
        <v>82</v>
      </c>
      <c r="AW138" s="13" t="s">
        <v>32</v>
      </c>
      <c r="AX138" s="13" t="s">
        <v>77</v>
      </c>
      <c r="AY138" s="236" t="s">
        <v>123</v>
      </c>
    </row>
    <row r="139" s="14" customFormat="1">
      <c r="A139" s="14"/>
      <c r="B139" s="237"/>
      <c r="C139" s="238"/>
      <c r="D139" s="228" t="s">
        <v>137</v>
      </c>
      <c r="E139" s="239" t="s">
        <v>1</v>
      </c>
      <c r="F139" s="240" t="s">
        <v>145</v>
      </c>
      <c r="G139" s="238"/>
      <c r="H139" s="241">
        <v>36.485999999999997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137</v>
      </c>
      <c r="AU139" s="247" t="s">
        <v>84</v>
      </c>
      <c r="AV139" s="14" t="s">
        <v>84</v>
      </c>
      <c r="AW139" s="14" t="s">
        <v>32</v>
      </c>
      <c r="AX139" s="14" t="s">
        <v>77</v>
      </c>
      <c r="AY139" s="247" t="s">
        <v>123</v>
      </c>
    </row>
    <row r="140" s="13" customFormat="1">
      <c r="A140" s="13"/>
      <c r="B140" s="226"/>
      <c r="C140" s="227"/>
      <c r="D140" s="228" t="s">
        <v>137</v>
      </c>
      <c r="E140" s="229" t="s">
        <v>1</v>
      </c>
      <c r="F140" s="230" t="s">
        <v>146</v>
      </c>
      <c r="G140" s="227"/>
      <c r="H140" s="229" t="s">
        <v>1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137</v>
      </c>
      <c r="AU140" s="236" t="s">
        <v>84</v>
      </c>
      <c r="AV140" s="13" t="s">
        <v>82</v>
      </c>
      <c r="AW140" s="13" t="s">
        <v>32</v>
      </c>
      <c r="AX140" s="13" t="s">
        <v>77</v>
      </c>
      <c r="AY140" s="236" t="s">
        <v>123</v>
      </c>
    </row>
    <row r="141" s="14" customFormat="1">
      <c r="A141" s="14"/>
      <c r="B141" s="237"/>
      <c r="C141" s="238"/>
      <c r="D141" s="228" t="s">
        <v>137</v>
      </c>
      <c r="E141" s="239" t="s">
        <v>1</v>
      </c>
      <c r="F141" s="240" t="s">
        <v>147</v>
      </c>
      <c r="G141" s="238"/>
      <c r="H141" s="241">
        <v>136.154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137</v>
      </c>
      <c r="AU141" s="247" t="s">
        <v>84</v>
      </c>
      <c r="AV141" s="14" t="s">
        <v>84</v>
      </c>
      <c r="AW141" s="14" t="s">
        <v>32</v>
      </c>
      <c r="AX141" s="14" t="s">
        <v>77</v>
      </c>
      <c r="AY141" s="247" t="s">
        <v>123</v>
      </c>
    </row>
    <row r="142" s="15" customFormat="1">
      <c r="A142" s="15"/>
      <c r="B142" s="248"/>
      <c r="C142" s="249"/>
      <c r="D142" s="228" t="s">
        <v>137</v>
      </c>
      <c r="E142" s="250" t="s">
        <v>1</v>
      </c>
      <c r="F142" s="251" t="s">
        <v>148</v>
      </c>
      <c r="G142" s="249"/>
      <c r="H142" s="252">
        <v>172.63999999999999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8" t="s">
        <v>137</v>
      </c>
      <c r="AU142" s="258" t="s">
        <v>84</v>
      </c>
      <c r="AV142" s="15" t="s">
        <v>124</v>
      </c>
      <c r="AW142" s="15" t="s">
        <v>32</v>
      </c>
      <c r="AX142" s="15" t="s">
        <v>82</v>
      </c>
      <c r="AY142" s="258" t="s">
        <v>123</v>
      </c>
    </row>
    <row r="143" s="2" customFormat="1" ht="16.5" customHeight="1">
      <c r="A143" s="38"/>
      <c r="B143" s="39"/>
      <c r="C143" s="212" t="s">
        <v>124</v>
      </c>
      <c r="D143" s="212" t="s">
        <v>126</v>
      </c>
      <c r="E143" s="213" t="s">
        <v>149</v>
      </c>
      <c r="F143" s="214" t="s">
        <v>150</v>
      </c>
      <c r="G143" s="215" t="s">
        <v>135</v>
      </c>
      <c r="H143" s="216">
        <v>131.84</v>
      </c>
      <c r="I143" s="217"/>
      <c r="J143" s="218">
        <f>ROUND(I143*H143,2)</f>
        <v>0</v>
      </c>
      <c r="K143" s="219"/>
      <c r="L143" s="44"/>
      <c r="M143" s="220" t="s">
        <v>1</v>
      </c>
      <c r="N143" s="221" t="s">
        <v>42</v>
      </c>
      <c r="O143" s="91"/>
      <c r="P143" s="222">
        <f>O143*H143</f>
        <v>0</v>
      </c>
      <c r="Q143" s="222">
        <v>0.00033</v>
      </c>
      <c r="R143" s="222">
        <f>Q143*H143</f>
        <v>0.043507200000000003</v>
      </c>
      <c r="S143" s="222">
        <v>0</v>
      </c>
      <c r="T143" s="22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4" t="s">
        <v>124</v>
      </c>
      <c r="AT143" s="224" t="s">
        <v>126</v>
      </c>
      <c r="AU143" s="224" t="s">
        <v>84</v>
      </c>
      <c r="AY143" s="17" t="s">
        <v>123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7" t="s">
        <v>82</v>
      </c>
      <c r="BK143" s="225">
        <f>ROUND(I143*H143,2)</f>
        <v>0</v>
      </c>
      <c r="BL143" s="17" t="s">
        <v>124</v>
      </c>
      <c r="BM143" s="224" t="s">
        <v>151</v>
      </c>
    </row>
    <row r="144" s="13" customFormat="1">
      <c r="A144" s="13"/>
      <c r="B144" s="226"/>
      <c r="C144" s="227"/>
      <c r="D144" s="228" t="s">
        <v>137</v>
      </c>
      <c r="E144" s="229" t="s">
        <v>1</v>
      </c>
      <c r="F144" s="230" t="s">
        <v>152</v>
      </c>
      <c r="G144" s="227"/>
      <c r="H144" s="229" t="s">
        <v>1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137</v>
      </c>
      <c r="AU144" s="236" t="s">
        <v>84</v>
      </c>
      <c r="AV144" s="13" t="s">
        <v>82</v>
      </c>
      <c r="AW144" s="13" t="s">
        <v>32</v>
      </c>
      <c r="AX144" s="13" t="s">
        <v>77</v>
      </c>
      <c r="AY144" s="236" t="s">
        <v>123</v>
      </c>
    </row>
    <row r="145" s="14" customFormat="1">
      <c r="A145" s="14"/>
      <c r="B145" s="237"/>
      <c r="C145" s="238"/>
      <c r="D145" s="228" t="s">
        <v>137</v>
      </c>
      <c r="E145" s="239" t="s">
        <v>1</v>
      </c>
      <c r="F145" s="240" t="s">
        <v>153</v>
      </c>
      <c r="G145" s="238"/>
      <c r="H145" s="241">
        <v>22.260000000000002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137</v>
      </c>
      <c r="AU145" s="247" t="s">
        <v>84</v>
      </c>
      <c r="AV145" s="14" t="s">
        <v>84</v>
      </c>
      <c r="AW145" s="14" t="s">
        <v>32</v>
      </c>
      <c r="AX145" s="14" t="s">
        <v>77</v>
      </c>
      <c r="AY145" s="247" t="s">
        <v>123</v>
      </c>
    </row>
    <row r="146" s="13" customFormat="1">
      <c r="A146" s="13"/>
      <c r="B146" s="226"/>
      <c r="C146" s="227"/>
      <c r="D146" s="228" t="s">
        <v>137</v>
      </c>
      <c r="E146" s="229" t="s">
        <v>1</v>
      </c>
      <c r="F146" s="230" t="s">
        <v>154</v>
      </c>
      <c r="G146" s="227"/>
      <c r="H146" s="229" t="s">
        <v>1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137</v>
      </c>
      <c r="AU146" s="236" t="s">
        <v>84</v>
      </c>
      <c r="AV146" s="13" t="s">
        <v>82</v>
      </c>
      <c r="AW146" s="13" t="s">
        <v>32</v>
      </c>
      <c r="AX146" s="13" t="s">
        <v>77</v>
      </c>
      <c r="AY146" s="236" t="s">
        <v>123</v>
      </c>
    </row>
    <row r="147" s="14" customFormat="1">
      <c r="A147" s="14"/>
      <c r="B147" s="237"/>
      <c r="C147" s="238"/>
      <c r="D147" s="228" t="s">
        <v>137</v>
      </c>
      <c r="E147" s="239" t="s">
        <v>1</v>
      </c>
      <c r="F147" s="240" t="s">
        <v>155</v>
      </c>
      <c r="G147" s="238"/>
      <c r="H147" s="241">
        <v>74.409999999999997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137</v>
      </c>
      <c r="AU147" s="247" t="s">
        <v>84</v>
      </c>
      <c r="AV147" s="14" t="s">
        <v>84</v>
      </c>
      <c r="AW147" s="14" t="s">
        <v>32</v>
      </c>
      <c r="AX147" s="14" t="s">
        <v>77</v>
      </c>
      <c r="AY147" s="247" t="s">
        <v>123</v>
      </c>
    </row>
    <row r="148" s="13" customFormat="1">
      <c r="A148" s="13"/>
      <c r="B148" s="226"/>
      <c r="C148" s="227"/>
      <c r="D148" s="228" t="s">
        <v>137</v>
      </c>
      <c r="E148" s="229" t="s">
        <v>1</v>
      </c>
      <c r="F148" s="230" t="s">
        <v>156</v>
      </c>
      <c r="G148" s="227"/>
      <c r="H148" s="229" t="s">
        <v>1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137</v>
      </c>
      <c r="AU148" s="236" t="s">
        <v>84</v>
      </c>
      <c r="AV148" s="13" t="s">
        <v>82</v>
      </c>
      <c r="AW148" s="13" t="s">
        <v>32</v>
      </c>
      <c r="AX148" s="13" t="s">
        <v>77</v>
      </c>
      <c r="AY148" s="236" t="s">
        <v>123</v>
      </c>
    </row>
    <row r="149" s="14" customFormat="1">
      <c r="A149" s="14"/>
      <c r="B149" s="237"/>
      <c r="C149" s="238"/>
      <c r="D149" s="228" t="s">
        <v>137</v>
      </c>
      <c r="E149" s="239" t="s">
        <v>1</v>
      </c>
      <c r="F149" s="240" t="s">
        <v>157</v>
      </c>
      <c r="G149" s="238"/>
      <c r="H149" s="241">
        <v>35.170000000000002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137</v>
      </c>
      <c r="AU149" s="247" t="s">
        <v>84</v>
      </c>
      <c r="AV149" s="14" t="s">
        <v>84</v>
      </c>
      <c r="AW149" s="14" t="s">
        <v>32</v>
      </c>
      <c r="AX149" s="14" t="s">
        <v>77</v>
      </c>
      <c r="AY149" s="247" t="s">
        <v>123</v>
      </c>
    </row>
    <row r="150" s="15" customFormat="1">
      <c r="A150" s="15"/>
      <c r="B150" s="248"/>
      <c r="C150" s="249"/>
      <c r="D150" s="228" t="s">
        <v>137</v>
      </c>
      <c r="E150" s="250" t="s">
        <v>1</v>
      </c>
      <c r="F150" s="251" t="s">
        <v>148</v>
      </c>
      <c r="G150" s="249"/>
      <c r="H150" s="252">
        <v>131.84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8" t="s">
        <v>137</v>
      </c>
      <c r="AU150" s="258" t="s">
        <v>84</v>
      </c>
      <c r="AV150" s="15" t="s">
        <v>124</v>
      </c>
      <c r="AW150" s="15" t="s">
        <v>32</v>
      </c>
      <c r="AX150" s="15" t="s">
        <v>82</v>
      </c>
      <c r="AY150" s="258" t="s">
        <v>123</v>
      </c>
    </row>
    <row r="151" s="12" customFormat="1" ht="22.8" customHeight="1">
      <c r="A151" s="12"/>
      <c r="B151" s="196"/>
      <c r="C151" s="197"/>
      <c r="D151" s="198" t="s">
        <v>76</v>
      </c>
      <c r="E151" s="210" t="s">
        <v>158</v>
      </c>
      <c r="F151" s="210" t="s">
        <v>159</v>
      </c>
      <c r="G151" s="197"/>
      <c r="H151" s="197"/>
      <c r="I151" s="200"/>
      <c r="J151" s="211">
        <f>BK151</f>
        <v>0</v>
      </c>
      <c r="K151" s="197"/>
      <c r="L151" s="202"/>
      <c r="M151" s="203"/>
      <c r="N151" s="204"/>
      <c r="O151" s="204"/>
      <c r="P151" s="205">
        <f>SUM(P152:P154)</f>
        <v>0</v>
      </c>
      <c r="Q151" s="204"/>
      <c r="R151" s="205">
        <f>SUM(R152:R154)</f>
        <v>0.0043832000000000003</v>
      </c>
      <c r="S151" s="204"/>
      <c r="T151" s="206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7" t="s">
        <v>82</v>
      </c>
      <c r="AT151" s="208" t="s">
        <v>76</v>
      </c>
      <c r="AU151" s="208" t="s">
        <v>82</v>
      </c>
      <c r="AY151" s="207" t="s">
        <v>123</v>
      </c>
      <c r="BK151" s="209">
        <f>SUM(BK152:BK154)</f>
        <v>0</v>
      </c>
    </row>
    <row r="152" s="2" customFormat="1" ht="24.15" customHeight="1">
      <c r="A152" s="38"/>
      <c r="B152" s="39"/>
      <c r="C152" s="212" t="s">
        <v>160</v>
      </c>
      <c r="D152" s="212" t="s">
        <v>126</v>
      </c>
      <c r="E152" s="213" t="s">
        <v>161</v>
      </c>
      <c r="F152" s="214" t="s">
        <v>162</v>
      </c>
      <c r="G152" s="215" t="s">
        <v>135</v>
      </c>
      <c r="H152" s="216">
        <v>109.58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42</v>
      </c>
      <c r="O152" s="91"/>
      <c r="P152" s="222">
        <f>O152*H152</f>
        <v>0</v>
      </c>
      <c r="Q152" s="222">
        <v>4.0000000000000003E-05</v>
      </c>
      <c r="R152" s="222">
        <f>Q152*H152</f>
        <v>0.0043832000000000003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124</v>
      </c>
      <c r="AT152" s="224" t="s">
        <v>126</v>
      </c>
      <c r="AU152" s="224" t="s">
        <v>84</v>
      </c>
      <c r="AY152" s="17" t="s">
        <v>123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82</v>
      </c>
      <c r="BK152" s="225">
        <f>ROUND(I152*H152,2)</f>
        <v>0</v>
      </c>
      <c r="BL152" s="17" t="s">
        <v>124</v>
      </c>
      <c r="BM152" s="224" t="s">
        <v>163</v>
      </c>
    </row>
    <row r="153" s="14" customFormat="1">
      <c r="A153" s="14"/>
      <c r="B153" s="237"/>
      <c r="C153" s="238"/>
      <c r="D153" s="228" t="s">
        <v>137</v>
      </c>
      <c r="E153" s="239" t="s">
        <v>1</v>
      </c>
      <c r="F153" s="240" t="s">
        <v>164</v>
      </c>
      <c r="G153" s="238"/>
      <c r="H153" s="241">
        <v>109.58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137</v>
      </c>
      <c r="AU153" s="247" t="s">
        <v>84</v>
      </c>
      <c r="AV153" s="14" t="s">
        <v>84</v>
      </c>
      <c r="AW153" s="14" t="s">
        <v>32</v>
      </c>
      <c r="AX153" s="14" t="s">
        <v>82</v>
      </c>
      <c r="AY153" s="247" t="s">
        <v>123</v>
      </c>
    </row>
    <row r="154" s="2" customFormat="1" ht="16.5" customHeight="1">
      <c r="A154" s="38"/>
      <c r="B154" s="39"/>
      <c r="C154" s="212" t="s">
        <v>131</v>
      </c>
      <c r="D154" s="212" t="s">
        <v>126</v>
      </c>
      <c r="E154" s="213" t="s">
        <v>165</v>
      </c>
      <c r="F154" s="214" t="s">
        <v>166</v>
      </c>
      <c r="G154" s="215" t="s">
        <v>167</v>
      </c>
      <c r="H154" s="216">
        <v>5</v>
      </c>
      <c r="I154" s="217"/>
      <c r="J154" s="218">
        <f>ROUND(I154*H154,2)</f>
        <v>0</v>
      </c>
      <c r="K154" s="219"/>
      <c r="L154" s="44"/>
      <c r="M154" s="220" t="s">
        <v>1</v>
      </c>
      <c r="N154" s="221" t="s">
        <v>42</v>
      </c>
      <c r="O154" s="91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124</v>
      </c>
      <c r="AT154" s="224" t="s">
        <v>126</v>
      </c>
      <c r="AU154" s="224" t="s">
        <v>84</v>
      </c>
      <c r="AY154" s="17" t="s">
        <v>123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82</v>
      </c>
      <c r="BK154" s="225">
        <f>ROUND(I154*H154,2)</f>
        <v>0</v>
      </c>
      <c r="BL154" s="17" t="s">
        <v>124</v>
      </c>
      <c r="BM154" s="224" t="s">
        <v>168</v>
      </c>
    </row>
    <row r="155" s="12" customFormat="1" ht="22.8" customHeight="1">
      <c r="A155" s="12"/>
      <c r="B155" s="196"/>
      <c r="C155" s="197"/>
      <c r="D155" s="198" t="s">
        <v>76</v>
      </c>
      <c r="E155" s="210" t="s">
        <v>169</v>
      </c>
      <c r="F155" s="210" t="s">
        <v>170</v>
      </c>
      <c r="G155" s="197"/>
      <c r="H155" s="197"/>
      <c r="I155" s="200"/>
      <c r="J155" s="211">
        <f>BK155</f>
        <v>0</v>
      </c>
      <c r="K155" s="197"/>
      <c r="L155" s="202"/>
      <c r="M155" s="203"/>
      <c r="N155" s="204"/>
      <c r="O155" s="204"/>
      <c r="P155" s="205">
        <f>P156</f>
        <v>0</v>
      </c>
      <c r="Q155" s="204"/>
      <c r="R155" s="205">
        <f>R156</f>
        <v>0</v>
      </c>
      <c r="S155" s="204"/>
      <c r="T155" s="206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7" t="s">
        <v>82</v>
      </c>
      <c r="AT155" s="208" t="s">
        <v>76</v>
      </c>
      <c r="AU155" s="208" t="s">
        <v>82</v>
      </c>
      <c r="AY155" s="207" t="s">
        <v>123</v>
      </c>
      <c r="BK155" s="209">
        <f>BK156</f>
        <v>0</v>
      </c>
    </row>
    <row r="156" s="2" customFormat="1" ht="21.75" customHeight="1">
      <c r="A156" s="38"/>
      <c r="B156" s="39"/>
      <c r="C156" s="212" t="s">
        <v>171</v>
      </c>
      <c r="D156" s="212" t="s">
        <v>126</v>
      </c>
      <c r="E156" s="213" t="s">
        <v>172</v>
      </c>
      <c r="F156" s="214" t="s">
        <v>173</v>
      </c>
      <c r="G156" s="215" t="s">
        <v>174</v>
      </c>
      <c r="H156" s="216">
        <v>2.8900000000000001</v>
      </c>
      <c r="I156" s="217"/>
      <c r="J156" s="218">
        <f>ROUND(I156*H156,2)</f>
        <v>0</v>
      </c>
      <c r="K156" s="219"/>
      <c r="L156" s="44"/>
      <c r="M156" s="220" t="s">
        <v>1</v>
      </c>
      <c r="N156" s="221" t="s">
        <v>42</v>
      </c>
      <c r="O156" s="91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124</v>
      </c>
      <c r="AT156" s="224" t="s">
        <v>126</v>
      </c>
      <c r="AU156" s="224" t="s">
        <v>84</v>
      </c>
      <c r="AY156" s="17" t="s">
        <v>123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82</v>
      </c>
      <c r="BK156" s="225">
        <f>ROUND(I156*H156,2)</f>
        <v>0</v>
      </c>
      <c r="BL156" s="17" t="s">
        <v>124</v>
      </c>
      <c r="BM156" s="224" t="s">
        <v>175</v>
      </c>
    </row>
    <row r="157" s="12" customFormat="1" ht="25.92" customHeight="1">
      <c r="A157" s="12"/>
      <c r="B157" s="196"/>
      <c r="C157" s="197"/>
      <c r="D157" s="198" t="s">
        <v>76</v>
      </c>
      <c r="E157" s="199" t="s">
        <v>176</v>
      </c>
      <c r="F157" s="199" t="s">
        <v>177</v>
      </c>
      <c r="G157" s="197"/>
      <c r="H157" s="197"/>
      <c r="I157" s="200"/>
      <c r="J157" s="201">
        <f>BK157</f>
        <v>0</v>
      </c>
      <c r="K157" s="197"/>
      <c r="L157" s="202"/>
      <c r="M157" s="203"/>
      <c r="N157" s="204"/>
      <c r="O157" s="204"/>
      <c r="P157" s="205">
        <f>P158+P173+P179+P210+P219+P232+P256+P268</f>
        <v>0</v>
      </c>
      <c r="Q157" s="204"/>
      <c r="R157" s="205">
        <f>R158+R173+R179+R210+R219+R232+R256+R268</f>
        <v>4.8064980199999994</v>
      </c>
      <c r="S157" s="204"/>
      <c r="T157" s="206">
        <f>T158+T173+T179+T210+T219+T232+T256+T268</f>
        <v>3.2295340600000002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7" t="s">
        <v>84</v>
      </c>
      <c r="AT157" s="208" t="s">
        <v>76</v>
      </c>
      <c r="AU157" s="208" t="s">
        <v>77</v>
      </c>
      <c r="AY157" s="207" t="s">
        <v>123</v>
      </c>
      <c r="BK157" s="209">
        <f>BK158+BK173+BK179+BK210+BK219+BK232+BK256+BK268</f>
        <v>0</v>
      </c>
    </row>
    <row r="158" s="12" customFormat="1" ht="22.8" customHeight="1">
      <c r="A158" s="12"/>
      <c r="B158" s="196"/>
      <c r="C158" s="197"/>
      <c r="D158" s="198" t="s">
        <v>76</v>
      </c>
      <c r="E158" s="210" t="s">
        <v>178</v>
      </c>
      <c r="F158" s="210" t="s">
        <v>179</v>
      </c>
      <c r="G158" s="197"/>
      <c r="H158" s="197"/>
      <c r="I158" s="200"/>
      <c r="J158" s="211">
        <f>BK158</f>
        <v>0</v>
      </c>
      <c r="K158" s="197"/>
      <c r="L158" s="202"/>
      <c r="M158" s="203"/>
      <c r="N158" s="204"/>
      <c r="O158" s="204"/>
      <c r="P158" s="205">
        <f>SUM(P159:P172)</f>
        <v>0</v>
      </c>
      <c r="Q158" s="204"/>
      <c r="R158" s="205">
        <f>SUM(R159:R172)</f>
        <v>0</v>
      </c>
      <c r="S158" s="204"/>
      <c r="T158" s="206">
        <f>SUM(T159:T172)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7" t="s">
        <v>84</v>
      </c>
      <c r="AT158" s="208" t="s">
        <v>76</v>
      </c>
      <c r="AU158" s="208" t="s">
        <v>82</v>
      </c>
      <c r="AY158" s="207" t="s">
        <v>123</v>
      </c>
      <c r="BK158" s="209">
        <f>SUM(BK159:BK172)</f>
        <v>0</v>
      </c>
    </row>
    <row r="159" s="2" customFormat="1" ht="24.15" customHeight="1">
      <c r="A159" s="38"/>
      <c r="B159" s="39"/>
      <c r="C159" s="212" t="s">
        <v>180</v>
      </c>
      <c r="D159" s="212" t="s">
        <v>126</v>
      </c>
      <c r="E159" s="213" t="s">
        <v>181</v>
      </c>
      <c r="F159" s="214" t="s">
        <v>182</v>
      </c>
      <c r="G159" s="215" t="s">
        <v>183</v>
      </c>
      <c r="H159" s="216">
        <v>400</v>
      </c>
      <c r="I159" s="217"/>
      <c r="J159" s="218">
        <f>ROUND(I159*H159,2)</f>
        <v>0</v>
      </c>
      <c r="K159" s="219"/>
      <c r="L159" s="44"/>
      <c r="M159" s="220" t="s">
        <v>1</v>
      </c>
      <c r="N159" s="221" t="s">
        <v>42</v>
      </c>
      <c r="O159" s="91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4" t="s">
        <v>184</v>
      </c>
      <c r="AT159" s="224" t="s">
        <v>126</v>
      </c>
      <c r="AU159" s="224" t="s">
        <v>84</v>
      </c>
      <c r="AY159" s="17" t="s">
        <v>123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7" t="s">
        <v>82</v>
      </c>
      <c r="BK159" s="225">
        <f>ROUND(I159*H159,2)</f>
        <v>0</v>
      </c>
      <c r="BL159" s="17" t="s">
        <v>184</v>
      </c>
      <c r="BM159" s="224" t="s">
        <v>185</v>
      </c>
    </row>
    <row r="160" s="2" customFormat="1" ht="16.5" customHeight="1">
      <c r="A160" s="38"/>
      <c r="B160" s="39"/>
      <c r="C160" s="259" t="s">
        <v>158</v>
      </c>
      <c r="D160" s="259" t="s">
        <v>186</v>
      </c>
      <c r="E160" s="260" t="s">
        <v>187</v>
      </c>
      <c r="F160" s="261" t="s">
        <v>188</v>
      </c>
      <c r="G160" s="262" t="s">
        <v>183</v>
      </c>
      <c r="H160" s="263">
        <v>400</v>
      </c>
      <c r="I160" s="264"/>
      <c r="J160" s="265">
        <f>ROUND(I160*H160,2)</f>
        <v>0</v>
      </c>
      <c r="K160" s="266"/>
      <c r="L160" s="267"/>
      <c r="M160" s="268" t="s">
        <v>1</v>
      </c>
      <c r="N160" s="269" t="s">
        <v>42</v>
      </c>
      <c r="O160" s="91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189</v>
      </c>
      <c r="AT160" s="224" t="s">
        <v>186</v>
      </c>
      <c r="AU160" s="224" t="s">
        <v>84</v>
      </c>
      <c r="AY160" s="17" t="s">
        <v>123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82</v>
      </c>
      <c r="BK160" s="225">
        <f>ROUND(I160*H160,2)</f>
        <v>0</v>
      </c>
      <c r="BL160" s="17" t="s">
        <v>184</v>
      </c>
      <c r="BM160" s="224" t="s">
        <v>190</v>
      </c>
    </row>
    <row r="161" s="2" customFormat="1" ht="21.75" customHeight="1">
      <c r="A161" s="38"/>
      <c r="B161" s="39"/>
      <c r="C161" s="212" t="s">
        <v>191</v>
      </c>
      <c r="D161" s="212" t="s">
        <v>126</v>
      </c>
      <c r="E161" s="213" t="s">
        <v>192</v>
      </c>
      <c r="F161" s="214" t="s">
        <v>193</v>
      </c>
      <c r="G161" s="215" t="s">
        <v>183</v>
      </c>
      <c r="H161" s="216">
        <v>1150</v>
      </c>
      <c r="I161" s="217"/>
      <c r="J161" s="218">
        <f>ROUND(I161*H161,2)</f>
        <v>0</v>
      </c>
      <c r="K161" s="219"/>
      <c r="L161" s="44"/>
      <c r="M161" s="220" t="s">
        <v>1</v>
      </c>
      <c r="N161" s="221" t="s">
        <v>42</v>
      </c>
      <c r="O161" s="91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4" t="s">
        <v>184</v>
      </c>
      <c r="AT161" s="224" t="s">
        <v>126</v>
      </c>
      <c r="AU161" s="224" t="s">
        <v>84</v>
      </c>
      <c r="AY161" s="17" t="s">
        <v>123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7" t="s">
        <v>82</v>
      </c>
      <c r="BK161" s="225">
        <f>ROUND(I161*H161,2)</f>
        <v>0</v>
      </c>
      <c r="BL161" s="17" t="s">
        <v>184</v>
      </c>
      <c r="BM161" s="224" t="s">
        <v>194</v>
      </c>
    </row>
    <row r="162" s="2" customFormat="1" ht="16.5" customHeight="1">
      <c r="A162" s="38"/>
      <c r="B162" s="39"/>
      <c r="C162" s="259" t="s">
        <v>195</v>
      </c>
      <c r="D162" s="259" t="s">
        <v>186</v>
      </c>
      <c r="E162" s="260" t="s">
        <v>196</v>
      </c>
      <c r="F162" s="261" t="s">
        <v>197</v>
      </c>
      <c r="G162" s="262" t="s">
        <v>183</v>
      </c>
      <c r="H162" s="263">
        <v>1150</v>
      </c>
      <c r="I162" s="264"/>
      <c r="J162" s="265">
        <f>ROUND(I162*H162,2)</f>
        <v>0</v>
      </c>
      <c r="K162" s="266"/>
      <c r="L162" s="267"/>
      <c r="M162" s="268" t="s">
        <v>1</v>
      </c>
      <c r="N162" s="269" t="s">
        <v>42</v>
      </c>
      <c r="O162" s="91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189</v>
      </c>
      <c r="AT162" s="224" t="s">
        <v>186</v>
      </c>
      <c r="AU162" s="224" t="s">
        <v>84</v>
      </c>
      <c r="AY162" s="17" t="s">
        <v>123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82</v>
      </c>
      <c r="BK162" s="225">
        <f>ROUND(I162*H162,2)</f>
        <v>0</v>
      </c>
      <c r="BL162" s="17" t="s">
        <v>184</v>
      </c>
      <c r="BM162" s="224" t="s">
        <v>198</v>
      </c>
    </row>
    <row r="163" s="2" customFormat="1" ht="16.5" customHeight="1">
      <c r="A163" s="38"/>
      <c r="B163" s="39"/>
      <c r="C163" s="212" t="s">
        <v>199</v>
      </c>
      <c r="D163" s="212" t="s">
        <v>126</v>
      </c>
      <c r="E163" s="213" t="s">
        <v>200</v>
      </c>
      <c r="F163" s="214" t="s">
        <v>201</v>
      </c>
      <c r="G163" s="215" t="s">
        <v>129</v>
      </c>
      <c r="H163" s="216">
        <v>7</v>
      </c>
      <c r="I163" s="217"/>
      <c r="J163" s="218">
        <f>ROUND(I163*H163,2)</f>
        <v>0</v>
      </c>
      <c r="K163" s="219"/>
      <c r="L163" s="44"/>
      <c r="M163" s="220" t="s">
        <v>1</v>
      </c>
      <c r="N163" s="221" t="s">
        <v>42</v>
      </c>
      <c r="O163" s="91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4" t="s">
        <v>184</v>
      </c>
      <c r="AT163" s="224" t="s">
        <v>126</v>
      </c>
      <c r="AU163" s="224" t="s">
        <v>84</v>
      </c>
      <c r="AY163" s="17" t="s">
        <v>123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7" t="s">
        <v>82</v>
      </c>
      <c r="BK163" s="225">
        <f>ROUND(I163*H163,2)</f>
        <v>0</v>
      </c>
      <c r="BL163" s="17" t="s">
        <v>184</v>
      </c>
      <c r="BM163" s="224" t="s">
        <v>202</v>
      </c>
    </row>
    <row r="164" s="2" customFormat="1" ht="16.5" customHeight="1">
      <c r="A164" s="38"/>
      <c r="B164" s="39"/>
      <c r="C164" s="259" t="s">
        <v>203</v>
      </c>
      <c r="D164" s="259" t="s">
        <v>186</v>
      </c>
      <c r="E164" s="260" t="s">
        <v>204</v>
      </c>
      <c r="F164" s="261" t="s">
        <v>205</v>
      </c>
      <c r="G164" s="262" t="s">
        <v>129</v>
      </c>
      <c r="H164" s="263">
        <v>7</v>
      </c>
      <c r="I164" s="264"/>
      <c r="J164" s="265">
        <f>ROUND(I164*H164,2)</f>
        <v>0</v>
      </c>
      <c r="K164" s="266"/>
      <c r="L164" s="267"/>
      <c r="M164" s="268" t="s">
        <v>1</v>
      </c>
      <c r="N164" s="269" t="s">
        <v>42</v>
      </c>
      <c r="O164" s="91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4" t="s">
        <v>189</v>
      </c>
      <c r="AT164" s="224" t="s">
        <v>186</v>
      </c>
      <c r="AU164" s="224" t="s">
        <v>84</v>
      </c>
      <c r="AY164" s="17" t="s">
        <v>123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7" t="s">
        <v>82</v>
      </c>
      <c r="BK164" s="225">
        <f>ROUND(I164*H164,2)</f>
        <v>0</v>
      </c>
      <c r="BL164" s="17" t="s">
        <v>184</v>
      </c>
      <c r="BM164" s="224" t="s">
        <v>206</v>
      </c>
    </row>
    <row r="165" s="2" customFormat="1" ht="16.5" customHeight="1">
      <c r="A165" s="38"/>
      <c r="B165" s="39"/>
      <c r="C165" s="259" t="s">
        <v>207</v>
      </c>
      <c r="D165" s="259" t="s">
        <v>186</v>
      </c>
      <c r="E165" s="260" t="s">
        <v>208</v>
      </c>
      <c r="F165" s="261" t="s">
        <v>209</v>
      </c>
      <c r="G165" s="262" t="s">
        <v>129</v>
      </c>
      <c r="H165" s="263">
        <v>7</v>
      </c>
      <c r="I165" s="264"/>
      <c r="J165" s="265">
        <f>ROUND(I165*H165,2)</f>
        <v>0</v>
      </c>
      <c r="K165" s="266"/>
      <c r="L165" s="267"/>
      <c r="M165" s="268" t="s">
        <v>1</v>
      </c>
      <c r="N165" s="269" t="s">
        <v>42</v>
      </c>
      <c r="O165" s="91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4" t="s">
        <v>189</v>
      </c>
      <c r="AT165" s="224" t="s">
        <v>186</v>
      </c>
      <c r="AU165" s="224" t="s">
        <v>84</v>
      </c>
      <c r="AY165" s="17" t="s">
        <v>123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7" t="s">
        <v>82</v>
      </c>
      <c r="BK165" s="225">
        <f>ROUND(I165*H165,2)</f>
        <v>0</v>
      </c>
      <c r="BL165" s="17" t="s">
        <v>184</v>
      </c>
      <c r="BM165" s="224" t="s">
        <v>210</v>
      </c>
    </row>
    <row r="166" s="2" customFormat="1" ht="16.5" customHeight="1">
      <c r="A166" s="38"/>
      <c r="B166" s="39"/>
      <c r="C166" s="259" t="s">
        <v>8</v>
      </c>
      <c r="D166" s="259" t="s">
        <v>186</v>
      </c>
      <c r="E166" s="260" t="s">
        <v>211</v>
      </c>
      <c r="F166" s="261" t="s">
        <v>212</v>
      </c>
      <c r="G166" s="262" t="s">
        <v>129</v>
      </c>
      <c r="H166" s="263">
        <v>3</v>
      </c>
      <c r="I166" s="264"/>
      <c r="J166" s="265">
        <f>ROUND(I166*H166,2)</f>
        <v>0</v>
      </c>
      <c r="K166" s="266"/>
      <c r="L166" s="267"/>
      <c r="M166" s="268" t="s">
        <v>1</v>
      </c>
      <c r="N166" s="269" t="s">
        <v>42</v>
      </c>
      <c r="O166" s="91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4" t="s">
        <v>189</v>
      </c>
      <c r="AT166" s="224" t="s">
        <v>186</v>
      </c>
      <c r="AU166" s="224" t="s">
        <v>84</v>
      </c>
      <c r="AY166" s="17" t="s">
        <v>123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7" t="s">
        <v>82</v>
      </c>
      <c r="BK166" s="225">
        <f>ROUND(I166*H166,2)</f>
        <v>0</v>
      </c>
      <c r="BL166" s="17" t="s">
        <v>184</v>
      </c>
      <c r="BM166" s="224" t="s">
        <v>213</v>
      </c>
    </row>
    <row r="167" s="2" customFormat="1" ht="16.5" customHeight="1">
      <c r="A167" s="38"/>
      <c r="B167" s="39"/>
      <c r="C167" s="212" t="s">
        <v>184</v>
      </c>
      <c r="D167" s="212" t="s">
        <v>126</v>
      </c>
      <c r="E167" s="213" t="s">
        <v>214</v>
      </c>
      <c r="F167" s="214" t="s">
        <v>215</v>
      </c>
      <c r="G167" s="215" t="s">
        <v>129</v>
      </c>
      <c r="H167" s="216">
        <v>1</v>
      </c>
      <c r="I167" s="217"/>
      <c r="J167" s="218">
        <f>ROUND(I167*H167,2)</f>
        <v>0</v>
      </c>
      <c r="K167" s="219"/>
      <c r="L167" s="44"/>
      <c r="M167" s="220" t="s">
        <v>1</v>
      </c>
      <c r="N167" s="221" t="s">
        <v>42</v>
      </c>
      <c r="O167" s="91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4" t="s">
        <v>184</v>
      </c>
      <c r="AT167" s="224" t="s">
        <v>126</v>
      </c>
      <c r="AU167" s="224" t="s">
        <v>84</v>
      </c>
      <c r="AY167" s="17" t="s">
        <v>123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7" t="s">
        <v>82</v>
      </c>
      <c r="BK167" s="225">
        <f>ROUND(I167*H167,2)</f>
        <v>0</v>
      </c>
      <c r="BL167" s="17" t="s">
        <v>184</v>
      </c>
      <c r="BM167" s="224" t="s">
        <v>216</v>
      </c>
    </row>
    <row r="168" s="2" customFormat="1" ht="16.5" customHeight="1">
      <c r="A168" s="38"/>
      <c r="B168" s="39"/>
      <c r="C168" s="212" t="s">
        <v>217</v>
      </c>
      <c r="D168" s="212" t="s">
        <v>126</v>
      </c>
      <c r="E168" s="213" t="s">
        <v>218</v>
      </c>
      <c r="F168" s="214" t="s">
        <v>219</v>
      </c>
      <c r="G168" s="215" t="s">
        <v>129</v>
      </c>
      <c r="H168" s="216">
        <v>1</v>
      </c>
      <c r="I168" s="217"/>
      <c r="J168" s="218">
        <f>ROUND(I168*H168,2)</f>
        <v>0</v>
      </c>
      <c r="K168" s="219"/>
      <c r="L168" s="44"/>
      <c r="M168" s="220" t="s">
        <v>1</v>
      </c>
      <c r="N168" s="221" t="s">
        <v>42</v>
      </c>
      <c r="O168" s="91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4" t="s">
        <v>184</v>
      </c>
      <c r="AT168" s="224" t="s">
        <v>126</v>
      </c>
      <c r="AU168" s="224" t="s">
        <v>84</v>
      </c>
      <c r="AY168" s="17" t="s">
        <v>123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7" t="s">
        <v>82</v>
      </c>
      <c r="BK168" s="225">
        <f>ROUND(I168*H168,2)</f>
        <v>0</v>
      </c>
      <c r="BL168" s="17" t="s">
        <v>184</v>
      </c>
      <c r="BM168" s="224" t="s">
        <v>220</v>
      </c>
    </row>
    <row r="169" s="2" customFormat="1" ht="16.5" customHeight="1">
      <c r="A169" s="38"/>
      <c r="B169" s="39"/>
      <c r="C169" s="212" t="s">
        <v>221</v>
      </c>
      <c r="D169" s="212" t="s">
        <v>126</v>
      </c>
      <c r="E169" s="213" t="s">
        <v>222</v>
      </c>
      <c r="F169" s="214" t="s">
        <v>223</v>
      </c>
      <c r="G169" s="215" t="s">
        <v>129</v>
      </c>
      <c r="H169" s="216">
        <v>1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42</v>
      </c>
      <c r="O169" s="91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184</v>
      </c>
      <c r="AT169" s="224" t="s">
        <v>126</v>
      </c>
      <c r="AU169" s="224" t="s">
        <v>84</v>
      </c>
      <c r="AY169" s="17" t="s">
        <v>123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82</v>
      </c>
      <c r="BK169" s="225">
        <f>ROUND(I169*H169,2)</f>
        <v>0</v>
      </c>
      <c r="BL169" s="17" t="s">
        <v>184</v>
      </c>
      <c r="BM169" s="224" t="s">
        <v>224</v>
      </c>
    </row>
    <row r="170" s="2" customFormat="1" ht="16.5" customHeight="1">
      <c r="A170" s="38"/>
      <c r="B170" s="39"/>
      <c r="C170" s="212" t="s">
        <v>225</v>
      </c>
      <c r="D170" s="212" t="s">
        <v>126</v>
      </c>
      <c r="E170" s="213" t="s">
        <v>226</v>
      </c>
      <c r="F170" s="214" t="s">
        <v>227</v>
      </c>
      <c r="G170" s="215" t="s">
        <v>129</v>
      </c>
      <c r="H170" s="216">
        <v>1</v>
      </c>
      <c r="I170" s="217"/>
      <c r="J170" s="218">
        <f>ROUND(I170*H170,2)</f>
        <v>0</v>
      </c>
      <c r="K170" s="219"/>
      <c r="L170" s="44"/>
      <c r="M170" s="220" t="s">
        <v>1</v>
      </c>
      <c r="N170" s="221" t="s">
        <v>42</v>
      </c>
      <c r="O170" s="91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4" t="s">
        <v>184</v>
      </c>
      <c r="AT170" s="224" t="s">
        <v>126</v>
      </c>
      <c r="AU170" s="224" t="s">
        <v>84</v>
      </c>
      <c r="AY170" s="17" t="s">
        <v>123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7" t="s">
        <v>82</v>
      </c>
      <c r="BK170" s="225">
        <f>ROUND(I170*H170,2)</f>
        <v>0</v>
      </c>
      <c r="BL170" s="17" t="s">
        <v>184</v>
      </c>
      <c r="BM170" s="224" t="s">
        <v>228</v>
      </c>
    </row>
    <row r="171" s="2" customFormat="1" ht="66.75" customHeight="1">
      <c r="A171" s="38"/>
      <c r="B171" s="39"/>
      <c r="C171" s="212" t="s">
        <v>229</v>
      </c>
      <c r="D171" s="212" t="s">
        <v>126</v>
      </c>
      <c r="E171" s="213" t="s">
        <v>230</v>
      </c>
      <c r="F171" s="214" t="s">
        <v>231</v>
      </c>
      <c r="G171" s="215" t="s">
        <v>129</v>
      </c>
      <c r="H171" s="216">
        <v>1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42</v>
      </c>
      <c r="O171" s="91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184</v>
      </c>
      <c r="AT171" s="224" t="s">
        <v>126</v>
      </c>
      <c r="AU171" s="224" t="s">
        <v>84</v>
      </c>
      <c r="AY171" s="17" t="s">
        <v>123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82</v>
      </c>
      <c r="BK171" s="225">
        <f>ROUND(I171*H171,2)</f>
        <v>0</v>
      </c>
      <c r="BL171" s="17" t="s">
        <v>184</v>
      </c>
      <c r="BM171" s="224" t="s">
        <v>232</v>
      </c>
    </row>
    <row r="172" s="2" customFormat="1" ht="24.15" customHeight="1">
      <c r="A172" s="38"/>
      <c r="B172" s="39"/>
      <c r="C172" s="212" t="s">
        <v>7</v>
      </c>
      <c r="D172" s="212" t="s">
        <v>126</v>
      </c>
      <c r="E172" s="213" t="s">
        <v>233</v>
      </c>
      <c r="F172" s="214" t="s">
        <v>234</v>
      </c>
      <c r="G172" s="215" t="s">
        <v>235</v>
      </c>
      <c r="H172" s="216">
        <v>1</v>
      </c>
      <c r="I172" s="217"/>
      <c r="J172" s="218">
        <f>ROUND(I172*H172,2)</f>
        <v>0</v>
      </c>
      <c r="K172" s="219"/>
      <c r="L172" s="44"/>
      <c r="M172" s="220" t="s">
        <v>1</v>
      </c>
      <c r="N172" s="221" t="s">
        <v>42</v>
      </c>
      <c r="O172" s="91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184</v>
      </c>
      <c r="AT172" s="224" t="s">
        <v>126</v>
      </c>
      <c r="AU172" s="224" t="s">
        <v>84</v>
      </c>
      <c r="AY172" s="17" t="s">
        <v>123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82</v>
      </c>
      <c r="BK172" s="225">
        <f>ROUND(I172*H172,2)</f>
        <v>0</v>
      </c>
      <c r="BL172" s="17" t="s">
        <v>184</v>
      </c>
      <c r="BM172" s="224" t="s">
        <v>236</v>
      </c>
    </row>
    <row r="173" s="12" customFormat="1" ht="22.8" customHeight="1">
      <c r="A173" s="12"/>
      <c r="B173" s="196"/>
      <c r="C173" s="197"/>
      <c r="D173" s="198" t="s">
        <v>76</v>
      </c>
      <c r="E173" s="210" t="s">
        <v>237</v>
      </c>
      <c r="F173" s="210" t="s">
        <v>238</v>
      </c>
      <c r="G173" s="197"/>
      <c r="H173" s="197"/>
      <c r="I173" s="200"/>
      <c r="J173" s="211">
        <f>BK173</f>
        <v>0</v>
      </c>
      <c r="K173" s="197"/>
      <c r="L173" s="202"/>
      <c r="M173" s="203"/>
      <c r="N173" s="204"/>
      <c r="O173" s="204"/>
      <c r="P173" s="205">
        <f>SUM(P174:P178)</f>
        <v>0</v>
      </c>
      <c r="Q173" s="204"/>
      <c r="R173" s="205">
        <f>SUM(R174:R178)</f>
        <v>0</v>
      </c>
      <c r="S173" s="204"/>
      <c r="T173" s="206">
        <f>SUM(T174:T178)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7" t="s">
        <v>84</v>
      </c>
      <c r="AT173" s="208" t="s">
        <v>76</v>
      </c>
      <c r="AU173" s="208" t="s">
        <v>82</v>
      </c>
      <c r="AY173" s="207" t="s">
        <v>123</v>
      </c>
      <c r="BK173" s="209">
        <f>SUM(BK174:BK178)</f>
        <v>0</v>
      </c>
    </row>
    <row r="174" s="2" customFormat="1" ht="16.5" customHeight="1">
      <c r="A174" s="38"/>
      <c r="B174" s="39"/>
      <c r="C174" s="212" t="s">
        <v>239</v>
      </c>
      <c r="D174" s="212" t="s">
        <v>126</v>
      </c>
      <c r="E174" s="213" t="s">
        <v>240</v>
      </c>
      <c r="F174" s="214" t="s">
        <v>241</v>
      </c>
      <c r="G174" s="215" t="s">
        <v>242</v>
      </c>
      <c r="H174" s="216">
        <v>1</v>
      </c>
      <c r="I174" s="217"/>
      <c r="J174" s="218">
        <f>ROUND(I174*H174,2)</f>
        <v>0</v>
      </c>
      <c r="K174" s="219"/>
      <c r="L174" s="44"/>
      <c r="M174" s="220" t="s">
        <v>1</v>
      </c>
      <c r="N174" s="221" t="s">
        <v>42</v>
      </c>
      <c r="O174" s="91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124</v>
      </c>
      <c r="AT174" s="224" t="s">
        <v>126</v>
      </c>
      <c r="AU174" s="224" t="s">
        <v>84</v>
      </c>
      <c r="AY174" s="17" t="s">
        <v>123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82</v>
      </c>
      <c r="BK174" s="225">
        <f>ROUND(I174*H174,2)</f>
        <v>0</v>
      </c>
      <c r="BL174" s="17" t="s">
        <v>124</v>
      </c>
      <c r="BM174" s="224" t="s">
        <v>243</v>
      </c>
    </row>
    <row r="175" s="2" customFormat="1" ht="16.5" customHeight="1">
      <c r="A175" s="38"/>
      <c r="B175" s="39"/>
      <c r="C175" s="212" t="s">
        <v>244</v>
      </c>
      <c r="D175" s="212" t="s">
        <v>126</v>
      </c>
      <c r="E175" s="213" t="s">
        <v>245</v>
      </c>
      <c r="F175" s="214" t="s">
        <v>246</v>
      </c>
      <c r="G175" s="215" t="s">
        <v>242</v>
      </c>
      <c r="H175" s="216">
        <v>1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42</v>
      </c>
      <c r="O175" s="91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124</v>
      </c>
      <c r="AT175" s="224" t="s">
        <v>126</v>
      </c>
      <c r="AU175" s="224" t="s">
        <v>84</v>
      </c>
      <c r="AY175" s="17" t="s">
        <v>123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82</v>
      </c>
      <c r="BK175" s="225">
        <f>ROUND(I175*H175,2)</f>
        <v>0</v>
      </c>
      <c r="BL175" s="17" t="s">
        <v>124</v>
      </c>
      <c r="BM175" s="224" t="s">
        <v>247</v>
      </c>
    </row>
    <row r="176" s="2" customFormat="1" ht="16.5" customHeight="1">
      <c r="A176" s="38"/>
      <c r="B176" s="39"/>
      <c r="C176" s="212" t="s">
        <v>248</v>
      </c>
      <c r="D176" s="212" t="s">
        <v>126</v>
      </c>
      <c r="E176" s="213" t="s">
        <v>249</v>
      </c>
      <c r="F176" s="214" t="s">
        <v>250</v>
      </c>
      <c r="G176" s="215" t="s">
        <v>242</v>
      </c>
      <c r="H176" s="216">
        <v>1</v>
      </c>
      <c r="I176" s="217"/>
      <c r="J176" s="218">
        <f>ROUND(I176*H176,2)</f>
        <v>0</v>
      </c>
      <c r="K176" s="219"/>
      <c r="L176" s="44"/>
      <c r="M176" s="220" t="s">
        <v>1</v>
      </c>
      <c r="N176" s="221" t="s">
        <v>42</v>
      </c>
      <c r="O176" s="91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4" t="s">
        <v>124</v>
      </c>
      <c r="AT176" s="224" t="s">
        <v>126</v>
      </c>
      <c r="AU176" s="224" t="s">
        <v>84</v>
      </c>
      <c r="AY176" s="17" t="s">
        <v>123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7" t="s">
        <v>82</v>
      </c>
      <c r="BK176" s="225">
        <f>ROUND(I176*H176,2)</f>
        <v>0</v>
      </c>
      <c r="BL176" s="17" t="s">
        <v>124</v>
      </c>
      <c r="BM176" s="224" t="s">
        <v>251</v>
      </c>
    </row>
    <row r="177" s="2" customFormat="1" ht="33" customHeight="1">
      <c r="A177" s="38"/>
      <c r="B177" s="39"/>
      <c r="C177" s="212" t="s">
        <v>252</v>
      </c>
      <c r="D177" s="212" t="s">
        <v>126</v>
      </c>
      <c r="E177" s="213" t="s">
        <v>253</v>
      </c>
      <c r="F177" s="214" t="s">
        <v>254</v>
      </c>
      <c r="G177" s="215" t="s">
        <v>129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124</v>
      </c>
      <c r="AT177" s="224" t="s">
        <v>126</v>
      </c>
      <c r="AU177" s="224" t="s">
        <v>84</v>
      </c>
      <c r="AY177" s="17" t="s">
        <v>123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82</v>
      </c>
      <c r="BK177" s="225">
        <f>ROUND(I177*H177,2)</f>
        <v>0</v>
      </c>
      <c r="BL177" s="17" t="s">
        <v>124</v>
      </c>
      <c r="BM177" s="224" t="s">
        <v>255</v>
      </c>
    </row>
    <row r="178" s="2" customFormat="1" ht="37.8" customHeight="1">
      <c r="A178" s="38"/>
      <c r="B178" s="39"/>
      <c r="C178" s="212" t="s">
        <v>256</v>
      </c>
      <c r="D178" s="212" t="s">
        <v>126</v>
      </c>
      <c r="E178" s="213" t="s">
        <v>257</v>
      </c>
      <c r="F178" s="214" t="s">
        <v>258</v>
      </c>
      <c r="G178" s="215" t="s">
        <v>242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124</v>
      </c>
      <c r="AT178" s="224" t="s">
        <v>126</v>
      </c>
      <c r="AU178" s="224" t="s">
        <v>84</v>
      </c>
      <c r="AY178" s="17" t="s">
        <v>123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82</v>
      </c>
      <c r="BK178" s="225">
        <f>ROUND(I178*H178,2)</f>
        <v>0</v>
      </c>
      <c r="BL178" s="17" t="s">
        <v>124</v>
      </c>
      <c r="BM178" s="224" t="s">
        <v>259</v>
      </c>
    </row>
    <row r="179" s="12" customFormat="1" ht="22.8" customHeight="1">
      <c r="A179" s="12"/>
      <c r="B179" s="196"/>
      <c r="C179" s="197"/>
      <c r="D179" s="198" t="s">
        <v>76</v>
      </c>
      <c r="E179" s="210" t="s">
        <v>260</v>
      </c>
      <c r="F179" s="210" t="s">
        <v>261</v>
      </c>
      <c r="G179" s="197"/>
      <c r="H179" s="197"/>
      <c r="I179" s="200"/>
      <c r="J179" s="211">
        <f>BK179</f>
        <v>0</v>
      </c>
      <c r="K179" s="197"/>
      <c r="L179" s="202"/>
      <c r="M179" s="203"/>
      <c r="N179" s="204"/>
      <c r="O179" s="204"/>
      <c r="P179" s="205">
        <f>SUM(P180:P209)</f>
        <v>0</v>
      </c>
      <c r="Q179" s="204"/>
      <c r="R179" s="205">
        <f>SUM(R180:R209)</f>
        <v>3.5536626199999999</v>
      </c>
      <c r="S179" s="204"/>
      <c r="T179" s="206">
        <f>SUM(T180:T209)</f>
        <v>2.2507732000000003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7" t="s">
        <v>84</v>
      </c>
      <c r="AT179" s="208" t="s">
        <v>76</v>
      </c>
      <c r="AU179" s="208" t="s">
        <v>82</v>
      </c>
      <c r="AY179" s="207" t="s">
        <v>123</v>
      </c>
      <c r="BK179" s="209">
        <f>SUM(BK180:BK209)</f>
        <v>0</v>
      </c>
    </row>
    <row r="180" s="2" customFormat="1" ht="24.15" customHeight="1">
      <c r="A180" s="38"/>
      <c r="B180" s="39"/>
      <c r="C180" s="212" t="s">
        <v>262</v>
      </c>
      <c r="D180" s="212" t="s">
        <v>126</v>
      </c>
      <c r="E180" s="213" t="s">
        <v>263</v>
      </c>
      <c r="F180" s="214" t="s">
        <v>264</v>
      </c>
      <c r="G180" s="215" t="s">
        <v>265</v>
      </c>
      <c r="H180" s="216">
        <v>1.137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0.00122</v>
      </c>
      <c r="R180" s="222">
        <f>Q180*H180</f>
        <v>0.00138714</v>
      </c>
      <c r="S180" s="222">
        <v>0</v>
      </c>
      <c r="T180" s="223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184</v>
      </c>
      <c r="AT180" s="224" t="s">
        <v>126</v>
      </c>
      <c r="AU180" s="224" t="s">
        <v>84</v>
      </c>
      <c r="AY180" s="17" t="s">
        <v>123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82</v>
      </c>
      <c r="BK180" s="225">
        <f>ROUND(I180*H180,2)</f>
        <v>0</v>
      </c>
      <c r="BL180" s="17" t="s">
        <v>184</v>
      </c>
      <c r="BM180" s="224" t="s">
        <v>266</v>
      </c>
    </row>
    <row r="181" s="13" customFormat="1">
      <c r="A181" s="13"/>
      <c r="B181" s="226"/>
      <c r="C181" s="227"/>
      <c r="D181" s="228" t="s">
        <v>137</v>
      </c>
      <c r="E181" s="229" t="s">
        <v>1</v>
      </c>
      <c r="F181" s="230" t="s">
        <v>267</v>
      </c>
      <c r="G181" s="227"/>
      <c r="H181" s="229" t="s">
        <v>1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137</v>
      </c>
      <c r="AU181" s="236" t="s">
        <v>84</v>
      </c>
      <c r="AV181" s="13" t="s">
        <v>82</v>
      </c>
      <c r="AW181" s="13" t="s">
        <v>32</v>
      </c>
      <c r="AX181" s="13" t="s">
        <v>77</v>
      </c>
      <c r="AY181" s="236" t="s">
        <v>123</v>
      </c>
    </row>
    <row r="182" s="14" customFormat="1">
      <c r="A182" s="14"/>
      <c r="B182" s="237"/>
      <c r="C182" s="238"/>
      <c r="D182" s="228" t="s">
        <v>137</v>
      </c>
      <c r="E182" s="239" t="s">
        <v>1</v>
      </c>
      <c r="F182" s="240" t="s">
        <v>268</v>
      </c>
      <c r="G182" s="238"/>
      <c r="H182" s="241">
        <v>0.85499999999999998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137</v>
      </c>
      <c r="AU182" s="247" t="s">
        <v>84</v>
      </c>
      <c r="AV182" s="14" t="s">
        <v>84</v>
      </c>
      <c r="AW182" s="14" t="s">
        <v>32</v>
      </c>
      <c r="AX182" s="14" t="s">
        <v>77</v>
      </c>
      <c r="AY182" s="247" t="s">
        <v>123</v>
      </c>
    </row>
    <row r="183" s="13" customFormat="1">
      <c r="A183" s="13"/>
      <c r="B183" s="226"/>
      <c r="C183" s="227"/>
      <c r="D183" s="228" t="s">
        <v>137</v>
      </c>
      <c r="E183" s="229" t="s">
        <v>1</v>
      </c>
      <c r="F183" s="230" t="s">
        <v>269</v>
      </c>
      <c r="G183" s="227"/>
      <c r="H183" s="229" t="s">
        <v>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137</v>
      </c>
      <c r="AU183" s="236" t="s">
        <v>84</v>
      </c>
      <c r="AV183" s="13" t="s">
        <v>82</v>
      </c>
      <c r="AW183" s="13" t="s">
        <v>32</v>
      </c>
      <c r="AX183" s="13" t="s">
        <v>77</v>
      </c>
      <c r="AY183" s="236" t="s">
        <v>123</v>
      </c>
    </row>
    <row r="184" s="14" customFormat="1">
      <c r="A184" s="14"/>
      <c r="B184" s="237"/>
      <c r="C184" s="238"/>
      <c r="D184" s="228" t="s">
        <v>137</v>
      </c>
      <c r="E184" s="239" t="s">
        <v>1</v>
      </c>
      <c r="F184" s="240" t="s">
        <v>270</v>
      </c>
      <c r="G184" s="238"/>
      <c r="H184" s="241">
        <v>0.28199999999999997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137</v>
      </c>
      <c r="AU184" s="247" t="s">
        <v>84</v>
      </c>
      <c r="AV184" s="14" t="s">
        <v>84</v>
      </c>
      <c r="AW184" s="14" t="s">
        <v>32</v>
      </c>
      <c r="AX184" s="14" t="s">
        <v>77</v>
      </c>
      <c r="AY184" s="247" t="s">
        <v>123</v>
      </c>
    </row>
    <row r="185" s="15" customFormat="1">
      <c r="A185" s="15"/>
      <c r="B185" s="248"/>
      <c r="C185" s="249"/>
      <c r="D185" s="228" t="s">
        <v>137</v>
      </c>
      <c r="E185" s="250" t="s">
        <v>1</v>
      </c>
      <c r="F185" s="251" t="s">
        <v>148</v>
      </c>
      <c r="G185" s="249"/>
      <c r="H185" s="252">
        <v>1.137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8" t="s">
        <v>137</v>
      </c>
      <c r="AU185" s="258" t="s">
        <v>84</v>
      </c>
      <c r="AV185" s="15" t="s">
        <v>124</v>
      </c>
      <c r="AW185" s="15" t="s">
        <v>32</v>
      </c>
      <c r="AX185" s="15" t="s">
        <v>82</v>
      </c>
      <c r="AY185" s="258" t="s">
        <v>123</v>
      </c>
    </row>
    <row r="186" s="2" customFormat="1" ht="24.15" customHeight="1">
      <c r="A186" s="38"/>
      <c r="B186" s="39"/>
      <c r="C186" s="212" t="s">
        <v>271</v>
      </c>
      <c r="D186" s="212" t="s">
        <v>126</v>
      </c>
      <c r="E186" s="213" t="s">
        <v>272</v>
      </c>
      <c r="F186" s="214" t="s">
        <v>273</v>
      </c>
      <c r="G186" s="215" t="s">
        <v>135</v>
      </c>
      <c r="H186" s="216">
        <v>254.25999999999999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0.011310000000000001</v>
      </c>
      <c r="R186" s="222">
        <f>Q186*H186</f>
        <v>2.8756805999999999</v>
      </c>
      <c r="S186" s="222">
        <v>0</v>
      </c>
      <c r="T186" s="223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184</v>
      </c>
      <c r="AT186" s="224" t="s">
        <v>126</v>
      </c>
      <c r="AU186" s="224" t="s">
        <v>84</v>
      </c>
      <c r="AY186" s="17" t="s">
        <v>123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82</v>
      </c>
      <c r="BK186" s="225">
        <f>ROUND(I186*H186,2)</f>
        <v>0</v>
      </c>
      <c r="BL186" s="17" t="s">
        <v>184</v>
      </c>
      <c r="BM186" s="224" t="s">
        <v>274</v>
      </c>
    </row>
    <row r="187" s="13" customFormat="1">
      <c r="A187" s="13"/>
      <c r="B187" s="226"/>
      <c r="C187" s="227"/>
      <c r="D187" s="228" t="s">
        <v>137</v>
      </c>
      <c r="E187" s="229" t="s">
        <v>1</v>
      </c>
      <c r="F187" s="230" t="s">
        <v>275</v>
      </c>
      <c r="G187" s="227"/>
      <c r="H187" s="229" t="s">
        <v>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137</v>
      </c>
      <c r="AU187" s="236" t="s">
        <v>84</v>
      </c>
      <c r="AV187" s="13" t="s">
        <v>82</v>
      </c>
      <c r="AW187" s="13" t="s">
        <v>32</v>
      </c>
      <c r="AX187" s="13" t="s">
        <v>77</v>
      </c>
      <c r="AY187" s="236" t="s">
        <v>123</v>
      </c>
    </row>
    <row r="188" s="14" customFormat="1">
      <c r="A188" s="14"/>
      <c r="B188" s="237"/>
      <c r="C188" s="238"/>
      <c r="D188" s="228" t="s">
        <v>137</v>
      </c>
      <c r="E188" s="239" t="s">
        <v>1</v>
      </c>
      <c r="F188" s="240" t="s">
        <v>276</v>
      </c>
      <c r="G188" s="238"/>
      <c r="H188" s="241">
        <v>148.81999999999999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137</v>
      </c>
      <c r="AU188" s="247" t="s">
        <v>84</v>
      </c>
      <c r="AV188" s="14" t="s">
        <v>84</v>
      </c>
      <c r="AW188" s="14" t="s">
        <v>32</v>
      </c>
      <c r="AX188" s="14" t="s">
        <v>77</v>
      </c>
      <c r="AY188" s="247" t="s">
        <v>123</v>
      </c>
    </row>
    <row r="189" s="13" customFormat="1">
      <c r="A189" s="13"/>
      <c r="B189" s="226"/>
      <c r="C189" s="227"/>
      <c r="D189" s="228" t="s">
        <v>137</v>
      </c>
      <c r="E189" s="229" t="s">
        <v>1</v>
      </c>
      <c r="F189" s="230" t="s">
        <v>277</v>
      </c>
      <c r="G189" s="227"/>
      <c r="H189" s="229" t="s">
        <v>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137</v>
      </c>
      <c r="AU189" s="236" t="s">
        <v>84</v>
      </c>
      <c r="AV189" s="13" t="s">
        <v>82</v>
      </c>
      <c r="AW189" s="13" t="s">
        <v>32</v>
      </c>
      <c r="AX189" s="13" t="s">
        <v>77</v>
      </c>
      <c r="AY189" s="236" t="s">
        <v>123</v>
      </c>
    </row>
    <row r="190" s="14" customFormat="1">
      <c r="A190" s="14"/>
      <c r="B190" s="237"/>
      <c r="C190" s="238"/>
      <c r="D190" s="228" t="s">
        <v>137</v>
      </c>
      <c r="E190" s="239" t="s">
        <v>1</v>
      </c>
      <c r="F190" s="240" t="s">
        <v>278</v>
      </c>
      <c r="G190" s="238"/>
      <c r="H190" s="241">
        <v>70.340000000000003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137</v>
      </c>
      <c r="AU190" s="247" t="s">
        <v>84</v>
      </c>
      <c r="AV190" s="14" t="s">
        <v>84</v>
      </c>
      <c r="AW190" s="14" t="s">
        <v>32</v>
      </c>
      <c r="AX190" s="14" t="s">
        <v>77</v>
      </c>
      <c r="AY190" s="247" t="s">
        <v>123</v>
      </c>
    </row>
    <row r="191" s="13" customFormat="1">
      <c r="A191" s="13"/>
      <c r="B191" s="226"/>
      <c r="C191" s="227"/>
      <c r="D191" s="228" t="s">
        <v>137</v>
      </c>
      <c r="E191" s="229" t="s">
        <v>1</v>
      </c>
      <c r="F191" s="230" t="s">
        <v>152</v>
      </c>
      <c r="G191" s="227"/>
      <c r="H191" s="229" t="s">
        <v>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137</v>
      </c>
      <c r="AU191" s="236" t="s">
        <v>84</v>
      </c>
      <c r="AV191" s="13" t="s">
        <v>82</v>
      </c>
      <c r="AW191" s="13" t="s">
        <v>32</v>
      </c>
      <c r="AX191" s="13" t="s">
        <v>77</v>
      </c>
      <c r="AY191" s="236" t="s">
        <v>123</v>
      </c>
    </row>
    <row r="192" s="14" customFormat="1">
      <c r="A192" s="14"/>
      <c r="B192" s="237"/>
      <c r="C192" s="238"/>
      <c r="D192" s="228" t="s">
        <v>137</v>
      </c>
      <c r="E192" s="239" t="s">
        <v>1</v>
      </c>
      <c r="F192" s="240" t="s">
        <v>279</v>
      </c>
      <c r="G192" s="238"/>
      <c r="H192" s="241">
        <v>35.100000000000001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137</v>
      </c>
      <c r="AU192" s="247" t="s">
        <v>84</v>
      </c>
      <c r="AV192" s="14" t="s">
        <v>84</v>
      </c>
      <c r="AW192" s="14" t="s">
        <v>32</v>
      </c>
      <c r="AX192" s="14" t="s">
        <v>77</v>
      </c>
      <c r="AY192" s="247" t="s">
        <v>123</v>
      </c>
    </row>
    <row r="193" s="15" customFormat="1">
      <c r="A193" s="15"/>
      <c r="B193" s="248"/>
      <c r="C193" s="249"/>
      <c r="D193" s="228" t="s">
        <v>137</v>
      </c>
      <c r="E193" s="250" t="s">
        <v>1</v>
      </c>
      <c r="F193" s="251" t="s">
        <v>148</v>
      </c>
      <c r="G193" s="249"/>
      <c r="H193" s="252">
        <v>254.25999999999999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137</v>
      </c>
      <c r="AU193" s="258" t="s">
        <v>84</v>
      </c>
      <c r="AV193" s="15" t="s">
        <v>124</v>
      </c>
      <c r="AW193" s="15" t="s">
        <v>32</v>
      </c>
      <c r="AX193" s="15" t="s">
        <v>82</v>
      </c>
      <c r="AY193" s="258" t="s">
        <v>123</v>
      </c>
    </row>
    <row r="194" s="2" customFormat="1" ht="33" customHeight="1">
      <c r="A194" s="38"/>
      <c r="B194" s="39"/>
      <c r="C194" s="212" t="s">
        <v>280</v>
      </c>
      <c r="D194" s="212" t="s">
        <v>126</v>
      </c>
      <c r="E194" s="213" t="s">
        <v>281</v>
      </c>
      <c r="F194" s="214" t="s">
        <v>282</v>
      </c>
      <c r="G194" s="215" t="s">
        <v>135</v>
      </c>
      <c r="H194" s="216">
        <v>109.58</v>
      </c>
      <c r="I194" s="217"/>
      <c r="J194" s="218">
        <f>ROUND(I194*H194,2)</f>
        <v>0</v>
      </c>
      <c r="K194" s="219"/>
      <c r="L194" s="44"/>
      <c r="M194" s="220" t="s">
        <v>1</v>
      </c>
      <c r="N194" s="221" t="s">
        <v>42</v>
      </c>
      <c r="O194" s="91"/>
      <c r="P194" s="222">
        <f>O194*H194</f>
        <v>0</v>
      </c>
      <c r="Q194" s="222">
        <v>0</v>
      </c>
      <c r="R194" s="222">
        <f>Q194*H194</f>
        <v>0</v>
      </c>
      <c r="S194" s="222">
        <v>0.015740000000000001</v>
      </c>
      <c r="T194" s="223">
        <f>S194*H194</f>
        <v>1.7247892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4" t="s">
        <v>184</v>
      </c>
      <c r="AT194" s="224" t="s">
        <v>126</v>
      </c>
      <c r="AU194" s="224" t="s">
        <v>84</v>
      </c>
      <c r="AY194" s="17" t="s">
        <v>123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7" t="s">
        <v>82</v>
      </c>
      <c r="BK194" s="225">
        <f>ROUND(I194*H194,2)</f>
        <v>0</v>
      </c>
      <c r="BL194" s="17" t="s">
        <v>184</v>
      </c>
      <c r="BM194" s="224" t="s">
        <v>283</v>
      </c>
    </row>
    <row r="195" s="14" customFormat="1">
      <c r="A195" s="14"/>
      <c r="B195" s="237"/>
      <c r="C195" s="238"/>
      <c r="D195" s="228" t="s">
        <v>137</v>
      </c>
      <c r="E195" s="239" t="s">
        <v>1</v>
      </c>
      <c r="F195" s="240" t="s">
        <v>164</v>
      </c>
      <c r="G195" s="238"/>
      <c r="H195" s="241">
        <v>109.58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7" t="s">
        <v>137</v>
      </c>
      <c r="AU195" s="247" t="s">
        <v>84</v>
      </c>
      <c r="AV195" s="14" t="s">
        <v>84</v>
      </c>
      <c r="AW195" s="14" t="s">
        <v>32</v>
      </c>
      <c r="AX195" s="14" t="s">
        <v>82</v>
      </c>
      <c r="AY195" s="247" t="s">
        <v>123</v>
      </c>
    </row>
    <row r="196" s="2" customFormat="1" ht="24.15" customHeight="1">
      <c r="A196" s="38"/>
      <c r="B196" s="39"/>
      <c r="C196" s="212" t="s">
        <v>284</v>
      </c>
      <c r="D196" s="212" t="s">
        <v>126</v>
      </c>
      <c r="E196" s="213" t="s">
        <v>285</v>
      </c>
      <c r="F196" s="214" t="s">
        <v>286</v>
      </c>
      <c r="G196" s="215" t="s">
        <v>135</v>
      </c>
      <c r="H196" s="216">
        <v>32.874000000000002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42</v>
      </c>
      <c r="O196" s="91"/>
      <c r="P196" s="222">
        <f>O196*H196</f>
        <v>0</v>
      </c>
      <c r="Q196" s="222">
        <v>0</v>
      </c>
      <c r="R196" s="222">
        <f>Q196*H196</f>
        <v>0</v>
      </c>
      <c r="S196" s="222">
        <v>0.016</v>
      </c>
      <c r="T196" s="223">
        <f>S196*H196</f>
        <v>0.52598400000000001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184</v>
      </c>
      <c r="AT196" s="224" t="s">
        <v>126</v>
      </c>
      <c r="AU196" s="224" t="s">
        <v>84</v>
      </c>
      <c r="AY196" s="17" t="s">
        <v>123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82</v>
      </c>
      <c r="BK196" s="225">
        <f>ROUND(I196*H196,2)</f>
        <v>0</v>
      </c>
      <c r="BL196" s="17" t="s">
        <v>184</v>
      </c>
      <c r="BM196" s="224" t="s">
        <v>287</v>
      </c>
    </row>
    <row r="197" s="13" customFormat="1">
      <c r="A197" s="13"/>
      <c r="B197" s="226"/>
      <c r="C197" s="227"/>
      <c r="D197" s="228" t="s">
        <v>137</v>
      </c>
      <c r="E197" s="229" t="s">
        <v>1</v>
      </c>
      <c r="F197" s="230" t="s">
        <v>288</v>
      </c>
      <c r="G197" s="227"/>
      <c r="H197" s="229" t="s">
        <v>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137</v>
      </c>
      <c r="AU197" s="236" t="s">
        <v>84</v>
      </c>
      <c r="AV197" s="13" t="s">
        <v>82</v>
      </c>
      <c r="AW197" s="13" t="s">
        <v>32</v>
      </c>
      <c r="AX197" s="13" t="s">
        <v>77</v>
      </c>
      <c r="AY197" s="236" t="s">
        <v>123</v>
      </c>
    </row>
    <row r="198" s="14" customFormat="1">
      <c r="A198" s="14"/>
      <c r="B198" s="237"/>
      <c r="C198" s="238"/>
      <c r="D198" s="228" t="s">
        <v>137</v>
      </c>
      <c r="E198" s="239" t="s">
        <v>1</v>
      </c>
      <c r="F198" s="240" t="s">
        <v>289</v>
      </c>
      <c r="G198" s="238"/>
      <c r="H198" s="241">
        <v>32.874000000000002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137</v>
      </c>
      <c r="AU198" s="247" t="s">
        <v>84</v>
      </c>
      <c r="AV198" s="14" t="s">
        <v>84</v>
      </c>
      <c r="AW198" s="14" t="s">
        <v>32</v>
      </c>
      <c r="AX198" s="14" t="s">
        <v>82</v>
      </c>
      <c r="AY198" s="247" t="s">
        <v>123</v>
      </c>
    </row>
    <row r="199" s="2" customFormat="1" ht="24.15" customHeight="1">
      <c r="A199" s="38"/>
      <c r="B199" s="39"/>
      <c r="C199" s="212" t="s">
        <v>290</v>
      </c>
      <c r="D199" s="212" t="s">
        <v>126</v>
      </c>
      <c r="E199" s="213" t="s">
        <v>291</v>
      </c>
      <c r="F199" s="214" t="s">
        <v>292</v>
      </c>
      <c r="G199" s="215" t="s">
        <v>135</v>
      </c>
      <c r="H199" s="216">
        <v>32.874000000000002</v>
      </c>
      <c r="I199" s="217"/>
      <c r="J199" s="218">
        <f>ROUND(I199*H199,2)</f>
        <v>0</v>
      </c>
      <c r="K199" s="219"/>
      <c r="L199" s="44"/>
      <c r="M199" s="220" t="s">
        <v>1</v>
      </c>
      <c r="N199" s="221" t="s">
        <v>42</v>
      </c>
      <c r="O199" s="91"/>
      <c r="P199" s="222">
        <f>O199*H199</f>
        <v>0</v>
      </c>
      <c r="Q199" s="222">
        <v>0.00012</v>
      </c>
      <c r="R199" s="222">
        <f>Q199*H199</f>
        <v>0.0039448800000000004</v>
      </c>
      <c r="S199" s="222">
        <v>0</v>
      </c>
      <c r="T199" s="223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4" t="s">
        <v>184</v>
      </c>
      <c r="AT199" s="224" t="s">
        <v>126</v>
      </c>
      <c r="AU199" s="224" t="s">
        <v>84</v>
      </c>
      <c r="AY199" s="17" t="s">
        <v>123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7" t="s">
        <v>82</v>
      </c>
      <c r="BK199" s="225">
        <f>ROUND(I199*H199,2)</f>
        <v>0</v>
      </c>
      <c r="BL199" s="17" t="s">
        <v>184</v>
      </c>
      <c r="BM199" s="224" t="s">
        <v>293</v>
      </c>
    </row>
    <row r="200" s="13" customFormat="1">
      <c r="A200" s="13"/>
      <c r="B200" s="226"/>
      <c r="C200" s="227"/>
      <c r="D200" s="228" t="s">
        <v>137</v>
      </c>
      <c r="E200" s="229" t="s">
        <v>1</v>
      </c>
      <c r="F200" s="230" t="s">
        <v>288</v>
      </c>
      <c r="G200" s="227"/>
      <c r="H200" s="229" t="s">
        <v>1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137</v>
      </c>
      <c r="AU200" s="236" t="s">
        <v>84</v>
      </c>
      <c r="AV200" s="13" t="s">
        <v>82</v>
      </c>
      <c r="AW200" s="13" t="s">
        <v>32</v>
      </c>
      <c r="AX200" s="13" t="s">
        <v>77</v>
      </c>
      <c r="AY200" s="236" t="s">
        <v>123</v>
      </c>
    </row>
    <row r="201" s="14" customFormat="1">
      <c r="A201" s="14"/>
      <c r="B201" s="237"/>
      <c r="C201" s="238"/>
      <c r="D201" s="228" t="s">
        <v>137</v>
      </c>
      <c r="E201" s="239" t="s">
        <v>1</v>
      </c>
      <c r="F201" s="240" t="s">
        <v>289</v>
      </c>
      <c r="G201" s="238"/>
      <c r="H201" s="241">
        <v>32.874000000000002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137</v>
      </c>
      <c r="AU201" s="247" t="s">
        <v>84</v>
      </c>
      <c r="AV201" s="14" t="s">
        <v>84</v>
      </c>
      <c r="AW201" s="14" t="s">
        <v>32</v>
      </c>
      <c r="AX201" s="14" t="s">
        <v>82</v>
      </c>
      <c r="AY201" s="247" t="s">
        <v>123</v>
      </c>
    </row>
    <row r="202" s="2" customFormat="1" ht="16.5" customHeight="1">
      <c r="A202" s="38"/>
      <c r="B202" s="39"/>
      <c r="C202" s="259" t="s">
        <v>189</v>
      </c>
      <c r="D202" s="259" t="s">
        <v>186</v>
      </c>
      <c r="E202" s="260" t="s">
        <v>294</v>
      </c>
      <c r="F202" s="261" t="s">
        <v>295</v>
      </c>
      <c r="G202" s="262" t="s">
        <v>265</v>
      </c>
      <c r="H202" s="263">
        <v>0.94099999999999995</v>
      </c>
      <c r="I202" s="264"/>
      <c r="J202" s="265">
        <f>ROUND(I202*H202,2)</f>
        <v>0</v>
      </c>
      <c r="K202" s="266"/>
      <c r="L202" s="267"/>
      <c r="M202" s="268" t="s">
        <v>1</v>
      </c>
      <c r="N202" s="269" t="s">
        <v>42</v>
      </c>
      <c r="O202" s="91"/>
      <c r="P202" s="222">
        <f>O202*H202</f>
        <v>0</v>
      </c>
      <c r="Q202" s="222">
        <v>0.55000000000000004</v>
      </c>
      <c r="R202" s="222">
        <f>Q202*H202</f>
        <v>0.51755000000000007</v>
      </c>
      <c r="S202" s="222">
        <v>0</v>
      </c>
      <c r="T202" s="223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189</v>
      </c>
      <c r="AT202" s="224" t="s">
        <v>186</v>
      </c>
      <c r="AU202" s="224" t="s">
        <v>84</v>
      </c>
      <c r="AY202" s="17" t="s">
        <v>123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82</v>
      </c>
      <c r="BK202" s="225">
        <f>ROUND(I202*H202,2)</f>
        <v>0</v>
      </c>
      <c r="BL202" s="17" t="s">
        <v>184</v>
      </c>
      <c r="BM202" s="224" t="s">
        <v>296</v>
      </c>
    </row>
    <row r="203" s="14" customFormat="1">
      <c r="A203" s="14"/>
      <c r="B203" s="237"/>
      <c r="C203" s="238"/>
      <c r="D203" s="228" t="s">
        <v>137</v>
      </c>
      <c r="E203" s="239" t="s">
        <v>1</v>
      </c>
      <c r="F203" s="240" t="s">
        <v>268</v>
      </c>
      <c r="G203" s="238"/>
      <c r="H203" s="241">
        <v>0.85499999999999998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137</v>
      </c>
      <c r="AU203" s="247" t="s">
        <v>84</v>
      </c>
      <c r="AV203" s="14" t="s">
        <v>84</v>
      </c>
      <c r="AW203" s="14" t="s">
        <v>32</v>
      </c>
      <c r="AX203" s="14" t="s">
        <v>82</v>
      </c>
      <c r="AY203" s="247" t="s">
        <v>123</v>
      </c>
    </row>
    <row r="204" s="14" customFormat="1">
      <c r="A204" s="14"/>
      <c r="B204" s="237"/>
      <c r="C204" s="238"/>
      <c r="D204" s="228" t="s">
        <v>137</v>
      </c>
      <c r="E204" s="238"/>
      <c r="F204" s="240" t="s">
        <v>297</v>
      </c>
      <c r="G204" s="238"/>
      <c r="H204" s="241">
        <v>0.94099999999999995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137</v>
      </c>
      <c r="AU204" s="247" t="s">
        <v>84</v>
      </c>
      <c r="AV204" s="14" t="s">
        <v>84</v>
      </c>
      <c r="AW204" s="14" t="s">
        <v>4</v>
      </c>
      <c r="AX204" s="14" t="s">
        <v>82</v>
      </c>
      <c r="AY204" s="247" t="s">
        <v>123</v>
      </c>
    </row>
    <row r="205" s="2" customFormat="1" ht="24.15" customHeight="1">
      <c r="A205" s="38"/>
      <c r="B205" s="39"/>
      <c r="C205" s="212" t="s">
        <v>298</v>
      </c>
      <c r="D205" s="212" t="s">
        <v>126</v>
      </c>
      <c r="E205" s="213" t="s">
        <v>299</v>
      </c>
      <c r="F205" s="214" t="s">
        <v>300</v>
      </c>
      <c r="G205" s="215" t="s">
        <v>183</v>
      </c>
      <c r="H205" s="216">
        <v>40.100000000000001</v>
      </c>
      <c r="I205" s="217"/>
      <c r="J205" s="218">
        <f>ROUND(I205*H205,2)</f>
        <v>0</v>
      </c>
      <c r="K205" s="219"/>
      <c r="L205" s="44"/>
      <c r="M205" s="220" t="s">
        <v>1</v>
      </c>
      <c r="N205" s="221" t="s">
        <v>42</v>
      </c>
      <c r="O205" s="91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4" t="s">
        <v>184</v>
      </c>
      <c r="AT205" s="224" t="s">
        <v>126</v>
      </c>
      <c r="AU205" s="224" t="s">
        <v>84</v>
      </c>
      <c r="AY205" s="17" t="s">
        <v>123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7" t="s">
        <v>82</v>
      </c>
      <c r="BK205" s="225">
        <f>ROUND(I205*H205,2)</f>
        <v>0</v>
      </c>
      <c r="BL205" s="17" t="s">
        <v>184</v>
      </c>
      <c r="BM205" s="224" t="s">
        <v>301</v>
      </c>
    </row>
    <row r="206" s="14" customFormat="1">
      <c r="A206" s="14"/>
      <c r="B206" s="237"/>
      <c r="C206" s="238"/>
      <c r="D206" s="228" t="s">
        <v>137</v>
      </c>
      <c r="E206" s="239" t="s">
        <v>1</v>
      </c>
      <c r="F206" s="240" t="s">
        <v>302</v>
      </c>
      <c r="G206" s="238"/>
      <c r="H206" s="241">
        <v>40.100000000000001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137</v>
      </c>
      <c r="AU206" s="247" t="s">
        <v>84</v>
      </c>
      <c r="AV206" s="14" t="s">
        <v>84</v>
      </c>
      <c r="AW206" s="14" t="s">
        <v>32</v>
      </c>
      <c r="AX206" s="14" t="s">
        <v>82</v>
      </c>
      <c r="AY206" s="247" t="s">
        <v>123</v>
      </c>
    </row>
    <row r="207" s="2" customFormat="1" ht="21.75" customHeight="1">
      <c r="A207" s="38"/>
      <c r="B207" s="39"/>
      <c r="C207" s="259" t="s">
        <v>303</v>
      </c>
      <c r="D207" s="259" t="s">
        <v>186</v>
      </c>
      <c r="E207" s="260" t="s">
        <v>304</v>
      </c>
      <c r="F207" s="261" t="s">
        <v>305</v>
      </c>
      <c r="G207" s="262" t="s">
        <v>265</v>
      </c>
      <c r="H207" s="263">
        <v>0.28199999999999997</v>
      </c>
      <c r="I207" s="264"/>
      <c r="J207" s="265">
        <f>ROUND(I207*H207,2)</f>
        <v>0</v>
      </c>
      <c r="K207" s="266"/>
      <c r="L207" s="267"/>
      <c r="M207" s="268" t="s">
        <v>1</v>
      </c>
      <c r="N207" s="269" t="s">
        <v>42</v>
      </c>
      <c r="O207" s="91"/>
      <c r="P207" s="222">
        <f>O207*H207</f>
        <v>0</v>
      </c>
      <c r="Q207" s="222">
        <v>0.55000000000000004</v>
      </c>
      <c r="R207" s="222">
        <f>Q207*H207</f>
        <v>0.15509999999999999</v>
      </c>
      <c r="S207" s="222">
        <v>0</v>
      </c>
      <c r="T207" s="223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189</v>
      </c>
      <c r="AT207" s="224" t="s">
        <v>186</v>
      </c>
      <c r="AU207" s="224" t="s">
        <v>84</v>
      </c>
      <c r="AY207" s="17" t="s">
        <v>123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82</v>
      </c>
      <c r="BK207" s="225">
        <f>ROUND(I207*H207,2)</f>
        <v>0</v>
      </c>
      <c r="BL207" s="17" t="s">
        <v>184</v>
      </c>
      <c r="BM207" s="224" t="s">
        <v>306</v>
      </c>
    </row>
    <row r="208" s="14" customFormat="1">
      <c r="A208" s="14"/>
      <c r="B208" s="237"/>
      <c r="C208" s="238"/>
      <c r="D208" s="228" t="s">
        <v>137</v>
      </c>
      <c r="E208" s="239" t="s">
        <v>1</v>
      </c>
      <c r="F208" s="240" t="s">
        <v>307</v>
      </c>
      <c r="G208" s="238"/>
      <c r="H208" s="241">
        <v>0.28199999999999997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137</v>
      </c>
      <c r="AU208" s="247" t="s">
        <v>84</v>
      </c>
      <c r="AV208" s="14" t="s">
        <v>84</v>
      </c>
      <c r="AW208" s="14" t="s">
        <v>32</v>
      </c>
      <c r="AX208" s="14" t="s">
        <v>82</v>
      </c>
      <c r="AY208" s="247" t="s">
        <v>123</v>
      </c>
    </row>
    <row r="209" s="2" customFormat="1" ht="24.15" customHeight="1">
      <c r="A209" s="38"/>
      <c r="B209" s="39"/>
      <c r="C209" s="212" t="s">
        <v>308</v>
      </c>
      <c r="D209" s="212" t="s">
        <v>126</v>
      </c>
      <c r="E209" s="213" t="s">
        <v>309</v>
      </c>
      <c r="F209" s="214" t="s">
        <v>310</v>
      </c>
      <c r="G209" s="215" t="s">
        <v>174</v>
      </c>
      <c r="H209" s="216">
        <v>3.5539999999999998</v>
      </c>
      <c r="I209" s="217"/>
      <c r="J209" s="218">
        <f>ROUND(I209*H209,2)</f>
        <v>0</v>
      </c>
      <c r="K209" s="219"/>
      <c r="L209" s="44"/>
      <c r="M209" s="220" t="s">
        <v>1</v>
      </c>
      <c r="N209" s="221" t="s">
        <v>42</v>
      </c>
      <c r="O209" s="91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4" t="s">
        <v>184</v>
      </c>
      <c r="AT209" s="224" t="s">
        <v>126</v>
      </c>
      <c r="AU209" s="224" t="s">
        <v>84</v>
      </c>
      <c r="AY209" s="17" t="s">
        <v>123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7" t="s">
        <v>82</v>
      </c>
      <c r="BK209" s="225">
        <f>ROUND(I209*H209,2)</f>
        <v>0</v>
      </c>
      <c r="BL209" s="17" t="s">
        <v>184</v>
      </c>
      <c r="BM209" s="224" t="s">
        <v>311</v>
      </c>
    </row>
    <row r="210" s="12" customFormat="1" ht="22.8" customHeight="1">
      <c r="A210" s="12"/>
      <c r="B210" s="196"/>
      <c r="C210" s="197"/>
      <c r="D210" s="198" t="s">
        <v>76</v>
      </c>
      <c r="E210" s="210" t="s">
        <v>312</v>
      </c>
      <c r="F210" s="210" t="s">
        <v>313</v>
      </c>
      <c r="G210" s="197"/>
      <c r="H210" s="197"/>
      <c r="I210" s="200"/>
      <c r="J210" s="211">
        <f>BK210</f>
        <v>0</v>
      </c>
      <c r="K210" s="197"/>
      <c r="L210" s="202"/>
      <c r="M210" s="203"/>
      <c r="N210" s="204"/>
      <c r="O210" s="204"/>
      <c r="P210" s="205">
        <f>SUM(P211:P218)</f>
        <v>0</v>
      </c>
      <c r="Q210" s="204"/>
      <c r="R210" s="205">
        <f>SUM(R211:R218)</f>
        <v>0.32865749999999999</v>
      </c>
      <c r="S210" s="204"/>
      <c r="T210" s="206">
        <f>SUM(T211:T218)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7" t="s">
        <v>84</v>
      </c>
      <c r="AT210" s="208" t="s">
        <v>76</v>
      </c>
      <c r="AU210" s="208" t="s">
        <v>82</v>
      </c>
      <c r="AY210" s="207" t="s">
        <v>123</v>
      </c>
      <c r="BK210" s="209">
        <f>SUM(BK211:BK218)</f>
        <v>0</v>
      </c>
    </row>
    <row r="211" s="2" customFormat="1" ht="21.75" customHeight="1">
      <c r="A211" s="38"/>
      <c r="B211" s="39"/>
      <c r="C211" s="212" t="s">
        <v>314</v>
      </c>
      <c r="D211" s="212" t="s">
        <v>126</v>
      </c>
      <c r="E211" s="213" t="s">
        <v>315</v>
      </c>
      <c r="F211" s="214" t="s">
        <v>316</v>
      </c>
      <c r="G211" s="215" t="s">
        <v>183</v>
      </c>
      <c r="H211" s="216">
        <v>6</v>
      </c>
      <c r="I211" s="217"/>
      <c r="J211" s="218">
        <f>ROUND(I211*H211,2)</f>
        <v>0</v>
      </c>
      <c r="K211" s="219"/>
      <c r="L211" s="44"/>
      <c r="M211" s="220" t="s">
        <v>1</v>
      </c>
      <c r="N211" s="221" t="s">
        <v>42</v>
      </c>
      <c r="O211" s="91"/>
      <c r="P211" s="222">
        <f>O211*H211</f>
        <v>0</v>
      </c>
      <c r="Q211" s="222">
        <v>0.0051500000000000001</v>
      </c>
      <c r="R211" s="222">
        <f>Q211*H211</f>
        <v>0.0309</v>
      </c>
      <c r="S211" s="222">
        <v>0</v>
      </c>
      <c r="T211" s="223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4" t="s">
        <v>184</v>
      </c>
      <c r="AT211" s="224" t="s">
        <v>126</v>
      </c>
      <c r="AU211" s="224" t="s">
        <v>84</v>
      </c>
      <c r="AY211" s="17" t="s">
        <v>123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7" t="s">
        <v>82</v>
      </c>
      <c r="BK211" s="225">
        <f>ROUND(I211*H211,2)</f>
        <v>0</v>
      </c>
      <c r="BL211" s="17" t="s">
        <v>184</v>
      </c>
      <c r="BM211" s="224" t="s">
        <v>317</v>
      </c>
    </row>
    <row r="212" s="13" customFormat="1">
      <c r="A212" s="13"/>
      <c r="B212" s="226"/>
      <c r="C212" s="227"/>
      <c r="D212" s="228" t="s">
        <v>137</v>
      </c>
      <c r="E212" s="229" t="s">
        <v>1</v>
      </c>
      <c r="F212" s="230" t="s">
        <v>318</v>
      </c>
      <c r="G212" s="227"/>
      <c r="H212" s="229" t="s">
        <v>1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137</v>
      </c>
      <c r="AU212" s="236" t="s">
        <v>84</v>
      </c>
      <c r="AV212" s="13" t="s">
        <v>82</v>
      </c>
      <c r="AW212" s="13" t="s">
        <v>32</v>
      </c>
      <c r="AX212" s="13" t="s">
        <v>77</v>
      </c>
      <c r="AY212" s="236" t="s">
        <v>123</v>
      </c>
    </row>
    <row r="213" s="14" customFormat="1">
      <c r="A213" s="14"/>
      <c r="B213" s="237"/>
      <c r="C213" s="238"/>
      <c r="D213" s="228" t="s">
        <v>137</v>
      </c>
      <c r="E213" s="239" t="s">
        <v>1</v>
      </c>
      <c r="F213" s="240" t="s">
        <v>131</v>
      </c>
      <c r="G213" s="238"/>
      <c r="H213" s="241">
        <v>6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137</v>
      </c>
      <c r="AU213" s="247" t="s">
        <v>84</v>
      </c>
      <c r="AV213" s="14" t="s">
        <v>84</v>
      </c>
      <c r="AW213" s="14" t="s">
        <v>32</v>
      </c>
      <c r="AX213" s="14" t="s">
        <v>82</v>
      </c>
      <c r="AY213" s="247" t="s">
        <v>123</v>
      </c>
    </row>
    <row r="214" s="2" customFormat="1" ht="37.8" customHeight="1">
      <c r="A214" s="38"/>
      <c r="B214" s="39"/>
      <c r="C214" s="212" t="s">
        <v>319</v>
      </c>
      <c r="D214" s="212" t="s">
        <v>126</v>
      </c>
      <c r="E214" s="213" t="s">
        <v>320</v>
      </c>
      <c r="F214" s="214" t="s">
        <v>321</v>
      </c>
      <c r="G214" s="215" t="s">
        <v>135</v>
      </c>
      <c r="H214" s="216">
        <v>111</v>
      </c>
      <c r="I214" s="217"/>
      <c r="J214" s="218">
        <f>ROUND(I214*H214,2)</f>
        <v>0</v>
      </c>
      <c r="K214" s="219"/>
      <c r="L214" s="44"/>
      <c r="M214" s="220" t="s">
        <v>1</v>
      </c>
      <c r="N214" s="221" t="s">
        <v>42</v>
      </c>
      <c r="O214" s="91"/>
      <c r="P214" s="222">
        <f>O214*H214</f>
        <v>0</v>
      </c>
      <c r="Q214" s="222">
        <v>0.00095</v>
      </c>
      <c r="R214" s="222">
        <f>Q214*H214</f>
        <v>0.10545</v>
      </c>
      <c r="S214" s="222">
        <v>0</v>
      </c>
      <c r="T214" s="22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4" t="s">
        <v>184</v>
      </c>
      <c r="AT214" s="224" t="s">
        <v>126</v>
      </c>
      <c r="AU214" s="224" t="s">
        <v>84</v>
      </c>
      <c r="AY214" s="17" t="s">
        <v>123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7" t="s">
        <v>82</v>
      </c>
      <c r="BK214" s="225">
        <f>ROUND(I214*H214,2)</f>
        <v>0</v>
      </c>
      <c r="BL214" s="17" t="s">
        <v>184</v>
      </c>
      <c r="BM214" s="224" t="s">
        <v>322</v>
      </c>
    </row>
    <row r="215" s="14" customFormat="1">
      <c r="A215" s="14"/>
      <c r="B215" s="237"/>
      <c r="C215" s="238"/>
      <c r="D215" s="228" t="s">
        <v>137</v>
      </c>
      <c r="E215" s="239" t="s">
        <v>1</v>
      </c>
      <c r="F215" s="240" t="s">
        <v>323</v>
      </c>
      <c r="G215" s="238"/>
      <c r="H215" s="241">
        <v>111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137</v>
      </c>
      <c r="AU215" s="247" t="s">
        <v>84</v>
      </c>
      <c r="AV215" s="14" t="s">
        <v>84</v>
      </c>
      <c r="AW215" s="14" t="s">
        <v>32</v>
      </c>
      <c r="AX215" s="14" t="s">
        <v>82</v>
      </c>
      <c r="AY215" s="247" t="s">
        <v>123</v>
      </c>
    </row>
    <row r="216" s="2" customFormat="1" ht="24.15" customHeight="1">
      <c r="A216" s="38"/>
      <c r="B216" s="39"/>
      <c r="C216" s="259" t="s">
        <v>324</v>
      </c>
      <c r="D216" s="259" t="s">
        <v>186</v>
      </c>
      <c r="E216" s="260" t="s">
        <v>325</v>
      </c>
      <c r="F216" s="261" t="s">
        <v>326</v>
      </c>
      <c r="G216" s="262" t="s">
        <v>135</v>
      </c>
      <c r="H216" s="263">
        <v>116.55</v>
      </c>
      <c r="I216" s="264"/>
      <c r="J216" s="265">
        <f>ROUND(I216*H216,2)</f>
        <v>0</v>
      </c>
      <c r="K216" s="266"/>
      <c r="L216" s="267"/>
      <c r="M216" s="268" t="s">
        <v>1</v>
      </c>
      <c r="N216" s="269" t="s">
        <v>42</v>
      </c>
      <c r="O216" s="91"/>
      <c r="P216" s="222">
        <f>O216*H216</f>
        <v>0</v>
      </c>
      <c r="Q216" s="222">
        <v>0.00165</v>
      </c>
      <c r="R216" s="222">
        <f>Q216*H216</f>
        <v>0.19230749999999999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189</v>
      </c>
      <c r="AT216" s="224" t="s">
        <v>186</v>
      </c>
      <c r="AU216" s="224" t="s">
        <v>84</v>
      </c>
      <c r="AY216" s="17" t="s">
        <v>123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82</v>
      </c>
      <c r="BK216" s="225">
        <f>ROUND(I216*H216,2)</f>
        <v>0</v>
      </c>
      <c r="BL216" s="17" t="s">
        <v>184</v>
      </c>
      <c r="BM216" s="224" t="s">
        <v>327</v>
      </c>
    </row>
    <row r="217" s="14" customFormat="1">
      <c r="A217" s="14"/>
      <c r="B217" s="237"/>
      <c r="C217" s="238"/>
      <c r="D217" s="228" t="s">
        <v>137</v>
      </c>
      <c r="E217" s="238"/>
      <c r="F217" s="240" t="s">
        <v>328</v>
      </c>
      <c r="G217" s="238"/>
      <c r="H217" s="241">
        <v>116.55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137</v>
      </c>
      <c r="AU217" s="247" t="s">
        <v>84</v>
      </c>
      <c r="AV217" s="14" t="s">
        <v>84</v>
      </c>
      <c r="AW217" s="14" t="s">
        <v>4</v>
      </c>
      <c r="AX217" s="14" t="s">
        <v>82</v>
      </c>
      <c r="AY217" s="247" t="s">
        <v>123</v>
      </c>
    </row>
    <row r="218" s="2" customFormat="1" ht="24.15" customHeight="1">
      <c r="A218" s="38"/>
      <c r="B218" s="39"/>
      <c r="C218" s="212" t="s">
        <v>329</v>
      </c>
      <c r="D218" s="212" t="s">
        <v>126</v>
      </c>
      <c r="E218" s="213" t="s">
        <v>330</v>
      </c>
      <c r="F218" s="214" t="s">
        <v>331</v>
      </c>
      <c r="G218" s="215" t="s">
        <v>174</v>
      </c>
      <c r="H218" s="216">
        <v>0.32900000000000001</v>
      </c>
      <c r="I218" s="217"/>
      <c r="J218" s="218">
        <f>ROUND(I218*H218,2)</f>
        <v>0</v>
      </c>
      <c r="K218" s="219"/>
      <c r="L218" s="44"/>
      <c r="M218" s="220" t="s">
        <v>1</v>
      </c>
      <c r="N218" s="221" t="s">
        <v>42</v>
      </c>
      <c r="O218" s="91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4" t="s">
        <v>184</v>
      </c>
      <c r="AT218" s="224" t="s">
        <v>126</v>
      </c>
      <c r="AU218" s="224" t="s">
        <v>84</v>
      </c>
      <c r="AY218" s="17" t="s">
        <v>123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7" t="s">
        <v>82</v>
      </c>
      <c r="BK218" s="225">
        <f>ROUND(I218*H218,2)</f>
        <v>0</v>
      </c>
      <c r="BL218" s="17" t="s">
        <v>184</v>
      </c>
      <c r="BM218" s="224" t="s">
        <v>332</v>
      </c>
    </row>
    <row r="219" s="12" customFormat="1" ht="22.8" customHeight="1">
      <c r="A219" s="12"/>
      <c r="B219" s="196"/>
      <c r="C219" s="197"/>
      <c r="D219" s="198" t="s">
        <v>76</v>
      </c>
      <c r="E219" s="210" t="s">
        <v>333</v>
      </c>
      <c r="F219" s="210" t="s">
        <v>334</v>
      </c>
      <c r="G219" s="197"/>
      <c r="H219" s="197"/>
      <c r="I219" s="200"/>
      <c r="J219" s="211">
        <f>BK219</f>
        <v>0</v>
      </c>
      <c r="K219" s="197"/>
      <c r="L219" s="202"/>
      <c r="M219" s="203"/>
      <c r="N219" s="204"/>
      <c r="O219" s="204"/>
      <c r="P219" s="205">
        <f>SUM(P220:P231)</f>
        <v>0</v>
      </c>
      <c r="Q219" s="204"/>
      <c r="R219" s="205">
        <f>SUM(R220:R231)</f>
        <v>0.064100000000000004</v>
      </c>
      <c r="S219" s="204"/>
      <c r="T219" s="206">
        <f>SUM(T220:T231)</f>
        <v>0.072000000000000008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7" t="s">
        <v>84</v>
      </c>
      <c r="AT219" s="208" t="s">
        <v>76</v>
      </c>
      <c r="AU219" s="208" t="s">
        <v>82</v>
      </c>
      <c r="AY219" s="207" t="s">
        <v>123</v>
      </c>
      <c r="BK219" s="209">
        <f>SUM(BK220:BK231)</f>
        <v>0</v>
      </c>
    </row>
    <row r="220" s="2" customFormat="1" ht="24.15" customHeight="1">
      <c r="A220" s="38"/>
      <c r="B220" s="39"/>
      <c r="C220" s="212" t="s">
        <v>335</v>
      </c>
      <c r="D220" s="212" t="s">
        <v>126</v>
      </c>
      <c r="E220" s="213" t="s">
        <v>336</v>
      </c>
      <c r="F220" s="214" t="s">
        <v>337</v>
      </c>
      <c r="G220" s="215" t="s">
        <v>129</v>
      </c>
      <c r="H220" s="216">
        <v>1</v>
      </c>
      <c r="I220" s="217"/>
      <c r="J220" s="218">
        <f>ROUND(I220*H220,2)</f>
        <v>0</v>
      </c>
      <c r="K220" s="219"/>
      <c r="L220" s="44"/>
      <c r="M220" s="220" t="s">
        <v>1</v>
      </c>
      <c r="N220" s="221" t="s">
        <v>42</v>
      </c>
      <c r="O220" s="91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4" t="s">
        <v>184</v>
      </c>
      <c r="AT220" s="224" t="s">
        <v>126</v>
      </c>
      <c r="AU220" s="224" t="s">
        <v>84</v>
      </c>
      <c r="AY220" s="17" t="s">
        <v>123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7" t="s">
        <v>82</v>
      </c>
      <c r="BK220" s="225">
        <f>ROUND(I220*H220,2)</f>
        <v>0</v>
      </c>
      <c r="BL220" s="17" t="s">
        <v>184</v>
      </c>
      <c r="BM220" s="224" t="s">
        <v>338</v>
      </c>
    </row>
    <row r="221" s="13" customFormat="1">
      <c r="A221" s="13"/>
      <c r="B221" s="226"/>
      <c r="C221" s="227"/>
      <c r="D221" s="228" t="s">
        <v>137</v>
      </c>
      <c r="E221" s="229" t="s">
        <v>1</v>
      </c>
      <c r="F221" s="230" t="s">
        <v>339</v>
      </c>
      <c r="G221" s="227"/>
      <c r="H221" s="229" t="s">
        <v>1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137</v>
      </c>
      <c r="AU221" s="236" t="s">
        <v>84</v>
      </c>
      <c r="AV221" s="13" t="s">
        <v>82</v>
      </c>
      <c r="AW221" s="13" t="s">
        <v>32</v>
      </c>
      <c r="AX221" s="13" t="s">
        <v>77</v>
      </c>
      <c r="AY221" s="236" t="s">
        <v>123</v>
      </c>
    </row>
    <row r="222" s="14" customFormat="1">
      <c r="A222" s="14"/>
      <c r="B222" s="237"/>
      <c r="C222" s="238"/>
      <c r="D222" s="228" t="s">
        <v>137</v>
      </c>
      <c r="E222" s="239" t="s">
        <v>1</v>
      </c>
      <c r="F222" s="240" t="s">
        <v>82</v>
      </c>
      <c r="G222" s="238"/>
      <c r="H222" s="241">
        <v>1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137</v>
      </c>
      <c r="AU222" s="247" t="s">
        <v>84</v>
      </c>
      <c r="AV222" s="14" t="s">
        <v>84</v>
      </c>
      <c r="AW222" s="14" t="s">
        <v>32</v>
      </c>
      <c r="AX222" s="14" t="s">
        <v>82</v>
      </c>
      <c r="AY222" s="247" t="s">
        <v>123</v>
      </c>
    </row>
    <row r="223" s="2" customFormat="1" ht="24.15" customHeight="1">
      <c r="A223" s="38"/>
      <c r="B223" s="39"/>
      <c r="C223" s="259" t="s">
        <v>340</v>
      </c>
      <c r="D223" s="259" t="s">
        <v>186</v>
      </c>
      <c r="E223" s="260" t="s">
        <v>341</v>
      </c>
      <c r="F223" s="261" t="s">
        <v>342</v>
      </c>
      <c r="G223" s="262" t="s">
        <v>129</v>
      </c>
      <c r="H223" s="263">
        <v>1</v>
      </c>
      <c r="I223" s="264"/>
      <c r="J223" s="265">
        <f>ROUND(I223*H223,2)</f>
        <v>0</v>
      </c>
      <c r="K223" s="266"/>
      <c r="L223" s="267"/>
      <c r="M223" s="268" t="s">
        <v>1</v>
      </c>
      <c r="N223" s="269" t="s">
        <v>42</v>
      </c>
      <c r="O223" s="91"/>
      <c r="P223" s="222">
        <f>O223*H223</f>
        <v>0</v>
      </c>
      <c r="Q223" s="222">
        <v>0.0195</v>
      </c>
      <c r="R223" s="222">
        <f>Q223*H223</f>
        <v>0.0195</v>
      </c>
      <c r="S223" s="222">
        <v>0</v>
      </c>
      <c r="T223" s="22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4" t="s">
        <v>189</v>
      </c>
      <c r="AT223" s="224" t="s">
        <v>186</v>
      </c>
      <c r="AU223" s="224" t="s">
        <v>84</v>
      </c>
      <c r="AY223" s="17" t="s">
        <v>123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7" t="s">
        <v>82</v>
      </c>
      <c r="BK223" s="225">
        <f>ROUND(I223*H223,2)</f>
        <v>0</v>
      </c>
      <c r="BL223" s="17" t="s">
        <v>184</v>
      </c>
      <c r="BM223" s="224" t="s">
        <v>343</v>
      </c>
    </row>
    <row r="224" s="2" customFormat="1" ht="24.15" customHeight="1">
      <c r="A224" s="38"/>
      <c r="B224" s="39"/>
      <c r="C224" s="212" t="s">
        <v>344</v>
      </c>
      <c r="D224" s="212" t="s">
        <v>126</v>
      </c>
      <c r="E224" s="213" t="s">
        <v>345</v>
      </c>
      <c r="F224" s="214" t="s">
        <v>346</v>
      </c>
      <c r="G224" s="215" t="s">
        <v>129</v>
      </c>
      <c r="H224" s="216">
        <v>2</v>
      </c>
      <c r="I224" s="217"/>
      <c r="J224" s="218">
        <f>ROUND(I224*H224,2)</f>
        <v>0</v>
      </c>
      <c r="K224" s="219"/>
      <c r="L224" s="44"/>
      <c r="M224" s="220" t="s">
        <v>1</v>
      </c>
      <c r="N224" s="221" t="s">
        <v>42</v>
      </c>
      <c r="O224" s="91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184</v>
      </c>
      <c r="AT224" s="224" t="s">
        <v>126</v>
      </c>
      <c r="AU224" s="224" t="s">
        <v>84</v>
      </c>
      <c r="AY224" s="17" t="s">
        <v>123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82</v>
      </c>
      <c r="BK224" s="225">
        <f>ROUND(I224*H224,2)</f>
        <v>0</v>
      </c>
      <c r="BL224" s="17" t="s">
        <v>184</v>
      </c>
      <c r="BM224" s="224" t="s">
        <v>347</v>
      </c>
    </row>
    <row r="225" s="13" customFormat="1">
      <c r="A225" s="13"/>
      <c r="B225" s="226"/>
      <c r="C225" s="227"/>
      <c r="D225" s="228" t="s">
        <v>137</v>
      </c>
      <c r="E225" s="229" t="s">
        <v>1</v>
      </c>
      <c r="F225" s="230" t="s">
        <v>348</v>
      </c>
      <c r="G225" s="227"/>
      <c r="H225" s="229" t="s">
        <v>1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137</v>
      </c>
      <c r="AU225" s="236" t="s">
        <v>84</v>
      </c>
      <c r="AV225" s="13" t="s">
        <v>82</v>
      </c>
      <c r="AW225" s="13" t="s">
        <v>32</v>
      </c>
      <c r="AX225" s="13" t="s">
        <v>77</v>
      </c>
      <c r="AY225" s="236" t="s">
        <v>123</v>
      </c>
    </row>
    <row r="226" s="14" customFormat="1">
      <c r="A226" s="14"/>
      <c r="B226" s="237"/>
      <c r="C226" s="238"/>
      <c r="D226" s="228" t="s">
        <v>137</v>
      </c>
      <c r="E226" s="239" t="s">
        <v>1</v>
      </c>
      <c r="F226" s="240" t="s">
        <v>349</v>
      </c>
      <c r="G226" s="238"/>
      <c r="H226" s="241">
        <v>2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137</v>
      </c>
      <c r="AU226" s="247" t="s">
        <v>84</v>
      </c>
      <c r="AV226" s="14" t="s">
        <v>84</v>
      </c>
      <c r="AW226" s="14" t="s">
        <v>32</v>
      </c>
      <c r="AX226" s="14" t="s">
        <v>82</v>
      </c>
      <c r="AY226" s="247" t="s">
        <v>123</v>
      </c>
    </row>
    <row r="227" s="2" customFormat="1" ht="24.15" customHeight="1">
      <c r="A227" s="38"/>
      <c r="B227" s="39"/>
      <c r="C227" s="259" t="s">
        <v>350</v>
      </c>
      <c r="D227" s="259" t="s">
        <v>186</v>
      </c>
      <c r="E227" s="260" t="s">
        <v>351</v>
      </c>
      <c r="F227" s="261" t="s">
        <v>352</v>
      </c>
      <c r="G227" s="262" t="s">
        <v>129</v>
      </c>
      <c r="H227" s="263">
        <v>2</v>
      </c>
      <c r="I227" s="264"/>
      <c r="J227" s="265">
        <f>ROUND(I227*H227,2)</f>
        <v>0</v>
      </c>
      <c r="K227" s="266"/>
      <c r="L227" s="267"/>
      <c r="M227" s="268" t="s">
        <v>1</v>
      </c>
      <c r="N227" s="269" t="s">
        <v>42</v>
      </c>
      <c r="O227" s="91"/>
      <c r="P227" s="222">
        <f>O227*H227</f>
        <v>0</v>
      </c>
      <c r="Q227" s="222">
        <v>0.020500000000000001</v>
      </c>
      <c r="R227" s="222">
        <f>Q227*H227</f>
        <v>0.041000000000000002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189</v>
      </c>
      <c r="AT227" s="224" t="s">
        <v>186</v>
      </c>
      <c r="AU227" s="224" t="s">
        <v>84</v>
      </c>
      <c r="AY227" s="17" t="s">
        <v>123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82</v>
      </c>
      <c r="BK227" s="225">
        <f>ROUND(I227*H227,2)</f>
        <v>0</v>
      </c>
      <c r="BL227" s="17" t="s">
        <v>184</v>
      </c>
      <c r="BM227" s="224" t="s">
        <v>353</v>
      </c>
    </row>
    <row r="228" s="2" customFormat="1" ht="21.75" customHeight="1">
      <c r="A228" s="38"/>
      <c r="B228" s="39"/>
      <c r="C228" s="212" t="s">
        <v>354</v>
      </c>
      <c r="D228" s="212" t="s">
        <v>126</v>
      </c>
      <c r="E228" s="213" t="s">
        <v>355</v>
      </c>
      <c r="F228" s="214" t="s">
        <v>356</v>
      </c>
      <c r="G228" s="215" t="s">
        <v>129</v>
      </c>
      <c r="H228" s="216">
        <v>3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42</v>
      </c>
      <c r="O228" s="91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184</v>
      </c>
      <c r="AT228" s="224" t="s">
        <v>126</v>
      </c>
      <c r="AU228" s="224" t="s">
        <v>84</v>
      </c>
      <c r="AY228" s="17" t="s">
        <v>123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82</v>
      </c>
      <c r="BK228" s="225">
        <f>ROUND(I228*H228,2)</f>
        <v>0</v>
      </c>
      <c r="BL228" s="17" t="s">
        <v>184</v>
      </c>
      <c r="BM228" s="224" t="s">
        <v>357</v>
      </c>
    </row>
    <row r="229" s="2" customFormat="1" ht="24.15" customHeight="1">
      <c r="A229" s="38"/>
      <c r="B229" s="39"/>
      <c r="C229" s="259" t="s">
        <v>358</v>
      </c>
      <c r="D229" s="259" t="s">
        <v>186</v>
      </c>
      <c r="E229" s="260" t="s">
        <v>359</v>
      </c>
      <c r="F229" s="261" t="s">
        <v>360</v>
      </c>
      <c r="G229" s="262" t="s">
        <v>129</v>
      </c>
      <c r="H229" s="263">
        <v>3</v>
      </c>
      <c r="I229" s="264"/>
      <c r="J229" s="265">
        <f>ROUND(I229*H229,2)</f>
        <v>0</v>
      </c>
      <c r="K229" s="266"/>
      <c r="L229" s="267"/>
      <c r="M229" s="268" t="s">
        <v>1</v>
      </c>
      <c r="N229" s="269" t="s">
        <v>42</v>
      </c>
      <c r="O229" s="91"/>
      <c r="P229" s="222">
        <f>O229*H229</f>
        <v>0</v>
      </c>
      <c r="Q229" s="222">
        <v>0.0011999999999999999</v>
      </c>
      <c r="R229" s="222">
        <f>Q229*H229</f>
        <v>0.0035999999999999999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189</v>
      </c>
      <c r="AT229" s="224" t="s">
        <v>186</v>
      </c>
      <c r="AU229" s="224" t="s">
        <v>84</v>
      </c>
      <c r="AY229" s="17" t="s">
        <v>123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82</v>
      </c>
      <c r="BK229" s="225">
        <f>ROUND(I229*H229,2)</f>
        <v>0</v>
      </c>
      <c r="BL229" s="17" t="s">
        <v>184</v>
      </c>
      <c r="BM229" s="224" t="s">
        <v>361</v>
      </c>
    </row>
    <row r="230" s="2" customFormat="1" ht="24.15" customHeight="1">
      <c r="A230" s="38"/>
      <c r="B230" s="39"/>
      <c r="C230" s="212" t="s">
        <v>362</v>
      </c>
      <c r="D230" s="212" t="s">
        <v>126</v>
      </c>
      <c r="E230" s="213" t="s">
        <v>363</v>
      </c>
      <c r="F230" s="214" t="s">
        <v>364</v>
      </c>
      <c r="G230" s="215" t="s">
        <v>129</v>
      </c>
      <c r="H230" s="216">
        <v>3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42</v>
      </c>
      <c r="O230" s="91"/>
      <c r="P230" s="222">
        <f>O230*H230</f>
        <v>0</v>
      </c>
      <c r="Q230" s="222">
        <v>0</v>
      </c>
      <c r="R230" s="222">
        <f>Q230*H230</f>
        <v>0</v>
      </c>
      <c r="S230" s="222">
        <v>0.024</v>
      </c>
      <c r="T230" s="223">
        <f>S230*H230</f>
        <v>0.072000000000000008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184</v>
      </c>
      <c r="AT230" s="224" t="s">
        <v>126</v>
      </c>
      <c r="AU230" s="224" t="s">
        <v>84</v>
      </c>
      <c r="AY230" s="17" t="s">
        <v>123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82</v>
      </c>
      <c r="BK230" s="225">
        <f>ROUND(I230*H230,2)</f>
        <v>0</v>
      </c>
      <c r="BL230" s="17" t="s">
        <v>184</v>
      </c>
      <c r="BM230" s="224" t="s">
        <v>365</v>
      </c>
    </row>
    <row r="231" s="2" customFormat="1" ht="24.15" customHeight="1">
      <c r="A231" s="38"/>
      <c r="B231" s="39"/>
      <c r="C231" s="212" t="s">
        <v>366</v>
      </c>
      <c r="D231" s="212" t="s">
        <v>126</v>
      </c>
      <c r="E231" s="213" t="s">
        <v>367</v>
      </c>
      <c r="F231" s="214" t="s">
        <v>368</v>
      </c>
      <c r="G231" s="215" t="s">
        <v>174</v>
      </c>
      <c r="H231" s="216">
        <v>0.064000000000000001</v>
      </c>
      <c r="I231" s="217"/>
      <c r="J231" s="218">
        <f>ROUND(I231*H231,2)</f>
        <v>0</v>
      </c>
      <c r="K231" s="219"/>
      <c r="L231" s="44"/>
      <c r="M231" s="220" t="s">
        <v>1</v>
      </c>
      <c r="N231" s="221" t="s">
        <v>42</v>
      </c>
      <c r="O231" s="91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4" t="s">
        <v>184</v>
      </c>
      <c r="AT231" s="224" t="s">
        <v>126</v>
      </c>
      <c r="AU231" s="224" t="s">
        <v>84</v>
      </c>
      <c r="AY231" s="17" t="s">
        <v>123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7" t="s">
        <v>82</v>
      </c>
      <c r="BK231" s="225">
        <f>ROUND(I231*H231,2)</f>
        <v>0</v>
      </c>
      <c r="BL231" s="17" t="s">
        <v>184</v>
      </c>
      <c r="BM231" s="224" t="s">
        <v>369</v>
      </c>
    </row>
    <row r="232" s="12" customFormat="1" ht="22.8" customHeight="1">
      <c r="A232" s="12"/>
      <c r="B232" s="196"/>
      <c r="C232" s="197"/>
      <c r="D232" s="198" t="s">
        <v>76</v>
      </c>
      <c r="E232" s="210" t="s">
        <v>370</v>
      </c>
      <c r="F232" s="210" t="s">
        <v>371</v>
      </c>
      <c r="G232" s="197"/>
      <c r="H232" s="197"/>
      <c r="I232" s="200"/>
      <c r="J232" s="211">
        <f>BK232</f>
        <v>0</v>
      </c>
      <c r="K232" s="197"/>
      <c r="L232" s="202"/>
      <c r="M232" s="203"/>
      <c r="N232" s="204"/>
      <c r="O232" s="204"/>
      <c r="P232" s="205">
        <f>SUM(P233:P255)</f>
        <v>0</v>
      </c>
      <c r="Q232" s="204"/>
      <c r="R232" s="205">
        <f>SUM(R233:R255)</f>
        <v>0.42883323999999995</v>
      </c>
      <c r="S232" s="204"/>
      <c r="T232" s="206">
        <f>SUM(T233:T255)</f>
        <v>0.82185000000000008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7" t="s">
        <v>84</v>
      </c>
      <c r="AT232" s="208" t="s">
        <v>76</v>
      </c>
      <c r="AU232" s="208" t="s">
        <v>82</v>
      </c>
      <c r="AY232" s="207" t="s">
        <v>123</v>
      </c>
      <c r="BK232" s="209">
        <f>SUM(BK233:BK255)</f>
        <v>0</v>
      </c>
    </row>
    <row r="233" s="2" customFormat="1" ht="16.5" customHeight="1">
      <c r="A233" s="38"/>
      <c r="B233" s="39"/>
      <c r="C233" s="212" t="s">
        <v>372</v>
      </c>
      <c r="D233" s="212" t="s">
        <v>126</v>
      </c>
      <c r="E233" s="213" t="s">
        <v>373</v>
      </c>
      <c r="F233" s="214" t="s">
        <v>374</v>
      </c>
      <c r="G233" s="215" t="s">
        <v>135</v>
      </c>
      <c r="H233" s="216">
        <v>109.58</v>
      </c>
      <c r="I233" s="217"/>
      <c r="J233" s="218">
        <f>ROUND(I233*H233,2)</f>
        <v>0</v>
      </c>
      <c r="K233" s="219"/>
      <c r="L233" s="44"/>
      <c r="M233" s="220" t="s">
        <v>1</v>
      </c>
      <c r="N233" s="221" t="s">
        <v>42</v>
      </c>
      <c r="O233" s="91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184</v>
      </c>
      <c r="AT233" s="224" t="s">
        <v>126</v>
      </c>
      <c r="AU233" s="224" t="s">
        <v>84</v>
      </c>
      <c r="AY233" s="17" t="s">
        <v>123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82</v>
      </c>
      <c r="BK233" s="225">
        <f>ROUND(I233*H233,2)</f>
        <v>0</v>
      </c>
      <c r="BL233" s="17" t="s">
        <v>184</v>
      </c>
      <c r="BM233" s="224" t="s">
        <v>375</v>
      </c>
    </row>
    <row r="234" s="14" customFormat="1">
      <c r="A234" s="14"/>
      <c r="B234" s="237"/>
      <c r="C234" s="238"/>
      <c r="D234" s="228" t="s">
        <v>137</v>
      </c>
      <c r="E234" s="239" t="s">
        <v>1</v>
      </c>
      <c r="F234" s="240" t="s">
        <v>164</v>
      </c>
      <c r="G234" s="238"/>
      <c r="H234" s="241">
        <v>109.58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137</v>
      </c>
      <c r="AU234" s="247" t="s">
        <v>84</v>
      </c>
      <c r="AV234" s="14" t="s">
        <v>84</v>
      </c>
      <c r="AW234" s="14" t="s">
        <v>32</v>
      </c>
      <c r="AX234" s="14" t="s">
        <v>82</v>
      </c>
      <c r="AY234" s="247" t="s">
        <v>123</v>
      </c>
    </row>
    <row r="235" s="2" customFormat="1" ht="24.15" customHeight="1">
      <c r="A235" s="38"/>
      <c r="B235" s="39"/>
      <c r="C235" s="212" t="s">
        <v>376</v>
      </c>
      <c r="D235" s="212" t="s">
        <v>126</v>
      </c>
      <c r="E235" s="213" t="s">
        <v>377</v>
      </c>
      <c r="F235" s="214" t="s">
        <v>378</v>
      </c>
      <c r="G235" s="215" t="s">
        <v>135</v>
      </c>
      <c r="H235" s="216">
        <v>109.58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42</v>
      </c>
      <c r="O235" s="91"/>
      <c r="P235" s="222">
        <f>O235*H235</f>
        <v>0</v>
      </c>
      <c r="Q235" s="222">
        <v>0.00050000000000000001</v>
      </c>
      <c r="R235" s="222">
        <f>Q235*H235</f>
        <v>0.054789999999999998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184</v>
      </c>
      <c r="AT235" s="224" t="s">
        <v>126</v>
      </c>
      <c r="AU235" s="224" t="s">
        <v>84</v>
      </c>
      <c r="AY235" s="17" t="s">
        <v>123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82</v>
      </c>
      <c r="BK235" s="225">
        <f>ROUND(I235*H235,2)</f>
        <v>0</v>
      </c>
      <c r="BL235" s="17" t="s">
        <v>184</v>
      </c>
      <c r="BM235" s="224" t="s">
        <v>379</v>
      </c>
    </row>
    <row r="236" s="14" customFormat="1">
      <c r="A236" s="14"/>
      <c r="B236" s="237"/>
      <c r="C236" s="238"/>
      <c r="D236" s="228" t="s">
        <v>137</v>
      </c>
      <c r="E236" s="239" t="s">
        <v>1</v>
      </c>
      <c r="F236" s="240" t="s">
        <v>164</v>
      </c>
      <c r="G236" s="238"/>
      <c r="H236" s="241">
        <v>109.58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137</v>
      </c>
      <c r="AU236" s="247" t="s">
        <v>84</v>
      </c>
      <c r="AV236" s="14" t="s">
        <v>84</v>
      </c>
      <c r="AW236" s="14" t="s">
        <v>32</v>
      </c>
      <c r="AX236" s="14" t="s">
        <v>82</v>
      </c>
      <c r="AY236" s="247" t="s">
        <v>123</v>
      </c>
    </row>
    <row r="237" s="2" customFormat="1" ht="24.15" customHeight="1">
      <c r="A237" s="38"/>
      <c r="B237" s="39"/>
      <c r="C237" s="212" t="s">
        <v>380</v>
      </c>
      <c r="D237" s="212" t="s">
        <v>126</v>
      </c>
      <c r="E237" s="213" t="s">
        <v>381</v>
      </c>
      <c r="F237" s="214" t="s">
        <v>382</v>
      </c>
      <c r="G237" s="215" t="s">
        <v>135</v>
      </c>
      <c r="H237" s="216">
        <v>328.74000000000001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0</v>
      </c>
      <c r="R237" s="222">
        <f>Q237*H237</f>
        <v>0</v>
      </c>
      <c r="S237" s="222">
        <v>0.0025000000000000001</v>
      </c>
      <c r="T237" s="223">
        <f>S237*H237</f>
        <v>0.82185000000000008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184</v>
      </c>
      <c r="AT237" s="224" t="s">
        <v>126</v>
      </c>
      <c r="AU237" s="224" t="s">
        <v>84</v>
      </c>
      <c r="AY237" s="17" t="s">
        <v>123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82</v>
      </c>
      <c r="BK237" s="225">
        <f>ROUND(I237*H237,2)</f>
        <v>0</v>
      </c>
      <c r="BL237" s="17" t="s">
        <v>184</v>
      </c>
      <c r="BM237" s="224" t="s">
        <v>383</v>
      </c>
    </row>
    <row r="238" s="13" customFormat="1">
      <c r="A238" s="13"/>
      <c r="B238" s="226"/>
      <c r="C238" s="227"/>
      <c r="D238" s="228" t="s">
        <v>137</v>
      </c>
      <c r="E238" s="229" t="s">
        <v>1</v>
      </c>
      <c r="F238" s="230" t="s">
        <v>384</v>
      </c>
      <c r="G238" s="227"/>
      <c r="H238" s="229" t="s">
        <v>1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137</v>
      </c>
      <c r="AU238" s="236" t="s">
        <v>84</v>
      </c>
      <c r="AV238" s="13" t="s">
        <v>82</v>
      </c>
      <c r="AW238" s="13" t="s">
        <v>32</v>
      </c>
      <c r="AX238" s="13" t="s">
        <v>77</v>
      </c>
      <c r="AY238" s="236" t="s">
        <v>123</v>
      </c>
    </row>
    <row r="239" s="14" customFormat="1">
      <c r="A239" s="14"/>
      <c r="B239" s="237"/>
      <c r="C239" s="238"/>
      <c r="D239" s="228" t="s">
        <v>137</v>
      </c>
      <c r="E239" s="239" t="s">
        <v>1</v>
      </c>
      <c r="F239" s="240" t="s">
        <v>385</v>
      </c>
      <c r="G239" s="238"/>
      <c r="H239" s="241">
        <v>328.74000000000001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137</v>
      </c>
      <c r="AU239" s="247" t="s">
        <v>84</v>
      </c>
      <c r="AV239" s="14" t="s">
        <v>84</v>
      </c>
      <c r="AW239" s="14" t="s">
        <v>32</v>
      </c>
      <c r="AX239" s="14" t="s">
        <v>82</v>
      </c>
      <c r="AY239" s="247" t="s">
        <v>123</v>
      </c>
    </row>
    <row r="240" s="2" customFormat="1" ht="24.15" customHeight="1">
      <c r="A240" s="38"/>
      <c r="B240" s="39"/>
      <c r="C240" s="212" t="s">
        <v>386</v>
      </c>
      <c r="D240" s="212" t="s">
        <v>126</v>
      </c>
      <c r="E240" s="213" t="s">
        <v>387</v>
      </c>
      <c r="F240" s="214" t="s">
        <v>388</v>
      </c>
      <c r="G240" s="215" t="s">
        <v>135</v>
      </c>
      <c r="H240" s="216">
        <v>109.58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0.00040000000000000002</v>
      </c>
      <c r="R240" s="222">
        <f>Q240*H240</f>
        <v>0.043832000000000003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184</v>
      </c>
      <c r="AT240" s="224" t="s">
        <v>126</v>
      </c>
      <c r="AU240" s="224" t="s">
        <v>84</v>
      </c>
      <c r="AY240" s="17" t="s">
        <v>123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82</v>
      </c>
      <c r="BK240" s="225">
        <f>ROUND(I240*H240,2)</f>
        <v>0</v>
      </c>
      <c r="BL240" s="17" t="s">
        <v>184</v>
      </c>
      <c r="BM240" s="224" t="s">
        <v>389</v>
      </c>
    </row>
    <row r="241" s="2" customFormat="1" ht="24.15" customHeight="1">
      <c r="A241" s="38"/>
      <c r="B241" s="39"/>
      <c r="C241" s="259" t="s">
        <v>390</v>
      </c>
      <c r="D241" s="259" t="s">
        <v>186</v>
      </c>
      <c r="E241" s="260" t="s">
        <v>391</v>
      </c>
      <c r="F241" s="261" t="s">
        <v>392</v>
      </c>
      <c r="G241" s="262" t="s">
        <v>135</v>
      </c>
      <c r="H241" s="263">
        <v>120.538</v>
      </c>
      <c r="I241" s="264"/>
      <c r="J241" s="265">
        <f>ROUND(I241*H241,2)</f>
        <v>0</v>
      </c>
      <c r="K241" s="266"/>
      <c r="L241" s="267"/>
      <c r="M241" s="268" t="s">
        <v>1</v>
      </c>
      <c r="N241" s="269" t="s">
        <v>42</v>
      </c>
      <c r="O241" s="91"/>
      <c r="P241" s="222">
        <f>O241*H241</f>
        <v>0</v>
      </c>
      <c r="Q241" s="222">
        <v>0.0025999999999999999</v>
      </c>
      <c r="R241" s="222">
        <f>Q241*H241</f>
        <v>0.31339879999999998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189</v>
      </c>
      <c r="AT241" s="224" t="s">
        <v>186</v>
      </c>
      <c r="AU241" s="224" t="s">
        <v>84</v>
      </c>
      <c r="AY241" s="17" t="s">
        <v>123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82</v>
      </c>
      <c r="BK241" s="225">
        <f>ROUND(I241*H241,2)</f>
        <v>0</v>
      </c>
      <c r="BL241" s="17" t="s">
        <v>184</v>
      </c>
      <c r="BM241" s="224" t="s">
        <v>393</v>
      </c>
    </row>
    <row r="242" s="14" customFormat="1">
      <c r="A242" s="14"/>
      <c r="B242" s="237"/>
      <c r="C242" s="238"/>
      <c r="D242" s="228" t="s">
        <v>137</v>
      </c>
      <c r="E242" s="238"/>
      <c r="F242" s="240" t="s">
        <v>394</v>
      </c>
      <c r="G242" s="238"/>
      <c r="H242" s="241">
        <v>120.538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137</v>
      </c>
      <c r="AU242" s="247" t="s">
        <v>84</v>
      </c>
      <c r="AV242" s="14" t="s">
        <v>84</v>
      </c>
      <c r="AW242" s="14" t="s">
        <v>4</v>
      </c>
      <c r="AX242" s="14" t="s">
        <v>82</v>
      </c>
      <c r="AY242" s="247" t="s">
        <v>123</v>
      </c>
    </row>
    <row r="243" s="2" customFormat="1" ht="16.5" customHeight="1">
      <c r="A243" s="38"/>
      <c r="B243" s="39"/>
      <c r="C243" s="212" t="s">
        <v>395</v>
      </c>
      <c r="D243" s="212" t="s">
        <v>126</v>
      </c>
      <c r="E243" s="213" t="s">
        <v>396</v>
      </c>
      <c r="F243" s="214" t="s">
        <v>397</v>
      </c>
      <c r="G243" s="215" t="s">
        <v>183</v>
      </c>
      <c r="H243" s="216">
        <v>55.439999999999998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1.0000000000000001E-05</v>
      </c>
      <c r="R243" s="222">
        <f>Q243*H243</f>
        <v>0.00055440000000000003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184</v>
      </c>
      <c r="AT243" s="224" t="s">
        <v>126</v>
      </c>
      <c r="AU243" s="224" t="s">
        <v>84</v>
      </c>
      <c r="AY243" s="17" t="s">
        <v>123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82</v>
      </c>
      <c r="BK243" s="225">
        <f>ROUND(I243*H243,2)</f>
        <v>0</v>
      </c>
      <c r="BL243" s="17" t="s">
        <v>184</v>
      </c>
      <c r="BM243" s="224" t="s">
        <v>398</v>
      </c>
    </row>
    <row r="244" s="13" customFormat="1">
      <c r="A244" s="13"/>
      <c r="B244" s="226"/>
      <c r="C244" s="227"/>
      <c r="D244" s="228" t="s">
        <v>137</v>
      </c>
      <c r="E244" s="229" t="s">
        <v>1</v>
      </c>
      <c r="F244" s="230" t="s">
        <v>275</v>
      </c>
      <c r="G244" s="227"/>
      <c r="H244" s="229" t="s">
        <v>1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137</v>
      </c>
      <c r="AU244" s="236" t="s">
        <v>84</v>
      </c>
      <c r="AV244" s="13" t="s">
        <v>82</v>
      </c>
      <c r="AW244" s="13" t="s">
        <v>32</v>
      </c>
      <c r="AX244" s="13" t="s">
        <v>77</v>
      </c>
      <c r="AY244" s="236" t="s">
        <v>123</v>
      </c>
    </row>
    <row r="245" s="14" customFormat="1">
      <c r="A245" s="14"/>
      <c r="B245" s="237"/>
      <c r="C245" s="238"/>
      <c r="D245" s="228" t="s">
        <v>137</v>
      </c>
      <c r="E245" s="239" t="s">
        <v>1</v>
      </c>
      <c r="F245" s="240" t="s">
        <v>399</v>
      </c>
      <c r="G245" s="238"/>
      <c r="H245" s="241">
        <v>33.140000000000001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137</v>
      </c>
      <c r="AU245" s="247" t="s">
        <v>84</v>
      </c>
      <c r="AV245" s="14" t="s">
        <v>84</v>
      </c>
      <c r="AW245" s="14" t="s">
        <v>32</v>
      </c>
      <c r="AX245" s="14" t="s">
        <v>77</v>
      </c>
      <c r="AY245" s="247" t="s">
        <v>123</v>
      </c>
    </row>
    <row r="246" s="13" customFormat="1">
      <c r="A246" s="13"/>
      <c r="B246" s="226"/>
      <c r="C246" s="227"/>
      <c r="D246" s="228" t="s">
        <v>137</v>
      </c>
      <c r="E246" s="229" t="s">
        <v>1</v>
      </c>
      <c r="F246" s="230" t="s">
        <v>277</v>
      </c>
      <c r="G246" s="227"/>
      <c r="H246" s="229" t="s">
        <v>1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137</v>
      </c>
      <c r="AU246" s="236" t="s">
        <v>84</v>
      </c>
      <c r="AV246" s="13" t="s">
        <v>82</v>
      </c>
      <c r="AW246" s="13" t="s">
        <v>32</v>
      </c>
      <c r="AX246" s="13" t="s">
        <v>77</v>
      </c>
      <c r="AY246" s="236" t="s">
        <v>123</v>
      </c>
    </row>
    <row r="247" s="14" customFormat="1">
      <c r="A247" s="14"/>
      <c r="B247" s="237"/>
      <c r="C247" s="238"/>
      <c r="D247" s="228" t="s">
        <v>137</v>
      </c>
      <c r="E247" s="239" t="s">
        <v>1</v>
      </c>
      <c r="F247" s="240" t="s">
        <v>400</v>
      </c>
      <c r="G247" s="238"/>
      <c r="H247" s="241">
        <v>22.300000000000001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7" t="s">
        <v>137</v>
      </c>
      <c r="AU247" s="247" t="s">
        <v>84</v>
      </c>
      <c r="AV247" s="14" t="s">
        <v>84</v>
      </c>
      <c r="AW247" s="14" t="s">
        <v>32</v>
      </c>
      <c r="AX247" s="14" t="s">
        <v>77</v>
      </c>
      <c r="AY247" s="247" t="s">
        <v>123</v>
      </c>
    </row>
    <row r="248" s="15" customFormat="1">
      <c r="A248" s="15"/>
      <c r="B248" s="248"/>
      <c r="C248" s="249"/>
      <c r="D248" s="228" t="s">
        <v>137</v>
      </c>
      <c r="E248" s="250" t="s">
        <v>1</v>
      </c>
      <c r="F248" s="251" t="s">
        <v>148</v>
      </c>
      <c r="G248" s="249"/>
      <c r="H248" s="252">
        <v>55.439999999999998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8" t="s">
        <v>137</v>
      </c>
      <c r="AU248" s="258" t="s">
        <v>84</v>
      </c>
      <c r="AV248" s="15" t="s">
        <v>124</v>
      </c>
      <c r="AW248" s="15" t="s">
        <v>32</v>
      </c>
      <c r="AX248" s="15" t="s">
        <v>82</v>
      </c>
      <c r="AY248" s="258" t="s">
        <v>123</v>
      </c>
    </row>
    <row r="249" s="2" customFormat="1" ht="16.5" customHeight="1">
      <c r="A249" s="38"/>
      <c r="B249" s="39"/>
      <c r="C249" s="259" t="s">
        <v>401</v>
      </c>
      <c r="D249" s="259" t="s">
        <v>186</v>
      </c>
      <c r="E249" s="260" t="s">
        <v>402</v>
      </c>
      <c r="F249" s="261" t="s">
        <v>403</v>
      </c>
      <c r="G249" s="262" t="s">
        <v>183</v>
      </c>
      <c r="H249" s="263">
        <v>56.548999999999999</v>
      </c>
      <c r="I249" s="264"/>
      <c r="J249" s="265">
        <f>ROUND(I249*H249,2)</f>
        <v>0</v>
      </c>
      <c r="K249" s="266"/>
      <c r="L249" s="267"/>
      <c r="M249" s="268" t="s">
        <v>1</v>
      </c>
      <c r="N249" s="269" t="s">
        <v>42</v>
      </c>
      <c r="O249" s="91"/>
      <c r="P249" s="222">
        <f>O249*H249</f>
        <v>0</v>
      </c>
      <c r="Q249" s="222">
        <v>0.00027999999999999998</v>
      </c>
      <c r="R249" s="222">
        <f>Q249*H249</f>
        <v>0.015833719999999999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189</v>
      </c>
      <c r="AT249" s="224" t="s">
        <v>186</v>
      </c>
      <c r="AU249" s="224" t="s">
        <v>84</v>
      </c>
      <c r="AY249" s="17" t="s">
        <v>123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82</v>
      </c>
      <c r="BK249" s="225">
        <f>ROUND(I249*H249,2)</f>
        <v>0</v>
      </c>
      <c r="BL249" s="17" t="s">
        <v>184</v>
      </c>
      <c r="BM249" s="224" t="s">
        <v>404</v>
      </c>
    </row>
    <row r="250" s="14" customFormat="1">
      <c r="A250" s="14"/>
      <c r="B250" s="237"/>
      <c r="C250" s="238"/>
      <c r="D250" s="228" t="s">
        <v>137</v>
      </c>
      <c r="E250" s="238"/>
      <c r="F250" s="240" t="s">
        <v>405</v>
      </c>
      <c r="G250" s="238"/>
      <c r="H250" s="241">
        <v>56.548999999999999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137</v>
      </c>
      <c r="AU250" s="247" t="s">
        <v>84</v>
      </c>
      <c r="AV250" s="14" t="s">
        <v>84</v>
      </c>
      <c r="AW250" s="14" t="s">
        <v>4</v>
      </c>
      <c r="AX250" s="14" t="s">
        <v>82</v>
      </c>
      <c r="AY250" s="247" t="s">
        <v>123</v>
      </c>
    </row>
    <row r="251" s="2" customFormat="1" ht="16.5" customHeight="1">
      <c r="A251" s="38"/>
      <c r="B251" s="39"/>
      <c r="C251" s="212" t="s">
        <v>406</v>
      </c>
      <c r="D251" s="212" t="s">
        <v>126</v>
      </c>
      <c r="E251" s="213" t="s">
        <v>407</v>
      </c>
      <c r="F251" s="214" t="s">
        <v>408</v>
      </c>
      <c r="G251" s="215" t="s">
        <v>183</v>
      </c>
      <c r="H251" s="216">
        <v>2.6000000000000001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184</v>
      </c>
      <c r="AT251" s="224" t="s">
        <v>126</v>
      </c>
      <c r="AU251" s="224" t="s">
        <v>84</v>
      </c>
      <c r="AY251" s="17" t="s">
        <v>123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82</v>
      </c>
      <c r="BK251" s="225">
        <f>ROUND(I251*H251,2)</f>
        <v>0</v>
      </c>
      <c r="BL251" s="17" t="s">
        <v>184</v>
      </c>
      <c r="BM251" s="224" t="s">
        <v>409</v>
      </c>
    </row>
    <row r="252" s="14" customFormat="1">
      <c r="A252" s="14"/>
      <c r="B252" s="237"/>
      <c r="C252" s="238"/>
      <c r="D252" s="228" t="s">
        <v>137</v>
      </c>
      <c r="E252" s="239" t="s">
        <v>1</v>
      </c>
      <c r="F252" s="240" t="s">
        <v>410</v>
      </c>
      <c r="G252" s="238"/>
      <c r="H252" s="241">
        <v>2.6000000000000001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137</v>
      </c>
      <c r="AU252" s="247" t="s">
        <v>84</v>
      </c>
      <c r="AV252" s="14" t="s">
        <v>84</v>
      </c>
      <c r="AW252" s="14" t="s">
        <v>32</v>
      </c>
      <c r="AX252" s="14" t="s">
        <v>82</v>
      </c>
      <c r="AY252" s="247" t="s">
        <v>123</v>
      </c>
    </row>
    <row r="253" s="2" customFormat="1" ht="16.5" customHeight="1">
      <c r="A253" s="38"/>
      <c r="B253" s="39"/>
      <c r="C253" s="259" t="s">
        <v>411</v>
      </c>
      <c r="D253" s="259" t="s">
        <v>186</v>
      </c>
      <c r="E253" s="260" t="s">
        <v>412</v>
      </c>
      <c r="F253" s="261" t="s">
        <v>413</v>
      </c>
      <c r="G253" s="262" t="s">
        <v>183</v>
      </c>
      <c r="H253" s="263">
        <v>2.6520000000000001</v>
      </c>
      <c r="I253" s="264"/>
      <c r="J253" s="265">
        <f>ROUND(I253*H253,2)</f>
        <v>0</v>
      </c>
      <c r="K253" s="266"/>
      <c r="L253" s="267"/>
      <c r="M253" s="268" t="s">
        <v>1</v>
      </c>
      <c r="N253" s="269" t="s">
        <v>42</v>
      </c>
      <c r="O253" s="91"/>
      <c r="P253" s="222">
        <f>O253*H253</f>
        <v>0</v>
      </c>
      <c r="Q253" s="222">
        <v>0.00016000000000000001</v>
      </c>
      <c r="R253" s="222">
        <f>Q253*H253</f>
        <v>0.00042432000000000006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189</v>
      </c>
      <c r="AT253" s="224" t="s">
        <v>186</v>
      </c>
      <c r="AU253" s="224" t="s">
        <v>84</v>
      </c>
      <c r="AY253" s="17" t="s">
        <v>123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82</v>
      </c>
      <c r="BK253" s="225">
        <f>ROUND(I253*H253,2)</f>
        <v>0</v>
      </c>
      <c r="BL253" s="17" t="s">
        <v>184</v>
      </c>
      <c r="BM253" s="224" t="s">
        <v>414</v>
      </c>
    </row>
    <row r="254" s="14" customFormat="1">
      <c r="A254" s="14"/>
      <c r="B254" s="237"/>
      <c r="C254" s="238"/>
      <c r="D254" s="228" t="s">
        <v>137</v>
      </c>
      <c r="E254" s="238"/>
      <c r="F254" s="240" t="s">
        <v>415</v>
      </c>
      <c r="G254" s="238"/>
      <c r="H254" s="241">
        <v>2.6520000000000001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137</v>
      </c>
      <c r="AU254" s="247" t="s">
        <v>84</v>
      </c>
      <c r="AV254" s="14" t="s">
        <v>84</v>
      </c>
      <c r="AW254" s="14" t="s">
        <v>4</v>
      </c>
      <c r="AX254" s="14" t="s">
        <v>82</v>
      </c>
      <c r="AY254" s="247" t="s">
        <v>123</v>
      </c>
    </row>
    <row r="255" s="2" customFormat="1" ht="24.15" customHeight="1">
      <c r="A255" s="38"/>
      <c r="B255" s="39"/>
      <c r="C255" s="212" t="s">
        <v>416</v>
      </c>
      <c r="D255" s="212" t="s">
        <v>126</v>
      </c>
      <c r="E255" s="213" t="s">
        <v>417</v>
      </c>
      <c r="F255" s="214" t="s">
        <v>418</v>
      </c>
      <c r="G255" s="215" t="s">
        <v>174</v>
      </c>
      <c r="H255" s="216">
        <v>0.42899999999999999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184</v>
      </c>
      <c r="AT255" s="224" t="s">
        <v>126</v>
      </c>
      <c r="AU255" s="224" t="s">
        <v>84</v>
      </c>
      <c r="AY255" s="17" t="s">
        <v>123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82</v>
      </c>
      <c r="BK255" s="225">
        <f>ROUND(I255*H255,2)</f>
        <v>0</v>
      </c>
      <c r="BL255" s="17" t="s">
        <v>184</v>
      </c>
      <c r="BM255" s="224" t="s">
        <v>419</v>
      </c>
    </row>
    <row r="256" s="12" customFormat="1" ht="22.8" customHeight="1">
      <c r="A256" s="12"/>
      <c r="B256" s="196"/>
      <c r="C256" s="197"/>
      <c r="D256" s="198" t="s">
        <v>76</v>
      </c>
      <c r="E256" s="210" t="s">
        <v>420</v>
      </c>
      <c r="F256" s="210" t="s">
        <v>421</v>
      </c>
      <c r="G256" s="197"/>
      <c r="H256" s="197"/>
      <c r="I256" s="200"/>
      <c r="J256" s="211">
        <f>BK256</f>
        <v>0</v>
      </c>
      <c r="K256" s="197"/>
      <c r="L256" s="202"/>
      <c r="M256" s="203"/>
      <c r="N256" s="204"/>
      <c r="O256" s="204"/>
      <c r="P256" s="205">
        <f>SUM(P257:P267)</f>
        <v>0</v>
      </c>
      <c r="Q256" s="204"/>
      <c r="R256" s="205">
        <f>SUM(R257:R267)</f>
        <v>0.027975380000000001</v>
      </c>
      <c r="S256" s="204"/>
      <c r="T256" s="206">
        <f>SUM(T257:T267)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7" t="s">
        <v>84</v>
      </c>
      <c r="AT256" s="208" t="s">
        <v>76</v>
      </c>
      <c r="AU256" s="208" t="s">
        <v>82</v>
      </c>
      <c r="AY256" s="207" t="s">
        <v>123</v>
      </c>
      <c r="BK256" s="209">
        <f>SUM(BK257:BK267)</f>
        <v>0</v>
      </c>
    </row>
    <row r="257" s="2" customFormat="1" ht="16.5" customHeight="1">
      <c r="A257" s="38"/>
      <c r="B257" s="39"/>
      <c r="C257" s="212" t="s">
        <v>422</v>
      </c>
      <c r="D257" s="212" t="s">
        <v>126</v>
      </c>
      <c r="E257" s="213" t="s">
        <v>423</v>
      </c>
      <c r="F257" s="214" t="s">
        <v>424</v>
      </c>
      <c r="G257" s="215" t="s">
        <v>135</v>
      </c>
      <c r="H257" s="216">
        <v>4.5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184</v>
      </c>
      <c r="AT257" s="224" t="s">
        <v>126</v>
      </c>
      <c r="AU257" s="224" t="s">
        <v>84</v>
      </c>
      <c r="AY257" s="17" t="s">
        <v>123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82</v>
      </c>
      <c r="BK257" s="225">
        <f>ROUND(I257*H257,2)</f>
        <v>0</v>
      </c>
      <c r="BL257" s="17" t="s">
        <v>184</v>
      </c>
      <c r="BM257" s="224" t="s">
        <v>425</v>
      </c>
    </row>
    <row r="258" s="13" customFormat="1">
      <c r="A258" s="13"/>
      <c r="B258" s="226"/>
      <c r="C258" s="227"/>
      <c r="D258" s="228" t="s">
        <v>137</v>
      </c>
      <c r="E258" s="229" t="s">
        <v>1</v>
      </c>
      <c r="F258" s="230" t="s">
        <v>426</v>
      </c>
      <c r="G258" s="227"/>
      <c r="H258" s="229" t="s">
        <v>1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137</v>
      </c>
      <c r="AU258" s="236" t="s">
        <v>84</v>
      </c>
      <c r="AV258" s="13" t="s">
        <v>82</v>
      </c>
      <c r="AW258" s="13" t="s">
        <v>32</v>
      </c>
      <c r="AX258" s="13" t="s">
        <v>77</v>
      </c>
      <c r="AY258" s="236" t="s">
        <v>123</v>
      </c>
    </row>
    <row r="259" s="14" customFormat="1">
      <c r="A259" s="14"/>
      <c r="B259" s="237"/>
      <c r="C259" s="238"/>
      <c r="D259" s="228" t="s">
        <v>137</v>
      </c>
      <c r="E259" s="239" t="s">
        <v>1</v>
      </c>
      <c r="F259" s="240" t="s">
        <v>427</v>
      </c>
      <c r="G259" s="238"/>
      <c r="H259" s="241">
        <v>4.5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137</v>
      </c>
      <c r="AU259" s="247" t="s">
        <v>84</v>
      </c>
      <c r="AV259" s="14" t="s">
        <v>84</v>
      </c>
      <c r="AW259" s="14" t="s">
        <v>32</v>
      </c>
      <c r="AX259" s="14" t="s">
        <v>82</v>
      </c>
      <c r="AY259" s="247" t="s">
        <v>123</v>
      </c>
    </row>
    <row r="260" s="2" customFormat="1" ht="24.15" customHeight="1">
      <c r="A260" s="38"/>
      <c r="B260" s="39"/>
      <c r="C260" s="212" t="s">
        <v>428</v>
      </c>
      <c r="D260" s="212" t="s">
        <v>126</v>
      </c>
      <c r="E260" s="213" t="s">
        <v>429</v>
      </c>
      <c r="F260" s="214" t="s">
        <v>430</v>
      </c>
      <c r="G260" s="215" t="s">
        <v>135</v>
      </c>
      <c r="H260" s="216">
        <v>4.5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0.00013999999999999999</v>
      </c>
      <c r="R260" s="222">
        <f>Q260*H260</f>
        <v>0.00062999999999999992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184</v>
      </c>
      <c r="AT260" s="224" t="s">
        <v>126</v>
      </c>
      <c r="AU260" s="224" t="s">
        <v>84</v>
      </c>
      <c r="AY260" s="17" t="s">
        <v>123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82</v>
      </c>
      <c r="BK260" s="225">
        <f>ROUND(I260*H260,2)</f>
        <v>0</v>
      </c>
      <c r="BL260" s="17" t="s">
        <v>184</v>
      </c>
      <c r="BM260" s="224" t="s">
        <v>431</v>
      </c>
    </row>
    <row r="261" s="2" customFormat="1" ht="24.15" customHeight="1">
      <c r="A261" s="38"/>
      <c r="B261" s="39"/>
      <c r="C261" s="212" t="s">
        <v>432</v>
      </c>
      <c r="D261" s="212" t="s">
        <v>126</v>
      </c>
      <c r="E261" s="213" t="s">
        <v>433</v>
      </c>
      <c r="F261" s="214" t="s">
        <v>434</v>
      </c>
      <c r="G261" s="215" t="s">
        <v>135</v>
      </c>
      <c r="H261" s="216">
        <v>4.5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0.00012</v>
      </c>
      <c r="R261" s="222">
        <f>Q261*H261</f>
        <v>0.00054000000000000001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184</v>
      </c>
      <c r="AT261" s="224" t="s">
        <v>126</v>
      </c>
      <c r="AU261" s="224" t="s">
        <v>84</v>
      </c>
      <c r="AY261" s="17" t="s">
        <v>123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82</v>
      </c>
      <c r="BK261" s="225">
        <f>ROUND(I261*H261,2)</f>
        <v>0</v>
      </c>
      <c r="BL261" s="17" t="s">
        <v>184</v>
      </c>
      <c r="BM261" s="224" t="s">
        <v>435</v>
      </c>
    </row>
    <row r="262" s="2" customFormat="1" ht="24.15" customHeight="1">
      <c r="A262" s="38"/>
      <c r="B262" s="39"/>
      <c r="C262" s="212" t="s">
        <v>436</v>
      </c>
      <c r="D262" s="212" t="s">
        <v>126</v>
      </c>
      <c r="E262" s="213" t="s">
        <v>437</v>
      </c>
      <c r="F262" s="214" t="s">
        <v>438</v>
      </c>
      <c r="G262" s="215" t="s">
        <v>135</v>
      </c>
      <c r="H262" s="216">
        <v>4.5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0.00012</v>
      </c>
      <c r="R262" s="222">
        <f>Q262*H262</f>
        <v>0.00054000000000000001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184</v>
      </c>
      <c r="AT262" s="224" t="s">
        <v>126</v>
      </c>
      <c r="AU262" s="224" t="s">
        <v>84</v>
      </c>
      <c r="AY262" s="17" t="s">
        <v>123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82</v>
      </c>
      <c r="BK262" s="225">
        <f>ROUND(I262*H262,2)</f>
        <v>0</v>
      </c>
      <c r="BL262" s="17" t="s">
        <v>184</v>
      </c>
      <c r="BM262" s="224" t="s">
        <v>439</v>
      </c>
    </row>
    <row r="263" s="2" customFormat="1" ht="24.15" customHeight="1">
      <c r="A263" s="38"/>
      <c r="B263" s="39"/>
      <c r="C263" s="212" t="s">
        <v>440</v>
      </c>
      <c r="D263" s="212" t="s">
        <v>126</v>
      </c>
      <c r="E263" s="213" t="s">
        <v>441</v>
      </c>
      <c r="F263" s="214" t="s">
        <v>442</v>
      </c>
      <c r="G263" s="215" t="s">
        <v>135</v>
      </c>
      <c r="H263" s="216">
        <v>43.058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0.00020000000000000001</v>
      </c>
      <c r="R263" s="222">
        <f>Q263*H263</f>
        <v>0.0086116000000000005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184</v>
      </c>
      <c r="AT263" s="224" t="s">
        <v>126</v>
      </c>
      <c r="AU263" s="224" t="s">
        <v>84</v>
      </c>
      <c r="AY263" s="17" t="s">
        <v>123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82</v>
      </c>
      <c r="BK263" s="225">
        <f>ROUND(I263*H263,2)</f>
        <v>0</v>
      </c>
      <c r="BL263" s="17" t="s">
        <v>184</v>
      </c>
      <c r="BM263" s="224" t="s">
        <v>443</v>
      </c>
    </row>
    <row r="264" s="13" customFormat="1">
      <c r="A264" s="13"/>
      <c r="B264" s="226"/>
      <c r="C264" s="227"/>
      <c r="D264" s="228" t="s">
        <v>137</v>
      </c>
      <c r="E264" s="229" t="s">
        <v>1</v>
      </c>
      <c r="F264" s="230" t="s">
        <v>146</v>
      </c>
      <c r="G264" s="227"/>
      <c r="H264" s="229" t="s">
        <v>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137</v>
      </c>
      <c r="AU264" s="236" t="s">
        <v>84</v>
      </c>
      <c r="AV264" s="13" t="s">
        <v>82</v>
      </c>
      <c r="AW264" s="13" t="s">
        <v>32</v>
      </c>
      <c r="AX264" s="13" t="s">
        <v>77</v>
      </c>
      <c r="AY264" s="236" t="s">
        <v>123</v>
      </c>
    </row>
    <row r="265" s="14" customFormat="1">
      <c r="A265" s="14"/>
      <c r="B265" s="237"/>
      <c r="C265" s="238"/>
      <c r="D265" s="228" t="s">
        <v>137</v>
      </c>
      <c r="E265" s="239" t="s">
        <v>1</v>
      </c>
      <c r="F265" s="240" t="s">
        <v>444</v>
      </c>
      <c r="G265" s="238"/>
      <c r="H265" s="241">
        <v>43.058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137</v>
      </c>
      <c r="AU265" s="247" t="s">
        <v>84</v>
      </c>
      <c r="AV265" s="14" t="s">
        <v>84</v>
      </c>
      <c r="AW265" s="14" t="s">
        <v>32</v>
      </c>
      <c r="AX265" s="14" t="s">
        <v>77</v>
      </c>
      <c r="AY265" s="247" t="s">
        <v>123</v>
      </c>
    </row>
    <row r="266" s="15" customFormat="1">
      <c r="A266" s="15"/>
      <c r="B266" s="248"/>
      <c r="C266" s="249"/>
      <c r="D266" s="228" t="s">
        <v>137</v>
      </c>
      <c r="E266" s="250" t="s">
        <v>1</v>
      </c>
      <c r="F266" s="251" t="s">
        <v>148</v>
      </c>
      <c r="G266" s="249"/>
      <c r="H266" s="252">
        <v>43.058</v>
      </c>
      <c r="I266" s="253"/>
      <c r="J266" s="249"/>
      <c r="K266" s="249"/>
      <c r="L266" s="254"/>
      <c r="M266" s="255"/>
      <c r="N266" s="256"/>
      <c r="O266" s="256"/>
      <c r="P266" s="256"/>
      <c r="Q266" s="256"/>
      <c r="R266" s="256"/>
      <c r="S266" s="256"/>
      <c r="T266" s="25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8" t="s">
        <v>137</v>
      </c>
      <c r="AU266" s="258" t="s">
        <v>84</v>
      </c>
      <c r="AV266" s="15" t="s">
        <v>124</v>
      </c>
      <c r="AW266" s="15" t="s">
        <v>32</v>
      </c>
      <c r="AX266" s="15" t="s">
        <v>82</v>
      </c>
      <c r="AY266" s="258" t="s">
        <v>123</v>
      </c>
    </row>
    <row r="267" s="2" customFormat="1" ht="24.15" customHeight="1">
      <c r="A267" s="38"/>
      <c r="B267" s="39"/>
      <c r="C267" s="212" t="s">
        <v>445</v>
      </c>
      <c r="D267" s="212" t="s">
        <v>126</v>
      </c>
      <c r="E267" s="213" t="s">
        <v>446</v>
      </c>
      <c r="F267" s="214" t="s">
        <v>447</v>
      </c>
      <c r="G267" s="215" t="s">
        <v>135</v>
      </c>
      <c r="H267" s="216">
        <v>43.058</v>
      </c>
      <c r="I267" s="217"/>
      <c r="J267" s="218">
        <f>ROUND(I267*H267,2)</f>
        <v>0</v>
      </c>
      <c r="K267" s="219"/>
      <c r="L267" s="44"/>
      <c r="M267" s="220" t="s">
        <v>1</v>
      </c>
      <c r="N267" s="221" t="s">
        <v>42</v>
      </c>
      <c r="O267" s="91"/>
      <c r="P267" s="222">
        <f>O267*H267</f>
        <v>0</v>
      </c>
      <c r="Q267" s="222">
        <v>0.00040999999999999999</v>
      </c>
      <c r="R267" s="222">
        <f>Q267*H267</f>
        <v>0.017653780000000001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184</v>
      </c>
      <c r="AT267" s="224" t="s">
        <v>126</v>
      </c>
      <c r="AU267" s="224" t="s">
        <v>84</v>
      </c>
      <c r="AY267" s="17" t="s">
        <v>123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82</v>
      </c>
      <c r="BK267" s="225">
        <f>ROUND(I267*H267,2)</f>
        <v>0</v>
      </c>
      <c r="BL267" s="17" t="s">
        <v>184</v>
      </c>
      <c r="BM267" s="224" t="s">
        <v>448</v>
      </c>
    </row>
    <row r="268" s="12" customFormat="1" ht="22.8" customHeight="1">
      <c r="A268" s="12"/>
      <c r="B268" s="196"/>
      <c r="C268" s="197"/>
      <c r="D268" s="198" t="s">
        <v>76</v>
      </c>
      <c r="E268" s="210" t="s">
        <v>449</v>
      </c>
      <c r="F268" s="210" t="s">
        <v>450</v>
      </c>
      <c r="G268" s="197"/>
      <c r="H268" s="197"/>
      <c r="I268" s="200"/>
      <c r="J268" s="211">
        <f>BK268</f>
        <v>0</v>
      </c>
      <c r="K268" s="197"/>
      <c r="L268" s="202"/>
      <c r="M268" s="203"/>
      <c r="N268" s="204"/>
      <c r="O268" s="204"/>
      <c r="P268" s="205">
        <f>SUM(P269:P299)</f>
        <v>0</v>
      </c>
      <c r="Q268" s="204"/>
      <c r="R268" s="205">
        <f>SUM(R269:R299)</f>
        <v>0.40326928000000001</v>
      </c>
      <c r="S268" s="204"/>
      <c r="T268" s="206">
        <f>SUM(T269:T299)</f>
        <v>0.084910860000000005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7" t="s">
        <v>84</v>
      </c>
      <c r="AT268" s="208" t="s">
        <v>76</v>
      </c>
      <c r="AU268" s="208" t="s">
        <v>82</v>
      </c>
      <c r="AY268" s="207" t="s">
        <v>123</v>
      </c>
      <c r="BK268" s="209">
        <f>SUM(BK269:BK299)</f>
        <v>0</v>
      </c>
    </row>
    <row r="269" s="2" customFormat="1" ht="16.5" customHeight="1">
      <c r="A269" s="38"/>
      <c r="B269" s="39"/>
      <c r="C269" s="212" t="s">
        <v>451</v>
      </c>
      <c r="D269" s="212" t="s">
        <v>126</v>
      </c>
      <c r="E269" s="213" t="s">
        <v>452</v>
      </c>
      <c r="F269" s="214" t="s">
        <v>453</v>
      </c>
      <c r="G269" s="215" t="s">
        <v>135</v>
      </c>
      <c r="H269" s="216">
        <v>273.90600000000001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42</v>
      </c>
      <c r="O269" s="91"/>
      <c r="P269" s="222">
        <f>O269*H269</f>
        <v>0</v>
      </c>
      <c r="Q269" s="222">
        <v>0.001</v>
      </c>
      <c r="R269" s="222">
        <f>Q269*H269</f>
        <v>0.27390600000000004</v>
      </c>
      <c r="S269" s="222">
        <v>0.00031</v>
      </c>
      <c r="T269" s="223">
        <f>S269*H269</f>
        <v>0.084910860000000005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184</v>
      </c>
      <c r="AT269" s="224" t="s">
        <v>126</v>
      </c>
      <c r="AU269" s="224" t="s">
        <v>84</v>
      </c>
      <c r="AY269" s="17" t="s">
        <v>123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82</v>
      </c>
      <c r="BK269" s="225">
        <f>ROUND(I269*H269,2)</f>
        <v>0</v>
      </c>
      <c r="BL269" s="17" t="s">
        <v>184</v>
      </c>
      <c r="BM269" s="224" t="s">
        <v>454</v>
      </c>
    </row>
    <row r="270" s="13" customFormat="1">
      <c r="A270" s="13"/>
      <c r="B270" s="226"/>
      <c r="C270" s="227"/>
      <c r="D270" s="228" t="s">
        <v>137</v>
      </c>
      <c r="E270" s="229" t="s">
        <v>1</v>
      </c>
      <c r="F270" s="230" t="s">
        <v>138</v>
      </c>
      <c r="G270" s="227"/>
      <c r="H270" s="229" t="s">
        <v>1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137</v>
      </c>
      <c r="AU270" s="236" t="s">
        <v>84</v>
      </c>
      <c r="AV270" s="13" t="s">
        <v>82</v>
      </c>
      <c r="AW270" s="13" t="s">
        <v>32</v>
      </c>
      <c r="AX270" s="13" t="s">
        <v>77</v>
      </c>
      <c r="AY270" s="236" t="s">
        <v>123</v>
      </c>
    </row>
    <row r="271" s="14" customFormat="1">
      <c r="A271" s="14"/>
      <c r="B271" s="237"/>
      <c r="C271" s="238"/>
      <c r="D271" s="228" t="s">
        <v>137</v>
      </c>
      <c r="E271" s="239" t="s">
        <v>1</v>
      </c>
      <c r="F271" s="240" t="s">
        <v>139</v>
      </c>
      <c r="G271" s="238"/>
      <c r="H271" s="241">
        <v>93.138000000000005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137</v>
      </c>
      <c r="AU271" s="247" t="s">
        <v>84</v>
      </c>
      <c r="AV271" s="14" t="s">
        <v>84</v>
      </c>
      <c r="AW271" s="14" t="s">
        <v>32</v>
      </c>
      <c r="AX271" s="14" t="s">
        <v>77</v>
      </c>
      <c r="AY271" s="247" t="s">
        <v>123</v>
      </c>
    </row>
    <row r="272" s="13" customFormat="1">
      <c r="A272" s="13"/>
      <c r="B272" s="226"/>
      <c r="C272" s="227"/>
      <c r="D272" s="228" t="s">
        <v>137</v>
      </c>
      <c r="E272" s="229" t="s">
        <v>1</v>
      </c>
      <c r="F272" s="230" t="s">
        <v>455</v>
      </c>
      <c r="G272" s="227"/>
      <c r="H272" s="229" t="s">
        <v>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137</v>
      </c>
      <c r="AU272" s="236" t="s">
        <v>84</v>
      </c>
      <c r="AV272" s="13" t="s">
        <v>82</v>
      </c>
      <c r="AW272" s="13" t="s">
        <v>32</v>
      </c>
      <c r="AX272" s="13" t="s">
        <v>77</v>
      </c>
      <c r="AY272" s="236" t="s">
        <v>123</v>
      </c>
    </row>
    <row r="273" s="14" customFormat="1">
      <c r="A273" s="14"/>
      <c r="B273" s="237"/>
      <c r="C273" s="238"/>
      <c r="D273" s="228" t="s">
        <v>137</v>
      </c>
      <c r="E273" s="239" t="s">
        <v>1</v>
      </c>
      <c r="F273" s="240" t="s">
        <v>164</v>
      </c>
      <c r="G273" s="238"/>
      <c r="H273" s="241">
        <v>109.58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137</v>
      </c>
      <c r="AU273" s="247" t="s">
        <v>84</v>
      </c>
      <c r="AV273" s="14" t="s">
        <v>84</v>
      </c>
      <c r="AW273" s="14" t="s">
        <v>32</v>
      </c>
      <c r="AX273" s="14" t="s">
        <v>77</v>
      </c>
      <c r="AY273" s="247" t="s">
        <v>123</v>
      </c>
    </row>
    <row r="274" s="13" customFormat="1">
      <c r="A274" s="13"/>
      <c r="B274" s="226"/>
      <c r="C274" s="227"/>
      <c r="D274" s="228" t="s">
        <v>137</v>
      </c>
      <c r="E274" s="229" t="s">
        <v>1</v>
      </c>
      <c r="F274" s="230" t="s">
        <v>146</v>
      </c>
      <c r="G274" s="227"/>
      <c r="H274" s="229" t="s">
        <v>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137</v>
      </c>
      <c r="AU274" s="236" t="s">
        <v>84</v>
      </c>
      <c r="AV274" s="13" t="s">
        <v>82</v>
      </c>
      <c r="AW274" s="13" t="s">
        <v>32</v>
      </c>
      <c r="AX274" s="13" t="s">
        <v>77</v>
      </c>
      <c r="AY274" s="236" t="s">
        <v>123</v>
      </c>
    </row>
    <row r="275" s="14" customFormat="1">
      <c r="A275" s="14"/>
      <c r="B275" s="237"/>
      <c r="C275" s="238"/>
      <c r="D275" s="228" t="s">
        <v>137</v>
      </c>
      <c r="E275" s="239" t="s">
        <v>1</v>
      </c>
      <c r="F275" s="240" t="s">
        <v>456</v>
      </c>
      <c r="G275" s="238"/>
      <c r="H275" s="241">
        <v>71.188000000000002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137</v>
      </c>
      <c r="AU275" s="247" t="s">
        <v>84</v>
      </c>
      <c r="AV275" s="14" t="s">
        <v>84</v>
      </c>
      <c r="AW275" s="14" t="s">
        <v>32</v>
      </c>
      <c r="AX275" s="14" t="s">
        <v>77</v>
      </c>
      <c r="AY275" s="247" t="s">
        <v>123</v>
      </c>
    </row>
    <row r="276" s="15" customFormat="1">
      <c r="A276" s="15"/>
      <c r="B276" s="248"/>
      <c r="C276" s="249"/>
      <c r="D276" s="228" t="s">
        <v>137</v>
      </c>
      <c r="E276" s="250" t="s">
        <v>1</v>
      </c>
      <c r="F276" s="251" t="s">
        <v>148</v>
      </c>
      <c r="G276" s="249"/>
      <c r="H276" s="252">
        <v>273.90600000000001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8" t="s">
        <v>137</v>
      </c>
      <c r="AU276" s="258" t="s">
        <v>84</v>
      </c>
      <c r="AV276" s="15" t="s">
        <v>124</v>
      </c>
      <c r="AW276" s="15" t="s">
        <v>32</v>
      </c>
      <c r="AX276" s="15" t="s">
        <v>82</v>
      </c>
      <c r="AY276" s="258" t="s">
        <v>123</v>
      </c>
    </row>
    <row r="277" s="2" customFormat="1" ht="24.15" customHeight="1">
      <c r="A277" s="38"/>
      <c r="B277" s="39"/>
      <c r="C277" s="212" t="s">
        <v>457</v>
      </c>
      <c r="D277" s="212" t="s">
        <v>126</v>
      </c>
      <c r="E277" s="213" t="s">
        <v>458</v>
      </c>
      <c r="F277" s="214" t="s">
        <v>459</v>
      </c>
      <c r="G277" s="215" t="s">
        <v>135</v>
      </c>
      <c r="H277" s="216">
        <v>273.90600000000001</v>
      </c>
      <c r="I277" s="217"/>
      <c r="J277" s="218">
        <f>ROUND(I277*H277,2)</f>
        <v>0</v>
      </c>
      <c r="K277" s="219"/>
      <c r="L277" s="44"/>
      <c r="M277" s="220" t="s">
        <v>1</v>
      </c>
      <c r="N277" s="221" t="s">
        <v>42</v>
      </c>
      <c r="O277" s="91"/>
      <c r="P277" s="222">
        <f>O277*H277</f>
        <v>0</v>
      </c>
      <c r="Q277" s="222">
        <v>0.00020000000000000001</v>
      </c>
      <c r="R277" s="222">
        <f>Q277*H277</f>
        <v>0.054781200000000002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184</v>
      </c>
      <c r="AT277" s="224" t="s">
        <v>126</v>
      </c>
      <c r="AU277" s="224" t="s">
        <v>84</v>
      </c>
      <c r="AY277" s="17" t="s">
        <v>123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82</v>
      </c>
      <c r="BK277" s="225">
        <f>ROUND(I277*H277,2)</f>
        <v>0</v>
      </c>
      <c r="BL277" s="17" t="s">
        <v>184</v>
      </c>
      <c r="BM277" s="224" t="s">
        <v>460</v>
      </c>
    </row>
    <row r="278" s="13" customFormat="1">
      <c r="A278" s="13"/>
      <c r="B278" s="226"/>
      <c r="C278" s="227"/>
      <c r="D278" s="228" t="s">
        <v>137</v>
      </c>
      <c r="E278" s="229" t="s">
        <v>1</v>
      </c>
      <c r="F278" s="230" t="s">
        <v>138</v>
      </c>
      <c r="G278" s="227"/>
      <c r="H278" s="229" t="s">
        <v>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137</v>
      </c>
      <c r="AU278" s="236" t="s">
        <v>84</v>
      </c>
      <c r="AV278" s="13" t="s">
        <v>82</v>
      </c>
      <c r="AW278" s="13" t="s">
        <v>32</v>
      </c>
      <c r="AX278" s="13" t="s">
        <v>77</v>
      </c>
      <c r="AY278" s="236" t="s">
        <v>123</v>
      </c>
    </row>
    <row r="279" s="14" customFormat="1">
      <c r="A279" s="14"/>
      <c r="B279" s="237"/>
      <c r="C279" s="238"/>
      <c r="D279" s="228" t="s">
        <v>137</v>
      </c>
      <c r="E279" s="239" t="s">
        <v>1</v>
      </c>
      <c r="F279" s="240" t="s">
        <v>139</v>
      </c>
      <c r="G279" s="238"/>
      <c r="H279" s="241">
        <v>93.138000000000005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137</v>
      </c>
      <c r="AU279" s="247" t="s">
        <v>84</v>
      </c>
      <c r="AV279" s="14" t="s">
        <v>84</v>
      </c>
      <c r="AW279" s="14" t="s">
        <v>32</v>
      </c>
      <c r="AX279" s="14" t="s">
        <v>77</v>
      </c>
      <c r="AY279" s="247" t="s">
        <v>123</v>
      </c>
    </row>
    <row r="280" s="13" customFormat="1">
      <c r="A280" s="13"/>
      <c r="B280" s="226"/>
      <c r="C280" s="227"/>
      <c r="D280" s="228" t="s">
        <v>137</v>
      </c>
      <c r="E280" s="229" t="s">
        <v>1</v>
      </c>
      <c r="F280" s="230" t="s">
        <v>455</v>
      </c>
      <c r="G280" s="227"/>
      <c r="H280" s="229" t="s">
        <v>1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137</v>
      </c>
      <c r="AU280" s="236" t="s">
        <v>84</v>
      </c>
      <c r="AV280" s="13" t="s">
        <v>82</v>
      </c>
      <c r="AW280" s="13" t="s">
        <v>32</v>
      </c>
      <c r="AX280" s="13" t="s">
        <v>77</v>
      </c>
      <c r="AY280" s="236" t="s">
        <v>123</v>
      </c>
    </row>
    <row r="281" s="14" customFormat="1">
      <c r="A281" s="14"/>
      <c r="B281" s="237"/>
      <c r="C281" s="238"/>
      <c r="D281" s="228" t="s">
        <v>137</v>
      </c>
      <c r="E281" s="239" t="s">
        <v>1</v>
      </c>
      <c r="F281" s="240" t="s">
        <v>164</v>
      </c>
      <c r="G281" s="238"/>
      <c r="H281" s="241">
        <v>109.58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137</v>
      </c>
      <c r="AU281" s="247" t="s">
        <v>84</v>
      </c>
      <c r="AV281" s="14" t="s">
        <v>84</v>
      </c>
      <c r="AW281" s="14" t="s">
        <v>32</v>
      </c>
      <c r="AX281" s="14" t="s">
        <v>77</v>
      </c>
      <c r="AY281" s="247" t="s">
        <v>123</v>
      </c>
    </row>
    <row r="282" s="13" customFormat="1">
      <c r="A282" s="13"/>
      <c r="B282" s="226"/>
      <c r="C282" s="227"/>
      <c r="D282" s="228" t="s">
        <v>137</v>
      </c>
      <c r="E282" s="229" t="s">
        <v>1</v>
      </c>
      <c r="F282" s="230" t="s">
        <v>146</v>
      </c>
      <c r="G282" s="227"/>
      <c r="H282" s="229" t="s">
        <v>1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137</v>
      </c>
      <c r="AU282" s="236" t="s">
        <v>84</v>
      </c>
      <c r="AV282" s="13" t="s">
        <v>82</v>
      </c>
      <c r="AW282" s="13" t="s">
        <v>32</v>
      </c>
      <c r="AX282" s="13" t="s">
        <v>77</v>
      </c>
      <c r="AY282" s="236" t="s">
        <v>123</v>
      </c>
    </row>
    <row r="283" s="14" customFormat="1">
      <c r="A283" s="14"/>
      <c r="B283" s="237"/>
      <c r="C283" s="238"/>
      <c r="D283" s="228" t="s">
        <v>137</v>
      </c>
      <c r="E283" s="239" t="s">
        <v>1</v>
      </c>
      <c r="F283" s="240" t="s">
        <v>456</v>
      </c>
      <c r="G283" s="238"/>
      <c r="H283" s="241">
        <v>71.188000000000002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137</v>
      </c>
      <c r="AU283" s="247" t="s">
        <v>84</v>
      </c>
      <c r="AV283" s="14" t="s">
        <v>84</v>
      </c>
      <c r="AW283" s="14" t="s">
        <v>32</v>
      </c>
      <c r="AX283" s="14" t="s">
        <v>77</v>
      </c>
      <c r="AY283" s="247" t="s">
        <v>123</v>
      </c>
    </row>
    <row r="284" s="15" customFormat="1">
      <c r="A284" s="15"/>
      <c r="B284" s="248"/>
      <c r="C284" s="249"/>
      <c r="D284" s="228" t="s">
        <v>137</v>
      </c>
      <c r="E284" s="250" t="s">
        <v>1</v>
      </c>
      <c r="F284" s="251" t="s">
        <v>148</v>
      </c>
      <c r="G284" s="249"/>
      <c r="H284" s="252">
        <v>273.90600000000001</v>
      </c>
      <c r="I284" s="253"/>
      <c r="J284" s="249"/>
      <c r="K284" s="249"/>
      <c r="L284" s="254"/>
      <c r="M284" s="255"/>
      <c r="N284" s="256"/>
      <c r="O284" s="256"/>
      <c r="P284" s="256"/>
      <c r="Q284" s="256"/>
      <c r="R284" s="256"/>
      <c r="S284" s="256"/>
      <c r="T284" s="25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8" t="s">
        <v>137</v>
      </c>
      <c r="AU284" s="258" t="s">
        <v>84</v>
      </c>
      <c r="AV284" s="15" t="s">
        <v>124</v>
      </c>
      <c r="AW284" s="15" t="s">
        <v>32</v>
      </c>
      <c r="AX284" s="15" t="s">
        <v>82</v>
      </c>
      <c r="AY284" s="258" t="s">
        <v>123</v>
      </c>
    </row>
    <row r="285" s="2" customFormat="1" ht="33" customHeight="1">
      <c r="A285" s="38"/>
      <c r="B285" s="39"/>
      <c r="C285" s="212" t="s">
        <v>461</v>
      </c>
      <c r="D285" s="212" t="s">
        <v>126</v>
      </c>
      <c r="E285" s="213" t="s">
        <v>462</v>
      </c>
      <c r="F285" s="214" t="s">
        <v>463</v>
      </c>
      <c r="G285" s="215" t="s">
        <v>135</v>
      </c>
      <c r="H285" s="216">
        <v>273.90600000000001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0.00025999999999999998</v>
      </c>
      <c r="R285" s="222">
        <f>Q285*H285</f>
        <v>0.071215559999999997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184</v>
      </c>
      <c r="AT285" s="224" t="s">
        <v>126</v>
      </c>
      <c r="AU285" s="224" t="s">
        <v>84</v>
      </c>
      <c r="AY285" s="17" t="s">
        <v>123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82</v>
      </c>
      <c r="BK285" s="225">
        <f>ROUND(I285*H285,2)</f>
        <v>0</v>
      </c>
      <c r="BL285" s="17" t="s">
        <v>184</v>
      </c>
      <c r="BM285" s="224" t="s">
        <v>464</v>
      </c>
    </row>
    <row r="286" s="13" customFormat="1">
      <c r="A286" s="13"/>
      <c r="B286" s="226"/>
      <c r="C286" s="227"/>
      <c r="D286" s="228" t="s">
        <v>137</v>
      </c>
      <c r="E286" s="229" t="s">
        <v>1</v>
      </c>
      <c r="F286" s="230" t="s">
        <v>138</v>
      </c>
      <c r="G286" s="227"/>
      <c r="H286" s="229" t="s">
        <v>1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137</v>
      </c>
      <c r="AU286" s="236" t="s">
        <v>84</v>
      </c>
      <c r="AV286" s="13" t="s">
        <v>82</v>
      </c>
      <c r="AW286" s="13" t="s">
        <v>32</v>
      </c>
      <c r="AX286" s="13" t="s">
        <v>77</v>
      </c>
      <c r="AY286" s="236" t="s">
        <v>123</v>
      </c>
    </row>
    <row r="287" s="14" customFormat="1">
      <c r="A287" s="14"/>
      <c r="B287" s="237"/>
      <c r="C287" s="238"/>
      <c r="D287" s="228" t="s">
        <v>137</v>
      </c>
      <c r="E287" s="239" t="s">
        <v>1</v>
      </c>
      <c r="F287" s="240" t="s">
        <v>139</v>
      </c>
      <c r="G287" s="238"/>
      <c r="H287" s="241">
        <v>93.138000000000005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137</v>
      </c>
      <c r="AU287" s="247" t="s">
        <v>84</v>
      </c>
      <c r="AV287" s="14" t="s">
        <v>84</v>
      </c>
      <c r="AW287" s="14" t="s">
        <v>32</v>
      </c>
      <c r="AX287" s="14" t="s">
        <v>77</v>
      </c>
      <c r="AY287" s="247" t="s">
        <v>123</v>
      </c>
    </row>
    <row r="288" s="13" customFormat="1">
      <c r="A288" s="13"/>
      <c r="B288" s="226"/>
      <c r="C288" s="227"/>
      <c r="D288" s="228" t="s">
        <v>137</v>
      </c>
      <c r="E288" s="229" t="s">
        <v>1</v>
      </c>
      <c r="F288" s="230" t="s">
        <v>455</v>
      </c>
      <c r="G288" s="227"/>
      <c r="H288" s="229" t="s">
        <v>1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137</v>
      </c>
      <c r="AU288" s="236" t="s">
        <v>84</v>
      </c>
      <c r="AV288" s="13" t="s">
        <v>82</v>
      </c>
      <c r="AW288" s="13" t="s">
        <v>32</v>
      </c>
      <c r="AX288" s="13" t="s">
        <v>77</v>
      </c>
      <c r="AY288" s="236" t="s">
        <v>123</v>
      </c>
    </row>
    <row r="289" s="14" customFormat="1">
      <c r="A289" s="14"/>
      <c r="B289" s="237"/>
      <c r="C289" s="238"/>
      <c r="D289" s="228" t="s">
        <v>137</v>
      </c>
      <c r="E289" s="239" t="s">
        <v>1</v>
      </c>
      <c r="F289" s="240" t="s">
        <v>164</v>
      </c>
      <c r="G289" s="238"/>
      <c r="H289" s="241">
        <v>109.58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7" t="s">
        <v>137</v>
      </c>
      <c r="AU289" s="247" t="s">
        <v>84</v>
      </c>
      <c r="AV289" s="14" t="s">
        <v>84</v>
      </c>
      <c r="AW289" s="14" t="s">
        <v>32</v>
      </c>
      <c r="AX289" s="14" t="s">
        <v>77</v>
      </c>
      <c r="AY289" s="247" t="s">
        <v>123</v>
      </c>
    </row>
    <row r="290" s="13" customFormat="1">
      <c r="A290" s="13"/>
      <c r="B290" s="226"/>
      <c r="C290" s="227"/>
      <c r="D290" s="228" t="s">
        <v>137</v>
      </c>
      <c r="E290" s="229" t="s">
        <v>1</v>
      </c>
      <c r="F290" s="230" t="s">
        <v>146</v>
      </c>
      <c r="G290" s="227"/>
      <c r="H290" s="229" t="s">
        <v>1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137</v>
      </c>
      <c r="AU290" s="236" t="s">
        <v>84</v>
      </c>
      <c r="AV290" s="13" t="s">
        <v>82</v>
      </c>
      <c r="AW290" s="13" t="s">
        <v>32</v>
      </c>
      <c r="AX290" s="13" t="s">
        <v>77</v>
      </c>
      <c r="AY290" s="236" t="s">
        <v>123</v>
      </c>
    </row>
    <row r="291" s="14" customFormat="1">
      <c r="A291" s="14"/>
      <c r="B291" s="237"/>
      <c r="C291" s="238"/>
      <c r="D291" s="228" t="s">
        <v>137</v>
      </c>
      <c r="E291" s="239" t="s">
        <v>1</v>
      </c>
      <c r="F291" s="240" t="s">
        <v>456</v>
      </c>
      <c r="G291" s="238"/>
      <c r="H291" s="241">
        <v>71.188000000000002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137</v>
      </c>
      <c r="AU291" s="247" t="s">
        <v>84</v>
      </c>
      <c r="AV291" s="14" t="s">
        <v>84</v>
      </c>
      <c r="AW291" s="14" t="s">
        <v>32</v>
      </c>
      <c r="AX291" s="14" t="s">
        <v>77</v>
      </c>
      <c r="AY291" s="247" t="s">
        <v>123</v>
      </c>
    </row>
    <row r="292" s="15" customFormat="1">
      <c r="A292" s="15"/>
      <c r="B292" s="248"/>
      <c r="C292" s="249"/>
      <c r="D292" s="228" t="s">
        <v>137</v>
      </c>
      <c r="E292" s="250" t="s">
        <v>1</v>
      </c>
      <c r="F292" s="251" t="s">
        <v>148</v>
      </c>
      <c r="G292" s="249"/>
      <c r="H292" s="252">
        <v>273.90600000000001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8" t="s">
        <v>137</v>
      </c>
      <c r="AU292" s="258" t="s">
        <v>84</v>
      </c>
      <c r="AV292" s="15" t="s">
        <v>124</v>
      </c>
      <c r="AW292" s="15" t="s">
        <v>32</v>
      </c>
      <c r="AX292" s="15" t="s">
        <v>82</v>
      </c>
      <c r="AY292" s="258" t="s">
        <v>123</v>
      </c>
    </row>
    <row r="293" s="2" customFormat="1" ht="37.8" customHeight="1">
      <c r="A293" s="38"/>
      <c r="B293" s="39"/>
      <c r="C293" s="212" t="s">
        <v>465</v>
      </c>
      <c r="D293" s="212" t="s">
        <v>126</v>
      </c>
      <c r="E293" s="213" t="s">
        <v>466</v>
      </c>
      <c r="F293" s="214" t="s">
        <v>467</v>
      </c>
      <c r="G293" s="215" t="s">
        <v>135</v>
      </c>
      <c r="H293" s="216">
        <v>164.32599999999999</v>
      </c>
      <c r="I293" s="217"/>
      <c r="J293" s="218">
        <f>ROUND(I293*H293,2)</f>
        <v>0</v>
      </c>
      <c r="K293" s="219"/>
      <c r="L293" s="44"/>
      <c r="M293" s="220" t="s">
        <v>1</v>
      </c>
      <c r="N293" s="221" t="s">
        <v>42</v>
      </c>
      <c r="O293" s="91"/>
      <c r="P293" s="222">
        <f>O293*H293</f>
        <v>0</v>
      </c>
      <c r="Q293" s="222">
        <v>2.0000000000000002E-05</v>
      </c>
      <c r="R293" s="222">
        <f>Q293*H293</f>
        <v>0.0032865200000000002</v>
      </c>
      <c r="S293" s="222">
        <v>0</v>
      </c>
      <c r="T293" s="223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4" t="s">
        <v>184</v>
      </c>
      <c r="AT293" s="224" t="s">
        <v>126</v>
      </c>
      <c r="AU293" s="224" t="s">
        <v>84</v>
      </c>
      <c r="AY293" s="17" t="s">
        <v>123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7" t="s">
        <v>82</v>
      </c>
      <c r="BK293" s="225">
        <f>ROUND(I293*H293,2)</f>
        <v>0</v>
      </c>
      <c r="BL293" s="17" t="s">
        <v>184</v>
      </c>
      <c r="BM293" s="224" t="s">
        <v>468</v>
      </c>
    </row>
    <row r="294" s="13" customFormat="1">
      <c r="A294" s="13"/>
      <c r="B294" s="226"/>
      <c r="C294" s="227"/>
      <c r="D294" s="228" t="s">
        <v>137</v>
      </c>
      <c r="E294" s="229" t="s">
        <v>1</v>
      </c>
      <c r="F294" s="230" t="s">
        <v>138</v>
      </c>
      <c r="G294" s="227"/>
      <c r="H294" s="229" t="s">
        <v>1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137</v>
      </c>
      <c r="AU294" s="236" t="s">
        <v>84</v>
      </c>
      <c r="AV294" s="13" t="s">
        <v>82</v>
      </c>
      <c r="AW294" s="13" t="s">
        <v>32</v>
      </c>
      <c r="AX294" s="13" t="s">
        <v>77</v>
      </c>
      <c r="AY294" s="236" t="s">
        <v>123</v>
      </c>
    </row>
    <row r="295" s="14" customFormat="1">
      <c r="A295" s="14"/>
      <c r="B295" s="237"/>
      <c r="C295" s="238"/>
      <c r="D295" s="228" t="s">
        <v>137</v>
      </c>
      <c r="E295" s="239" t="s">
        <v>1</v>
      </c>
      <c r="F295" s="240" t="s">
        <v>139</v>
      </c>
      <c r="G295" s="238"/>
      <c r="H295" s="241">
        <v>93.138000000000005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137</v>
      </c>
      <c r="AU295" s="247" t="s">
        <v>84</v>
      </c>
      <c r="AV295" s="14" t="s">
        <v>84</v>
      </c>
      <c r="AW295" s="14" t="s">
        <v>32</v>
      </c>
      <c r="AX295" s="14" t="s">
        <v>77</v>
      </c>
      <c r="AY295" s="247" t="s">
        <v>123</v>
      </c>
    </row>
    <row r="296" s="13" customFormat="1">
      <c r="A296" s="13"/>
      <c r="B296" s="226"/>
      <c r="C296" s="227"/>
      <c r="D296" s="228" t="s">
        <v>137</v>
      </c>
      <c r="E296" s="229" t="s">
        <v>1</v>
      </c>
      <c r="F296" s="230" t="s">
        <v>146</v>
      </c>
      <c r="G296" s="227"/>
      <c r="H296" s="229" t="s">
        <v>1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137</v>
      </c>
      <c r="AU296" s="236" t="s">
        <v>84</v>
      </c>
      <c r="AV296" s="13" t="s">
        <v>82</v>
      </c>
      <c r="AW296" s="13" t="s">
        <v>32</v>
      </c>
      <c r="AX296" s="13" t="s">
        <v>77</v>
      </c>
      <c r="AY296" s="236" t="s">
        <v>123</v>
      </c>
    </row>
    <row r="297" s="14" customFormat="1">
      <c r="A297" s="14"/>
      <c r="B297" s="237"/>
      <c r="C297" s="238"/>
      <c r="D297" s="228" t="s">
        <v>137</v>
      </c>
      <c r="E297" s="239" t="s">
        <v>1</v>
      </c>
      <c r="F297" s="240" t="s">
        <v>456</v>
      </c>
      <c r="G297" s="238"/>
      <c r="H297" s="241">
        <v>71.188000000000002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137</v>
      </c>
      <c r="AU297" s="247" t="s">
        <v>84</v>
      </c>
      <c r="AV297" s="14" t="s">
        <v>84</v>
      </c>
      <c r="AW297" s="14" t="s">
        <v>32</v>
      </c>
      <c r="AX297" s="14" t="s">
        <v>77</v>
      </c>
      <c r="AY297" s="247" t="s">
        <v>123</v>
      </c>
    </row>
    <row r="298" s="15" customFormat="1">
      <c r="A298" s="15"/>
      <c r="B298" s="248"/>
      <c r="C298" s="249"/>
      <c r="D298" s="228" t="s">
        <v>137</v>
      </c>
      <c r="E298" s="250" t="s">
        <v>1</v>
      </c>
      <c r="F298" s="251" t="s">
        <v>148</v>
      </c>
      <c r="G298" s="249"/>
      <c r="H298" s="252">
        <v>164.32600000000002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8" t="s">
        <v>137</v>
      </c>
      <c r="AU298" s="258" t="s">
        <v>84</v>
      </c>
      <c r="AV298" s="15" t="s">
        <v>124</v>
      </c>
      <c r="AW298" s="15" t="s">
        <v>32</v>
      </c>
      <c r="AX298" s="15" t="s">
        <v>82</v>
      </c>
      <c r="AY298" s="258" t="s">
        <v>123</v>
      </c>
    </row>
    <row r="299" s="2" customFormat="1" ht="16.5" customHeight="1">
      <c r="A299" s="38"/>
      <c r="B299" s="39"/>
      <c r="C299" s="212" t="s">
        <v>469</v>
      </c>
      <c r="D299" s="212" t="s">
        <v>126</v>
      </c>
      <c r="E299" s="213" t="s">
        <v>470</v>
      </c>
      <c r="F299" s="214" t="s">
        <v>471</v>
      </c>
      <c r="G299" s="215" t="s">
        <v>135</v>
      </c>
      <c r="H299" s="216">
        <v>4</v>
      </c>
      <c r="I299" s="217"/>
      <c r="J299" s="218">
        <f>ROUND(I299*H299,2)</f>
        <v>0</v>
      </c>
      <c r="K299" s="219"/>
      <c r="L299" s="44"/>
      <c r="M299" s="220" t="s">
        <v>1</v>
      </c>
      <c r="N299" s="221" t="s">
        <v>42</v>
      </c>
      <c r="O299" s="91"/>
      <c r="P299" s="222">
        <f>O299*H299</f>
        <v>0</v>
      </c>
      <c r="Q299" s="222">
        <v>2.0000000000000002E-05</v>
      </c>
      <c r="R299" s="222">
        <f>Q299*H299</f>
        <v>8.0000000000000007E-05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184</v>
      </c>
      <c r="AT299" s="224" t="s">
        <v>126</v>
      </c>
      <c r="AU299" s="224" t="s">
        <v>84</v>
      </c>
      <c r="AY299" s="17" t="s">
        <v>123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82</v>
      </c>
      <c r="BK299" s="225">
        <f>ROUND(I299*H299,2)</f>
        <v>0</v>
      </c>
      <c r="BL299" s="17" t="s">
        <v>184</v>
      </c>
      <c r="BM299" s="224" t="s">
        <v>472</v>
      </c>
    </row>
    <row r="300" s="12" customFormat="1" ht="25.92" customHeight="1">
      <c r="A300" s="12"/>
      <c r="B300" s="196"/>
      <c r="C300" s="197"/>
      <c r="D300" s="198" t="s">
        <v>76</v>
      </c>
      <c r="E300" s="199" t="s">
        <v>473</v>
      </c>
      <c r="F300" s="199" t="s">
        <v>474</v>
      </c>
      <c r="G300" s="197"/>
      <c r="H300" s="197"/>
      <c r="I300" s="200"/>
      <c r="J300" s="201">
        <f>BK300</f>
        <v>0</v>
      </c>
      <c r="K300" s="197"/>
      <c r="L300" s="202"/>
      <c r="M300" s="203"/>
      <c r="N300" s="204"/>
      <c r="O300" s="204"/>
      <c r="P300" s="205">
        <f>P301+P302+P304</f>
        <v>0</v>
      </c>
      <c r="Q300" s="204"/>
      <c r="R300" s="205">
        <f>R301+R302+R304</f>
        <v>0</v>
      </c>
      <c r="S300" s="204"/>
      <c r="T300" s="206">
        <f>T301+T302+T304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7" t="s">
        <v>160</v>
      </c>
      <c r="AT300" s="208" t="s">
        <v>76</v>
      </c>
      <c r="AU300" s="208" t="s">
        <v>77</v>
      </c>
      <c r="AY300" s="207" t="s">
        <v>123</v>
      </c>
      <c r="BK300" s="209">
        <f>BK301+BK302+BK304</f>
        <v>0</v>
      </c>
    </row>
    <row r="301" s="2" customFormat="1" ht="16.5" customHeight="1">
      <c r="A301" s="38"/>
      <c r="B301" s="39"/>
      <c r="C301" s="212" t="s">
        <v>475</v>
      </c>
      <c r="D301" s="212" t="s">
        <v>126</v>
      </c>
      <c r="E301" s="213" t="s">
        <v>476</v>
      </c>
      <c r="F301" s="214" t="s">
        <v>477</v>
      </c>
      <c r="G301" s="215" t="s">
        <v>478</v>
      </c>
      <c r="H301" s="270"/>
      <c r="I301" s="217"/>
      <c r="J301" s="218">
        <f>ROUND(I301*H301,2)</f>
        <v>0</v>
      </c>
      <c r="K301" s="219"/>
      <c r="L301" s="44"/>
      <c r="M301" s="220" t="s">
        <v>1</v>
      </c>
      <c r="N301" s="221" t="s">
        <v>42</v>
      </c>
      <c r="O301" s="91"/>
      <c r="P301" s="222">
        <f>O301*H301</f>
        <v>0</v>
      </c>
      <c r="Q301" s="222">
        <v>0</v>
      </c>
      <c r="R301" s="222">
        <f>Q301*H301</f>
        <v>0</v>
      </c>
      <c r="S301" s="222">
        <v>0</v>
      </c>
      <c r="T301" s="22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4" t="s">
        <v>479</v>
      </c>
      <c r="AT301" s="224" t="s">
        <v>126</v>
      </c>
      <c r="AU301" s="224" t="s">
        <v>82</v>
      </c>
      <c r="AY301" s="17" t="s">
        <v>123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7" t="s">
        <v>82</v>
      </c>
      <c r="BK301" s="225">
        <f>ROUND(I301*H301,2)</f>
        <v>0</v>
      </c>
      <c r="BL301" s="17" t="s">
        <v>479</v>
      </c>
      <c r="BM301" s="224" t="s">
        <v>480</v>
      </c>
    </row>
    <row r="302" s="12" customFormat="1" ht="22.8" customHeight="1">
      <c r="A302" s="12"/>
      <c r="B302" s="196"/>
      <c r="C302" s="197"/>
      <c r="D302" s="198" t="s">
        <v>76</v>
      </c>
      <c r="E302" s="210" t="s">
        <v>481</v>
      </c>
      <c r="F302" s="210" t="s">
        <v>482</v>
      </c>
      <c r="G302" s="197"/>
      <c r="H302" s="197"/>
      <c r="I302" s="200"/>
      <c r="J302" s="211">
        <f>BK302</f>
        <v>0</v>
      </c>
      <c r="K302" s="197"/>
      <c r="L302" s="202"/>
      <c r="M302" s="203"/>
      <c r="N302" s="204"/>
      <c r="O302" s="204"/>
      <c r="P302" s="205">
        <f>P303</f>
        <v>0</v>
      </c>
      <c r="Q302" s="204"/>
      <c r="R302" s="205">
        <f>R303</f>
        <v>0</v>
      </c>
      <c r="S302" s="204"/>
      <c r="T302" s="206">
        <f>T303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7" t="s">
        <v>160</v>
      </c>
      <c r="AT302" s="208" t="s">
        <v>76</v>
      </c>
      <c r="AU302" s="208" t="s">
        <v>82</v>
      </c>
      <c r="AY302" s="207" t="s">
        <v>123</v>
      </c>
      <c r="BK302" s="209">
        <f>BK303</f>
        <v>0</v>
      </c>
    </row>
    <row r="303" s="2" customFormat="1" ht="16.5" customHeight="1">
      <c r="A303" s="38"/>
      <c r="B303" s="39"/>
      <c r="C303" s="212" t="s">
        <v>483</v>
      </c>
      <c r="D303" s="212" t="s">
        <v>126</v>
      </c>
      <c r="E303" s="213" t="s">
        <v>484</v>
      </c>
      <c r="F303" s="214" t="s">
        <v>485</v>
      </c>
      <c r="G303" s="215" t="s">
        <v>235</v>
      </c>
      <c r="H303" s="216">
        <v>1</v>
      </c>
      <c r="I303" s="217"/>
      <c r="J303" s="218">
        <f>ROUND(I303*H303,2)</f>
        <v>0</v>
      </c>
      <c r="K303" s="219"/>
      <c r="L303" s="44"/>
      <c r="M303" s="220" t="s">
        <v>1</v>
      </c>
      <c r="N303" s="221" t="s">
        <v>42</v>
      </c>
      <c r="O303" s="91"/>
      <c r="P303" s="222">
        <f>O303*H303</f>
        <v>0</v>
      </c>
      <c r="Q303" s="222">
        <v>0</v>
      </c>
      <c r="R303" s="222">
        <f>Q303*H303</f>
        <v>0</v>
      </c>
      <c r="S303" s="222">
        <v>0</v>
      </c>
      <c r="T303" s="22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4" t="s">
        <v>479</v>
      </c>
      <c r="AT303" s="224" t="s">
        <v>126</v>
      </c>
      <c r="AU303" s="224" t="s">
        <v>84</v>
      </c>
      <c r="AY303" s="17" t="s">
        <v>123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7" t="s">
        <v>82</v>
      </c>
      <c r="BK303" s="225">
        <f>ROUND(I303*H303,2)</f>
        <v>0</v>
      </c>
      <c r="BL303" s="17" t="s">
        <v>479</v>
      </c>
      <c r="BM303" s="224" t="s">
        <v>486</v>
      </c>
    </row>
    <row r="304" s="12" customFormat="1" ht="22.8" customHeight="1">
      <c r="A304" s="12"/>
      <c r="B304" s="196"/>
      <c r="C304" s="197"/>
      <c r="D304" s="198" t="s">
        <v>76</v>
      </c>
      <c r="E304" s="210" t="s">
        <v>487</v>
      </c>
      <c r="F304" s="210" t="s">
        <v>488</v>
      </c>
      <c r="G304" s="197"/>
      <c r="H304" s="197"/>
      <c r="I304" s="200"/>
      <c r="J304" s="211">
        <f>BK304</f>
        <v>0</v>
      </c>
      <c r="K304" s="197"/>
      <c r="L304" s="202"/>
      <c r="M304" s="203"/>
      <c r="N304" s="204"/>
      <c r="O304" s="204"/>
      <c r="P304" s="205">
        <f>P305</f>
        <v>0</v>
      </c>
      <c r="Q304" s="204"/>
      <c r="R304" s="205">
        <f>R305</f>
        <v>0</v>
      </c>
      <c r="S304" s="204"/>
      <c r="T304" s="206">
        <f>T305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7" t="s">
        <v>160</v>
      </c>
      <c r="AT304" s="208" t="s">
        <v>76</v>
      </c>
      <c r="AU304" s="208" t="s">
        <v>82</v>
      </c>
      <c r="AY304" s="207" t="s">
        <v>123</v>
      </c>
      <c r="BK304" s="209">
        <f>BK305</f>
        <v>0</v>
      </c>
    </row>
    <row r="305" s="2" customFormat="1" ht="24.15" customHeight="1">
      <c r="A305" s="38"/>
      <c r="B305" s="39"/>
      <c r="C305" s="212" t="s">
        <v>489</v>
      </c>
      <c r="D305" s="212" t="s">
        <v>126</v>
      </c>
      <c r="E305" s="213" t="s">
        <v>490</v>
      </c>
      <c r="F305" s="214" t="s">
        <v>491</v>
      </c>
      <c r="G305" s="215" t="s">
        <v>235</v>
      </c>
      <c r="H305" s="216">
        <v>1</v>
      </c>
      <c r="I305" s="217"/>
      <c r="J305" s="218">
        <f>ROUND(I305*H305,2)</f>
        <v>0</v>
      </c>
      <c r="K305" s="219"/>
      <c r="L305" s="44"/>
      <c r="M305" s="271" t="s">
        <v>1</v>
      </c>
      <c r="N305" s="272" t="s">
        <v>42</v>
      </c>
      <c r="O305" s="273"/>
      <c r="P305" s="274">
        <f>O305*H305</f>
        <v>0</v>
      </c>
      <c r="Q305" s="274">
        <v>0</v>
      </c>
      <c r="R305" s="274">
        <f>Q305*H305</f>
        <v>0</v>
      </c>
      <c r="S305" s="274">
        <v>0</v>
      </c>
      <c r="T305" s="275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4" t="s">
        <v>479</v>
      </c>
      <c r="AT305" s="224" t="s">
        <v>126</v>
      </c>
      <c r="AU305" s="224" t="s">
        <v>84</v>
      </c>
      <c r="AY305" s="17" t="s">
        <v>123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7" t="s">
        <v>82</v>
      </c>
      <c r="BK305" s="225">
        <f>ROUND(I305*H305,2)</f>
        <v>0</v>
      </c>
      <c r="BL305" s="17" t="s">
        <v>479</v>
      </c>
      <c r="BM305" s="224" t="s">
        <v>492</v>
      </c>
    </row>
    <row r="306" s="2" customFormat="1" ht="6.96" customHeight="1">
      <c r="A306" s="38"/>
      <c r="B306" s="66"/>
      <c r="C306" s="67"/>
      <c r="D306" s="67"/>
      <c r="E306" s="67"/>
      <c r="F306" s="67"/>
      <c r="G306" s="67"/>
      <c r="H306" s="67"/>
      <c r="I306" s="67"/>
      <c r="J306" s="67"/>
      <c r="K306" s="67"/>
      <c r="L306" s="44"/>
      <c r="M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</row>
  </sheetData>
  <sheetProtection sheet="1" autoFilter="0" formatColumns="0" formatRows="0" objects="1" scenarios="1" spinCount="100000" saltValue="Zw30GvHJLhYowU61q9Q2oYijHY5OOGuOGFfdecsrFiCC5ehK0yp888QZelx7+kZIcLfxZXvQMKod0tIofvx0sQ==" hashValue="lI5qMWtc/wvKWewUWEtcLABKU1+3cmviFrAh1qn0xCn0+xEuUswwMIv8B7X/7p5a+bp3PmqfPMYIrp/ZWxSASQ==" algorithmName="SHA-512" password="CC35"/>
  <autoFilter ref="C128:K305"/>
  <mergeCells count="6">
    <mergeCell ref="E7:H7"/>
    <mergeCell ref="E16:H16"/>
    <mergeCell ref="E25:H25"/>
    <mergeCell ref="E85:H85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ACERNBLS\LSada</dc:creator>
  <cp:lastModifiedBy>ACERNBLS\LSada</cp:lastModifiedBy>
  <dcterms:created xsi:type="dcterms:W3CDTF">2023-11-16T07:22:13Z</dcterms:created>
  <dcterms:modified xsi:type="dcterms:W3CDTF">2023-11-16T07:22:15Z</dcterms:modified>
</cp:coreProperties>
</file>