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0 - Zimní stadion v areá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'00 - Zimní stadion v areá...'!$C$87:$K$189</definedName>
    <definedName name="_xlnm.Print_Area" localSheetId="1">'00 - Zimní stadion v areá...'!$C$4:$J$37,'00 - Zimní stadion v areá...'!$C$43:$J$71,'00 - Zimní stadion v areá...'!$C$77:$K$189</definedName>
    <definedName name="_xlnm.Print_Titles" localSheetId="1">'00 - Zimní stadion v areá...'!$87:$87</definedName>
    <definedName name="_xlnm.Print_Area" localSheetId="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59"/>
  <c r="BH159"/>
  <c r="BG159"/>
  <c r="BF159"/>
  <c r="T159"/>
  <c r="T158"/>
  <c r="R159"/>
  <c r="R158"/>
  <c r="P159"/>
  <c r="P158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T131"/>
  <c r="R132"/>
  <c r="R131"/>
  <c r="P132"/>
  <c r="P131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J85"/>
  <c r="J84"/>
  <c r="F84"/>
  <c r="F82"/>
  <c r="E80"/>
  <c r="J51"/>
  <c r="J50"/>
  <c r="F50"/>
  <c r="F48"/>
  <c r="E46"/>
  <c r="J16"/>
  <c r="E16"/>
  <c r="F51"/>
  <c r="J15"/>
  <c r="J10"/>
  <c r="J82"/>
  <c i="1" r="L50"/>
  <c r="AM50"/>
  <c r="AM49"/>
  <c r="L49"/>
  <c r="AM47"/>
  <c r="L47"/>
  <c r="L45"/>
  <c r="L44"/>
  <c i="2" r="BK132"/>
  <c r="BK104"/>
  <c r="J93"/>
  <c r="BK184"/>
  <c r="J152"/>
  <c r="BK113"/>
  <c r="J123"/>
  <c r="J102"/>
  <c r="J186"/>
  <c r="J117"/>
  <c r="BK115"/>
  <c r="BK123"/>
  <c i="1" r="AS54"/>
  <c i="2" r="BK186"/>
  <c r="BK168"/>
  <c r="BK135"/>
  <c r="J104"/>
  <c r="J91"/>
  <c r="J159"/>
  <c r="J118"/>
  <c r="J128"/>
  <c r="BK97"/>
  <c r="BK93"/>
  <c r="BK170"/>
  <c r="BK145"/>
  <c r="J130"/>
  <c r="J105"/>
  <c r="BK181"/>
  <c r="J165"/>
  <c r="J143"/>
  <c r="BK163"/>
  <c r="J137"/>
  <c r="J132"/>
  <c r="J99"/>
  <c r="BK179"/>
  <c r="BK159"/>
  <c r="BK143"/>
  <c r="BK124"/>
  <c r="J180"/>
  <c r="J168"/>
  <c r="BK141"/>
  <c r="J124"/>
  <c r="J188"/>
  <c r="BK176"/>
  <c r="J157"/>
  <c r="J119"/>
  <c r="J125"/>
  <c r="J97"/>
  <c r="J170"/>
  <c r="BK147"/>
  <c r="BK120"/>
  <c r="BK130"/>
  <c r="BK91"/>
  <c r="BK174"/>
  <c r="J139"/>
  <c r="BK105"/>
  <c r="J184"/>
  <c r="BK152"/>
  <c r="J115"/>
  <c r="BK106"/>
  <c r="J163"/>
  <c r="BK117"/>
  <c r="J95"/>
  <c r="J179"/>
  <c r="J154"/>
  <c r="J149"/>
  <c r="J106"/>
  <c r="J181"/>
  <c r="J172"/>
  <c r="BK149"/>
  <c r="BK128"/>
  <c r="J182"/>
  <c r="BK172"/>
  <c r="J147"/>
  <c r="BK137"/>
  <c r="BK182"/>
  <c r="BK180"/>
  <c r="BK165"/>
  <c r="J141"/>
  <c r="BK139"/>
  <c r="J113"/>
  <c r="BK95"/>
  <c r="J174"/>
  <c r="BK157"/>
  <c r="BK119"/>
  <c r="J145"/>
  <c r="BK125"/>
  <c r="BK102"/>
  <c r="BK99"/>
  <c r="BK154"/>
  <c r="BK118"/>
  <c r="J135"/>
  <c r="BK188"/>
  <c r="J176"/>
  <c r="J120"/>
  <c l="1" r="P101"/>
  <c r="T114"/>
  <c r="BK134"/>
  <c r="J134"/>
  <c r="J62"/>
  <c r="P148"/>
  <c r="P162"/>
  <c r="P90"/>
  <c r="R101"/>
  <c r="P114"/>
  <c r="R122"/>
  <c r="BK148"/>
  <c r="J148"/>
  <c r="J63"/>
  <c r="R167"/>
  <c r="R90"/>
  <c r="T101"/>
  <c r="BK122"/>
  <c r="J122"/>
  <c r="J60"/>
  <c r="T134"/>
  <c r="BK167"/>
  <c r="J167"/>
  <c r="J67"/>
  <c r="BK178"/>
  <c r="J178"/>
  <c r="J69"/>
  <c r="BK90"/>
  <c r="T90"/>
  <c r="R114"/>
  <c r="T122"/>
  <c r="P134"/>
  <c r="R148"/>
  <c r="BK162"/>
  <c r="J162"/>
  <c r="J66"/>
  <c r="T162"/>
  <c r="T167"/>
  <c r="P178"/>
  <c r="P183"/>
  <c r="BK101"/>
  <c r="J101"/>
  <c r="J58"/>
  <c r="BK114"/>
  <c r="J114"/>
  <c r="J59"/>
  <c r="P122"/>
  <c r="R134"/>
  <c r="T148"/>
  <c r="R162"/>
  <c r="R161"/>
  <c r="P167"/>
  <c r="R178"/>
  <c r="T178"/>
  <c r="BK183"/>
  <c r="J183"/>
  <c r="J70"/>
  <c r="R183"/>
  <c r="T183"/>
  <c r="BK158"/>
  <c r="J158"/>
  <c r="J64"/>
  <c r="BK131"/>
  <c r="J131"/>
  <c r="J61"/>
  <c r="BE106"/>
  <c r="BE113"/>
  <c r="BE115"/>
  <c r="BE117"/>
  <c r="BE118"/>
  <c r="BE119"/>
  <c r="BE137"/>
  <c r="BE139"/>
  <c r="BE141"/>
  <c r="BE143"/>
  <c r="BE145"/>
  <c r="BE147"/>
  <c r="BE149"/>
  <c r="BE152"/>
  <c r="BE154"/>
  <c r="BE157"/>
  <c r="BE159"/>
  <c r="BE163"/>
  <c r="BE165"/>
  <c r="BE168"/>
  <c r="BE170"/>
  <c r="BE172"/>
  <c r="BE174"/>
  <c r="BE176"/>
  <c r="BE179"/>
  <c r="BE182"/>
  <c r="BE184"/>
  <c r="BE186"/>
  <c r="BE95"/>
  <c r="BE180"/>
  <c r="BE181"/>
  <c r="F85"/>
  <c r="BE97"/>
  <c r="BE99"/>
  <c r="BE102"/>
  <c r="BE188"/>
  <c r="J48"/>
  <c r="BE91"/>
  <c r="BE93"/>
  <c r="BE104"/>
  <c r="BE105"/>
  <c r="BE132"/>
  <c r="BE120"/>
  <c r="BE123"/>
  <c r="BE124"/>
  <c r="BE125"/>
  <c r="BE128"/>
  <c r="BE130"/>
  <c r="BE135"/>
  <c r="F32"/>
  <c i="1" r="BA55"/>
  <c r="BA54"/>
  <c r="AW54"/>
  <c r="AK30"/>
  <c i="2" r="F33"/>
  <c i="1" r="BB55"/>
  <c r="BB54"/>
  <c r="W31"/>
  <c i="2" r="F34"/>
  <c i="1" r="BC55"/>
  <c r="BC54"/>
  <c r="AY54"/>
  <c i="2" r="F35"/>
  <c i="1" r="BD55"/>
  <c r="BD54"/>
  <c r="W33"/>
  <c i="2" r="J32"/>
  <c i="1" r="AW55"/>
  <c i="2" l="1" r="T89"/>
  <c r="R89"/>
  <c r="P89"/>
  <c r="R177"/>
  <c r="P177"/>
  <c r="P161"/>
  <c r="P88"/>
  <c i="1" r="AU55"/>
  <c i="2" r="R88"/>
  <c r="T177"/>
  <c r="T161"/>
  <c r="T88"/>
  <c r="BK89"/>
  <c r="J89"/>
  <c r="J56"/>
  <c r="J90"/>
  <c r="J57"/>
  <c r="BK161"/>
  <c r="J161"/>
  <c r="J65"/>
  <c r="BK177"/>
  <c r="J177"/>
  <c r="J68"/>
  <c i="1" r="W32"/>
  <c r="W30"/>
  <c r="AU54"/>
  <c i="2" r="F31"/>
  <c i="1" r="AZ55"/>
  <c r="AZ54"/>
  <c r="W29"/>
  <c i="2" r="J31"/>
  <c i="1" r="AV55"/>
  <c r="AT55"/>
  <c r="AX54"/>
  <c i="2" l="1" r="BK88"/>
  <c r="J88"/>
  <c r="J55"/>
  <c i="1" r="AV54"/>
  <c r="AK29"/>
  <c i="2" l="1" r="J28"/>
  <c i="1" r="AG55"/>
  <c r="AG54"/>
  <c r="AK26"/>
  <c r="AT54"/>
  <c i="2" l="1" r="J37"/>
  <c i="1" r="AN54"/>
  <c r="AN55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<sst xmlns="http://schemas.openxmlformats.org/spreadsheetml/2006/main">
  <si>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</si>
  <si>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</si>
  <si>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</si>
  <si>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</si>
  <si>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</si>
  <si>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{f98405d9-e39a-4292-8bcc-a1b04a504530}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</si>
  <si>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</si>
  <si>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</si>
  <si>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</si>
  <si>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</si>
  <si>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</si>
  <si>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</si>
  <si>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</si>
  <si>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</si>
  <si>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</si>
  <si>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</si>
  <si>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</si>
  <si>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Zimní stadion v areálu Baník Sokolov - oprava hlavního schodiště</t>
  </si>
  <si>
    <t>KSO:</t>
  </si>
  <si>
    <t/>
  </si>
  <si>
    <t>CC-CZ:</t>
  </si>
  <si>
    <t>Místo:</t>
  </si>
  <si>
    <t>Sokolov, Boženy Němcové č.p. 2287</t>
  </si>
  <si>
    <t>Datum:</t>
  </si>
  <si>
    <t>29. 10. 2024</t>
  </si>
  <si>
    <t>Zadavatel:</t>
  </si>
  <si>
    <t>IČ:</t>
  </si>
  <si>
    <t>Město Sokolov</t>
  </si>
  <si>
    <t>DIČ:</t>
  </si>
  <si>
    <t>Uchazeč:</t>
  </si>
  <si>
    <t>Vyplň údaj</t>
  </si>
  <si>
    <t>Projektant:</t>
  </si>
  <si>
    <t>Ing. Antonín Černý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</si>
  <si>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</si>
  <si>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</si>
  <si>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</si>
  <si>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</si>
  <si>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</si>
  <si>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</si>
  <si>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</si>
  <si>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</si>
  <si>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</si>
  <si>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</si>
  <si>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</si>
  <si>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</si>
  <si>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</si>
  <si>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</si>
  <si>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</si>
  <si>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</si>
  <si>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</si>
  <si>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</si>
  <si>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</si>
  <si>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</si>
  <si>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</si>
  <si>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</si>
  <si>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</si>
  <si>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</si>
  <si>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</si>
  <si>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</si>
  <si>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</si>
  <si>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</si>
  <si>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</si>
  <si>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</si>
  <si>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</si>
  <si>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</si>
  <si>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</si>
  <si>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</si>
  <si>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</si>
  <si>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</si>
  <si>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</si>
  <si>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</si>
  <si>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</si>
  <si>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</si>
  <si>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</si>
  <si>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</si>
  <si>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</si>
  <si>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</si>
  <si>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</si>
  <si>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</si>
  <si>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</si>
  <si>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</si>
  <si>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</si>
  <si>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</si>
  <si>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</si>
  <si>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</si>
  <si>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</si>
  <si>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</si>
  <si>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</si>
  <si>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</si>
  <si>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</si>
  <si>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</si>
  <si>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</si>
  <si>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</si>
  <si>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</si>
  <si>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</si>
  <si>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 xml:space="preserve">    771 - Podlahy z dlaždic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</si>
  <si>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</si>
  <si>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</si>
  <si>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</si>
  <si>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</si>
  <si>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</si>
  <si>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</si>
  <si>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</si>
  <si>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</si>
  <si>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</si>
  <si>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</si>
  <si>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</si>
  <si>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</si>
  <si>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</si>
  <si>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</si>
  <si>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</si>
  <si>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</si>
  <si>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</si>
  <si>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</si>
  <si>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</si>
  <si>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</si>
  <si>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</si>
  <si>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113107142</t>
  </si>
  <si>
    <t>Odstranění podkladů nebo krytů ručně s přemístěním hmot na skládku na vzdálenost do 3 m nebo s naložením na dopravní prostředek živičných, o tl. vrstvy přes 50 do 100 mm</t>
  </si>
  <si>
    <t>m2</t>
  </si>
  <si>
    <t>CS ÚRS 2024 02</t>
  </si>
  <si>
    <t>4</t>
  </si>
  <si>
    <t>210332484</t>
  </si>
  <si>
    <t>Online PSC</t>
  </si>
  <si>
    <t>https://podminky.urs.cz/item/CS_URS_2024_02/113107142</t>
  </si>
  <si>
    <t>132351101</t>
  </si>
  <si>
    <t>Hloubení nezapažených rýh šířky do 800 mm strojně s urovnáním dna do předepsaného profilu a spádu v hornině třídy těžitelnosti II skupiny 4 do 20 m3</t>
  </si>
  <si>
    <t>m3</t>
  </si>
  <si>
    <t>89762443</t>
  </si>
  <si>
    <t>https://podminky.urs.cz/item/CS_URS_2024_02/132351101</t>
  </si>
  <si>
    <t>3</t>
  </si>
  <si>
    <t>167111102</t>
  </si>
  <si>
    <t>Nakládání, skládání a překládání neulehlého výkopku nebo sypaniny ručně nakládání, z hornin třídy těžitelnosti II, skupiny 4 a 5</t>
  </si>
  <si>
    <t>520265097</t>
  </si>
  <si>
    <t>https://podminky.urs.cz/item/CS_URS_2024_02/167111102</t>
  </si>
  <si>
    <t>167151102</t>
  </si>
  <si>
    <t>Nakládání, skládání a překládání neulehlého výkopku nebo sypaniny strojně nakládání, množství do 100 m3, z horniny třídy těžitelnosti II, skupiny 4 a 5</t>
  </si>
  <si>
    <t>-1203733945</t>
  </si>
  <si>
    <t>https://podminky.urs.cz/item/CS_URS_2024_02/167151102</t>
  </si>
  <si>
    <t>5</t>
  </si>
  <si>
    <t>171151103</t>
  </si>
  <si>
    <t>Uložení sypanin do násypů strojně s rozprostřením sypaniny ve vrstvách a s hrubým urovnáním zhutněných z hornin soudržných jakékoliv třídy těžitelnosti</t>
  </si>
  <si>
    <t>-200838064</t>
  </si>
  <si>
    <t>https://podminky.urs.cz/item/CS_URS_2024_02/171151103</t>
  </si>
  <si>
    <t>Zakládání</t>
  </si>
  <si>
    <t>6</t>
  </si>
  <si>
    <t>002R1</t>
  </si>
  <si>
    <t>Zřízení podsypu/podkladu ze sypaniny tl. 30 cm s nákupem sypaniny fr. 16/32mm vč. dopravy a přesunu hmot</t>
  </si>
  <si>
    <t>-2081017320</t>
  </si>
  <si>
    <t>VV</t>
  </si>
  <si>
    <t>30</t>
  </si>
  <si>
    <t>7</t>
  </si>
  <si>
    <t>002R2</t>
  </si>
  <si>
    <t>Zřízení podsypu/podkladu ze sypaniny tl. 10 cm s nákupem sypaniny fr. 4/8mm vč. dopravy a přesunu hmot</t>
  </si>
  <si>
    <t>1253904165</t>
  </si>
  <si>
    <t>8</t>
  </si>
  <si>
    <t>002R3</t>
  </si>
  <si>
    <t>Podklad ze zeminy/v trase/stabil.cem.S II tl.12 cm s nákupem sypaniny hrubé a střední frakce vč. dopravy a přesunu hmot</t>
  </si>
  <si>
    <t>-1207527053</t>
  </si>
  <si>
    <t>9</t>
  </si>
  <si>
    <t>271572211</t>
  </si>
  <si>
    <t>Podsyp pod základové konstrukce se zhutněním a urovnáním povrchu ze štěrkopísku netříděného</t>
  </si>
  <si>
    <t>1112697156</t>
  </si>
  <si>
    <t>https://podminky.urs.cz/item/CS_URS_2024_02/271572211</t>
  </si>
  <si>
    <t>Pod schodišťovou podkladní desku</t>
  </si>
  <si>
    <t>30*0,25</t>
  </si>
  <si>
    <t>Pod KB bloky</t>
  </si>
  <si>
    <t>10*0,2</t>
  </si>
  <si>
    <t>Součet</t>
  </si>
  <si>
    <t>10</t>
  </si>
  <si>
    <t>273313511/R</t>
  </si>
  <si>
    <t>Základy z betonu prostého desky z betonu kamenem neprokládaného tř. C 8/10</t>
  </si>
  <si>
    <t>-1911464767</t>
  </si>
  <si>
    <t>Svislé a kompletní konstrukce</t>
  </si>
  <si>
    <t>11</t>
  </si>
  <si>
    <t>311311911</t>
  </si>
  <si>
    <t>Nadzákladové zdi z betonu prostého nosné bez zvláštních nároků na vliv prostředí tř. C 16/20</t>
  </si>
  <si>
    <t>511310315</t>
  </si>
  <si>
    <t>https://podminky.urs.cz/item/CS_URS_2024_02/311311911</t>
  </si>
  <si>
    <t>003R1</t>
  </si>
  <si>
    <t>Zdivo KB-Blok 45/20/15 - štípaný vnější povrch</t>
  </si>
  <si>
    <t>160982013</t>
  </si>
  <si>
    <t>13</t>
  </si>
  <si>
    <t>003R2</t>
  </si>
  <si>
    <t>Zdivo KB-Blok 40/20/20 - hladká</t>
  </si>
  <si>
    <t>-2137556824</t>
  </si>
  <si>
    <t>14</t>
  </si>
  <si>
    <t>003R3</t>
  </si>
  <si>
    <t>Zdivo KB-Blok 40/30/20 - hladká</t>
  </si>
  <si>
    <t>1579767000</t>
  </si>
  <si>
    <t>15</t>
  </si>
  <si>
    <t>389361001</t>
  </si>
  <si>
    <t>Doplňující výztuž prefabrikovaných konstrukcí pro každý druh a stavební díl z betonářské oceli</t>
  </si>
  <si>
    <t>t</t>
  </si>
  <si>
    <t>-1582237159</t>
  </si>
  <si>
    <t>https://podminky.urs.cz/item/CS_URS_2024_02/389361001</t>
  </si>
  <si>
    <t>Vodorovné konstrukce</t>
  </si>
  <si>
    <t>16</t>
  </si>
  <si>
    <t>004-x1</t>
  </si>
  <si>
    <t>Výroba a montáž podkladní schodišťové desky s přesunem hmot</t>
  </si>
  <si>
    <t>-1338969349</t>
  </si>
  <si>
    <t>17</t>
  </si>
  <si>
    <t>411354203/R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</si>
  <si>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aluzinek, výšky vln 19 mm, tl. plechu 0,7 mm</t>
  </si>
  <si>
    <t>-955901794</t>
  </si>
  <si>
    <t>18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</si>
  <si>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</si>
  <si>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 drátů typu KARI</t>
  </si>
  <si>
    <t>-826839854</t>
  </si>
  <si>
    <t>https://podminky.urs.cz/item/CS_URS_2024_02/411362021</t>
  </si>
  <si>
    <t>10*5,4/1000</t>
  </si>
  <si>
    <t>19</t>
  </si>
  <si>
    <t>434121425</t>
  </si>
  <si>
    <t>Osazování schodišťových stupňů železobetonových s vyspárováním styčných spár, s provizorním dřevěným zábradlím a dočasným zakrytím stupnic prkny na desku, stupňů broušených nebo leštěných</t>
  </si>
  <si>
    <t>m</t>
  </si>
  <si>
    <t>-1632090774</t>
  </si>
  <si>
    <t>https://podminky.urs.cz/item/CS_URS_2024_02/434121425</t>
  </si>
  <si>
    <t>20</t>
  </si>
  <si>
    <t>M</t>
  </si>
  <si>
    <t>59373756/R</t>
  </si>
  <si>
    <t>Stupeň schod. plný 150x300x1500 podkosená podstup. s protiskluzným páskem</t>
  </si>
  <si>
    <t>kus</t>
  </si>
  <si>
    <t>1610443528</t>
  </si>
  <si>
    <t>Komunikace pozemní</t>
  </si>
  <si>
    <t>572340112</t>
  </si>
  <si>
    <t>Vyspravení krytu komunikací po překopech inženýrských sítí plochy do 15 m2 asfaltovým betonem ACO (AB), po zhutnění tl. přes 50 do 70 mm</t>
  </si>
  <si>
    <t>1039788811</t>
  </si>
  <si>
    <t>https://podminky.urs.cz/item/CS_URS_2024_02/572340112</t>
  </si>
  <si>
    <t>Ostatní konstrukce a práce, bourání</t>
  </si>
  <si>
    <t>22</t>
  </si>
  <si>
    <t>961044111</t>
  </si>
  <si>
    <t>Bourání základů z betonu prostého</t>
  </si>
  <si>
    <t>1527828976</t>
  </si>
  <si>
    <t>https://podminky.urs.cz/item/CS_URS_2024_02/961044111</t>
  </si>
  <si>
    <t>23</t>
  </si>
  <si>
    <t>962052211</t>
  </si>
  <si>
    <t>Bourání zdiva železobetonového nadzákladového, objemu přes 1 m3</t>
  </si>
  <si>
    <t>1197678520</t>
  </si>
  <si>
    <t>https://podminky.urs.cz/item/CS_URS_2024_02/962052211</t>
  </si>
  <si>
    <t>24</t>
  </si>
  <si>
    <t>963022819</t>
  </si>
  <si>
    <t>Bourání kamenných schodišťových stupňů oblých, rovných nebo kosých zhotovených na místě</t>
  </si>
  <si>
    <t>1456881561</t>
  </si>
  <si>
    <t>https://podminky.urs.cz/item/CS_URS_2024_02/963022819</t>
  </si>
  <si>
    <t>25</t>
  </si>
  <si>
    <t>965042241</t>
  </si>
  <si>
    <t>Bourání mazanin betonových nebo z litého asfaltu tl. přes 100 mm, plochy přes 4 m2</t>
  </si>
  <si>
    <t>1640021970</t>
  </si>
  <si>
    <t>https://podminky.urs.cz/item/CS_URS_2024_02/965042241</t>
  </si>
  <si>
    <t>26</t>
  </si>
  <si>
    <t>965049112</t>
  </si>
  <si>
    <t>Bourání mazanin Příplatek k cenám za bourání mazanin betonových se svařovanou sítí, tl. přes 100 mm</t>
  </si>
  <si>
    <t>-884500101</t>
  </si>
  <si>
    <t>https://podminky.urs.cz/item/CS_URS_2024_02/965049112</t>
  </si>
  <si>
    <t>27</t>
  </si>
  <si>
    <t>965082941</t>
  </si>
  <si>
    <t>Odstranění násypu pod podlahami nebo ochranného násypu na střechách tl. přes 200 mm jakékoliv plochy</t>
  </si>
  <si>
    <t>674925961</t>
  </si>
  <si>
    <t>https://podminky.urs.cz/item/CS_URS_2024_02/965082941</t>
  </si>
  <si>
    <t>28</t>
  </si>
  <si>
    <t>009-x1</t>
  </si>
  <si>
    <t>Likvidace stávajících schodníc - naložení, odvoz na technické služby SOTES, složení a urovnání</t>
  </si>
  <si>
    <t>soubor</t>
  </si>
  <si>
    <t>836654027</t>
  </si>
  <si>
    <t>997</t>
  </si>
  <si>
    <t>Přesun sutě</t>
  </si>
  <si>
    <t>29</t>
  </si>
  <si>
    <t>997013111</t>
  </si>
  <si>
    <t>Vnitrostaveništní doprava suti a vybouraných hmot vodorovně do 50 m s naložením základní pro budovy a haly výšky do 6 m</t>
  </si>
  <si>
    <t>-1757118743</t>
  </si>
  <si>
    <t>https://podminky.urs.cz/item/CS_URS_2024_02/997013111</t>
  </si>
  <si>
    <t>40,79-0,112</t>
  </si>
  <si>
    <t>997013501</t>
  </si>
  <si>
    <t>Odvoz suti a vybouraných hmot na skládku nebo meziskládku se složením, na vzdálenost do 1 km</t>
  </si>
  <si>
    <t>-663477857</t>
  </si>
  <si>
    <t>https://podminky.urs.cz/item/CS_URS_2024_02/997013501</t>
  </si>
  <si>
    <t>31</t>
  </si>
  <si>
    <t>997013509</t>
  </si>
  <si>
    <t>Odvoz suti a vybouraných hmot na skládku nebo meziskládku se složením, na vzdálenost Příplatek k ceně za každý další započatý 1 km přes 1 km</t>
  </si>
  <si>
    <t>1558068944</t>
  </si>
  <si>
    <t>https://podminky.urs.cz/item/CS_URS_2024_02/997013509</t>
  </si>
  <si>
    <t>40,678*9</t>
  </si>
  <si>
    <t>32</t>
  </si>
  <si>
    <t>997-x1</t>
  </si>
  <si>
    <t>Odvoz kovového odpadu do kovošrotu - částka za výkup bude odečtena z fakturace</t>
  </si>
  <si>
    <t>501764317</t>
  </si>
  <si>
    <t>998</t>
  </si>
  <si>
    <t>Přesun hmot</t>
  </si>
  <si>
    <t>33</t>
  </si>
  <si>
    <t>998011001</t>
  </si>
  <si>
    <t>Přesun hmot pro budovy občanské výstavby, bydlení, výrobu a služby s nosnou svislou konstrukcí zděnou z cihel, tvárnic nebo kamene vodorovná dopravní vzdálenost do 100 m základní pro budovy výšky do 6 m</t>
  </si>
  <si>
    <t>-1733858306</t>
  </si>
  <si>
    <t>https://podminky.urs.cz/item/CS_URS_2024_02/998011001</t>
  </si>
  <si>
    <t>PSV</t>
  </si>
  <si>
    <t>Práce a dodávky PSV</t>
  </si>
  <si>
    <t>767</t>
  </si>
  <si>
    <t>Konstrukce zámečnické</t>
  </si>
  <si>
    <t>34</t>
  </si>
  <si>
    <t>767161813</t>
  </si>
  <si>
    <t>Demontáž zábradlí do suti rovného nerozebíratelný spoj hmotnosti 1 m zábradlí do 20 kg</t>
  </si>
  <si>
    <t>-1354392856</t>
  </si>
  <si>
    <t>https://podminky.urs.cz/item/CS_URS_2024_02/767161813</t>
  </si>
  <si>
    <t>35</t>
  </si>
  <si>
    <t>767-x1</t>
  </si>
  <si>
    <t>Montáž zábradlí KOMAXIT rovného z profilů do zdiva do 45kg vč. výroby</t>
  </si>
  <si>
    <t>-227365765</t>
  </si>
  <si>
    <t>P</t>
  </si>
  <si>
    <t>Poznámka k položce:_x000d_
Povrchová úprava pískování a žárové zinkování, cena vč. spojovacího materiálu a ukotvení</t>
  </si>
  <si>
    <t>771</t>
  </si>
  <si>
    <t>Podlahy z dlaždic</t>
  </si>
  <si>
    <t>36</t>
  </si>
  <si>
    <t>771573810</t>
  </si>
  <si>
    <t>Demontáž podlah z dlaždic keramických lepených</t>
  </si>
  <si>
    <t>-412030913</t>
  </si>
  <si>
    <t>https://podminky.urs.cz/item/CS_URS_2024_02/771573810</t>
  </si>
  <si>
    <t>37</t>
  </si>
  <si>
    <t>771574413</t>
  </si>
  <si>
    <t>Montáž podlah z dlaždic keramických lepených cementovým flexibilním lepidlem hladkých, tloušťky do 10 mm přes 2 do 4 ks/m2</t>
  </si>
  <si>
    <t>2127979769</t>
  </si>
  <si>
    <t>https://podminky.urs.cz/item/CS_URS_2024_02/771574413</t>
  </si>
  <si>
    <t>38</t>
  </si>
  <si>
    <t>59761110/R</t>
  </si>
  <si>
    <t>dlažba keramická protiskluzová nemrz.</t>
  </si>
  <si>
    <t>-425985359</t>
  </si>
  <si>
    <t>12*1,15 'Přepočtené koeficientem množství</t>
  </si>
  <si>
    <t>39</t>
  </si>
  <si>
    <t>771591112</t>
  </si>
  <si>
    <t>Izolace podlahy pod dlažbu nátěrem nebo stěrkou ve dvou vrstvách</t>
  </si>
  <si>
    <t>1090925920</t>
  </si>
  <si>
    <t>https://podminky.urs.cz/item/CS_URS_2024_02/771591112</t>
  </si>
  <si>
    <t>40</t>
  </si>
  <si>
    <t>771591116/R</t>
  </si>
  <si>
    <t>Podlahy - dokončovací práce spárování epoxidem</t>
  </si>
  <si>
    <t>1417053206</t>
  </si>
  <si>
    <t>VRN</t>
  </si>
  <si>
    <t>Vedlejší rozpočtové náklady</t>
  </si>
  <si>
    <t>VRN1</t>
  </si>
  <si>
    <t>Průzkumné, geodetické a projektové práce</t>
  </si>
  <si>
    <t>41</t>
  </si>
  <si>
    <t>011503000/R</t>
  </si>
  <si>
    <t>Stavební průzkum - v rámci přípravných prací před zahájením stavby</t>
  </si>
  <si>
    <t>1024</t>
  </si>
  <si>
    <t>197951918</t>
  </si>
  <si>
    <t>42</t>
  </si>
  <si>
    <t>013294000/R</t>
  </si>
  <si>
    <t>Ostatní dokumentace stavby - Výrobní dokumentace zábradlí</t>
  </si>
  <si>
    <t>oubor…</t>
  </si>
  <si>
    <t>-2042793626</t>
  </si>
  <si>
    <t>43</t>
  </si>
  <si>
    <t>VRN-x1</t>
  </si>
  <si>
    <t>Zábor veřejného prostranství</t>
  </si>
  <si>
    <t>1140914845</t>
  </si>
  <si>
    <t>44</t>
  </si>
  <si>
    <t>VRN-x2</t>
  </si>
  <si>
    <t>Vypracování DIO vč. projednání s úřady</t>
  </si>
  <si>
    <t>1076667803</t>
  </si>
  <si>
    <t>VRN3</t>
  </si>
  <si>
    <t>Zařízení staveniště</t>
  </si>
  <si>
    <t>45</t>
  </si>
  <si>
    <t>030001000</t>
  </si>
  <si>
    <t>1169507962</t>
  </si>
  <si>
    <t>https://podminky.urs.cz/item/CS_URS_2024_02/030001000</t>
  </si>
  <si>
    <t>46</t>
  </si>
  <si>
    <t>034002000</t>
  </si>
  <si>
    <t>Zabezpečení staveniště</t>
  </si>
  <si>
    <t>2060738619</t>
  </si>
  <si>
    <t>https://podminky.urs.cz/item/CS_URS_2024_02/034002000</t>
  </si>
  <si>
    <t>47</t>
  </si>
  <si>
    <t>034303000</t>
  </si>
  <si>
    <t>Dopravní značení na staveništi</t>
  </si>
  <si>
    <t>1338514266</t>
  </si>
  <si>
    <t>https://podminky.urs.cz/item/CS_URS_2024_02/034303000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</si>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</sst>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5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vertical="top"/>
    </xf>
    <xf numFmtId="0" fontId="49" fillId="0" borderId="1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horizontal="center" vertical="center"/>
    </xf>
    <xf numFmtId="49" fontId="49" fillId="0" borderId="1" xfId="0" applyNumberFormat="1" applyFont="1" applyBorder="1" applyAlignment="1" applyProtection="1">
      <alignment horizontal="left" vertical="center"/>
    </xf>
    <xf numFmtId="0" fontId="48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142" TargetMode="External" /><Relationship Id="rId2" Type="http://schemas.openxmlformats.org/officeDocument/2006/relationships/hyperlink" Target="https://podminky.urs.cz/item/CS_URS_2024_02/132351101" TargetMode="External" /><Relationship Id="rId3" Type="http://schemas.openxmlformats.org/officeDocument/2006/relationships/hyperlink" Target="https://podminky.urs.cz/item/CS_URS_2024_02/167111102" TargetMode="External" /><Relationship Id="rId4" Type="http://schemas.openxmlformats.org/officeDocument/2006/relationships/hyperlink" Target="https://podminky.urs.cz/item/CS_URS_2024_02/167151102" TargetMode="External" /><Relationship Id="rId5" Type="http://schemas.openxmlformats.org/officeDocument/2006/relationships/hyperlink" Target="https://podminky.urs.cz/item/CS_URS_2024_02/171151103" TargetMode="External" /><Relationship Id="rId6" Type="http://schemas.openxmlformats.org/officeDocument/2006/relationships/hyperlink" Target="https://podminky.urs.cz/item/CS_URS_2024_02/271572211" TargetMode="External" /><Relationship Id="rId7" Type="http://schemas.openxmlformats.org/officeDocument/2006/relationships/hyperlink" Target="https://podminky.urs.cz/item/CS_URS_2024_02/311311911" TargetMode="External" /><Relationship Id="rId8" Type="http://schemas.openxmlformats.org/officeDocument/2006/relationships/hyperlink" Target="https://podminky.urs.cz/item/CS_URS_2024_02/389361001" TargetMode="External" /><Relationship Id="rId9" Type="http://schemas.openxmlformats.org/officeDocument/2006/relationships/hyperlink" Target="https://podminky.urs.cz/item/CS_URS_2024_02/411362021" TargetMode="External" /><Relationship Id="rId10" Type="http://schemas.openxmlformats.org/officeDocument/2006/relationships/hyperlink" Target="https://podminky.urs.cz/item/CS_URS_2024_02/434121425" TargetMode="External" /><Relationship Id="rId11" Type="http://schemas.openxmlformats.org/officeDocument/2006/relationships/hyperlink" Target="https://podminky.urs.cz/item/CS_URS_2024_02/572340112" TargetMode="External" /><Relationship Id="rId12" Type="http://schemas.openxmlformats.org/officeDocument/2006/relationships/hyperlink" Target="https://podminky.urs.cz/item/CS_URS_2024_02/961044111" TargetMode="External" /><Relationship Id="rId13" Type="http://schemas.openxmlformats.org/officeDocument/2006/relationships/hyperlink" Target="https://podminky.urs.cz/item/CS_URS_2024_02/962052211" TargetMode="External" /><Relationship Id="rId14" Type="http://schemas.openxmlformats.org/officeDocument/2006/relationships/hyperlink" Target="https://podminky.urs.cz/item/CS_URS_2024_02/963022819" TargetMode="External" /><Relationship Id="rId15" Type="http://schemas.openxmlformats.org/officeDocument/2006/relationships/hyperlink" Target="https://podminky.urs.cz/item/CS_URS_2024_02/965042241" TargetMode="External" /><Relationship Id="rId16" Type="http://schemas.openxmlformats.org/officeDocument/2006/relationships/hyperlink" Target="https://podminky.urs.cz/item/CS_URS_2024_02/965049112" TargetMode="External" /><Relationship Id="rId17" Type="http://schemas.openxmlformats.org/officeDocument/2006/relationships/hyperlink" Target="https://podminky.urs.cz/item/CS_URS_2024_02/965082941" TargetMode="External" /><Relationship Id="rId18" Type="http://schemas.openxmlformats.org/officeDocument/2006/relationships/hyperlink" Target="https://podminky.urs.cz/item/CS_URS_2024_02/997013111" TargetMode="External" /><Relationship Id="rId19" Type="http://schemas.openxmlformats.org/officeDocument/2006/relationships/hyperlink" Target="https://podminky.urs.cz/item/CS_URS_2024_02/997013501" TargetMode="External" /><Relationship Id="rId20" Type="http://schemas.openxmlformats.org/officeDocument/2006/relationships/hyperlink" Target="https://podminky.urs.cz/item/CS_URS_2024_02/997013509" TargetMode="External" /><Relationship Id="rId21" Type="http://schemas.openxmlformats.org/officeDocument/2006/relationships/hyperlink" Target="https://podminky.urs.cz/item/CS_URS_2024_02/998011001" TargetMode="External" /><Relationship Id="rId22" Type="http://schemas.openxmlformats.org/officeDocument/2006/relationships/hyperlink" Target="https://podminky.urs.cz/item/CS_URS_2024_02/767161813" TargetMode="External" /><Relationship Id="rId23" Type="http://schemas.openxmlformats.org/officeDocument/2006/relationships/hyperlink" Target="https://podminky.urs.cz/item/CS_URS_2024_02/771573810" TargetMode="External" /><Relationship Id="rId24" Type="http://schemas.openxmlformats.org/officeDocument/2006/relationships/hyperlink" Target="https://podminky.urs.cz/item/CS_URS_2024_02/771574413" TargetMode="External" /><Relationship Id="rId25" Type="http://schemas.openxmlformats.org/officeDocument/2006/relationships/hyperlink" Target="https://podminky.urs.cz/item/CS_URS_2024_02/771591112" TargetMode="External" /><Relationship Id="rId26" Type="http://schemas.openxmlformats.org/officeDocument/2006/relationships/hyperlink" Target="https://podminky.urs.cz/item/CS_URS_2024_02/030001000" TargetMode="External" /><Relationship Id="rId27" Type="http://schemas.openxmlformats.org/officeDocument/2006/relationships/hyperlink" Target="https://podminky.urs.cz/item/CS_URS_2024_02/034002000" TargetMode="External" /><Relationship Id="rId28" Type="http://schemas.openxmlformats.org/officeDocument/2006/relationships/hyperlink" Target="https://podminky.urs.cz/item/CS_URS_2024_02/034303000" TargetMode="External" /><Relationship Id="rId29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35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36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37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38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39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40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41</v>
      </c>
      <c r="E29" s="49"/>
      <c r="F29" s="34" t="s">
        <v>42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43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44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45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46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47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48</v>
      </c>
      <c r="U35" s="56"/>
      <c r="V35" s="56"/>
      <c r="W35" s="56"/>
      <c r="X35" s="58" t="s">
        <v>49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50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00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Zimní stadion v areálu Baník Sokolov - oprava hlavního schodiště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Sokolov, Boženy Němcové č.p. 2287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29. 10. 2024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Město Sokolov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Ing. Antonín Černý</v>
      </c>
      <c r="AN49" s="66"/>
      <c r="AO49" s="66"/>
      <c r="AP49" s="66"/>
      <c r="AQ49" s="42"/>
      <c r="AR49" s="46"/>
      <c r="AS49" s="76" t="s">
        <v>51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>Ing. Antonín Černý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52</v>
      </c>
      <c r="D52" s="89"/>
      <c r="E52" s="89"/>
      <c r="F52" s="89"/>
      <c r="G52" s="89"/>
      <c r="H52" s="90"/>
      <c r="I52" s="91" t="s">
        <v>53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54</v>
      </c>
      <c r="AH52" s="89"/>
      <c r="AI52" s="89"/>
      <c r="AJ52" s="89"/>
      <c r="AK52" s="89"/>
      <c r="AL52" s="89"/>
      <c r="AM52" s="89"/>
      <c r="AN52" s="91" t="s">
        <v>55</v>
      </c>
      <c r="AO52" s="89"/>
      <c r="AP52" s="89"/>
      <c r="AQ52" s="93" t="s">
        <v>56</v>
      </c>
      <c r="AR52" s="46"/>
      <c r="AS52" s="94" t="s">
        <v>57</v>
      </c>
      <c r="AT52" s="95" t="s">
        <v>58</v>
      </c>
      <c r="AU52" s="95" t="s">
        <v>59</v>
      </c>
      <c r="AV52" s="95" t="s">
        <v>60</v>
      </c>
      <c r="AW52" s="95" t="s">
        <v>61</v>
      </c>
      <c r="AX52" s="95" t="s">
        <v>62</v>
      </c>
      <c r="AY52" s="95" t="s">
        <v>63</v>
      </c>
      <c r="AZ52" s="95" t="s">
        <v>64</v>
      </c>
      <c r="BA52" s="95" t="s">
        <v>65</v>
      </c>
      <c r="BB52" s="95" t="s">
        <v>66</v>
      </c>
      <c r="BC52" s="95" t="s">
        <v>67</v>
      </c>
      <c r="BD52" s="96" t="s">
        <v>68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69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ROUND(AS55,2)</f>
        <v>0</v>
      </c>
      <c r="AT54" s="108">
        <f>ROUND(SUM(AV54:AW54),2)</f>
        <v>0</v>
      </c>
      <c r="AU54" s="109">
        <f>ROUND(AU55,5)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ROUND(AZ55,2)</f>
        <v>0</v>
      </c>
      <c r="BA54" s="108">
        <f>ROUND(BA55,2)</f>
        <v>0</v>
      </c>
      <c r="BB54" s="108">
        <f>ROUND(BB55,2)</f>
        <v>0</v>
      </c>
      <c r="BC54" s="108">
        <f>ROUND(BC55,2)</f>
        <v>0</v>
      </c>
      <c r="BD54" s="110">
        <f>ROUND(BD55,2)</f>
        <v>0</v>
      </c>
      <c r="BE54" s="6"/>
      <c r="BS54" s="111" t="s">
        <v>70</v>
      </c>
      <c r="BT54" s="111" t="s">
        <v>71</v>
      </c>
      <c r="BV54" s="111" t="s">
        <v>72</v>
      </c>
      <c r="BW54" s="111" t="s">
        <v>5</v>
      </c>
      <c r="BX54" s="111" t="s">
        <v>73</v>
      </c>
      <c r="CL54" s="111" t="s">
        <v>19</v>
      </c>
    </row>
    <row r="55" s="7" customFormat="1" ht="24.75" customHeight="1">
      <c r="A55" s="112" t="s">
        <v>74</v>
      </c>
      <c r="B55" s="113"/>
      <c r="C55" s="114"/>
      <c r="D55" s="115" t="s">
        <v>14</v>
      </c>
      <c r="E55" s="115"/>
      <c r="F55" s="115"/>
      <c r="G55" s="115"/>
      <c r="H55" s="115"/>
      <c r="I55" s="116"/>
      <c r="J55" s="115" t="s">
        <v>17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'00 - Zimní stadion v areá...'!J28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75</v>
      </c>
      <c r="AR55" s="119"/>
      <c r="AS55" s="120">
        <v>0</v>
      </c>
      <c r="AT55" s="121">
        <f>ROUND(SUM(AV55:AW55),2)</f>
        <v>0</v>
      </c>
      <c r="AU55" s="122">
        <f>'00 - Zimní stadion v areá...'!P88</f>
        <v>0</v>
      </c>
      <c r="AV55" s="121">
        <f>'00 - Zimní stadion v areá...'!J31</f>
        <v>0</v>
      </c>
      <c r="AW55" s="121">
        <f>'00 - Zimní stadion v areá...'!J32</f>
        <v>0</v>
      </c>
      <c r="AX55" s="121">
        <f>'00 - Zimní stadion v areá...'!J33</f>
        <v>0</v>
      </c>
      <c r="AY55" s="121">
        <f>'00 - Zimní stadion v areá...'!J34</f>
        <v>0</v>
      </c>
      <c r="AZ55" s="121">
        <f>'00 - Zimní stadion v areá...'!F31</f>
        <v>0</v>
      </c>
      <c r="BA55" s="121">
        <f>'00 - Zimní stadion v areá...'!F32</f>
        <v>0</v>
      </c>
      <c r="BB55" s="121">
        <f>'00 - Zimní stadion v areá...'!F33</f>
        <v>0</v>
      </c>
      <c r="BC55" s="121">
        <f>'00 - Zimní stadion v areá...'!F34</f>
        <v>0</v>
      </c>
      <c r="BD55" s="123">
        <f>'00 - Zimní stadion v areá...'!F35</f>
        <v>0</v>
      </c>
      <c r="BE55" s="7"/>
      <c r="BT55" s="124" t="s">
        <v>76</v>
      </c>
      <c r="BU55" s="124" t="s">
        <v>77</v>
      </c>
      <c r="BV55" s="124" t="s">
        <v>72</v>
      </c>
      <c r="BW55" s="124" t="s">
        <v>5</v>
      </c>
      <c r="BX55" s="124" t="s">
        <v>73</v>
      </c>
      <c r="CL55" s="124" t="s">
        <v>19</v>
      </c>
    </row>
    <row r="56" s="2" customFormat="1" ht="30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6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</row>
    <row r="57" s="2" customFormat="1" ht="6.96" customHeight="1">
      <c r="A57" s="40"/>
      <c r="B57" s="61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</sheetData>
  <sheetProtection sheet="1" formatColumns="0" formatRows="0" objects="1" scenarios="1" spinCount="100000" saltValue="u3oNqC2VFMgJH+BAym7kWbhc9MOSQMMt+kGVJOR7k7tRQVh9hYW0ENBEfN5oXotANHdxicQYwtHizLL4HpGg0Q==" hashValue="Y3PJft/KzRPW18C7HBvY7lqq1T4u+c1hYG2t1MuJolXMLdYAdmHOwe8ESwcCxdmCgnJjtp9Szdi7AMUb5lMfMg==" algorithmName="SHA-512" password="80EB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00 - Zimní stadion v areá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5</v>
      </c>
    </row>
    <row r="3" s="1" customFormat="1" ht="6.96" customHeight="1"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22"/>
      <c r="AT3" s="19" t="s">
        <v>78</v>
      </c>
    </row>
    <row r="4" s="1" customFormat="1" ht="24.96" customHeight="1">
      <c r="B4" s="22"/>
      <c r="D4" s="127" t="s">
        <v>79</v>
      </c>
      <c r="L4" s="22"/>
      <c r="M4" s="128" t="s">
        <v>10</v>
      </c>
      <c r="AT4" s="19" t="s">
        <v>4</v>
      </c>
    </row>
    <row r="5" s="1" customFormat="1" ht="6.96" customHeight="1">
      <c r="B5" s="22"/>
      <c r="L5" s="22"/>
    </row>
    <row r="6" s="2" customFormat="1" ht="12" customHeight="1">
      <c r="A6" s="40"/>
      <c r="B6" s="46"/>
      <c r="C6" s="40"/>
      <c r="D6" s="129" t="s">
        <v>16</v>
      </c>
      <c r="E6" s="40"/>
      <c r="F6" s="40"/>
      <c r="G6" s="40"/>
      <c r="H6" s="40"/>
      <c r="I6" s="40"/>
      <c r="J6" s="40"/>
      <c r="K6" s="40"/>
      <c r="L6" s="13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</row>
    <row r="7" s="2" customFormat="1" ht="16.5" customHeight="1">
      <c r="A7" s="40"/>
      <c r="B7" s="46"/>
      <c r="C7" s="40"/>
      <c r="D7" s="40"/>
      <c r="E7" s="131" t="s">
        <v>17</v>
      </c>
      <c r="F7" s="40"/>
      <c r="G7" s="40"/>
      <c r="H7" s="40"/>
      <c r="I7" s="40"/>
      <c r="J7" s="40"/>
      <c r="K7" s="40"/>
      <c r="L7" s="13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</row>
    <row r="8" s="2" customFormat="1">
      <c r="A8" s="40"/>
      <c r="B8" s="46"/>
      <c r="C8" s="40"/>
      <c r="D8" s="40"/>
      <c r="E8" s="40"/>
      <c r="F8" s="40"/>
      <c r="G8" s="40"/>
      <c r="H8" s="40"/>
      <c r="I8" s="40"/>
      <c r="J8" s="40"/>
      <c r="K8" s="40"/>
      <c r="L8" s="13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2" customHeight="1">
      <c r="A9" s="40"/>
      <c r="B9" s="46"/>
      <c r="C9" s="40"/>
      <c r="D9" s="129" t="s">
        <v>18</v>
      </c>
      <c r="E9" s="40"/>
      <c r="F9" s="132" t="s">
        <v>19</v>
      </c>
      <c r="G9" s="40"/>
      <c r="H9" s="40"/>
      <c r="I9" s="129" t="s">
        <v>20</v>
      </c>
      <c r="J9" s="132" t="s">
        <v>19</v>
      </c>
      <c r="K9" s="40"/>
      <c r="L9" s="13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29" t="s">
        <v>21</v>
      </c>
      <c r="E10" s="40"/>
      <c r="F10" s="132" t="s">
        <v>22</v>
      </c>
      <c r="G10" s="40"/>
      <c r="H10" s="40"/>
      <c r="I10" s="129" t="s">
        <v>23</v>
      </c>
      <c r="J10" s="133" t="str">
        <f>'Rekapitulace stavby'!AN8</f>
        <v>29. 10. 2024</v>
      </c>
      <c r="K10" s="40"/>
      <c r="L10" s="13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0.8" customHeight="1">
      <c r="A11" s="40"/>
      <c r="B11" s="46"/>
      <c r="C11" s="40"/>
      <c r="D11" s="40"/>
      <c r="E11" s="40"/>
      <c r="F11" s="40"/>
      <c r="G11" s="40"/>
      <c r="H11" s="40"/>
      <c r="I11" s="40"/>
      <c r="J11" s="40"/>
      <c r="K11" s="40"/>
      <c r="L11" s="13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29" t="s">
        <v>25</v>
      </c>
      <c r="E12" s="40"/>
      <c r="F12" s="40"/>
      <c r="G12" s="40"/>
      <c r="H12" s="40"/>
      <c r="I12" s="129" t="s">
        <v>26</v>
      </c>
      <c r="J12" s="132" t="s">
        <v>19</v>
      </c>
      <c r="K12" s="40"/>
      <c r="L12" s="13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8" customHeight="1">
      <c r="A13" s="40"/>
      <c r="B13" s="46"/>
      <c r="C13" s="40"/>
      <c r="D13" s="40"/>
      <c r="E13" s="132" t="s">
        <v>27</v>
      </c>
      <c r="F13" s="40"/>
      <c r="G13" s="40"/>
      <c r="H13" s="40"/>
      <c r="I13" s="129" t="s">
        <v>28</v>
      </c>
      <c r="J13" s="132" t="s">
        <v>19</v>
      </c>
      <c r="K13" s="40"/>
      <c r="L13" s="13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6.96" customHeigh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3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29" t="s">
        <v>29</v>
      </c>
      <c r="E15" s="40"/>
      <c r="F15" s="40"/>
      <c r="G15" s="40"/>
      <c r="H15" s="40"/>
      <c r="I15" s="129" t="s">
        <v>26</v>
      </c>
      <c r="J15" s="35" t="str">
        <f>'Rekapitulace stavby'!AN13</f>
        <v>Vyplň údaj</v>
      </c>
      <c r="K15" s="40"/>
      <c r="L15" s="13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8" customHeight="1">
      <c r="A16" s="40"/>
      <c r="B16" s="46"/>
      <c r="C16" s="40"/>
      <c r="D16" s="40"/>
      <c r="E16" s="35" t="str">
        <f>'Rekapitulace stavby'!E14</f>
        <v>Vyplň údaj</v>
      </c>
      <c r="F16" s="132"/>
      <c r="G16" s="132"/>
      <c r="H16" s="132"/>
      <c r="I16" s="129" t="s">
        <v>28</v>
      </c>
      <c r="J16" s="35" t="str">
        <f>'Rekapitulace stavby'!AN14</f>
        <v>Vyplň údaj</v>
      </c>
      <c r="K16" s="40"/>
      <c r="L16" s="13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6.96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3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29" t="s">
        <v>31</v>
      </c>
      <c r="E18" s="40"/>
      <c r="F18" s="40"/>
      <c r="G18" s="40"/>
      <c r="H18" s="40"/>
      <c r="I18" s="129" t="s">
        <v>26</v>
      </c>
      <c r="J18" s="132" t="s">
        <v>19</v>
      </c>
      <c r="K18" s="40"/>
      <c r="L18" s="13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2" t="s">
        <v>32</v>
      </c>
      <c r="F19" s="40"/>
      <c r="G19" s="40"/>
      <c r="H19" s="40"/>
      <c r="I19" s="129" t="s">
        <v>28</v>
      </c>
      <c r="J19" s="132" t="s">
        <v>19</v>
      </c>
      <c r="K19" s="40"/>
      <c r="L19" s="13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3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29" t="s">
        <v>34</v>
      </c>
      <c r="E21" s="40"/>
      <c r="F21" s="40"/>
      <c r="G21" s="40"/>
      <c r="H21" s="40"/>
      <c r="I21" s="129" t="s">
        <v>26</v>
      </c>
      <c r="J21" s="132" t="s">
        <v>19</v>
      </c>
      <c r="K21" s="40"/>
      <c r="L21" s="13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132" t="s">
        <v>32</v>
      </c>
      <c r="F22" s="40"/>
      <c r="G22" s="40"/>
      <c r="H22" s="40"/>
      <c r="I22" s="129" t="s">
        <v>28</v>
      </c>
      <c r="J22" s="132" t="s">
        <v>19</v>
      </c>
      <c r="K22" s="40"/>
      <c r="L22" s="13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3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29" t="s">
        <v>35</v>
      </c>
      <c r="E24" s="40"/>
      <c r="F24" s="40"/>
      <c r="G24" s="40"/>
      <c r="H24" s="40"/>
      <c r="I24" s="40"/>
      <c r="J24" s="40"/>
      <c r="K24" s="40"/>
      <c r="L24" s="13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8" customFormat="1" ht="47.25" customHeight="1">
      <c r="A25" s="134"/>
      <c r="B25" s="135"/>
      <c r="C25" s="134"/>
      <c r="D25" s="134"/>
      <c r="E25" s="136" t="s">
        <v>36</v>
      </c>
      <c r="F25" s="136"/>
      <c r="G25" s="136"/>
      <c r="H25" s="136"/>
      <c r="I25" s="134"/>
      <c r="J25" s="134"/>
      <c r="K25" s="134"/>
      <c r="L25" s="137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3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138"/>
      <c r="E27" s="138"/>
      <c r="F27" s="138"/>
      <c r="G27" s="138"/>
      <c r="H27" s="138"/>
      <c r="I27" s="138"/>
      <c r="J27" s="138"/>
      <c r="K27" s="138"/>
      <c r="L27" s="13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25.44" customHeight="1">
      <c r="A28" s="40"/>
      <c r="B28" s="46"/>
      <c r="C28" s="40"/>
      <c r="D28" s="139" t="s">
        <v>37</v>
      </c>
      <c r="E28" s="40"/>
      <c r="F28" s="40"/>
      <c r="G28" s="40"/>
      <c r="H28" s="40"/>
      <c r="I28" s="40"/>
      <c r="J28" s="140">
        <f>ROUND(J88, 2)</f>
        <v>0</v>
      </c>
      <c r="K28" s="40"/>
      <c r="L28" s="13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38"/>
      <c r="E29" s="138"/>
      <c r="F29" s="138"/>
      <c r="G29" s="138"/>
      <c r="H29" s="138"/>
      <c r="I29" s="138"/>
      <c r="J29" s="138"/>
      <c r="K29" s="138"/>
      <c r="L29" s="13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4.4" customHeight="1">
      <c r="A30" s="40"/>
      <c r="B30" s="46"/>
      <c r="C30" s="40"/>
      <c r="D30" s="40"/>
      <c r="E30" s="40"/>
      <c r="F30" s="141" t="s">
        <v>39</v>
      </c>
      <c r="G30" s="40"/>
      <c r="H30" s="40"/>
      <c r="I30" s="141" t="s">
        <v>38</v>
      </c>
      <c r="J30" s="141" t="s">
        <v>40</v>
      </c>
      <c r="K30" s="40"/>
      <c r="L30" s="13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14.4" customHeight="1">
      <c r="A31" s="40"/>
      <c r="B31" s="46"/>
      <c r="C31" s="40"/>
      <c r="D31" s="142" t="s">
        <v>41</v>
      </c>
      <c r="E31" s="129" t="s">
        <v>42</v>
      </c>
      <c r="F31" s="143">
        <f>ROUND((SUM(BE88:BE189)),  2)</f>
        <v>0</v>
      </c>
      <c r="G31" s="40"/>
      <c r="H31" s="40"/>
      <c r="I31" s="144">
        <v>0.20999999999999999</v>
      </c>
      <c r="J31" s="143">
        <f>ROUND(((SUM(BE88:BE189))*I31),  2)</f>
        <v>0</v>
      </c>
      <c r="K31" s="40"/>
      <c r="L31" s="13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129" t="s">
        <v>43</v>
      </c>
      <c r="F32" s="143">
        <f>ROUND((SUM(BF88:BF189)),  2)</f>
        <v>0</v>
      </c>
      <c r="G32" s="40"/>
      <c r="H32" s="40"/>
      <c r="I32" s="144">
        <v>0.12</v>
      </c>
      <c r="J32" s="143">
        <f>ROUND(((SUM(BF88:BF189))*I32),  2)</f>
        <v>0</v>
      </c>
      <c r="K32" s="40"/>
      <c r="L32" s="13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hidden="1" s="2" customFormat="1" ht="14.4" customHeight="1">
      <c r="A33" s="40"/>
      <c r="B33" s="46"/>
      <c r="C33" s="40"/>
      <c r="D33" s="40"/>
      <c r="E33" s="129" t="s">
        <v>44</v>
      </c>
      <c r="F33" s="143">
        <f>ROUND((SUM(BG88:BG189)),  2)</f>
        <v>0</v>
      </c>
      <c r="G33" s="40"/>
      <c r="H33" s="40"/>
      <c r="I33" s="144">
        <v>0.20999999999999999</v>
      </c>
      <c r="J33" s="143">
        <f>0</f>
        <v>0</v>
      </c>
      <c r="K33" s="40"/>
      <c r="L33" s="13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hidden="1" s="2" customFormat="1" ht="14.4" customHeight="1">
      <c r="A34" s="40"/>
      <c r="B34" s="46"/>
      <c r="C34" s="40"/>
      <c r="D34" s="40"/>
      <c r="E34" s="129" t="s">
        <v>45</v>
      </c>
      <c r="F34" s="143">
        <f>ROUND((SUM(BH88:BH189)),  2)</f>
        <v>0</v>
      </c>
      <c r="G34" s="40"/>
      <c r="H34" s="40"/>
      <c r="I34" s="144">
        <v>0.12</v>
      </c>
      <c r="J34" s="143">
        <f>0</f>
        <v>0</v>
      </c>
      <c r="K34" s="40"/>
      <c r="L34" s="13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29" t="s">
        <v>46</v>
      </c>
      <c r="F35" s="143">
        <f>ROUND((SUM(BI88:BI189)),  2)</f>
        <v>0</v>
      </c>
      <c r="G35" s="40"/>
      <c r="H35" s="40"/>
      <c r="I35" s="144">
        <v>0</v>
      </c>
      <c r="J35" s="143">
        <f>0</f>
        <v>0</v>
      </c>
      <c r="K35" s="40"/>
      <c r="L35" s="13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6.96" customHeight="1">
      <c r="A36" s="40"/>
      <c r="B36" s="46"/>
      <c r="C36" s="40"/>
      <c r="D36" s="40"/>
      <c r="E36" s="40"/>
      <c r="F36" s="40"/>
      <c r="G36" s="40"/>
      <c r="H36" s="40"/>
      <c r="I36" s="40"/>
      <c r="J36" s="40"/>
      <c r="K36" s="40"/>
      <c r="L36" s="13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25.44" customHeight="1">
      <c r="A37" s="40"/>
      <c r="B37" s="46"/>
      <c r="C37" s="145"/>
      <c r="D37" s="146" t="s">
        <v>47</v>
      </c>
      <c r="E37" s="147"/>
      <c r="F37" s="147"/>
      <c r="G37" s="148" t="s">
        <v>48</v>
      </c>
      <c r="H37" s="149" t="s">
        <v>49</v>
      </c>
      <c r="I37" s="147"/>
      <c r="J37" s="150">
        <f>SUM(J28:J35)</f>
        <v>0</v>
      </c>
      <c r="K37" s="151"/>
      <c r="L37" s="13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152"/>
      <c r="C38" s="153"/>
      <c r="D38" s="153"/>
      <c r="E38" s="153"/>
      <c r="F38" s="153"/>
      <c r="G38" s="153"/>
      <c r="H38" s="153"/>
      <c r="I38" s="153"/>
      <c r="J38" s="153"/>
      <c r="K38" s="153"/>
      <c r="L38" s="13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42" s="2" customFormat="1" ht="6.96" customHeight="1">
      <c r="A42" s="40"/>
      <c r="B42" s="154"/>
      <c r="C42" s="155"/>
      <c r="D42" s="155"/>
      <c r="E42" s="155"/>
      <c r="F42" s="155"/>
      <c r="G42" s="155"/>
      <c r="H42" s="155"/>
      <c r="I42" s="155"/>
      <c r="J42" s="155"/>
      <c r="K42" s="155"/>
      <c r="L42" s="13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4.96" customHeight="1">
      <c r="A43" s="40"/>
      <c r="B43" s="41"/>
      <c r="C43" s="25" t="s">
        <v>80</v>
      </c>
      <c r="D43" s="42"/>
      <c r="E43" s="42"/>
      <c r="F43" s="42"/>
      <c r="G43" s="42"/>
      <c r="H43" s="42"/>
      <c r="I43" s="42"/>
      <c r="J43" s="42"/>
      <c r="K43" s="42"/>
      <c r="L43" s="13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6.96" customHeight="1">
      <c r="A44" s="40"/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13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12" customHeight="1">
      <c r="A45" s="40"/>
      <c r="B45" s="41"/>
      <c r="C45" s="34" t="s">
        <v>16</v>
      </c>
      <c r="D45" s="42"/>
      <c r="E45" s="42"/>
      <c r="F45" s="42"/>
      <c r="G45" s="42"/>
      <c r="H45" s="42"/>
      <c r="I45" s="42"/>
      <c r="J45" s="42"/>
      <c r="K45" s="42"/>
      <c r="L45" s="13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16.5" customHeight="1">
      <c r="A46" s="40"/>
      <c r="B46" s="41"/>
      <c r="C46" s="42"/>
      <c r="D46" s="42"/>
      <c r="E46" s="71" t="str">
        <f>E7</f>
        <v>Zimní stadion v areálu Baník Sokolov - oprava hlavního schodiště</v>
      </c>
      <c r="F46" s="42"/>
      <c r="G46" s="42"/>
      <c r="H46" s="42"/>
      <c r="I46" s="42"/>
      <c r="J46" s="42"/>
      <c r="K46" s="42"/>
      <c r="L46" s="13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6.96" customHeight="1">
      <c r="A47" s="40"/>
      <c r="B47" s="41"/>
      <c r="C47" s="42"/>
      <c r="D47" s="42"/>
      <c r="E47" s="42"/>
      <c r="F47" s="42"/>
      <c r="G47" s="42"/>
      <c r="H47" s="42"/>
      <c r="I47" s="42"/>
      <c r="J47" s="42"/>
      <c r="K47" s="42"/>
      <c r="L47" s="13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2" customHeight="1">
      <c r="A48" s="40"/>
      <c r="B48" s="41"/>
      <c r="C48" s="34" t="s">
        <v>21</v>
      </c>
      <c r="D48" s="42"/>
      <c r="E48" s="42"/>
      <c r="F48" s="29" t="str">
        <f>F10</f>
        <v>Sokolov, Boženy Němcové č.p. 2287</v>
      </c>
      <c r="G48" s="42"/>
      <c r="H48" s="42"/>
      <c r="I48" s="34" t="s">
        <v>23</v>
      </c>
      <c r="J48" s="74" t="str">
        <f>IF(J10="","",J10)</f>
        <v>29. 10. 2024</v>
      </c>
      <c r="K48" s="42"/>
      <c r="L48" s="13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6.96" customHeight="1">
      <c r="A49" s="40"/>
      <c r="B49" s="41"/>
      <c r="C49" s="42"/>
      <c r="D49" s="42"/>
      <c r="E49" s="42"/>
      <c r="F49" s="42"/>
      <c r="G49" s="42"/>
      <c r="H49" s="42"/>
      <c r="I49" s="42"/>
      <c r="J49" s="42"/>
      <c r="K49" s="42"/>
      <c r="L49" s="13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5.15" customHeight="1">
      <c r="A50" s="40"/>
      <c r="B50" s="41"/>
      <c r="C50" s="34" t="s">
        <v>25</v>
      </c>
      <c r="D50" s="42"/>
      <c r="E50" s="42"/>
      <c r="F50" s="29" t="str">
        <f>E13</f>
        <v>Město Sokolov</v>
      </c>
      <c r="G50" s="42"/>
      <c r="H50" s="42"/>
      <c r="I50" s="34" t="s">
        <v>31</v>
      </c>
      <c r="J50" s="38" t="str">
        <f>E19</f>
        <v>Ing. Antonín Černý</v>
      </c>
      <c r="K50" s="42"/>
      <c r="L50" s="13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5.15" customHeight="1">
      <c r="A51" s="40"/>
      <c r="B51" s="41"/>
      <c r="C51" s="34" t="s">
        <v>29</v>
      </c>
      <c r="D51" s="42"/>
      <c r="E51" s="42"/>
      <c r="F51" s="29" t="str">
        <f>IF(E16="","",E16)</f>
        <v>Vyplň údaj</v>
      </c>
      <c r="G51" s="42"/>
      <c r="H51" s="42"/>
      <c r="I51" s="34" t="s">
        <v>34</v>
      </c>
      <c r="J51" s="38" t="str">
        <f>E22</f>
        <v>Ing. Antonín Černý</v>
      </c>
      <c r="K51" s="42"/>
      <c r="L51" s="13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0.32" customHeight="1">
      <c r="A52" s="40"/>
      <c r="B52" s="41"/>
      <c r="C52" s="42"/>
      <c r="D52" s="42"/>
      <c r="E52" s="42"/>
      <c r="F52" s="42"/>
      <c r="G52" s="42"/>
      <c r="H52" s="42"/>
      <c r="I52" s="42"/>
      <c r="J52" s="42"/>
      <c r="K52" s="42"/>
      <c r="L52" s="13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29.28" customHeight="1">
      <c r="A53" s="40"/>
      <c r="B53" s="41"/>
      <c r="C53" s="156" t="s">
        <v>81</v>
      </c>
      <c r="D53" s="157"/>
      <c r="E53" s="157"/>
      <c r="F53" s="157"/>
      <c r="G53" s="157"/>
      <c r="H53" s="157"/>
      <c r="I53" s="157"/>
      <c r="J53" s="158" t="s">
        <v>82</v>
      </c>
      <c r="K53" s="157"/>
      <c r="L53" s="13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0.32" customHeight="1">
      <c r="A54" s="40"/>
      <c r="B54" s="41"/>
      <c r="C54" s="42"/>
      <c r="D54" s="42"/>
      <c r="E54" s="42"/>
      <c r="F54" s="42"/>
      <c r="G54" s="42"/>
      <c r="H54" s="42"/>
      <c r="I54" s="42"/>
      <c r="J54" s="42"/>
      <c r="K54" s="42"/>
      <c r="L54" s="13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2.8" customHeight="1">
      <c r="A55" s="40"/>
      <c r="B55" s="41"/>
      <c r="C55" s="159" t="s">
        <v>69</v>
      </c>
      <c r="D55" s="42"/>
      <c r="E55" s="42"/>
      <c r="F55" s="42"/>
      <c r="G55" s="42"/>
      <c r="H55" s="42"/>
      <c r="I55" s="42"/>
      <c r="J55" s="104">
        <f>J88</f>
        <v>0</v>
      </c>
      <c r="K55" s="42"/>
      <c r="L55" s="13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U55" s="19" t="s">
        <v>83</v>
      </c>
    </row>
    <row r="56" s="9" customFormat="1" ht="24.96" customHeight="1">
      <c r="A56" s="9"/>
      <c r="B56" s="160"/>
      <c r="C56" s="161"/>
      <c r="D56" s="162" t="s">
        <v>84</v>
      </c>
      <c r="E56" s="163"/>
      <c r="F56" s="163"/>
      <c r="G56" s="163"/>
      <c r="H56" s="163"/>
      <c r="I56" s="163"/>
      <c r="J56" s="164">
        <f>J89</f>
        <v>0</v>
      </c>
      <c r="K56" s="161"/>
      <c r="L56" s="165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6"/>
      <c r="C57" s="167"/>
      <c r="D57" s="168" t="s">
        <v>85</v>
      </c>
      <c r="E57" s="169"/>
      <c r="F57" s="169"/>
      <c r="G57" s="169"/>
      <c r="H57" s="169"/>
      <c r="I57" s="169"/>
      <c r="J57" s="170">
        <f>J90</f>
        <v>0</v>
      </c>
      <c r="K57" s="167"/>
      <c r="L57" s="171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66"/>
      <c r="C58" s="167"/>
      <c r="D58" s="168" t="s">
        <v>86</v>
      </c>
      <c r="E58" s="169"/>
      <c r="F58" s="169"/>
      <c r="G58" s="169"/>
      <c r="H58" s="169"/>
      <c r="I58" s="169"/>
      <c r="J58" s="170">
        <f>J101</f>
        <v>0</v>
      </c>
      <c r="K58" s="167"/>
      <c r="L58" s="171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66"/>
      <c r="C59" s="167"/>
      <c r="D59" s="168" t="s">
        <v>87</v>
      </c>
      <c r="E59" s="169"/>
      <c r="F59" s="169"/>
      <c r="G59" s="169"/>
      <c r="H59" s="169"/>
      <c r="I59" s="169"/>
      <c r="J59" s="170">
        <f>J114</f>
        <v>0</v>
      </c>
      <c r="K59" s="167"/>
      <c r="L59" s="171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66"/>
      <c r="C60" s="167"/>
      <c r="D60" s="168" t="s">
        <v>88</v>
      </c>
      <c r="E60" s="169"/>
      <c r="F60" s="169"/>
      <c r="G60" s="169"/>
      <c r="H60" s="169"/>
      <c r="I60" s="169"/>
      <c r="J60" s="170">
        <f>J122</f>
        <v>0</v>
      </c>
      <c r="K60" s="167"/>
      <c r="L60" s="171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0" customFormat="1" ht="19.92" customHeight="1">
      <c r="A61" s="10"/>
      <c r="B61" s="166"/>
      <c r="C61" s="167"/>
      <c r="D61" s="168" t="s">
        <v>89</v>
      </c>
      <c r="E61" s="169"/>
      <c r="F61" s="169"/>
      <c r="G61" s="169"/>
      <c r="H61" s="169"/>
      <c r="I61" s="169"/>
      <c r="J61" s="170">
        <f>J131</f>
        <v>0</v>
      </c>
      <c r="K61" s="167"/>
      <c r="L61" s="17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6"/>
      <c r="C62" s="167"/>
      <c r="D62" s="168" t="s">
        <v>90</v>
      </c>
      <c r="E62" s="169"/>
      <c r="F62" s="169"/>
      <c r="G62" s="169"/>
      <c r="H62" s="169"/>
      <c r="I62" s="169"/>
      <c r="J62" s="170">
        <f>J134</f>
        <v>0</v>
      </c>
      <c r="K62" s="167"/>
      <c r="L62" s="171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6"/>
      <c r="C63" s="167"/>
      <c r="D63" s="168" t="s">
        <v>91</v>
      </c>
      <c r="E63" s="169"/>
      <c r="F63" s="169"/>
      <c r="G63" s="169"/>
      <c r="H63" s="169"/>
      <c r="I63" s="169"/>
      <c r="J63" s="170">
        <f>J148</f>
        <v>0</v>
      </c>
      <c r="K63" s="167"/>
      <c r="L63" s="17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6"/>
      <c r="C64" s="167"/>
      <c r="D64" s="168" t="s">
        <v>92</v>
      </c>
      <c r="E64" s="169"/>
      <c r="F64" s="169"/>
      <c r="G64" s="169"/>
      <c r="H64" s="169"/>
      <c r="I64" s="169"/>
      <c r="J64" s="170">
        <f>J158</f>
        <v>0</v>
      </c>
      <c r="K64" s="167"/>
      <c r="L64" s="171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0"/>
      <c r="C65" s="161"/>
      <c r="D65" s="162" t="s">
        <v>93</v>
      </c>
      <c r="E65" s="163"/>
      <c r="F65" s="163"/>
      <c r="G65" s="163"/>
      <c r="H65" s="163"/>
      <c r="I65" s="163"/>
      <c r="J65" s="164">
        <f>J161</f>
        <v>0</v>
      </c>
      <c r="K65" s="161"/>
      <c r="L65" s="165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66"/>
      <c r="C66" s="167"/>
      <c r="D66" s="168" t="s">
        <v>94</v>
      </c>
      <c r="E66" s="169"/>
      <c r="F66" s="169"/>
      <c r="G66" s="169"/>
      <c r="H66" s="169"/>
      <c r="I66" s="169"/>
      <c r="J66" s="170">
        <f>J162</f>
        <v>0</v>
      </c>
      <c r="K66" s="167"/>
      <c r="L66" s="17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6"/>
      <c r="C67" s="167"/>
      <c r="D67" s="168" t="s">
        <v>95</v>
      </c>
      <c r="E67" s="169"/>
      <c r="F67" s="169"/>
      <c r="G67" s="169"/>
      <c r="H67" s="169"/>
      <c r="I67" s="169"/>
      <c r="J67" s="170">
        <f>J167</f>
        <v>0</v>
      </c>
      <c r="K67" s="167"/>
      <c r="L67" s="17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0"/>
      <c r="C68" s="161"/>
      <c r="D68" s="162" t="s">
        <v>96</v>
      </c>
      <c r="E68" s="163"/>
      <c r="F68" s="163"/>
      <c r="G68" s="163"/>
      <c r="H68" s="163"/>
      <c r="I68" s="163"/>
      <c r="J68" s="164">
        <f>J177</f>
        <v>0</v>
      </c>
      <c r="K68" s="161"/>
      <c r="L68" s="16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66"/>
      <c r="C69" s="167"/>
      <c r="D69" s="168" t="s">
        <v>97</v>
      </c>
      <c r="E69" s="169"/>
      <c r="F69" s="169"/>
      <c r="G69" s="169"/>
      <c r="H69" s="169"/>
      <c r="I69" s="169"/>
      <c r="J69" s="170">
        <f>J178</f>
        <v>0</v>
      </c>
      <c r="K69" s="167"/>
      <c r="L69" s="17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66"/>
      <c r="C70" s="167"/>
      <c r="D70" s="168" t="s">
        <v>98</v>
      </c>
      <c r="E70" s="169"/>
      <c r="F70" s="169"/>
      <c r="G70" s="169"/>
      <c r="H70" s="169"/>
      <c r="I70" s="169"/>
      <c r="J70" s="170">
        <f>J183</f>
        <v>0</v>
      </c>
      <c r="K70" s="167"/>
      <c r="L70" s="17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3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3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99</v>
      </c>
      <c r="D77" s="42"/>
      <c r="E77" s="42"/>
      <c r="F77" s="42"/>
      <c r="G77" s="42"/>
      <c r="H77" s="42"/>
      <c r="I77" s="42"/>
      <c r="J77" s="42"/>
      <c r="K77" s="42"/>
      <c r="L77" s="13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3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71" t="str">
        <f>E7</f>
        <v>Zimní stadion v areálu Baník Sokolov - oprava hlavního schodiště</v>
      </c>
      <c r="F80" s="42"/>
      <c r="G80" s="42"/>
      <c r="H80" s="42"/>
      <c r="I80" s="42"/>
      <c r="J80" s="42"/>
      <c r="K80" s="42"/>
      <c r="L80" s="13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21</v>
      </c>
      <c r="D82" s="42"/>
      <c r="E82" s="42"/>
      <c r="F82" s="29" t="str">
        <f>F10</f>
        <v>Sokolov, Boženy Němcové č.p. 2287</v>
      </c>
      <c r="G82" s="42"/>
      <c r="H82" s="42"/>
      <c r="I82" s="34" t="s">
        <v>23</v>
      </c>
      <c r="J82" s="74" t="str">
        <f>IF(J10="","",J10)</f>
        <v>29. 10. 2024</v>
      </c>
      <c r="K82" s="42"/>
      <c r="L82" s="13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25</v>
      </c>
      <c r="D84" s="42"/>
      <c r="E84" s="42"/>
      <c r="F84" s="29" t="str">
        <f>E13</f>
        <v>Město Sokolov</v>
      </c>
      <c r="G84" s="42"/>
      <c r="H84" s="42"/>
      <c r="I84" s="34" t="s">
        <v>31</v>
      </c>
      <c r="J84" s="38" t="str">
        <f>E19</f>
        <v>Ing. Antonín Černý</v>
      </c>
      <c r="K84" s="42"/>
      <c r="L84" s="13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29</v>
      </c>
      <c r="D85" s="42"/>
      <c r="E85" s="42"/>
      <c r="F85" s="29" t="str">
        <f>IF(E16="","",E16)</f>
        <v>Vyplň údaj</v>
      </c>
      <c r="G85" s="42"/>
      <c r="H85" s="42"/>
      <c r="I85" s="34" t="s">
        <v>34</v>
      </c>
      <c r="J85" s="38" t="str">
        <f>E22</f>
        <v>Ing. Antonín Černý</v>
      </c>
      <c r="K85" s="42"/>
      <c r="L85" s="13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72"/>
      <c r="B87" s="173"/>
      <c r="C87" s="174" t="s">
        <v>100</v>
      </c>
      <c r="D87" s="175" t="s">
        <v>56</v>
      </c>
      <c r="E87" s="175" t="s">
        <v>52</v>
      </c>
      <c r="F87" s="175" t="s">
        <v>53</v>
      </c>
      <c r="G87" s="175" t="s">
        <v>101</v>
      </c>
      <c r="H87" s="175" t="s">
        <v>102</v>
      </c>
      <c r="I87" s="175" t="s">
        <v>103</v>
      </c>
      <c r="J87" s="175" t="s">
        <v>82</v>
      </c>
      <c r="K87" s="176" t="s">
        <v>104</v>
      </c>
      <c r="L87" s="177"/>
      <c r="M87" s="94" t="s">
        <v>19</v>
      </c>
      <c r="N87" s="95" t="s">
        <v>41</v>
      </c>
      <c r="O87" s="95" t="s">
        <v>105</v>
      </c>
      <c r="P87" s="95" t="s">
        <v>106</v>
      </c>
      <c r="Q87" s="95" t="s">
        <v>107</v>
      </c>
      <c r="R87" s="95" t="s">
        <v>108</v>
      </c>
      <c r="S87" s="95" t="s">
        <v>109</v>
      </c>
      <c r="T87" s="96" t="s">
        <v>110</v>
      </c>
      <c r="U87" s="172"/>
      <c r="V87" s="172"/>
      <c r="W87" s="172"/>
      <c r="X87" s="172"/>
      <c r="Y87" s="172"/>
      <c r="Z87" s="172"/>
      <c r="AA87" s="172"/>
      <c r="AB87" s="172"/>
      <c r="AC87" s="172"/>
      <c r="AD87" s="172"/>
      <c r="AE87" s="172"/>
    </row>
    <row r="88" s="2" customFormat="1" ht="22.8" customHeight="1">
      <c r="A88" s="40"/>
      <c r="B88" s="41"/>
      <c r="C88" s="101" t="s">
        <v>111</v>
      </c>
      <c r="D88" s="42"/>
      <c r="E88" s="42"/>
      <c r="F88" s="42"/>
      <c r="G88" s="42"/>
      <c r="H88" s="42"/>
      <c r="I88" s="42"/>
      <c r="J88" s="178">
        <f>BK88</f>
        <v>0</v>
      </c>
      <c r="K88" s="42"/>
      <c r="L88" s="46"/>
      <c r="M88" s="97"/>
      <c r="N88" s="179"/>
      <c r="O88" s="98"/>
      <c r="P88" s="180">
        <f>P89+P161+P177</f>
        <v>0</v>
      </c>
      <c r="Q88" s="98"/>
      <c r="R88" s="180">
        <f>R89+R161+R177</f>
        <v>61.372465580000004</v>
      </c>
      <c r="S88" s="98"/>
      <c r="T88" s="181">
        <f>T89+T161+T177</f>
        <v>40.7896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70</v>
      </c>
      <c r="AU88" s="19" t="s">
        <v>83</v>
      </c>
      <c r="BK88" s="182">
        <f>BK89+BK161+BK177</f>
        <v>0</v>
      </c>
    </row>
    <row r="89" s="12" customFormat="1" ht="25.92" customHeight="1">
      <c r="A89" s="12"/>
      <c r="B89" s="183"/>
      <c r="C89" s="184"/>
      <c r="D89" s="185" t="s">
        <v>70</v>
      </c>
      <c r="E89" s="186" t="s">
        <v>112</v>
      </c>
      <c r="F89" s="186" t="s">
        <v>113</v>
      </c>
      <c r="G89" s="184"/>
      <c r="H89" s="184"/>
      <c r="I89" s="187"/>
      <c r="J89" s="188">
        <f>BK89</f>
        <v>0</v>
      </c>
      <c r="K89" s="184"/>
      <c r="L89" s="189"/>
      <c r="M89" s="190"/>
      <c r="N89" s="191"/>
      <c r="O89" s="191"/>
      <c r="P89" s="192">
        <f>P90+P101+P114+P122+P131+P134+P148+P158</f>
        <v>0</v>
      </c>
      <c r="Q89" s="191"/>
      <c r="R89" s="192">
        <f>R90+R101+R114+R122+R131+R134+R148+R158</f>
        <v>60.936805580000005</v>
      </c>
      <c r="S89" s="191"/>
      <c r="T89" s="193">
        <f>T90+T101+T114+T122+T131+T134+T148+T158</f>
        <v>40.253999999999998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94" t="s">
        <v>76</v>
      </c>
      <c r="AT89" s="195" t="s">
        <v>70</v>
      </c>
      <c r="AU89" s="195" t="s">
        <v>71</v>
      </c>
      <c r="AY89" s="194" t="s">
        <v>114</v>
      </c>
      <c r="BK89" s="196">
        <f>BK90+BK101+BK114+BK122+BK131+BK134+BK148+BK158</f>
        <v>0</v>
      </c>
    </row>
    <row r="90" s="12" customFormat="1" ht="22.8" customHeight="1">
      <c r="A90" s="12"/>
      <c r="B90" s="183"/>
      <c r="C90" s="184"/>
      <c r="D90" s="185" t="s">
        <v>70</v>
      </c>
      <c r="E90" s="197" t="s">
        <v>76</v>
      </c>
      <c r="F90" s="197" t="s">
        <v>115</v>
      </c>
      <c r="G90" s="184"/>
      <c r="H90" s="184"/>
      <c r="I90" s="187"/>
      <c r="J90" s="198">
        <f>BK90</f>
        <v>0</v>
      </c>
      <c r="K90" s="184"/>
      <c r="L90" s="189"/>
      <c r="M90" s="190"/>
      <c r="N90" s="191"/>
      <c r="O90" s="191"/>
      <c r="P90" s="192">
        <f>SUM(P91:P100)</f>
        <v>0</v>
      </c>
      <c r="Q90" s="191"/>
      <c r="R90" s="192">
        <f>SUM(R91:R100)</f>
        <v>0</v>
      </c>
      <c r="S90" s="191"/>
      <c r="T90" s="193">
        <f>SUM(T91:T100)</f>
        <v>1.1000000000000001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94" t="s">
        <v>76</v>
      </c>
      <c r="AT90" s="195" t="s">
        <v>70</v>
      </c>
      <c r="AU90" s="195" t="s">
        <v>76</v>
      </c>
      <c r="AY90" s="194" t="s">
        <v>114</v>
      </c>
      <c r="BK90" s="196">
        <f>SUM(BK91:BK100)</f>
        <v>0</v>
      </c>
    </row>
    <row r="91" s="2" customFormat="1" ht="24.15" customHeight="1">
      <c r="A91" s="40"/>
      <c r="B91" s="41"/>
      <c r="C91" s="199" t="s">
        <v>76</v>
      </c>
      <c r="D91" s="199" t="s">
        <v>116</v>
      </c>
      <c r="E91" s="200" t="s">
        <v>117</v>
      </c>
      <c r="F91" s="201" t="s">
        <v>118</v>
      </c>
      <c r="G91" s="202" t="s">
        <v>119</v>
      </c>
      <c r="H91" s="203">
        <v>5</v>
      </c>
      <c r="I91" s="204"/>
      <c r="J91" s="205">
        <f>ROUND(I91*H91,2)</f>
        <v>0</v>
      </c>
      <c r="K91" s="201" t="s">
        <v>120</v>
      </c>
      <c r="L91" s="46"/>
      <c r="M91" s="206" t="s">
        <v>19</v>
      </c>
      <c r="N91" s="207" t="s">
        <v>42</v>
      </c>
      <c r="O91" s="86"/>
      <c r="P91" s="208">
        <f>O91*H91</f>
        <v>0</v>
      </c>
      <c r="Q91" s="208">
        <v>0</v>
      </c>
      <c r="R91" s="208">
        <f>Q91*H91</f>
        <v>0</v>
      </c>
      <c r="S91" s="208">
        <v>0.22</v>
      </c>
      <c r="T91" s="209">
        <f>S91*H91</f>
        <v>1.1000000000000001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0" t="s">
        <v>121</v>
      </c>
      <c r="AT91" s="210" t="s">
        <v>116</v>
      </c>
      <c r="AU91" s="210" t="s">
        <v>78</v>
      </c>
      <c r="AY91" s="19" t="s">
        <v>114</v>
      </c>
      <c r="BE91" s="211">
        <f>IF(N91="základní",J91,0)</f>
        <v>0</v>
      </c>
      <c r="BF91" s="211">
        <f>IF(N91="snížená",J91,0)</f>
        <v>0</v>
      </c>
      <c r="BG91" s="211">
        <f>IF(N91="zákl. přenesená",J91,0)</f>
        <v>0</v>
      </c>
      <c r="BH91" s="211">
        <f>IF(N91="sníž. přenesená",J91,0)</f>
        <v>0</v>
      </c>
      <c r="BI91" s="211">
        <f>IF(N91="nulová",J91,0)</f>
        <v>0</v>
      </c>
      <c r="BJ91" s="19" t="s">
        <v>76</v>
      </c>
      <c r="BK91" s="211">
        <f>ROUND(I91*H91,2)</f>
        <v>0</v>
      </c>
      <c r="BL91" s="19" t="s">
        <v>121</v>
      </c>
      <c r="BM91" s="210" t="s">
        <v>122</v>
      </c>
    </row>
    <row r="92" s="2" customFormat="1">
      <c r="A92" s="40"/>
      <c r="B92" s="41"/>
      <c r="C92" s="42"/>
      <c r="D92" s="212" t="s">
        <v>123</v>
      </c>
      <c r="E92" s="42"/>
      <c r="F92" s="213" t="s">
        <v>124</v>
      </c>
      <c r="G92" s="42"/>
      <c r="H92" s="42"/>
      <c r="I92" s="214"/>
      <c r="J92" s="42"/>
      <c r="K92" s="42"/>
      <c r="L92" s="46"/>
      <c r="M92" s="215"/>
      <c r="N92" s="216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123</v>
      </c>
      <c r="AU92" s="19" t="s">
        <v>78</v>
      </c>
    </row>
    <row r="93" s="2" customFormat="1" ht="24.15" customHeight="1">
      <c r="A93" s="40"/>
      <c r="B93" s="41"/>
      <c r="C93" s="199" t="s">
        <v>78</v>
      </c>
      <c r="D93" s="199" t="s">
        <v>116</v>
      </c>
      <c r="E93" s="200" t="s">
        <v>125</v>
      </c>
      <c r="F93" s="201" t="s">
        <v>126</v>
      </c>
      <c r="G93" s="202" t="s">
        <v>127</v>
      </c>
      <c r="H93" s="203">
        <v>20</v>
      </c>
      <c r="I93" s="204"/>
      <c r="J93" s="205">
        <f>ROUND(I93*H93,2)</f>
        <v>0</v>
      </c>
      <c r="K93" s="201" t="s">
        <v>120</v>
      </c>
      <c r="L93" s="46"/>
      <c r="M93" s="206" t="s">
        <v>19</v>
      </c>
      <c r="N93" s="207" t="s">
        <v>42</v>
      </c>
      <c r="O93" s="86"/>
      <c r="P93" s="208">
        <f>O93*H93</f>
        <v>0</v>
      </c>
      <c r="Q93" s="208">
        <v>0</v>
      </c>
      <c r="R93" s="208">
        <f>Q93*H93</f>
        <v>0</v>
      </c>
      <c r="S93" s="208">
        <v>0</v>
      </c>
      <c r="T93" s="209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0" t="s">
        <v>121</v>
      </c>
      <c r="AT93" s="210" t="s">
        <v>116</v>
      </c>
      <c r="AU93" s="210" t="s">
        <v>78</v>
      </c>
      <c r="AY93" s="19" t="s">
        <v>114</v>
      </c>
      <c r="BE93" s="211">
        <f>IF(N93="základní",J93,0)</f>
        <v>0</v>
      </c>
      <c r="BF93" s="211">
        <f>IF(N93="snížená",J93,0)</f>
        <v>0</v>
      </c>
      <c r="BG93" s="211">
        <f>IF(N93="zákl. přenesená",J93,0)</f>
        <v>0</v>
      </c>
      <c r="BH93" s="211">
        <f>IF(N93="sníž. přenesená",J93,0)</f>
        <v>0</v>
      </c>
      <c r="BI93" s="211">
        <f>IF(N93="nulová",J93,0)</f>
        <v>0</v>
      </c>
      <c r="BJ93" s="19" t="s">
        <v>76</v>
      </c>
      <c r="BK93" s="211">
        <f>ROUND(I93*H93,2)</f>
        <v>0</v>
      </c>
      <c r="BL93" s="19" t="s">
        <v>121</v>
      </c>
      <c r="BM93" s="210" t="s">
        <v>128</v>
      </c>
    </row>
    <row r="94" s="2" customFormat="1">
      <c r="A94" s="40"/>
      <c r="B94" s="41"/>
      <c r="C94" s="42"/>
      <c r="D94" s="212" t="s">
        <v>123</v>
      </c>
      <c r="E94" s="42"/>
      <c r="F94" s="213" t="s">
        <v>129</v>
      </c>
      <c r="G94" s="42"/>
      <c r="H94" s="42"/>
      <c r="I94" s="214"/>
      <c r="J94" s="42"/>
      <c r="K94" s="42"/>
      <c r="L94" s="46"/>
      <c r="M94" s="215"/>
      <c r="N94" s="216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123</v>
      </c>
      <c r="AU94" s="19" t="s">
        <v>78</v>
      </c>
    </row>
    <row r="95" s="2" customFormat="1" ht="24.15" customHeight="1">
      <c r="A95" s="40"/>
      <c r="B95" s="41"/>
      <c r="C95" s="199" t="s">
        <v>130</v>
      </c>
      <c r="D95" s="199" t="s">
        <v>116</v>
      </c>
      <c r="E95" s="200" t="s">
        <v>131</v>
      </c>
      <c r="F95" s="201" t="s">
        <v>132</v>
      </c>
      <c r="G95" s="202" t="s">
        <v>127</v>
      </c>
      <c r="H95" s="203">
        <v>5</v>
      </c>
      <c r="I95" s="204"/>
      <c r="J95" s="205">
        <f>ROUND(I95*H95,2)</f>
        <v>0</v>
      </c>
      <c r="K95" s="201" t="s">
        <v>120</v>
      </c>
      <c r="L95" s="46"/>
      <c r="M95" s="206" t="s">
        <v>19</v>
      </c>
      <c r="N95" s="207" t="s">
        <v>42</v>
      </c>
      <c r="O95" s="86"/>
      <c r="P95" s="208">
        <f>O95*H95</f>
        <v>0</v>
      </c>
      <c r="Q95" s="208">
        <v>0</v>
      </c>
      <c r="R95" s="208">
        <f>Q95*H95</f>
        <v>0</v>
      </c>
      <c r="S95" s="208">
        <v>0</v>
      </c>
      <c r="T95" s="209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0" t="s">
        <v>121</v>
      </c>
      <c r="AT95" s="210" t="s">
        <v>116</v>
      </c>
      <c r="AU95" s="210" t="s">
        <v>78</v>
      </c>
      <c r="AY95" s="19" t="s">
        <v>114</v>
      </c>
      <c r="BE95" s="211">
        <f>IF(N95="základní",J95,0)</f>
        <v>0</v>
      </c>
      <c r="BF95" s="211">
        <f>IF(N95="snížená",J95,0)</f>
        <v>0</v>
      </c>
      <c r="BG95" s="211">
        <f>IF(N95="zákl. přenesená",J95,0)</f>
        <v>0</v>
      </c>
      <c r="BH95" s="211">
        <f>IF(N95="sníž. přenesená",J95,0)</f>
        <v>0</v>
      </c>
      <c r="BI95" s="211">
        <f>IF(N95="nulová",J95,0)</f>
        <v>0</v>
      </c>
      <c r="BJ95" s="19" t="s">
        <v>76</v>
      </c>
      <c r="BK95" s="211">
        <f>ROUND(I95*H95,2)</f>
        <v>0</v>
      </c>
      <c r="BL95" s="19" t="s">
        <v>121</v>
      </c>
      <c r="BM95" s="210" t="s">
        <v>133</v>
      </c>
    </row>
    <row r="96" s="2" customFormat="1">
      <c r="A96" s="40"/>
      <c r="B96" s="41"/>
      <c r="C96" s="42"/>
      <c r="D96" s="212" t="s">
        <v>123</v>
      </c>
      <c r="E96" s="42"/>
      <c r="F96" s="213" t="s">
        <v>134</v>
      </c>
      <c r="G96" s="42"/>
      <c r="H96" s="42"/>
      <c r="I96" s="214"/>
      <c r="J96" s="42"/>
      <c r="K96" s="42"/>
      <c r="L96" s="46"/>
      <c r="M96" s="215"/>
      <c r="N96" s="216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123</v>
      </c>
      <c r="AU96" s="19" t="s">
        <v>78</v>
      </c>
    </row>
    <row r="97" s="2" customFormat="1" ht="24.15" customHeight="1">
      <c r="A97" s="40"/>
      <c r="B97" s="41"/>
      <c r="C97" s="199" t="s">
        <v>121</v>
      </c>
      <c r="D97" s="199" t="s">
        <v>116</v>
      </c>
      <c r="E97" s="200" t="s">
        <v>135</v>
      </c>
      <c r="F97" s="201" t="s">
        <v>136</v>
      </c>
      <c r="G97" s="202" t="s">
        <v>127</v>
      </c>
      <c r="H97" s="203">
        <v>14</v>
      </c>
      <c r="I97" s="204"/>
      <c r="J97" s="205">
        <f>ROUND(I97*H97,2)</f>
        <v>0</v>
      </c>
      <c r="K97" s="201" t="s">
        <v>120</v>
      </c>
      <c r="L97" s="46"/>
      <c r="M97" s="206" t="s">
        <v>19</v>
      </c>
      <c r="N97" s="207" t="s">
        <v>42</v>
      </c>
      <c r="O97" s="86"/>
      <c r="P97" s="208">
        <f>O97*H97</f>
        <v>0</v>
      </c>
      <c r="Q97" s="208">
        <v>0</v>
      </c>
      <c r="R97" s="208">
        <f>Q97*H97</f>
        <v>0</v>
      </c>
      <c r="S97" s="208">
        <v>0</v>
      </c>
      <c r="T97" s="209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0" t="s">
        <v>121</v>
      </c>
      <c r="AT97" s="210" t="s">
        <v>116</v>
      </c>
      <c r="AU97" s="210" t="s">
        <v>78</v>
      </c>
      <c r="AY97" s="19" t="s">
        <v>114</v>
      </c>
      <c r="BE97" s="211">
        <f>IF(N97="základní",J97,0)</f>
        <v>0</v>
      </c>
      <c r="BF97" s="211">
        <f>IF(N97="snížená",J97,0)</f>
        <v>0</v>
      </c>
      <c r="BG97" s="211">
        <f>IF(N97="zákl. přenesená",J97,0)</f>
        <v>0</v>
      </c>
      <c r="BH97" s="211">
        <f>IF(N97="sníž. přenesená",J97,0)</f>
        <v>0</v>
      </c>
      <c r="BI97" s="211">
        <f>IF(N97="nulová",J97,0)</f>
        <v>0</v>
      </c>
      <c r="BJ97" s="19" t="s">
        <v>76</v>
      </c>
      <c r="BK97" s="211">
        <f>ROUND(I97*H97,2)</f>
        <v>0</v>
      </c>
      <c r="BL97" s="19" t="s">
        <v>121</v>
      </c>
      <c r="BM97" s="210" t="s">
        <v>137</v>
      </c>
    </row>
    <row r="98" s="2" customFormat="1">
      <c r="A98" s="40"/>
      <c r="B98" s="41"/>
      <c r="C98" s="42"/>
      <c r="D98" s="212" t="s">
        <v>123</v>
      </c>
      <c r="E98" s="42"/>
      <c r="F98" s="213" t="s">
        <v>138</v>
      </c>
      <c r="G98" s="42"/>
      <c r="H98" s="42"/>
      <c r="I98" s="214"/>
      <c r="J98" s="42"/>
      <c r="K98" s="42"/>
      <c r="L98" s="46"/>
      <c r="M98" s="215"/>
      <c r="N98" s="216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123</v>
      </c>
      <c r="AU98" s="19" t="s">
        <v>78</v>
      </c>
    </row>
    <row r="99" s="2" customFormat="1" ht="24.15" customHeight="1">
      <c r="A99" s="40"/>
      <c r="B99" s="41"/>
      <c r="C99" s="199" t="s">
        <v>139</v>
      </c>
      <c r="D99" s="199" t="s">
        <v>116</v>
      </c>
      <c r="E99" s="200" t="s">
        <v>140</v>
      </c>
      <c r="F99" s="201" t="s">
        <v>141</v>
      </c>
      <c r="G99" s="202" t="s">
        <v>127</v>
      </c>
      <c r="H99" s="203">
        <v>30</v>
      </c>
      <c r="I99" s="204"/>
      <c r="J99" s="205">
        <f>ROUND(I99*H99,2)</f>
        <v>0</v>
      </c>
      <c r="K99" s="201" t="s">
        <v>120</v>
      </c>
      <c r="L99" s="46"/>
      <c r="M99" s="206" t="s">
        <v>19</v>
      </c>
      <c r="N99" s="207" t="s">
        <v>42</v>
      </c>
      <c r="O99" s="86"/>
      <c r="P99" s="208">
        <f>O99*H99</f>
        <v>0</v>
      </c>
      <c r="Q99" s="208">
        <v>0</v>
      </c>
      <c r="R99" s="208">
        <f>Q99*H99</f>
        <v>0</v>
      </c>
      <c r="S99" s="208">
        <v>0</v>
      </c>
      <c r="T99" s="209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0" t="s">
        <v>121</v>
      </c>
      <c r="AT99" s="210" t="s">
        <v>116</v>
      </c>
      <c r="AU99" s="210" t="s">
        <v>78</v>
      </c>
      <c r="AY99" s="19" t="s">
        <v>114</v>
      </c>
      <c r="BE99" s="211">
        <f>IF(N99="základní",J99,0)</f>
        <v>0</v>
      </c>
      <c r="BF99" s="211">
        <f>IF(N99="snížená",J99,0)</f>
        <v>0</v>
      </c>
      <c r="BG99" s="211">
        <f>IF(N99="zákl. přenesená",J99,0)</f>
        <v>0</v>
      </c>
      <c r="BH99" s="211">
        <f>IF(N99="sníž. přenesená",J99,0)</f>
        <v>0</v>
      </c>
      <c r="BI99" s="211">
        <f>IF(N99="nulová",J99,0)</f>
        <v>0</v>
      </c>
      <c r="BJ99" s="19" t="s">
        <v>76</v>
      </c>
      <c r="BK99" s="211">
        <f>ROUND(I99*H99,2)</f>
        <v>0</v>
      </c>
      <c r="BL99" s="19" t="s">
        <v>121</v>
      </c>
      <c r="BM99" s="210" t="s">
        <v>142</v>
      </c>
    </row>
    <row r="100" s="2" customFormat="1">
      <c r="A100" s="40"/>
      <c r="B100" s="41"/>
      <c r="C100" s="42"/>
      <c r="D100" s="212" t="s">
        <v>123</v>
      </c>
      <c r="E100" s="42"/>
      <c r="F100" s="213" t="s">
        <v>143</v>
      </c>
      <c r="G100" s="42"/>
      <c r="H100" s="42"/>
      <c r="I100" s="214"/>
      <c r="J100" s="42"/>
      <c r="K100" s="42"/>
      <c r="L100" s="46"/>
      <c r="M100" s="215"/>
      <c r="N100" s="216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123</v>
      </c>
      <c r="AU100" s="19" t="s">
        <v>78</v>
      </c>
    </row>
    <row r="101" s="12" customFormat="1" ht="22.8" customHeight="1">
      <c r="A101" s="12"/>
      <c r="B101" s="183"/>
      <c r="C101" s="184"/>
      <c r="D101" s="185" t="s">
        <v>70</v>
      </c>
      <c r="E101" s="197" t="s">
        <v>78</v>
      </c>
      <c r="F101" s="197" t="s">
        <v>144</v>
      </c>
      <c r="G101" s="184"/>
      <c r="H101" s="184"/>
      <c r="I101" s="187"/>
      <c r="J101" s="198">
        <f>BK101</f>
        <v>0</v>
      </c>
      <c r="K101" s="184"/>
      <c r="L101" s="189"/>
      <c r="M101" s="190"/>
      <c r="N101" s="191"/>
      <c r="O101" s="191"/>
      <c r="P101" s="192">
        <f>SUM(P102:P113)</f>
        <v>0</v>
      </c>
      <c r="Q101" s="191"/>
      <c r="R101" s="192">
        <f>SUM(R102:R113)</f>
        <v>30.315099999999997</v>
      </c>
      <c r="S101" s="191"/>
      <c r="T101" s="193">
        <f>SUM(T102:T113)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194" t="s">
        <v>76</v>
      </c>
      <c r="AT101" s="195" t="s">
        <v>70</v>
      </c>
      <c r="AU101" s="195" t="s">
        <v>76</v>
      </c>
      <c r="AY101" s="194" t="s">
        <v>114</v>
      </c>
      <c r="BK101" s="196">
        <f>SUM(BK102:BK113)</f>
        <v>0</v>
      </c>
    </row>
    <row r="102" s="2" customFormat="1" ht="21.75" customHeight="1">
      <c r="A102" s="40"/>
      <c r="B102" s="41"/>
      <c r="C102" s="199" t="s">
        <v>145</v>
      </c>
      <c r="D102" s="199" t="s">
        <v>116</v>
      </c>
      <c r="E102" s="200" t="s">
        <v>146</v>
      </c>
      <c r="F102" s="201" t="s">
        <v>147</v>
      </c>
      <c r="G102" s="202" t="s">
        <v>119</v>
      </c>
      <c r="H102" s="203">
        <v>30</v>
      </c>
      <c r="I102" s="204"/>
      <c r="J102" s="205">
        <f>ROUND(I102*H102,2)</f>
        <v>0</v>
      </c>
      <c r="K102" s="201" t="s">
        <v>19</v>
      </c>
      <c r="L102" s="46"/>
      <c r="M102" s="206" t="s">
        <v>19</v>
      </c>
      <c r="N102" s="207" t="s">
        <v>42</v>
      </c>
      <c r="O102" s="86"/>
      <c r="P102" s="208">
        <f>O102*H102</f>
        <v>0</v>
      </c>
      <c r="Q102" s="208">
        <v>0</v>
      </c>
      <c r="R102" s="208">
        <f>Q102*H102</f>
        <v>0</v>
      </c>
      <c r="S102" s="208">
        <v>0</v>
      </c>
      <c r="T102" s="209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0" t="s">
        <v>121</v>
      </c>
      <c r="AT102" s="210" t="s">
        <v>116</v>
      </c>
      <c r="AU102" s="210" t="s">
        <v>78</v>
      </c>
      <c r="AY102" s="19" t="s">
        <v>114</v>
      </c>
      <c r="BE102" s="211">
        <f>IF(N102="základní",J102,0)</f>
        <v>0</v>
      </c>
      <c r="BF102" s="211">
        <f>IF(N102="snížená",J102,0)</f>
        <v>0</v>
      </c>
      <c r="BG102" s="211">
        <f>IF(N102="zákl. přenesená",J102,0)</f>
        <v>0</v>
      </c>
      <c r="BH102" s="211">
        <f>IF(N102="sníž. přenesená",J102,0)</f>
        <v>0</v>
      </c>
      <c r="BI102" s="211">
        <f>IF(N102="nulová",J102,0)</f>
        <v>0</v>
      </c>
      <c r="BJ102" s="19" t="s">
        <v>76</v>
      </c>
      <c r="BK102" s="211">
        <f>ROUND(I102*H102,2)</f>
        <v>0</v>
      </c>
      <c r="BL102" s="19" t="s">
        <v>121</v>
      </c>
      <c r="BM102" s="210" t="s">
        <v>148</v>
      </c>
    </row>
    <row r="103" s="13" customFormat="1">
      <c r="A103" s="13"/>
      <c r="B103" s="217"/>
      <c r="C103" s="218"/>
      <c r="D103" s="219" t="s">
        <v>149</v>
      </c>
      <c r="E103" s="220" t="s">
        <v>19</v>
      </c>
      <c r="F103" s="221" t="s">
        <v>150</v>
      </c>
      <c r="G103" s="218"/>
      <c r="H103" s="222">
        <v>30</v>
      </c>
      <c r="I103" s="223"/>
      <c r="J103" s="218"/>
      <c r="K103" s="218"/>
      <c r="L103" s="224"/>
      <c r="M103" s="225"/>
      <c r="N103" s="226"/>
      <c r="O103" s="226"/>
      <c r="P103" s="226"/>
      <c r="Q103" s="226"/>
      <c r="R103" s="226"/>
      <c r="S103" s="226"/>
      <c r="T103" s="227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28" t="s">
        <v>149</v>
      </c>
      <c r="AU103" s="228" t="s">
        <v>78</v>
      </c>
      <c r="AV103" s="13" t="s">
        <v>78</v>
      </c>
      <c r="AW103" s="13" t="s">
        <v>33</v>
      </c>
      <c r="AX103" s="13" t="s">
        <v>76</v>
      </c>
      <c r="AY103" s="228" t="s">
        <v>114</v>
      </c>
    </row>
    <row r="104" s="2" customFormat="1" ht="21.75" customHeight="1">
      <c r="A104" s="40"/>
      <c r="B104" s="41"/>
      <c r="C104" s="199" t="s">
        <v>151</v>
      </c>
      <c r="D104" s="199" t="s">
        <v>116</v>
      </c>
      <c r="E104" s="200" t="s">
        <v>152</v>
      </c>
      <c r="F104" s="201" t="s">
        <v>153</v>
      </c>
      <c r="G104" s="202" t="s">
        <v>119</v>
      </c>
      <c r="H104" s="203">
        <v>8</v>
      </c>
      <c r="I104" s="204"/>
      <c r="J104" s="205">
        <f>ROUND(I104*H104,2)</f>
        <v>0</v>
      </c>
      <c r="K104" s="201" t="s">
        <v>19</v>
      </c>
      <c r="L104" s="46"/>
      <c r="M104" s="206" t="s">
        <v>19</v>
      </c>
      <c r="N104" s="207" t="s">
        <v>42</v>
      </c>
      <c r="O104" s="86"/>
      <c r="P104" s="208">
        <f>O104*H104</f>
        <v>0</v>
      </c>
      <c r="Q104" s="208">
        <v>0</v>
      </c>
      <c r="R104" s="208">
        <f>Q104*H104</f>
        <v>0</v>
      </c>
      <c r="S104" s="208">
        <v>0</v>
      </c>
      <c r="T104" s="209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0" t="s">
        <v>121</v>
      </c>
      <c r="AT104" s="210" t="s">
        <v>116</v>
      </c>
      <c r="AU104" s="210" t="s">
        <v>78</v>
      </c>
      <c r="AY104" s="19" t="s">
        <v>114</v>
      </c>
      <c r="BE104" s="211">
        <f>IF(N104="základní",J104,0)</f>
        <v>0</v>
      </c>
      <c r="BF104" s="211">
        <f>IF(N104="snížená",J104,0)</f>
        <v>0</v>
      </c>
      <c r="BG104" s="211">
        <f>IF(N104="zákl. přenesená",J104,0)</f>
        <v>0</v>
      </c>
      <c r="BH104" s="211">
        <f>IF(N104="sníž. přenesená",J104,0)</f>
        <v>0</v>
      </c>
      <c r="BI104" s="211">
        <f>IF(N104="nulová",J104,0)</f>
        <v>0</v>
      </c>
      <c r="BJ104" s="19" t="s">
        <v>76</v>
      </c>
      <c r="BK104" s="211">
        <f>ROUND(I104*H104,2)</f>
        <v>0</v>
      </c>
      <c r="BL104" s="19" t="s">
        <v>121</v>
      </c>
      <c r="BM104" s="210" t="s">
        <v>154</v>
      </c>
    </row>
    <row r="105" s="2" customFormat="1" ht="24.15" customHeight="1">
      <c r="A105" s="40"/>
      <c r="B105" s="41"/>
      <c r="C105" s="199" t="s">
        <v>155</v>
      </c>
      <c r="D105" s="199" t="s">
        <v>116</v>
      </c>
      <c r="E105" s="200" t="s">
        <v>156</v>
      </c>
      <c r="F105" s="201" t="s">
        <v>157</v>
      </c>
      <c r="G105" s="202" t="s">
        <v>119</v>
      </c>
      <c r="H105" s="203">
        <v>10</v>
      </c>
      <c r="I105" s="204"/>
      <c r="J105" s="205">
        <f>ROUND(I105*H105,2)</f>
        <v>0</v>
      </c>
      <c r="K105" s="201" t="s">
        <v>19</v>
      </c>
      <c r="L105" s="46"/>
      <c r="M105" s="206" t="s">
        <v>19</v>
      </c>
      <c r="N105" s="207" t="s">
        <v>42</v>
      </c>
      <c r="O105" s="86"/>
      <c r="P105" s="208">
        <f>O105*H105</f>
        <v>0</v>
      </c>
      <c r="Q105" s="208">
        <v>0</v>
      </c>
      <c r="R105" s="208">
        <f>Q105*H105</f>
        <v>0</v>
      </c>
      <c r="S105" s="208">
        <v>0</v>
      </c>
      <c r="T105" s="209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0" t="s">
        <v>121</v>
      </c>
      <c r="AT105" s="210" t="s">
        <v>116</v>
      </c>
      <c r="AU105" s="210" t="s">
        <v>78</v>
      </c>
      <c r="AY105" s="19" t="s">
        <v>114</v>
      </c>
      <c r="BE105" s="211">
        <f>IF(N105="základní",J105,0)</f>
        <v>0</v>
      </c>
      <c r="BF105" s="211">
        <f>IF(N105="snížená",J105,0)</f>
        <v>0</v>
      </c>
      <c r="BG105" s="211">
        <f>IF(N105="zákl. přenesená",J105,0)</f>
        <v>0</v>
      </c>
      <c r="BH105" s="211">
        <f>IF(N105="sníž. přenesená",J105,0)</f>
        <v>0</v>
      </c>
      <c r="BI105" s="211">
        <f>IF(N105="nulová",J105,0)</f>
        <v>0</v>
      </c>
      <c r="BJ105" s="19" t="s">
        <v>76</v>
      </c>
      <c r="BK105" s="211">
        <f>ROUND(I105*H105,2)</f>
        <v>0</v>
      </c>
      <c r="BL105" s="19" t="s">
        <v>121</v>
      </c>
      <c r="BM105" s="210" t="s">
        <v>158</v>
      </c>
    </row>
    <row r="106" s="2" customFormat="1" ht="16.5" customHeight="1">
      <c r="A106" s="40"/>
      <c r="B106" s="41"/>
      <c r="C106" s="199" t="s">
        <v>159</v>
      </c>
      <c r="D106" s="199" t="s">
        <v>116</v>
      </c>
      <c r="E106" s="200" t="s">
        <v>160</v>
      </c>
      <c r="F106" s="201" t="s">
        <v>161</v>
      </c>
      <c r="G106" s="202" t="s">
        <v>127</v>
      </c>
      <c r="H106" s="203">
        <v>9.5</v>
      </c>
      <c r="I106" s="204"/>
      <c r="J106" s="205">
        <f>ROUND(I106*H106,2)</f>
        <v>0</v>
      </c>
      <c r="K106" s="201" t="s">
        <v>120</v>
      </c>
      <c r="L106" s="46"/>
      <c r="M106" s="206" t="s">
        <v>19</v>
      </c>
      <c r="N106" s="207" t="s">
        <v>42</v>
      </c>
      <c r="O106" s="86"/>
      <c r="P106" s="208">
        <f>O106*H106</f>
        <v>0</v>
      </c>
      <c r="Q106" s="208">
        <v>1.98</v>
      </c>
      <c r="R106" s="208">
        <f>Q106*H106</f>
        <v>18.809999999999999</v>
      </c>
      <c r="S106" s="208">
        <v>0</v>
      </c>
      <c r="T106" s="209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0" t="s">
        <v>121</v>
      </c>
      <c r="AT106" s="210" t="s">
        <v>116</v>
      </c>
      <c r="AU106" s="210" t="s">
        <v>78</v>
      </c>
      <c r="AY106" s="19" t="s">
        <v>114</v>
      </c>
      <c r="BE106" s="211">
        <f>IF(N106="základní",J106,0)</f>
        <v>0</v>
      </c>
      <c r="BF106" s="211">
        <f>IF(N106="snížená",J106,0)</f>
        <v>0</v>
      </c>
      <c r="BG106" s="211">
        <f>IF(N106="zákl. přenesená",J106,0)</f>
        <v>0</v>
      </c>
      <c r="BH106" s="211">
        <f>IF(N106="sníž. přenesená",J106,0)</f>
        <v>0</v>
      </c>
      <c r="BI106" s="211">
        <f>IF(N106="nulová",J106,0)</f>
        <v>0</v>
      </c>
      <c r="BJ106" s="19" t="s">
        <v>76</v>
      </c>
      <c r="BK106" s="211">
        <f>ROUND(I106*H106,2)</f>
        <v>0</v>
      </c>
      <c r="BL106" s="19" t="s">
        <v>121</v>
      </c>
      <c r="BM106" s="210" t="s">
        <v>162</v>
      </c>
    </row>
    <row r="107" s="2" customFormat="1">
      <c r="A107" s="40"/>
      <c r="B107" s="41"/>
      <c r="C107" s="42"/>
      <c r="D107" s="212" t="s">
        <v>123</v>
      </c>
      <c r="E107" s="42"/>
      <c r="F107" s="213" t="s">
        <v>163</v>
      </c>
      <c r="G107" s="42"/>
      <c r="H107" s="42"/>
      <c r="I107" s="214"/>
      <c r="J107" s="42"/>
      <c r="K107" s="42"/>
      <c r="L107" s="46"/>
      <c r="M107" s="215"/>
      <c r="N107" s="216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123</v>
      </c>
      <c r="AU107" s="19" t="s">
        <v>78</v>
      </c>
    </row>
    <row r="108" s="14" customFormat="1">
      <c r="A108" s="14"/>
      <c r="B108" s="229"/>
      <c r="C108" s="230"/>
      <c r="D108" s="219" t="s">
        <v>149</v>
      </c>
      <c r="E108" s="231" t="s">
        <v>19</v>
      </c>
      <c r="F108" s="232" t="s">
        <v>164</v>
      </c>
      <c r="G108" s="230"/>
      <c r="H108" s="231" t="s">
        <v>19</v>
      </c>
      <c r="I108" s="233"/>
      <c r="J108" s="230"/>
      <c r="K108" s="230"/>
      <c r="L108" s="234"/>
      <c r="M108" s="235"/>
      <c r="N108" s="236"/>
      <c r="O108" s="236"/>
      <c r="P108" s="236"/>
      <c r="Q108" s="236"/>
      <c r="R108" s="236"/>
      <c r="S108" s="236"/>
      <c r="T108" s="237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38" t="s">
        <v>149</v>
      </c>
      <c r="AU108" s="238" t="s">
        <v>78</v>
      </c>
      <c r="AV108" s="14" t="s">
        <v>76</v>
      </c>
      <c r="AW108" s="14" t="s">
        <v>33</v>
      </c>
      <c r="AX108" s="14" t="s">
        <v>71</v>
      </c>
      <c r="AY108" s="238" t="s">
        <v>114</v>
      </c>
    </row>
    <row r="109" s="13" customFormat="1">
      <c r="A109" s="13"/>
      <c r="B109" s="217"/>
      <c r="C109" s="218"/>
      <c r="D109" s="219" t="s">
        <v>149</v>
      </c>
      <c r="E109" s="220" t="s">
        <v>19</v>
      </c>
      <c r="F109" s="221" t="s">
        <v>165</v>
      </c>
      <c r="G109" s="218"/>
      <c r="H109" s="222">
        <v>7.5</v>
      </c>
      <c r="I109" s="223"/>
      <c r="J109" s="218"/>
      <c r="K109" s="218"/>
      <c r="L109" s="224"/>
      <c r="M109" s="225"/>
      <c r="N109" s="226"/>
      <c r="O109" s="226"/>
      <c r="P109" s="226"/>
      <c r="Q109" s="226"/>
      <c r="R109" s="226"/>
      <c r="S109" s="226"/>
      <c r="T109" s="227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28" t="s">
        <v>149</v>
      </c>
      <c r="AU109" s="228" t="s">
        <v>78</v>
      </c>
      <c r="AV109" s="13" t="s">
        <v>78</v>
      </c>
      <c r="AW109" s="13" t="s">
        <v>33</v>
      </c>
      <c r="AX109" s="13" t="s">
        <v>71</v>
      </c>
      <c r="AY109" s="228" t="s">
        <v>114</v>
      </c>
    </row>
    <row r="110" s="14" customFormat="1">
      <c r="A110" s="14"/>
      <c r="B110" s="229"/>
      <c r="C110" s="230"/>
      <c r="D110" s="219" t="s">
        <v>149</v>
      </c>
      <c r="E110" s="231" t="s">
        <v>19</v>
      </c>
      <c r="F110" s="232" t="s">
        <v>166</v>
      </c>
      <c r="G110" s="230"/>
      <c r="H110" s="231" t="s">
        <v>19</v>
      </c>
      <c r="I110" s="233"/>
      <c r="J110" s="230"/>
      <c r="K110" s="230"/>
      <c r="L110" s="234"/>
      <c r="M110" s="235"/>
      <c r="N110" s="236"/>
      <c r="O110" s="236"/>
      <c r="P110" s="236"/>
      <c r="Q110" s="236"/>
      <c r="R110" s="236"/>
      <c r="S110" s="236"/>
      <c r="T110" s="237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38" t="s">
        <v>149</v>
      </c>
      <c r="AU110" s="238" t="s">
        <v>78</v>
      </c>
      <c r="AV110" s="14" t="s">
        <v>76</v>
      </c>
      <c r="AW110" s="14" t="s">
        <v>33</v>
      </c>
      <c r="AX110" s="14" t="s">
        <v>71</v>
      </c>
      <c r="AY110" s="238" t="s">
        <v>114</v>
      </c>
    </row>
    <row r="111" s="13" customFormat="1">
      <c r="A111" s="13"/>
      <c r="B111" s="217"/>
      <c r="C111" s="218"/>
      <c r="D111" s="219" t="s">
        <v>149</v>
      </c>
      <c r="E111" s="220" t="s">
        <v>19</v>
      </c>
      <c r="F111" s="221" t="s">
        <v>167</v>
      </c>
      <c r="G111" s="218"/>
      <c r="H111" s="222">
        <v>2</v>
      </c>
      <c r="I111" s="223"/>
      <c r="J111" s="218"/>
      <c r="K111" s="218"/>
      <c r="L111" s="224"/>
      <c r="M111" s="225"/>
      <c r="N111" s="226"/>
      <c r="O111" s="226"/>
      <c r="P111" s="226"/>
      <c r="Q111" s="226"/>
      <c r="R111" s="226"/>
      <c r="S111" s="226"/>
      <c r="T111" s="227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28" t="s">
        <v>149</v>
      </c>
      <c r="AU111" s="228" t="s">
        <v>78</v>
      </c>
      <c r="AV111" s="13" t="s">
        <v>78</v>
      </c>
      <c r="AW111" s="13" t="s">
        <v>33</v>
      </c>
      <c r="AX111" s="13" t="s">
        <v>71</v>
      </c>
      <c r="AY111" s="228" t="s">
        <v>114</v>
      </c>
    </row>
    <row r="112" s="15" customFormat="1">
      <c r="A112" s="15"/>
      <c r="B112" s="239"/>
      <c r="C112" s="240"/>
      <c r="D112" s="219" t="s">
        <v>149</v>
      </c>
      <c r="E112" s="241" t="s">
        <v>19</v>
      </c>
      <c r="F112" s="242" t="s">
        <v>168</v>
      </c>
      <c r="G112" s="240"/>
      <c r="H112" s="243">
        <v>9.5</v>
      </c>
      <c r="I112" s="244"/>
      <c r="J112" s="240"/>
      <c r="K112" s="240"/>
      <c r="L112" s="245"/>
      <c r="M112" s="246"/>
      <c r="N112" s="247"/>
      <c r="O112" s="247"/>
      <c r="P112" s="247"/>
      <c r="Q112" s="247"/>
      <c r="R112" s="247"/>
      <c r="S112" s="247"/>
      <c r="T112" s="248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49" t="s">
        <v>149</v>
      </c>
      <c r="AU112" s="249" t="s">
        <v>78</v>
      </c>
      <c r="AV112" s="15" t="s">
        <v>121</v>
      </c>
      <c r="AW112" s="15" t="s">
        <v>33</v>
      </c>
      <c r="AX112" s="15" t="s">
        <v>76</v>
      </c>
      <c r="AY112" s="249" t="s">
        <v>114</v>
      </c>
    </row>
    <row r="113" s="2" customFormat="1" ht="16.5" customHeight="1">
      <c r="A113" s="40"/>
      <c r="B113" s="41"/>
      <c r="C113" s="199" t="s">
        <v>169</v>
      </c>
      <c r="D113" s="199" t="s">
        <v>116</v>
      </c>
      <c r="E113" s="200" t="s">
        <v>170</v>
      </c>
      <c r="F113" s="201" t="s">
        <v>171</v>
      </c>
      <c r="G113" s="202" t="s">
        <v>127</v>
      </c>
      <c r="H113" s="203">
        <v>5</v>
      </c>
      <c r="I113" s="204"/>
      <c r="J113" s="205">
        <f>ROUND(I113*H113,2)</f>
        <v>0</v>
      </c>
      <c r="K113" s="201" t="s">
        <v>19</v>
      </c>
      <c r="L113" s="46"/>
      <c r="M113" s="206" t="s">
        <v>19</v>
      </c>
      <c r="N113" s="207" t="s">
        <v>42</v>
      </c>
      <c r="O113" s="86"/>
      <c r="P113" s="208">
        <f>O113*H113</f>
        <v>0</v>
      </c>
      <c r="Q113" s="208">
        <v>2.3010199999999998</v>
      </c>
      <c r="R113" s="208">
        <f>Q113*H113</f>
        <v>11.505099999999999</v>
      </c>
      <c r="S113" s="208">
        <v>0</v>
      </c>
      <c r="T113" s="209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0" t="s">
        <v>121</v>
      </c>
      <c r="AT113" s="210" t="s">
        <v>116</v>
      </c>
      <c r="AU113" s="210" t="s">
        <v>78</v>
      </c>
      <c r="AY113" s="19" t="s">
        <v>114</v>
      </c>
      <c r="BE113" s="211">
        <f>IF(N113="základní",J113,0)</f>
        <v>0</v>
      </c>
      <c r="BF113" s="211">
        <f>IF(N113="snížená",J113,0)</f>
        <v>0</v>
      </c>
      <c r="BG113" s="211">
        <f>IF(N113="zákl. přenesená",J113,0)</f>
        <v>0</v>
      </c>
      <c r="BH113" s="211">
        <f>IF(N113="sníž. přenesená",J113,0)</f>
        <v>0</v>
      </c>
      <c r="BI113" s="211">
        <f>IF(N113="nulová",J113,0)</f>
        <v>0</v>
      </c>
      <c r="BJ113" s="19" t="s">
        <v>76</v>
      </c>
      <c r="BK113" s="211">
        <f>ROUND(I113*H113,2)</f>
        <v>0</v>
      </c>
      <c r="BL113" s="19" t="s">
        <v>121</v>
      </c>
      <c r="BM113" s="210" t="s">
        <v>172</v>
      </c>
    </row>
    <row r="114" s="12" customFormat="1" ht="22.8" customHeight="1">
      <c r="A114" s="12"/>
      <c r="B114" s="183"/>
      <c r="C114" s="184"/>
      <c r="D114" s="185" t="s">
        <v>70</v>
      </c>
      <c r="E114" s="197" t="s">
        <v>130</v>
      </c>
      <c r="F114" s="197" t="s">
        <v>173</v>
      </c>
      <c r="G114" s="184"/>
      <c r="H114" s="184"/>
      <c r="I114" s="187"/>
      <c r="J114" s="198">
        <f>BK114</f>
        <v>0</v>
      </c>
      <c r="K114" s="184"/>
      <c r="L114" s="189"/>
      <c r="M114" s="190"/>
      <c r="N114" s="191"/>
      <c r="O114" s="191"/>
      <c r="P114" s="192">
        <f>SUM(P115:P121)</f>
        <v>0</v>
      </c>
      <c r="Q114" s="191"/>
      <c r="R114" s="192">
        <f>SUM(R115:R121)</f>
        <v>22.738810000000001</v>
      </c>
      <c r="S114" s="191"/>
      <c r="T114" s="193">
        <f>SUM(T115:T121)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194" t="s">
        <v>76</v>
      </c>
      <c r="AT114" s="195" t="s">
        <v>70</v>
      </c>
      <c r="AU114" s="195" t="s">
        <v>76</v>
      </c>
      <c r="AY114" s="194" t="s">
        <v>114</v>
      </c>
      <c r="BK114" s="196">
        <f>SUM(BK115:BK121)</f>
        <v>0</v>
      </c>
    </row>
    <row r="115" s="2" customFormat="1" ht="16.5" customHeight="1">
      <c r="A115" s="40"/>
      <c r="B115" s="41"/>
      <c r="C115" s="199" t="s">
        <v>174</v>
      </c>
      <c r="D115" s="199" t="s">
        <v>116</v>
      </c>
      <c r="E115" s="200" t="s">
        <v>175</v>
      </c>
      <c r="F115" s="201" t="s">
        <v>176</v>
      </c>
      <c r="G115" s="202" t="s">
        <v>127</v>
      </c>
      <c r="H115" s="203">
        <v>3</v>
      </c>
      <c r="I115" s="204"/>
      <c r="J115" s="205">
        <f>ROUND(I115*H115,2)</f>
        <v>0</v>
      </c>
      <c r="K115" s="201" t="s">
        <v>120</v>
      </c>
      <c r="L115" s="46"/>
      <c r="M115" s="206" t="s">
        <v>19</v>
      </c>
      <c r="N115" s="207" t="s">
        <v>42</v>
      </c>
      <c r="O115" s="86"/>
      <c r="P115" s="208">
        <f>O115*H115</f>
        <v>0</v>
      </c>
      <c r="Q115" s="208">
        <v>2.3010199999999998</v>
      </c>
      <c r="R115" s="208">
        <f>Q115*H115</f>
        <v>6.90306</v>
      </c>
      <c r="S115" s="208">
        <v>0</v>
      </c>
      <c r="T115" s="209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0" t="s">
        <v>121</v>
      </c>
      <c r="AT115" s="210" t="s">
        <v>116</v>
      </c>
      <c r="AU115" s="210" t="s">
        <v>78</v>
      </c>
      <c r="AY115" s="19" t="s">
        <v>114</v>
      </c>
      <c r="BE115" s="211">
        <f>IF(N115="základní",J115,0)</f>
        <v>0</v>
      </c>
      <c r="BF115" s="211">
        <f>IF(N115="snížená",J115,0)</f>
        <v>0</v>
      </c>
      <c r="BG115" s="211">
        <f>IF(N115="zákl. přenesená",J115,0)</f>
        <v>0</v>
      </c>
      <c r="BH115" s="211">
        <f>IF(N115="sníž. přenesená",J115,0)</f>
        <v>0</v>
      </c>
      <c r="BI115" s="211">
        <f>IF(N115="nulová",J115,0)</f>
        <v>0</v>
      </c>
      <c r="BJ115" s="19" t="s">
        <v>76</v>
      </c>
      <c r="BK115" s="211">
        <f>ROUND(I115*H115,2)</f>
        <v>0</v>
      </c>
      <c r="BL115" s="19" t="s">
        <v>121</v>
      </c>
      <c r="BM115" s="210" t="s">
        <v>177</v>
      </c>
    </row>
    <row r="116" s="2" customFormat="1">
      <c r="A116" s="40"/>
      <c r="B116" s="41"/>
      <c r="C116" s="42"/>
      <c r="D116" s="212" t="s">
        <v>123</v>
      </c>
      <c r="E116" s="42"/>
      <c r="F116" s="213" t="s">
        <v>178</v>
      </c>
      <c r="G116" s="42"/>
      <c r="H116" s="42"/>
      <c r="I116" s="214"/>
      <c r="J116" s="42"/>
      <c r="K116" s="42"/>
      <c r="L116" s="46"/>
      <c r="M116" s="215"/>
      <c r="N116" s="216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123</v>
      </c>
      <c r="AU116" s="19" t="s">
        <v>78</v>
      </c>
    </row>
    <row r="117" s="2" customFormat="1" ht="16.5" customHeight="1">
      <c r="A117" s="40"/>
      <c r="B117" s="41"/>
      <c r="C117" s="199" t="s">
        <v>8</v>
      </c>
      <c r="D117" s="199" t="s">
        <v>116</v>
      </c>
      <c r="E117" s="200" t="s">
        <v>179</v>
      </c>
      <c r="F117" s="201" t="s">
        <v>180</v>
      </c>
      <c r="G117" s="202" t="s">
        <v>119</v>
      </c>
      <c r="H117" s="203">
        <v>10</v>
      </c>
      <c r="I117" s="204"/>
      <c r="J117" s="205">
        <f>ROUND(I117*H117,2)</f>
        <v>0</v>
      </c>
      <c r="K117" s="201" t="s">
        <v>19</v>
      </c>
      <c r="L117" s="46"/>
      <c r="M117" s="206" t="s">
        <v>19</v>
      </c>
      <c r="N117" s="207" t="s">
        <v>42</v>
      </c>
      <c r="O117" s="86"/>
      <c r="P117" s="208">
        <f>O117*H117</f>
        <v>0</v>
      </c>
      <c r="Q117" s="208">
        <v>0.5413</v>
      </c>
      <c r="R117" s="208">
        <f>Q117*H117</f>
        <v>5.4130000000000003</v>
      </c>
      <c r="S117" s="208">
        <v>0</v>
      </c>
      <c r="T117" s="209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0" t="s">
        <v>121</v>
      </c>
      <c r="AT117" s="210" t="s">
        <v>116</v>
      </c>
      <c r="AU117" s="210" t="s">
        <v>78</v>
      </c>
      <c r="AY117" s="19" t="s">
        <v>114</v>
      </c>
      <c r="BE117" s="211">
        <f>IF(N117="základní",J117,0)</f>
        <v>0</v>
      </c>
      <c r="BF117" s="211">
        <f>IF(N117="snížená",J117,0)</f>
        <v>0</v>
      </c>
      <c r="BG117" s="211">
        <f>IF(N117="zákl. přenesená",J117,0)</f>
        <v>0</v>
      </c>
      <c r="BH117" s="211">
        <f>IF(N117="sníž. přenesená",J117,0)</f>
        <v>0</v>
      </c>
      <c r="BI117" s="211">
        <f>IF(N117="nulová",J117,0)</f>
        <v>0</v>
      </c>
      <c r="BJ117" s="19" t="s">
        <v>76</v>
      </c>
      <c r="BK117" s="211">
        <f>ROUND(I117*H117,2)</f>
        <v>0</v>
      </c>
      <c r="BL117" s="19" t="s">
        <v>121</v>
      </c>
      <c r="BM117" s="210" t="s">
        <v>181</v>
      </c>
    </row>
    <row r="118" s="2" customFormat="1" ht="16.5" customHeight="1">
      <c r="A118" s="40"/>
      <c r="B118" s="41"/>
      <c r="C118" s="199" t="s">
        <v>182</v>
      </c>
      <c r="D118" s="199" t="s">
        <v>116</v>
      </c>
      <c r="E118" s="200" t="s">
        <v>183</v>
      </c>
      <c r="F118" s="201" t="s">
        <v>184</v>
      </c>
      <c r="G118" s="202" t="s">
        <v>119</v>
      </c>
      <c r="H118" s="203">
        <v>7</v>
      </c>
      <c r="I118" s="204"/>
      <c r="J118" s="205">
        <f>ROUND(I118*H118,2)</f>
        <v>0</v>
      </c>
      <c r="K118" s="201" t="s">
        <v>19</v>
      </c>
      <c r="L118" s="46"/>
      <c r="M118" s="206" t="s">
        <v>19</v>
      </c>
      <c r="N118" s="207" t="s">
        <v>42</v>
      </c>
      <c r="O118" s="86"/>
      <c r="P118" s="208">
        <f>O118*H118</f>
        <v>0</v>
      </c>
      <c r="Q118" s="208">
        <v>0.5413</v>
      </c>
      <c r="R118" s="208">
        <f>Q118*H118</f>
        <v>3.7890999999999999</v>
      </c>
      <c r="S118" s="208">
        <v>0</v>
      </c>
      <c r="T118" s="209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0" t="s">
        <v>121</v>
      </c>
      <c r="AT118" s="210" t="s">
        <v>116</v>
      </c>
      <c r="AU118" s="210" t="s">
        <v>78</v>
      </c>
      <c r="AY118" s="19" t="s">
        <v>114</v>
      </c>
      <c r="BE118" s="211">
        <f>IF(N118="základní",J118,0)</f>
        <v>0</v>
      </c>
      <c r="BF118" s="211">
        <f>IF(N118="snížená",J118,0)</f>
        <v>0</v>
      </c>
      <c r="BG118" s="211">
        <f>IF(N118="zákl. přenesená",J118,0)</f>
        <v>0</v>
      </c>
      <c r="BH118" s="211">
        <f>IF(N118="sníž. přenesená",J118,0)</f>
        <v>0</v>
      </c>
      <c r="BI118" s="211">
        <f>IF(N118="nulová",J118,0)</f>
        <v>0</v>
      </c>
      <c r="BJ118" s="19" t="s">
        <v>76</v>
      </c>
      <c r="BK118" s="211">
        <f>ROUND(I118*H118,2)</f>
        <v>0</v>
      </c>
      <c r="BL118" s="19" t="s">
        <v>121</v>
      </c>
      <c r="BM118" s="210" t="s">
        <v>185</v>
      </c>
    </row>
    <row r="119" s="2" customFormat="1" ht="16.5" customHeight="1">
      <c r="A119" s="40"/>
      <c r="B119" s="41"/>
      <c r="C119" s="199" t="s">
        <v>186</v>
      </c>
      <c r="D119" s="199" t="s">
        <v>116</v>
      </c>
      <c r="E119" s="200" t="s">
        <v>187</v>
      </c>
      <c r="F119" s="201" t="s">
        <v>188</v>
      </c>
      <c r="G119" s="202" t="s">
        <v>119</v>
      </c>
      <c r="H119" s="203">
        <v>6.5</v>
      </c>
      <c r="I119" s="204"/>
      <c r="J119" s="205">
        <f>ROUND(I119*H119,2)</f>
        <v>0</v>
      </c>
      <c r="K119" s="201" t="s">
        <v>19</v>
      </c>
      <c r="L119" s="46"/>
      <c r="M119" s="206" t="s">
        <v>19</v>
      </c>
      <c r="N119" s="207" t="s">
        <v>42</v>
      </c>
      <c r="O119" s="86"/>
      <c r="P119" s="208">
        <f>O119*H119</f>
        <v>0</v>
      </c>
      <c r="Q119" s="208">
        <v>0.5413</v>
      </c>
      <c r="R119" s="208">
        <f>Q119*H119</f>
        <v>3.5184500000000001</v>
      </c>
      <c r="S119" s="208">
        <v>0</v>
      </c>
      <c r="T119" s="209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0" t="s">
        <v>121</v>
      </c>
      <c r="AT119" s="210" t="s">
        <v>116</v>
      </c>
      <c r="AU119" s="210" t="s">
        <v>78</v>
      </c>
      <c r="AY119" s="19" t="s">
        <v>114</v>
      </c>
      <c r="BE119" s="211">
        <f>IF(N119="základní",J119,0)</f>
        <v>0</v>
      </c>
      <c r="BF119" s="211">
        <f>IF(N119="snížená",J119,0)</f>
        <v>0</v>
      </c>
      <c r="BG119" s="211">
        <f>IF(N119="zákl. přenesená",J119,0)</f>
        <v>0</v>
      </c>
      <c r="BH119" s="211">
        <f>IF(N119="sníž. přenesená",J119,0)</f>
        <v>0</v>
      </c>
      <c r="BI119" s="211">
        <f>IF(N119="nulová",J119,0)</f>
        <v>0</v>
      </c>
      <c r="BJ119" s="19" t="s">
        <v>76</v>
      </c>
      <c r="BK119" s="211">
        <f>ROUND(I119*H119,2)</f>
        <v>0</v>
      </c>
      <c r="BL119" s="19" t="s">
        <v>121</v>
      </c>
      <c r="BM119" s="210" t="s">
        <v>189</v>
      </c>
    </row>
    <row r="120" s="2" customFormat="1" ht="16.5" customHeight="1">
      <c r="A120" s="40"/>
      <c r="B120" s="41"/>
      <c r="C120" s="199" t="s">
        <v>190</v>
      </c>
      <c r="D120" s="199" t="s">
        <v>116</v>
      </c>
      <c r="E120" s="200" t="s">
        <v>191</v>
      </c>
      <c r="F120" s="201" t="s">
        <v>192</v>
      </c>
      <c r="G120" s="202" t="s">
        <v>193</v>
      </c>
      <c r="H120" s="203">
        <v>3</v>
      </c>
      <c r="I120" s="204"/>
      <c r="J120" s="205">
        <f>ROUND(I120*H120,2)</f>
        <v>0</v>
      </c>
      <c r="K120" s="201" t="s">
        <v>120</v>
      </c>
      <c r="L120" s="46"/>
      <c r="M120" s="206" t="s">
        <v>19</v>
      </c>
      <c r="N120" s="207" t="s">
        <v>42</v>
      </c>
      <c r="O120" s="86"/>
      <c r="P120" s="208">
        <f>O120*H120</f>
        <v>0</v>
      </c>
      <c r="Q120" s="208">
        <v>1.0384</v>
      </c>
      <c r="R120" s="208">
        <f>Q120*H120</f>
        <v>3.1151999999999997</v>
      </c>
      <c r="S120" s="208">
        <v>0</v>
      </c>
      <c r="T120" s="209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0" t="s">
        <v>121</v>
      </c>
      <c r="AT120" s="210" t="s">
        <v>116</v>
      </c>
      <c r="AU120" s="210" t="s">
        <v>78</v>
      </c>
      <c r="AY120" s="19" t="s">
        <v>114</v>
      </c>
      <c r="BE120" s="211">
        <f>IF(N120="základní",J120,0)</f>
        <v>0</v>
      </c>
      <c r="BF120" s="211">
        <f>IF(N120="snížená",J120,0)</f>
        <v>0</v>
      </c>
      <c r="BG120" s="211">
        <f>IF(N120="zákl. přenesená",J120,0)</f>
        <v>0</v>
      </c>
      <c r="BH120" s="211">
        <f>IF(N120="sníž. přenesená",J120,0)</f>
        <v>0</v>
      </c>
      <c r="BI120" s="211">
        <f>IF(N120="nulová",J120,0)</f>
        <v>0</v>
      </c>
      <c r="BJ120" s="19" t="s">
        <v>76</v>
      </c>
      <c r="BK120" s="211">
        <f>ROUND(I120*H120,2)</f>
        <v>0</v>
      </c>
      <c r="BL120" s="19" t="s">
        <v>121</v>
      </c>
      <c r="BM120" s="210" t="s">
        <v>194</v>
      </c>
    </row>
    <row r="121" s="2" customFormat="1">
      <c r="A121" s="40"/>
      <c r="B121" s="41"/>
      <c r="C121" s="42"/>
      <c r="D121" s="212" t="s">
        <v>123</v>
      </c>
      <c r="E121" s="42"/>
      <c r="F121" s="213" t="s">
        <v>195</v>
      </c>
      <c r="G121" s="42"/>
      <c r="H121" s="42"/>
      <c r="I121" s="214"/>
      <c r="J121" s="42"/>
      <c r="K121" s="42"/>
      <c r="L121" s="46"/>
      <c r="M121" s="215"/>
      <c r="N121" s="216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123</v>
      </c>
      <c r="AU121" s="19" t="s">
        <v>78</v>
      </c>
    </row>
    <row r="122" s="12" customFormat="1" ht="22.8" customHeight="1">
      <c r="A122" s="12"/>
      <c r="B122" s="183"/>
      <c r="C122" s="184"/>
      <c r="D122" s="185" t="s">
        <v>70</v>
      </c>
      <c r="E122" s="197" t="s">
        <v>121</v>
      </c>
      <c r="F122" s="197" t="s">
        <v>196</v>
      </c>
      <c r="G122" s="184"/>
      <c r="H122" s="184"/>
      <c r="I122" s="187"/>
      <c r="J122" s="198">
        <f>BK122</f>
        <v>0</v>
      </c>
      <c r="K122" s="184"/>
      <c r="L122" s="189"/>
      <c r="M122" s="190"/>
      <c r="N122" s="191"/>
      <c r="O122" s="191"/>
      <c r="P122" s="192">
        <f>SUM(P123:P130)</f>
        <v>0</v>
      </c>
      <c r="Q122" s="191"/>
      <c r="R122" s="192">
        <f>SUM(R123:R130)</f>
        <v>6.8456455800000002</v>
      </c>
      <c r="S122" s="191"/>
      <c r="T122" s="193">
        <f>SUM(T123:T130)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94" t="s">
        <v>76</v>
      </c>
      <c r="AT122" s="195" t="s">
        <v>70</v>
      </c>
      <c r="AU122" s="195" t="s">
        <v>76</v>
      </c>
      <c r="AY122" s="194" t="s">
        <v>114</v>
      </c>
      <c r="BK122" s="196">
        <f>SUM(BK123:BK130)</f>
        <v>0</v>
      </c>
    </row>
    <row r="123" s="2" customFormat="1" ht="16.5" customHeight="1">
      <c r="A123" s="40"/>
      <c r="B123" s="41"/>
      <c r="C123" s="199" t="s">
        <v>197</v>
      </c>
      <c r="D123" s="199" t="s">
        <v>116</v>
      </c>
      <c r="E123" s="200" t="s">
        <v>198</v>
      </c>
      <c r="F123" s="201" t="s">
        <v>199</v>
      </c>
      <c r="G123" s="202" t="s">
        <v>119</v>
      </c>
      <c r="H123" s="203">
        <v>20</v>
      </c>
      <c r="I123" s="204"/>
      <c r="J123" s="205">
        <f>ROUND(I123*H123,2)</f>
        <v>0</v>
      </c>
      <c r="K123" s="201" t="s">
        <v>19</v>
      </c>
      <c r="L123" s="46"/>
      <c r="M123" s="206" t="s">
        <v>19</v>
      </c>
      <c r="N123" s="207" t="s">
        <v>42</v>
      </c>
      <c r="O123" s="86"/>
      <c r="P123" s="208">
        <f>O123*H123</f>
        <v>0</v>
      </c>
      <c r="Q123" s="208">
        <v>0</v>
      </c>
      <c r="R123" s="208">
        <f>Q123*H123</f>
        <v>0</v>
      </c>
      <c r="S123" s="208">
        <v>0</v>
      </c>
      <c r="T123" s="209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0" t="s">
        <v>121</v>
      </c>
      <c r="AT123" s="210" t="s">
        <v>116</v>
      </c>
      <c r="AU123" s="210" t="s">
        <v>78</v>
      </c>
      <c r="AY123" s="19" t="s">
        <v>114</v>
      </c>
      <c r="BE123" s="211">
        <f>IF(N123="základní",J123,0)</f>
        <v>0</v>
      </c>
      <c r="BF123" s="211">
        <f>IF(N123="snížená",J123,0)</f>
        <v>0</v>
      </c>
      <c r="BG123" s="211">
        <f>IF(N123="zákl. přenesená",J123,0)</f>
        <v>0</v>
      </c>
      <c r="BH123" s="211">
        <f>IF(N123="sníž. přenesená",J123,0)</f>
        <v>0</v>
      </c>
      <c r="BI123" s="211">
        <f>IF(N123="nulová",J123,0)</f>
        <v>0</v>
      </c>
      <c r="BJ123" s="19" t="s">
        <v>76</v>
      </c>
      <c r="BK123" s="211">
        <f>ROUND(I123*H123,2)</f>
        <v>0</v>
      </c>
      <c r="BL123" s="19" t="s">
        <v>121</v>
      </c>
      <c r="BM123" s="210" t="s">
        <v>200</v>
      </c>
    </row>
    <row r="124" s="2" customFormat="1" ht="49.05" customHeight="1">
      <c r="A124" s="40"/>
      <c r="B124" s="41"/>
      <c r="C124" s="199" t="s">
        <v>201</v>
      </c>
      <c r="D124" s="199" t="s">
        <v>116</v>
      </c>
      <c r="E124" s="200" t="s">
        <v>202</v>
      </c>
      <c r="F124" s="201" t="s">
        <v>203</v>
      </c>
      <c r="G124" s="202" t="s">
        <v>119</v>
      </c>
      <c r="H124" s="203">
        <v>13.199999999999999</v>
      </c>
      <c r="I124" s="204"/>
      <c r="J124" s="205">
        <f>ROUND(I124*H124,2)</f>
        <v>0</v>
      </c>
      <c r="K124" s="201" t="s">
        <v>19</v>
      </c>
      <c r="L124" s="46"/>
      <c r="M124" s="206" t="s">
        <v>19</v>
      </c>
      <c r="N124" s="207" t="s">
        <v>42</v>
      </c>
      <c r="O124" s="86"/>
      <c r="P124" s="208">
        <f>O124*H124</f>
        <v>0</v>
      </c>
      <c r="Q124" s="208">
        <v>0.0070800000000000004</v>
      </c>
      <c r="R124" s="208">
        <f>Q124*H124</f>
        <v>0.093455999999999997</v>
      </c>
      <c r="S124" s="208">
        <v>0</v>
      </c>
      <c r="T124" s="209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0" t="s">
        <v>121</v>
      </c>
      <c r="AT124" s="210" t="s">
        <v>116</v>
      </c>
      <c r="AU124" s="210" t="s">
        <v>78</v>
      </c>
      <c r="AY124" s="19" t="s">
        <v>114</v>
      </c>
      <c r="BE124" s="211">
        <f>IF(N124="základní",J124,0)</f>
        <v>0</v>
      </c>
      <c r="BF124" s="211">
        <f>IF(N124="snížená",J124,0)</f>
        <v>0</v>
      </c>
      <c r="BG124" s="211">
        <f>IF(N124="zákl. přenesená",J124,0)</f>
        <v>0</v>
      </c>
      <c r="BH124" s="211">
        <f>IF(N124="sníž. přenesená",J124,0)</f>
        <v>0</v>
      </c>
      <c r="BI124" s="211">
        <f>IF(N124="nulová",J124,0)</f>
        <v>0</v>
      </c>
      <c r="BJ124" s="19" t="s">
        <v>76</v>
      </c>
      <c r="BK124" s="211">
        <f>ROUND(I124*H124,2)</f>
        <v>0</v>
      </c>
      <c r="BL124" s="19" t="s">
        <v>121</v>
      </c>
      <c r="BM124" s="210" t="s">
        <v>204</v>
      </c>
    </row>
    <row r="125" s="2" customFormat="1" ht="44.25" customHeight="1">
      <c r="A125" s="40"/>
      <c r="B125" s="41"/>
      <c r="C125" s="199" t="s">
        <v>205</v>
      </c>
      <c r="D125" s="199" t="s">
        <v>116</v>
      </c>
      <c r="E125" s="200" t="s">
        <v>206</v>
      </c>
      <c r="F125" s="201" t="s">
        <v>207</v>
      </c>
      <c r="G125" s="202" t="s">
        <v>193</v>
      </c>
      <c r="H125" s="203">
        <v>0.053999999999999999</v>
      </c>
      <c r="I125" s="204"/>
      <c r="J125" s="205">
        <f>ROUND(I125*H125,2)</f>
        <v>0</v>
      </c>
      <c r="K125" s="201" t="s">
        <v>120</v>
      </c>
      <c r="L125" s="46"/>
      <c r="M125" s="206" t="s">
        <v>19</v>
      </c>
      <c r="N125" s="207" t="s">
        <v>42</v>
      </c>
      <c r="O125" s="86"/>
      <c r="P125" s="208">
        <f>O125*H125</f>
        <v>0</v>
      </c>
      <c r="Q125" s="208">
        <v>1.06277</v>
      </c>
      <c r="R125" s="208">
        <f>Q125*H125</f>
        <v>0.057389579999999996</v>
      </c>
      <c r="S125" s="208">
        <v>0</v>
      </c>
      <c r="T125" s="209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0" t="s">
        <v>121</v>
      </c>
      <c r="AT125" s="210" t="s">
        <v>116</v>
      </c>
      <c r="AU125" s="210" t="s">
        <v>78</v>
      </c>
      <c r="AY125" s="19" t="s">
        <v>114</v>
      </c>
      <c r="BE125" s="211">
        <f>IF(N125="základní",J125,0)</f>
        <v>0</v>
      </c>
      <c r="BF125" s="211">
        <f>IF(N125="snížená",J125,0)</f>
        <v>0</v>
      </c>
      <c r="BG125" s="211">
        <f>IF(N125="zákl. přenesená",J125,0)</f>
        <v>0</v>
      </c>
      <c r="BH125" s="211">
        <f>IF(N125="sníž. přenesená",J125,0)</f>
        <v>0</v>
      </c>
      <c r="BI125" s="211">
        <f>IF(N125="nulová",J125,0)</f>
        <v>0</v>
      </c>
      <c r="BJ125" s="19" t="s">
        <v>76</v>
      </c>
      <c r="BK125" s="211">
        <f>ROUND(I125*H125,2)</f>
        <v>0</v>
      </c>
      <c r="BL125" s="19" t="s">
        <v>121</v>
      </c>
      <c r="BM125" s="210" t="s">
        <v>208</v>
      </c>
    </row>
    <row r="126" s="2" customFormat="1">
      <c r="A126" s="40"/>
      <c r="B126" s="41"/>
      <c r="C126" s="42"/>
      <c r="D126" s="212" t="s">
        <v>123</v>
      </c>
      <c r="E126" s="42"/>
      <c r="F126" s="213" t="s">
        <v>209</v>
      </c>
      <c r="G126" s="42"/>
      <c r="H126" s="42"/>
      <c r="I126" s="214"/>
      <c r="J126" s="42"/>
      <c r="K126" s="42"/>
      <c r="L126" s="46"/>
      <c r="M126" s="215"/>
      <c r="N126" s="216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123</v>
      </c>
      <c r="AU126" s="19" t="s">
        <v>78</v>
      </c>
    </row>
    <row r="127" s="13" customFormat="1">
      <c r="A127" s="13"/>
      <c r="B127" s="217"/>
      <c r="C127" s="218"/>
      <c r="D127" s="219" t="s">
        <v>149</v>
      </c>
      <c r="E127" s="220" t="s">
        <v>19</v>
      </c>
      <c r="F127" s="221" t="s">
        <v>210</v>
      </c>
      <c r="G127" s="218"/>
      <c r="H127" s="222">
        <v>0.053999999999999999</v>
      </c>
      <c r="I127" s="223"/>
      <c r="J127" s="218"/>
      <c r="K127" s="218"/>
      <c r="L127" s="224"/>
      <c r="M127" s="225"/>
      <c r="N127" s="226"/>
      <c r="O127" s="226"/>
      <c r="P127" s="226"/>
      <c r="Q127" s="226"/>
      <c r="R127" s="226"/>
      <c r="S127" s="226"/>
      <c r="T127" s="227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28" t="s">
        <v>149</v>
      </c>
      <c r="AU127" s="228" t="s">
        <v>78</v>
      </c>
      <c r="AV127" s="13" t="s">
        <v>78</v>
      </c>
      <c r="AW127" s="13" t="s">
        <v>33</v>
      </c>
      <c r="AX127" s="13" t="s">
        <v>76</v>
      </c>
      <c r="AY127" s="228" t="s">
        <v>114</v>
      </c>
    </row>
    <row r="128" s="2" customFormat="1" ht="33" customHeight="1">
      <c r="A128" s="40"/>
      <c r="B128" s="41"/>
      <c r="C128" s="199" t="s">
        <v>211</v>
      </c>
      <c r="D128" s="199" t="s">
        <v>116</v>
      </c>
      <c r="E128" s="200" t="s">
        <v>212</v>
      </c>
      <c r="F128" s="201" t="s">
        <v>213</v>
      </c>
      <c r="G128" s="202" t="s">
        <v>214</v>
      </c>
      <c r="H128" s="203">
        <v>72</v>
      </c>
      <c r="I128" s="204"/>
      <c r="J128" s="205">
        <f>ROUND(I128*H128,2)</f>
        <v>0</v>
      </c>
      <c r="K128" s="201" t="s">
        <v>120</v>
      </c>
      <c r="L128" s="46"/>
      <c r="M128" s="206" t="s">
        <v>19</v>
      </c>
      <c r="N128" s="207" t="s">
        <v>42</v>
      </c>
      <c r="O128" s="86"/>
      <c r="P128" s="208">
        <f>O128*H128</f>
        <v>0</v>
      </c>
      <c r="Q128" s="208">
        <v>0.03465</v>
      </c>
      <c r="R128" s="208">
        <f>Q128*H128</f>
        <v>2.4948000000000001</v>
      </c>
      <c r="S128" s="208">
        <v>0</v>
      </c>
      <c r="T128" s="20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0" t="s">
        <v>121</v>
      </c>
      <c r="AT128" s="210" t="s">
        <v>116</v>
      </c>
      <c r="AU128" s="210" t="s">
        <v>78</v>
      </c>
      <c r="AY128" s="19" t="s">
        <v>114</v>
      </c>
      <c r="BE128" s="211">
        <f>IF(N128="základní",J128,0)</f>
        <v>0</v>
      </c>
      <c r="BF128" s="211">
        <f>IF(N128="snížená",J128,0)</f>
        <v>0</v>
      </c>
      <c r="BG128" s="211">
        <f>IF(N128="zákl. přenesená",J128,0)</f>
        <v>0</v>
      </c>
      <c r="BH128" s="211">
        <f>IF(N128="sníž. přenesená",J128,0)</f>
        <v>0</v>
      </c>
      <c r="BI128" s="211">
        <f>IF(N128="nulová",J128,0)</f>
        <v>0</v>
      </c>
      <c r="BJ128" s="19" t="s">
        <v>76</v>
      </c>
      <c r="BK128" s="211">
        <f>ROUND(I128*H128,2)</f>
        <v>0</v>
      </c>
      <c r="BL128" s="19" t="s">
        <v>121</v>
      </c>
      <c r="BM128" s="210" t="s">
        <v>215</v>
      </c>
    </row>
    <row r="129" s="2" customFormat="1">
      <c r="A129" s="40"/>
      <c r="B129" s="41"/>
      <c r="C129" s="42"/>
      <c r="D129" s="212" t="s">
        <v>123</v>
      </c>
      <c r="E129" s="42"/>
      <c r="F129" s="213" t="s">
        <v>216</v>
      </c>
      <c r="G129" s="42"/>
      <c r="H129" s="42"/>
      <c r="I129" s="214"/>
      <c r="J129" s="42"/>
      <c r="K129" s="42"/>
      <c r="L129" s="46"/>
      <c r="M129" s="215"/>
      <c r="N129" s="216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123</v>
      </c>
      <c r="AU129" s="19" t="s">
        <v>78</v>
      </c>
    </row>
    <row r="130" s="2" customFormat="1" ht="16.5" customHeight="1">
      <c r="A130" s="40"/>
      <c r="B130" s="41"/>
      <c r="C130" s="250" t="s">
        <v>217</v>
      </c>
      <c r="D130" s="250" t="s">
        <v>218</v>
      </c>
      <c r="E130" s="251" t="s">
        <v>219</v>
      </c>
      <c r="F130" s="252" t="s">
        <v>220</v>
      </c>
      <c r="G130" s="253" t="s">
        <v>221</v>
      </c>
      <c r="H130" s="254">
        <v>42</v>
      </c>
      <c r="I130" s="255"/>
      <c r="J130" s="256">
        <f>ROUND(I130*H130,2)</f>
        <v>0</v>
      </c>
      <c r="K130" s="252" t="s">
        <v>19</v>
      </c>
      <c r="L130" s="257"/>
      <c r="M130" s="258" t="s">
        <v>19</v>
      </c>
      <c r="N130" s="259" t="s">
        <v>42</v>
      </c>
      <c r="O130" s="86"/>
      <c r="P130" s="208">
        <f>O130*H130</f>
        <v>0</v>
      </c>
      <c r="Q130" s="208">
        <v>0.10000000000000001</v>
      </c>
      <c r="R130" s="208">
        <f>Q130*H130</f>
        <v>4.2000000000000002</v>
      </c>
      <c r="S130" s="208">
        <v>0</v>
      </c>
      <c r="T130" s="20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0" t="s">
        <v>155</v>
      </c>
      <c r="AT130" s="210" t="s">
        <v>218</v>
      </c>
      <c r="AU130" s="210" t="s">
        <v>78</v>
      </c>
      <c r="AY130" s="19" t="s">
        <v>114</v>
      </c>
      <c r="BE130" s="211">
        <f>IF(N130="základní",J130,0)</f>
        <v>0</v>
      </c>
      <c r="BF130" s="211">
        <f>IF(N130="snížená",J130,0)</f>
        <v>0</v>
      </c>
      <c r="BG130" s="211">
        <f>IF(N130="zákl. přenesená",J130,0)</f>
        <v>0</v>
      </c>
      <c r="BH130" s="211">
        <f>IF(N130="sníž. přenesená",J130,0)</f>
        <v>0</v>
      </c>
      <c r="BI130" s="211">
        <f>IF(N130="nulová",J130,0)</f>
        <v>0</v>
      </c>
      <c r="BJ130" s="19" t="s">
        <v>76</v>
      </c>
      <c r="BK130" s="211">
        <f>ROUND(I130*H130,2)</f>
        <v>0</v>
      </c>
      <c r="BL130" s="19" t="s">
        <v>121</v>
      </c>
      <c r="BM130" s="210" t="s">
        <v>222</v>
      </c>
    </row>
    <row r="131" s="12" customFormat="1" ht="22.8" customHeight="1">
      <c r="A131" s="12"/>
      <c r="B131" s="183"/>
      <c r="C131" s="184"/>
      <c r="D131" s="185" t="s">
        <v>70</v>
      </c>
      <c r="E131" s="197" t="s">
        <v>139</v>
      </c>
      <c r="F131" s="197" t="s">
        <v>223</v>
      </c>
      <c r="G131" s="184"/>
      <c r="H131" s="184"/>
      <c r="I131" s="187"/>
      <c r="J131" s="198">
        <f>BK131</f>
        <v>0</v>
      </c>
      <c r="K131" s="184"/>
      <c r="L131" s="189"/>
      <c r="M131" s="190"/>
      <c r="N131" s="191"/>
      <c r="O131" s="191"/>
      <c r="P131" s="192">
        <f>SUM(P132:P133)</f>
        <v>0</v>
      </c>
      <c r="Q131" s="191"/>
      <c r="R131" s="192">
        <f>SUM(R132:R133)</f>
        <v>1.03725</v>
      </c>
      <c r="S131" s="191"/>
      <c r="T131" s="193">
        <f>SUM(T132:T133)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94" t="s">
        <v>76</v>
      </c>
      <c r="AT131" s="195" t="s">
        <v>70</v>
      </c>
      <c r="AU131" s="195" t="s">
        <v>76</v>
      </c>
      <c r="AY131" s="194" t="s">
        <v>114</v>
      </c>
      <c r="BK131" s="196">
        <f>SUM(BK132:BK133)</f>
        <v>0</v>
      </c>
    </row>
    <row r="132" s="2" customFormat="1" ht="24.15" customHeight="1">
      <c r="A132" s="40"/>
      <c r="B132" s="41"/>
      <c r="C132" s="199" t="s">
        <v>7</v>
      </c>
      <c r="D132" s="199" t="s">
        <v>116</v>
      </c>
      <c r="E132" s="200" t="s">
        <v>224</v>
      </c>
      <c r="F132" s="201" t="s">
        <v>225</v>
      </c>
      <c r="G132" s="202" t="s">
        <v>119</v>
      </c>
      <c r="H132" s="203">
        <v>5</v>
      </c>
      <c r="I132" s="204"/>
      <c r="J132" s="205">
        <f>ROUND(I132*H132,2)</f>
        <v>0</v>
      </c>
      <c r="K132" s="201" t="s">
        <v>120</v>
      </c>
      <c r="L132" s="46"/>
      <c r="M132" s="206" t="s">
        <v>19</v>
      </c>
      <c r="N132" s="207" t="s">
        <v>42</v>
      </c>
      <c r="O132" s="86"/>
      <c r="P132" s="208">
        <f>O132*H132</f>
        <v>0</v>
      </c>
      <c r="Q132" s="208">
        <v>0.20745</v>
      </c>
      <c r="R132" s="208">
        <f>Q132*H132</f>
        <v>1.03725</v>
      </c>
      <c r="S132" s="208">
        <v>0</v>
      </c>
      <c r="T132" s="20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0" t="s">
        <v>121</v>
      </c>
      <c r="AT132" s="210" t="s">
        <v>116</v>
      </c>
      <c r="AU132" s="210" t="s">
        <v>78</v>
      </c>
      <c r="AY132" s="19" t="s">
        <v>114</v>
      </c>
      <c r="BE132" s="211">
        <f>IF(N132="základní",J132,0)</f>
        <v>0</v>
      </c>
      <c r="BF132" s="211">
        <f>IF(N132="snížená",J132,0)</f>
        <v>0</v>
      </c>
      <c r="BG132" s="211">
        <f>IF(N132="zákl. přenesená",J132,0)</f>
        <v>0</v>
      </c>
      <c r="BH132" s="211">
        <f>IF(N132="sníž. přenesená",J132,0)</f>
        <v>0</v>
      </c>
      <c r="BI132" s="211">
        <f>IF(N132="nulová",J132,0)</f>
        <v>0</v>
      </c>
      <c r="BJ132" s="19" t="s">
        <v>76</v>
      </c>
      <c r="BK132" s="211">
        <f>ROUND(I132*H132,2)</f>
        <v>0</v>
      </c>
      <c r="BL132" s="19" t="s">
        <v>121</v>
      </c>
      <c r="BM132" s="210" t="s">
        <v>226</v>
      </c>
    </row>
    <row r="133" s="2" customFormat="1">
      <c r="A133" s="40"/>
      <c r="B133" s="41"/>
      <c r="C133" s="42"/>
      <c r="D133" s="212" t="s">
        <v>123</v>
      </c>
      <c r="E133" s="42"/>
      <c r="F133" s="213" t="s">
        <v>227</v>
      </c>
      <c r="G133" s="42"/>
      <c r="H133" s="42"/>
      <c r="I133" s="214"/>
      <c r="J133" s="42"/>
      <c r="K133" s="42"/>
      <c r="L133" s="46"/>
      <c r="M133" s="215"/>
      <c r="N133" s="216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123</v>
      </c>
      <c r="AU133" s="19" t="s">
        <v>78</v>
      </c>
    </row>
    <row r="134" s="12" customFormat="1" ht="22.8" customHeight="1">
      <c r="A134" s="12"/>
      <c r="B134" s="183"/>
      <c r="C134" s="184"/>
      <c r="D134" s="185" t="s">
        <v>70</v>
      </c>
      <c r="E134" s="197" t="s">
        <v>159</v>
      </c>
      <c r="F134" s="197" t="s">
        <v>228</v>
      </c>
      <c r="G134" s="184"/>
      <c r="H134" s="184"/>
      <c r="I134" s="187"/>
      <c r="J134" s="198">
        <f>BK134</f>
        <v>0</v>
      </c>
      <c r="K134" s="184"/>
      <c r="L134" s="189"/>
      <c r="M134" s="190"/>
      <c r="N134" s="191"/>
      <c r="O134" s="191"/>
      <c r="P134" s="192">
        <f>SUM(P135:P147)</f>
        <v>0</v>
      </c>
      <c r="Q134" s="191"/>
      <c r="R134" s="192">
        <f>SUM(R135:R147)</f>
        <v>0</v>
      </c>
      <c r="S134" s="191"/>
      <c r="T134" s="193">
        <f>SUM(T135:T147)</f>
        <v>39.153999999999996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94" t="s">
        <v>76</v>
      </c>
      <c r="AT134" s="195" t="s">
        <v>70</v>
      </c>
      <c r="AU134" s="195" t="s">
        <v>76</v>
      </c>
      <c r="AY134" s="194" t="s">
        <v>114</v>
      </c>
      <c r="BK134" s="196">
        <f>SUM(BK135:BK147)</f>
        <v>0</v>
      </c>
    </row>
    <row r="135" s="2" customFormat="1" ht="16.5" customHeight="1">
      <c r="A135" s="40"/>
      <c r="B135" s="41"/>
      <c r="C135" s="199" t="s">
        <v>229</v>
      </c>
      <c r="D135" s="199" t="s">
        <v>116</v>
      </c>
      <c r="E135" s="200" t="s">
        <v>230</v>
      </c>
      <c r="F135" s="201" t="s">
        <v>231</v>
      </c>
      <c r="G135" s="202" t="s">
        <v>127</v>
      </c>
      <c r="H135" s="203">
        <v>1.6000000000000001</v>
      </c>
      <c r="I135" s="204"/>
      <c r="J135" s="205">
        <f>ROUND(I135*H135,2)</f>
        <v>0</v>
      </c>
      <c r="K135" s="201" t="s">
        <v>120</v>
      </c>
      <c r="L135" s="46"/>
      <c r="M135" s="206" t="s">
        <v>19</v>
      </c>
      <c r="N135" s="207" t="s">
        <v>42</v>
      </c>
      <c r="O135" s="86"/>
      <c r="P135" s="208">
        <f>O135*H135</f>
        <v>0</v>
      </c>
      <c r="Q135" s="208">
        <v>0</v>
      </c>
      <c r="R135" s="208">
        <f>Q135*H135</f>
        <v>0</v>
      </c>
      <c r="S135" s="208">
        <v>2</v>
      </c>
      <c r="T135" s="209">
        <f>S135*H135</f>
        <v>3.2000000000000002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0" t="s">
        <v>121</v>
      </c>
      <c r="AT135" s="210" t="s">
        <v>116</v>
      </c>
      <c r="AU135" s="210" t="s">
        <v>78</v>
      </c>
      <c r="AY135" s="19" t="s">
        <v>114</v>
      </c>
      <c r="BE135" s="211">
        <f>IF(N135="základní",J135,0)</f>
        <v>0</v>
      </c>
      <c r="BF135" s="211">
        <f>IF(N135="snížená",J135,0)</f>
        <v>0</v>
      </c>
      <c r="BG135" s="211">
        <f>IF(N135="zákl. přenesená",J135,0)</f>
        <v>0</v>
      </c>
      <c r="BH135" s="211">
        <f>IF(N135="sníž. přenesená",J135,0)</f>
        <v>0</v>
      </c>
      <c r="BI135" s="211">
        <f>IF(N135="nulová",J135,0)</f>
        <v>0</v>
      </c>
      <c r="BJ135" s="19" t="s">
        <v>76</v>
      </c>
      <c r="BK135" s="211">
        <f>ROUND(I135*H135,2)</f>
        <v>0</v>
      </c>
      <c r="BL135" s="19" t="s">
        <v>121</v>
      </c>
      <c r="BM135" s="210" t="s">
        <v>232</v>
      </c>
    </row>
    <row r="136" s="2" customFormat="1">
      <c r="A136" s="40"/>
      <c r="B136" s="41"/>
      <c r="C136" s="42"/>
      <c r="D136" s="212" t="s">
        <v>123</v>
      </c>
      <c r="E136" s="42"/>
      <c r="F136" s="213" t="s">
        <v>233</v>
      </c>
      <c r="G136" s="42"/>
      <c r="H136" s="42"/>
      <c r="I136" s="214"/>
      <c r="J136" s="42"/>
      <c r="K136" s="42"/>
      <c r="L136" s="46"/>
      <c r="M136" s="215"/>
      <c r="N136" s="216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123</v>
      </c>
      <c r="AU136" s="19" t="s">
        <v>78</v>
      </c>
    </row>
    <row r="137" s="2" customFormat="1" ht="16.5" customHeight="1">
      <c r="A137" s="40"/>
      <c r="B137" s="41"/>
      <c r="C137" s="199" t="s">
        <v>234</v>
      </c>
      <c r="D137" s="199" t="s">
        <v>116</v>
      </c>
      <c r="E137" s="200" t="s">
        <v>235</v>
      </c>
      <c r="F137" s="201" t="s">
        <v>236</v>
      </c>
      <c r="G137" s="202" t="s">
        <v>127</v>
      </c>
      <c r="H137" s="203">
        <v>1.2</v>
      </c>
      <c r="I137" s="204"/>
      <c r="J137" s="205">
        <f>ROUND(I137*H137,2)</f>
        <v>0</v>
      </c>
      <c r="K137" s="201" t="s">
        <v>120</v>
      </c>
      <c r="L137" s="46"/>
      <c r="M137" s="206" t="s">
        <v>19</v>
      </c>
      <c r="N137" s="207" t="s">
        <v>42</v>
      </c>
      <c r="O137" s="86"/>
      <c r="P137" s="208">
        <f>O137*H137</f>
        <v>0</v>
      </c>
      <c r="Q137" s="208">
        <v>0</v>
      </c>
      <c r="R137" s="208">
        <f>Q137*H137</f>
        <v>0</v>
      </c>
      <c r="S137" s="208">
        <v>2.3999999999999999</v>
      </c>
      <c r="T137" s="209">
        <f>S137*H137</f>
        <v>2.8799999999999999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0" t="s">
        <v>121</v>
      </c>
      <c r="AT137" s="210" t="s">
        <v>116</v>
      </c>
      <c r="AU137" s="210" t="s">
        <v>78</v>
      </c>
      <c r="AY137" s="19" t="s">
        <v>114</v>
      </c>
      <c r="BE137" s="211">
        <f>IF(N137="základní",J137,0)</f>
        <v>0</v>
      </c>
      <c r="BF137" s="211">
        <f>IF(N137="snížená",J137,0)</f>
        <v>0</v>
      </c>
      <c r="BG137" s="211">
        <f>IF(N137="zákl. přenesená",J137,0)</f>
        <v>0</v>
      </c>
      <c r="BH137" s="211">
        <f>IF(N137="sníž. přenesená",J137,0)</f>
        <v>0</v>
      </c>
      <c r="BI137" s="211">
        <f>IF(N137="nulová",J137,0)</f>
        <v>0</v>
      </c>
      <c r="BJ137" s="19" t="s">
        <v>76</v>
      </c>
      <c r="BK137" s="211">
        <f>ROUND(I137*H137,2)</f>
        <v>0</v>
      </c>
      <c r="BL137" s="19" t="s">
        <v>121</v>
      </c>
      <c r="BM137" s="210" t="s">
        <v>237</v>
      </c>
    </row>
    <row r="138" s="2" customFormat="1">
      <c r="A138" s="40"/>
      <c r="B138" s="41"/>
      <c r="C138" s="42"/>
      <c r="D138" s="212" t="s">
        <v>123</v>
      </c>
      <c r="E138" s="42"/>
      <c r="F138" s="213" t="s">
        <v>238</v>
      </c>
      <c r="G138" s="42"/>
      <c r="H138" s="42"/>
      <c r="I138" s="214"/>
      <c r="J138" s="42"/>
      <c r="K138" s="42"/>
      <c r="L138" s="46"/>
      <c r="M138" s="215"/>
      <c r="N138" s="216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123</v>
      </c>
      <c r="AU138" s="19" t="s">
        <v>78</v>
      </c>
    </row>
    <row r="139" s="2" customFormat="1" ht="16.5" customHeight="1">
      <c r="A139" s="40"/>
      <c r="B139" s="41"/>
      <c r="C139" s="199" t="s">
        <v>239</v>
      </c>
      <c r="D139" s="199" t="s">
        <v>116</v>
      </c>
      <c r="E139" s="200" t="s">
        <v>240</v>
      </c>
      <c r="F139" s="201" t="s">
        <v>241</v>
      </c>
      <c r="G139" s="202" t="s">
        <v>214</v>
      </c>
      <c r="H139" s="203">
        <v>68</v>
      </c>
      <c r="I139" s="204"/>
      <c r="J139" s="205">
        <f>ROUND(I139*H139,2)</f>
        <v>0</v>
      </c>
      <c r="K139" s="201" t="s">
        <v>120</v>
      </c>
      <c r="L139" s="46"/>
      <c r="M139" s="206" t="s">
        <v>19</v>
      </c>
      <c r="N139" s="207" t="s">
        <v>42</v>
      </c>
      <c r="O139" s="86"/>
      <c r="P139" s="208">
        <f>O139*H139</f>
        <v>0</v>
      </c>
      <c r="Q139" s="208">
        <v>0</v>
      </c>
      <c r="R139" s="208">
        <f>Q139*H139</f>
        <v>0</v>
      </c>
      <c r="S139" s="208">
        <v>0.112</v>
      </c>
      <c r="T139" s="209">
        <f>S139*H139</f>
        <v>7.6160000000000005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0" t="s">
        <v>121</v>
      </c>
      <c r="AT139" s="210" t="s">
        <v>116</v>
      </c>
      <c r="AU139" s="210" t="s">
        <v>78</v>
      </c>
      <c r="AY139" s="19" t="s">
        <v>114</v>
      </c>
      <c r="BE139" s="211">
        <f>IF(N139="základní",J139,0)</f>
        <v>0</v>
      </c>
      <c r="BF139" s="211">
        <f>IF(N139="snížená",J139,0)</f>
        <v>0</v>
      </c>
      <c r="BG139" s="211">
        <f>IF(N139="zákl. přenesená",J139,0)</f>
        <v>0</v>
      </c>
      <c r="BH139" s="211">
        <f>IF(N139="sníž. přenesená",J139,0)</f>
        <v>0</v>
      </c>
      <c r="BI139" s="211">
        <f>IF(N139="nulová",J139,0)</f>
        <v>0</v>
      </c>
      <c r="BJ139" s="19" t="s">
        <v>76</v>
      </c>
      <c r="BK139" s="211">
        <f>ROUND(I139*H139,2)</f>
        <v>0</v>
      </c>
      <c r="BL139" s="19" t="s">
        <v>121</v>
      </c>
      <c r="BM139" s="210" t="s">
        <v>242</v>
      </c>
    </row>
    <row r="140" s="2" customFormat="1">
      <c r="A140" s="40"/>
      <c r="B140" s="41"/>
      <c r="C140" s="42"/>
      <c r="D140" s="212" t="s">
        <v>123</v>
      </c>
      <c r="E140" s="42"/>
      <c r="F140" s="213" t="s">
        <v>243</v>
      </c>
      <c r="G140" s="42"/>
      <c r="H140" s="42"/>
      <c r="I140" s="214"/>
      <c r="J140" s="42"/>
      <c r="K140" s="42"/>
      <c r="L140" s="46"/>
      <c r="M140" s="215"/>
      <c r="N140" s="216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123</v>
      </c>
      <c r="AU140" s="19" t="s">
        <v>78</v>
      </c>
    </row>
    <row r="141" s="2" customFormat="1" ht="16.5" customHeight="1">
      <c r="A141" s="40"/>
      <c r="B141" s="41"/>
      <c r="C141" s="199" t="s">
        <v>244</v>
      </c>
      <c r="D141" s="199" t="s">
        <v>116</v>
      </c>
      <c r="E141" s="200" t="s">
        <v>245</v>
      </c>
      <c r="F141" s="201" t="s">
        <v>246</v>
      </c>
      <c r="G141" s="202" t="s">
        <v>127</v>
      </c>
      <c r="H141" s="203">
        <v>2</v>
      </c>
      <c r="I141" s="204"/>
      <c r="J141" s="205">
        <f>ROUND(I141*H141,2)</f>
        <v>0</v>
      </c>
      <c r="K141" s="201" t="s">
        <v>120</v>
      </c>
      <c r="L141" s="46"/>
      <c r="M141" s="206" t="s">
        <v>19</v>
      </c>
      <c r="N141" s="207" t="s">
        <v>42</v>
      </c>
      <c r="O141" s="86"/>
      <c r="P141" s="208">
        <f>O141*H141</f>
        <v>0</v>
      </c>
      <c r="Q141" s="208">
        <v>0</v>
      </c>
      <c r="R141" s="208">
        <f>Q141*H141</f>
        <v>0</v>
      </c>
      <c r="S141" s="208">
        <v>2.2000000000000002</v>
      </c>
      <c r="T141" s="209">
        <f>S141*H141</f>
        <v>4.4000000000000004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0" t="s">
        <v>121</v>
      </c>
      <c r="AT141" s="210" t="s">
        <v>116</v>
      </c>
      <c r="AU141" s="210" t="s">
        <v>78</v>
      </c>
      <c r="AY141" s="19" t="s">
        <v>114</v>
      </c>
      <c r="BE141" s="211">
        <f>IF(N141="základní",J141,0)</f>
        <v>0</v>
      </c>
      <c r="BF141" s="211">
        <f>IF(N141="snížená",J141,0)</f>
        <v>0</v>
      </c>
      <c r="BG141" s="211">
        <f>IF(N141="zákl. přenesená",J141,0)</f>
        <v>0</v>
      </c>
      <c r="BH141" s="211">
        <f>IF(N141="sníž. přenesená",J141,0)</f>
        <v>0</v>
      </c>
      <c r="BI141" s="211">
        <f>IF(N141="nulová",J141,0)</f>
        <v>0</v>
      </c>
      <c r="BJ141" s="19" t="s">
        <v>76</v>
      </c>
      <c r="BK141" s="211">
        <f>ROUND(I141*H141,2)</f>
        <v>0</v>
      </c>
      <c r="BL141" s="19" t="s">
        <v>121</v>
      </c>
      <c r="BM141" s="210" t="s">
        <v>247</v>
      </c>
    </row>
    <row r="142" s="2" customFormat="1">
      <c r="A142" s="40"/>
      <c r="B142" s="41"/>
      <c r="C142" s="42"/>
      <c r="D142" s="212" t="s">
        <v>123</v>
      </c>
      <c r="E142" s="42"/>
      <c r="F142" s="213" t="s">
        <v>248</v>
      </c>
      <c r="G142" s="42"/>
      <c r="H142" s="42"/>
      <c r="I142" s="214"/>
      <c r="J142" s="42"/>
      <c r="K142" s="42"/>
      <c r="L142" s="46"/>
      <c r="M142" s="215"/>
      <c r="N142" s="216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123</v>
      </c>
      <c r="AU142" s="19" t="s">
        <v>78</v>
      </c>
    </row>
    <row r="143" s="2" customFormat="1" ht="21.75" customHeight="1">
      <c r="A143" s="40"/>
      <c r="B143" s="41"/>
      <c r="C143" s="199" t="s">
        <v>249</v>
      </c>
      <c r="D143" s="199" t="s">
        <v>116</v>
      </c>
      <c r="E143" s="200" t="s">
        <v>250</v>
      </c>
      <c r="F143" s="201" t="s">
        <v>251</v>
      </c>
      <c r="G143" s="202" t="s">
        <v>127</v>
      </c>
      <c r="H143" s="203">
        <v>2</v>
      </c>
      <c r="I143" s="204"/>
      <c r="J143" s="205">
        <f>ROUND(I143*H143,2)</f>
        <v>0</v>
      </c>
      <c r="K143" s="201" t="s">
        <v>120</v>
      </c>
      <c r="L143" s="46"/>
      <c r="M143" s="206" t="s">
        <v>19</v>
      </c>
      <c r="N143" s="207" t="s">
        <v>42</v>
      </c>
      <c r="O143" s="86"/>
      <c r="P143" s="208">
        <f>O143*H143</f>
        <v>0</v>
      </c>
      <c r="Q143" s="208">
        <v>0</v>
      </c>
      <c r="R143" s="208">
        <f>Q143*H143</f>
        <v>0</v>
      </c>
      <c r="S143" s="208">
        <v>0.029000000000000001</v>
      </c>
      <c r="T143" s="209">
        <f>S143*H143</f>
        <v>0.058000000000000003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0" t="s">
        <v>121</v>
      </c>
      <c r="AT143" s="210" t="s">
        <v>116</v>
      </c>
      <c r="AU143" s="210" t="s">
        <v>78</v>
      </c>
      <c r="AY143" s="19" t="s">
        <v>114</v>
      </c>
      <c r="BE143" s="211">
        <f>IF(N143="základní",J143,0)</f>
        <v>0</v>
      </c>
      <c r="BF143" s="211">
        <f>IF(N143="snížená",J143,0)</f>
        <v>0</v>
      </c>
      <c r="BG143" s="211">
        <f>IF(N143="zákl. přenesená",J143,0)</f>
        <v>0</v>
      </c>
      <c r="BH143" s="211">
        <f>IF(N143="sníž. přenesená",J143,0)</f>
        <v>0</v>
      </c>
      <c r="BI143" s="211">
        <f>IF(N143="nulová",J143,0)</f>
        <v>0</v>
      </c>
      <c r="BJ143" s="19" t="s">
        <v>76</v>
      </c>
      <c r="BK143" s="211">
        <f>ROUND(I143*H143,2)</f>
        <v>0</v>
      </c>
      <c r="BL143" s="19" t="s">
        <v>121</v>
      </c>
      <c r="BM143" s="210" t="s">
        <v>252</v>
      </c>
    </row>
    <row r="144" s="2" customFormat="1">
      <c r="A144" s="40"/>
      <c r="B144" s="41"/>
      <c r="C144" s="42"/>
      <c r="D144" s="212" t="s">
        <v>123</v>
      </c>
      <c r="E144" s="42"/>
      <c r="F144" s="213" t="s">
        <v>253</v>
      </c>
      <c r="G144" s="42"/>
      <c r="H144" s="42"/>
      <c r="I144" s="214"/>
      <c r="J144" s="42"/>
      <c r="K144" s="42"/>
      <c r="L144" s="46"/>
      <c r="M144" s="215"/>
      <c r="N144" s="216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123</v>
      </c>
      <c r="AU144" s="19" t="s">
        <v>78</v>
      </c>
    </row>
    <row r="145" s="2" customFormat="1" ht="21.75" customHeight="1">
      <c r="A145" s="40"/>
      <c r="B145" s="41"/>
      <c r="C145" s="199" t="s">
        <v>254</v>
      </c>
      <c r="D145" s="199" t="s">
        <v>116</v>
      </c>
      <c r="E145" s="200" t="s">
        <v>255</v>
      </c>
      <c r="F145" s="201" t="s">
        <v>256</v>
      </c>
      <c r="G145" s="202" t="s">
        <v>127</v>
      </c>
      <c r="H145" s="203">
        <v>15</v>
      </c>
      <c r="I145" s="204"/>
      <c r="J145" s="205">
        <f>ROUND(I145*H145,2)</f>
        <v>0</v>
      </c>
      <c r="K145" s="201" t="s">
        <v>120</v>
      </c>
      <c r="L145" s="46"/>
      <c r="M145" s="206" t="s">
        <v>19</v>
      </c>
      <c r="N145" s="207" t="s">
        <v>42</v>
      </c>
      <c r="O145" s="86"/>
      <c r="P145" s="208">
        <f>O145*H145</f>
        <v>0</v>
      </c>
      <c r="Q145" s="208">
        <v>0</v>
      </c>
      <c r="R145" s="208">
        <f>Q145*H145</f>
        <v>0</v>
      </c>
      <c r="S145" s="208">
        <v>1.3999999999999999</v>
      </c>
      <c r="T145" s="209">
        <f>S145*H145</f>
        <v>21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0" t="s">
        <v>121</v>
      </c>
      <c r="AT145" s="210" t="s">
        <v>116</v>
      </c>
      <c r="AU145" s="210" t="s">
        <v>78</v>
      </c>
      <c r="AY145" s="19" t="s">
        <v>114</v>
      </c>
      <c r="BE145" s="211">
        <f>IF(N145="základní",J145,0)</f>
        <v>0</v>
      </c>
      <c r="BF145" s="211">
        <f>IF(N145="snížená",J145,0)</f>
        <v>0</v>
      </c>
      <c r="BG145" s="211">
        <f>IF(N145="zákl. přenesená",J145,0)</f>
        <v>0</v>
      </c>
      <c r="BH145" s="211">
        <f>IF(N145="sníž. přenesená",J145,0)</f>
        <v>0</v>
      </c>
      <c r="BI145" s="211">
        <f>IF(N145="nulová",J145,0)</f>
        <v>0</v>
      </c>
      <c r="BJ145" s="19" t="s">
        <v>76</v>
      </c>
      <c r="BK145" s="211">
        <f>ROUND(I145*H145,2)</f>
        <v>0</v>
      </c>
      <c r="BL145" s="19" t="s">
        <v>121</v>
      </c>
      <c r="BM145" s="210" t="s">
        <v>257</v>
      </c>
    </row>
    <row r="146" s="2" customFormat="1">
      <c r="A146" s="40"/>
      <c r="B146" s="41"/>
      <c r="C146" s="42"/>
      <c r="D146" s="212" t="s">
        <v>123</v>
      </c>
      <c r="E146" s="42"/>
      <c r="F146" s="213" t="s">
        <v>258</v>
      </c>
      <c r="G146" s="42"/>
      <c r="H146" s="42"/>
      <c r="I146" s="214"/>
      <c r="J146" s="42"/>
      <c r="K146" s="42"/>
      <c r="L146" s="46"/>
      <c r="M146" s="215"/>
      <c r="N146" s="216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123</v>
      </c>
      <c r="AU146" s="19" t="s">
        <v>78</v>
      </c>
    </row>
    <row r="147" s="2" customFormat="1" ht="16.5" customHeight="1">
      <c r="A147" s="40"/>
      <c r="B147" s="41"/>
      <c r="C147" s="199" t="s">
        <v>259</v>
      </c>
      <c r="D147" s="199" t="s">
        <v>116</v>
      </c>
      <c r="E147" s="200" t="s">
        <v>260</v>
      </c>
      <c r="F147" s="201" t="s">
        <v>261</v>
      </c>
      <c r="G147" s="202" t="s">
        <v>262</v>
      </c>
      <c r="H147" s="203">
        <v>1</v>
      </c>
      <c r="I147" s="204"/>
      <c r="J147" s="205">
        <f>ROUND(I147*H147,2)</f>
        <v>0</v>
      </c>
      <c r="K147" s="201" t="s">
        <v>19</v>
      </c>
      <c r="L147" s="46"/>
      <c r="M147" s="206" t="s">
        <v>19</v>
      </c>
      <c r="N147" s="207" t="s">
        <v>42</v>
      </c>
      <c r="O147" s="86"/>
      <c r="P147" s="208">
        <f>O147*H147</f>
        <v>0</v>
      </c>
      <c r="Q147" s="208">
        <v>0</v>
      </c>
      <c r="R147" s="208">
        <f>Q147*H147</f>
        <v>0</v>
      </c>
      <c r="S147" s="208">
        <v>0</v>
      </c>
      <c r="T147" s="20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0" t="s">
        <v>121</v>
      </c>
      <c r="AT147" s="210" t="s">
        <v>116</v>
      </c>
      <c r="AU147" s="210" t="s">
        <v>78</v>
      </c>
      <c r="AY147" s="19" t="s">
        <v>114</v>
      </c>
      <c r="BE147" s="211">
        <f>IF(N147="základní",J147,0)</f>
        <v>0</v>
      </c>
      <c r="BF147" s="211">
        <f>IF(N147="snížená",J147,0)</f>
        <v>0</v>
      </c>
      <c r="BG147" s="211">
        <f>IF(N147="zákl. přenesená",J147,0)</f>
        <v>0</v>
      </c>
      <c r="BH147" s="211">
        <f>IF(N147="sníž. přenesená",J147,0)</f>
        <v>0</v>
      </c>
      <c r="BI147" s="211">
        <f>IF(N147="nulová",J147,0)</f>
        <v>0</v>
      </c>
      <c r="BJ147" s="19" t="s">
        <v>76</v>
      </c>
      <c r="BK147" s="211">
        <f>ROUND(I147*H147,2)</f>
        <v>0</v>
      </c>
      <c r="BL147" s="19" t="s">
        <v>121</v>
      </c>
      <c r="BM147" s="210" t="s">
        <v>263</v>
      </c>
    </row>
    <row r="148" s="12" customFormat="1" ht="22.8" customHeight="1">
      <c r="A148" s="12"/>
      <c r="B148" s="183"/>
      <c r="C148" s="184"/>
      <c r="D148" s="185" t="s">
        <v>70</v>
      </c>
      <c r="E148" s="197" t="s">
        <v>264</v>
      </c>
      <c r="F148" s="197" t="s">
        <v>265</v>
      </c>
      <c r="G148" s="184"/>
      <c r="H148" s="184"/>
      <c r="I148" s="187"/>
      <c r="J148" s="198">
        <f>BK148</f>
        <v>0</v>
      </c>
      <c r="K148" s="184"/>
      <c r="L148" s="189"/>
      <c r="M148" s="190"/>
      <c r="N148" s="191"/>
      <c r="O148" s="191"/>
      <c r="P148" s="192">
        <f>SUM(P149:P157)</f>
        <v>0</v>
      </c>
      <c r="Q148" s="191"/>
      <c r="R148" s="192">
        <f>SUM(R149:R157)</f>
        <v>0</v>
      </c>
      <c r="S148" s="191"/>
      <c r="T148" s="193">
        <f>SUM(T149:T157)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94" t="s">
        <v>76</v>
      </c>
      <c r="AT148" s="195" t="s">
        <v>70</v>
      </c>
      <c r="AU148" s="195" t="s">
        <v>76</v>
      </c>
      <c r="AY148" s="194" t="s">
        <v>114</v>
      </c>
      <c r="BK148" s="196">
        <f>SUM(BK149:BK157)</f>
        <v>0</v>
      </c>
    </row>
    <row r="149" s="2" customFormat="1" ht="24.15" customHeight="1">
      <c r="A149" s="40"/>
      <c r="B149" s="41"/>
      <c r="C149" s="199" t="s">
        <v>266</v>
      </c>
      <c r="D149" s="199" t="s">
        <v>116</v>
      </c>
      <c r="E149" s="200" t="s">
        <v>267</v>
      </c>
      <c r="F149" s="201" t="s">
        <v>268</v>
      </c>
      <c r="G149" s="202" t="s">
        <v>193</v>
      </c>
      <c r="H149" s="203">
        <v>40.677999999999997</v>
      </c>
      <c r="I149" s="204"/>
      <c r="J149" s="205">
        <f>ROUND(I149*H149,2)</f>
        <v>0</v>
      </c>
      <c r="K149" s="201" t="s">
        <v>120</v>
      </c>
      <c r="L149" s="46"/>
      <c r="M149" s="206" t="s">
        <v>19</v>
      </c>
      <c r="N149" s="207" t="s">
        <v>42</v>
      </c>
      <c r="O149" s="86"/>
      <c r="P149" s="208">
        <f>O149*H149</f>
        <v>0</v>
      </c>
      <c r="Q149" s="208">
        <v>0</v>
      </c>
      <c r="R149" s="208">
        <f>Q149*H149</f>
        <v>0</v>
      </c>
      <c r="S149" s="208">
        <v>0</v>
      </c>
      <c r="T149" s="20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0" t="s">
        <v>121</v>
      </c>
      <c r="AT149" s="210" t="s">
        <v>116</v>
      </c>
      <c r="AU149" s="210" t="s">
        <v>78</v>
      </c>
      <c r="AY149" s="19" t="s">
        <v>114</v>
      </c>
      <c r="BE149" s="211">
        <f>IF(N149="základní",J149,0)</f>
        <v>0</v>
      </c>
      <c r="BF149" s="211">
        <f>IF(N149="snížená",J149,0)</f>
        <v>0</v>
      </c>
      <c r="BG149" s="211">
        <f>IF(N149="zákl. přenesená",J149,0)</f>
        <v>0</v>
      </c>
      <c r="BH149" s="211">
        <f>IF(N149="sníž. přenesená",J149,0)</f>
        <v>0</v>
      </c>
      <c r="BI149" s="211">
        <f>IF(N149="nulová",J149,0)</f>
        <v>0</v>
      </c>
      <c r="BJ149" s="19" t="s">
        <v>76</v>
      </c>
      <c r="BK149" s="211">
        <f>ROUND(I149*H149,2)</f>
        <v>0</v>
      </c>
      <c r="BL149" s="19" t="s">
        <v>121</v>
      </c>
      <c r="BM149" s="210" t="s">
        <v>269</v>
      </c>
    </row>
    <row r="150" s="2" customFormat="1">
      <c r="A150" s="40"/>
      <c r="B150" s="41"/>
      <c r="C150" s="42"/>
      <c r="D150" s="212" t="s">
        <v>123</v>
      </c>
      <c r="E150" s="42"/>
      <c r="F150" s="213" t="s">
        <v>270</v>
      </c>
      <c r="G150" s="42"/>
      <c r="H150" s="42"/>
      <c r="I150" s="214"/>
      <c r="J150" s="42"/>
      <c r="K150" s="42"/>
      <c r="L150" s="46"/>
      <c r="M150" s="215"/>
      <c r="N150" s="216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123</v>
      </c>
      <c r="AU150" s="19" t="s">
        <v>78</v>
      </c>
    </row>
    <row r="151" s="13" customFormat="1">
      <c r="A151" s="13"/>
      <c r="B151" s="217"/>
      <c r="C151" s="218"/>
      <c r="D151" s="219" t="s">
        <v>149</v>
      </c>
      <c r="E151" s="220" t="s">
        <v>19</v>
      </c>
      <c r="F151" s="221" t="s">
        <v>271</v>
      </c>
      <c r="G151" s="218"/>
      <c r="H151" s="222">
        <v>40.677999999999997</v>
      </c>
      <c r="I151" s="223"/>
      <c r="J151" s="218"/>
      <c r="K151" s="218"/>
      <c r="L151" s="224"/>
      <c r="M151" s="225"/>
      <c r="N151" s="226"/>
      <c r="O151" s="226"/>
      <c r="P151" s="226"/>
      <c r="Q151" s="226"/>
      <c r="R151" s="226"/>
      <c r="S151" s="226"/>
      <c r="T151" s="22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28" t="s">
        <v>149</v>
      </c>
      <c r="AU151" s="228" t="s">
        <v>78</v>
      </c>
      <c r="AV151" s="13" t="s">
        <v>78</v>
      </c>
      <c r="AW151" s="13" t="s">
        <v>33</v>
      </c>
      <c r="AX151" s="13" t="s">
        <v>76</v>
      </c>
      <c r="AY151" s="228" t="s">
        <v>114</v>
      </c>
    </row>
    <row r="152" s="2" customFormat="1" ht="21.75" customHeight="1">
      <c r="A152" s="40"/>
      <c r="B152" s="41"/>
      <c r="C152" s="199" t="s">
        <v>150</v>
      </c>
      <c r="D152" s="199" t="s">
        <v>116</v>
      </c>
      <c r="E152" s="200" t="s">
        <v>272</v>
      </c>
      <c r="F152" s="201" t="s">
        <v>273</v>
      </c>
      <c r="G152" s="202" t="s">
        <v>193</v>
      </c>
      <c r="H152" s="203">
        <v>40.677999999999997</v>
      </c>
      <c r="I152" s="204"/>
      <c r="J152" s="205">
        <f>ROUND(I152*H152,2)</f>
        <v>0</v>
      </c>
      <c r="K152" s="201" t="s">
        <v>120</v>
      </c>
      <c r="L152" s="46"/>
      <c r="M152" s="206" t="s">
        <v>19</v>
      </c>
      <c r="N152" s="207" t="s">
        <v>42</v>
      </c>
      <c r="O152" s="86"/>
      <c r="P152" s="208">
        <f>O152*H152</f>
        <v>0</v>
      </c>
      <c r="Q152" s="208">
        <v>0</v>
      </c>
      <c r="R152" s="208">
        <f>Q152*H152</f>
        <v>0</v>
      </c>
      <c r="S152" s="208">
        <v>0</v>
      </c>
      <c r="T152" s="20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0" t="s">
        <v>121</v>
      </c>
      <c r="AT152" s="210" t="s">
        <v>116</v>
      </c>
      <c r="AU152" s="210" t="s">
        <v>78</v>
      </c>
      <c r="AY152" s="19" t="s">
        <v>114</v>
      </c>
      <c r="BE152" s="211">
        <f>IF(N152="základní",J152,0)</f>
        <v>0</v>
      </c>
      <c r="BF152" s="211">
        <f>IF(N152="snížená",J152,0)</f>
        <v>0</v>
      </c>
      <c r="BG152" s="211">
        <f>IF(N152="zákl. přenesená",J152,0)</f>
        <v>0</v>
      </c>
      <c r="BH152" s="211">
        <f>IF(N152="sníž. přenesená",J152,0)</f>
        <v>0</v>
      </c>
      <c r="BI152" s="211">
        <f>IF(N152="nulová",J152,0)</f>
        <v>0</v>
      </c>
      <c r="BJ152" s="19" t="s">
        <v>76</v>
      </c>
      <c r="BK152" s="211">
        <f>ROUND(I152*H152,2)</f>
        <v>0</v>
      </c>
      <c r="BL152" s="19" t="s">
        <v>121</v>
      </c>
      <c r="BM152" s="210" t="s">
        <v>274</v>
      </c>
    </row>
    <row r="153" s="2" customFormat="1">
      <c r="A153" s="40"/>
      <c r="B153" s="41"/>
      <c r="C153" s="42"/>
      <c r="D153" s="212" t="s">
        <v>123</v>
      </c>
      <c r="E153" s="42"/>
      <c r="F153" s="213" t="s">
        <v>275</v>
      </c>
      <c r="G153" s="42"/>
      <c r="H153" s="42"/>
      <c r="I153" s="214"/>
      <c r="J153" s="42"/>
      <c r="K153" s="42"/>
      <c r="L153" s="46"/>
      <c r="M153" s="215"/>
      <c r="N153" s="216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123</v>
      </c>
      <c r="AU153" s="19" t="s">
        <v>78</v>
      </c>
    </row>
    <row r="154" s="2" customFormat="1" ht="24.15" customHeight="1">
      <c r="A154" s="40"/>
      <c r="B154" s="41"/>
      <c r="C154" s="199" t="s">
        <v>276</v>
      </c>
      <c r="D154" s="199" t="s">
        <v>116</v>
      </c>
      <c r="E154" s="200" t="s">
        <v>277</v>
      </c>
      <c r="F154" s="201" t="s">
        <v>278</v>
      </c>
      <c r="G154" s="202" t="s">
        <v>193</v>
      </c>
      <c r="H154" s="203">
        <v>366.10199999999998</v>
      </c>
      <c r="I154" s="204"/>
      <c r="J154" s="205">
        <f>ROUND(I154*H154,2)</f>
        <v>0</v>
      </c>
      <c r="K154" s="201" t="s">
        <v>120</v>
      </c>
      <c r="L154" s="46"/>
      <c r="M154" s="206" t="s">
        <v>19</v>
      </c>
      <c r="N154" s="207" t="s">
        <v>42</v>
      </c>
      <c r="O154" s="86"/>
      <c r="P154" s="208">
        <f>O154*H154</f>
        <v>0</v>
      </c>
      <c r="Q154" s="208">
        <v>0</v>
      </c>
      <c r="R154" s="208">
        <f>Q154*H154</f>
        <v>0</v>
      </c>
      <c r="S154" s="208">
        <v>0</v>
      </c>
      <c r="T154" s="20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0" t="s">
        <v>121</v>
      </c>
      <c r="AT154" s="210" t="s">
        <v>116</v>
      </c>
      <c r="AU154" s="210" t="s">
        <v>78</v>
      </c>
      <c r="AY154" s="19" t="s">
        <v>114</v>
      </c>
      <c r="BE154" s="211">
        <f>IF(N154="základní",J154,0)</f>
        <v>0</v>
      </c>
      <c r="BF154" s="211">
        <f>IF(N154="snížená",J154,0)</f>
        <v>0</v>
      </c>
      <c r="BG154" s="211">
        <f>IF(N154="zákl. přenesená",J154,0)</f>
        <v>0</v>
      </c>
      <c r="BH154" s="211">
        <f>IF(N154="sníž. přenesená",J154,0)</f>
        <v>0</v>
      </c>
      <c r="BI154" s="211">
        <f>IF(N154="nulová",J154,0)</f>
        <v>0</v>
      </c>
      <c r="BJ154" s="19" t="s">
        <v>76</v>
      </c>
      <c r="BK154" s="211">
        <f>ROUND(I154*H154,2)</f>
        <v>0</v>
      </c>
      <c r="BL154" s="19" t="s">
        <v>121</v>
      </c>
      <c r="BM154" s="210" t="s">
        <v>279</v>
      </c>
    </row>
    <row r="155" s="2" customFormat="1">
      <c r="A155" s="40"/>
      <c r="B155" s="41"/>
      <c r="C155" s="42"/>
      <c r="D155" s="212" t="s">
        <v>123</v>
      </c>
      <c r="E155" s="42"/>
      <c r="F155" s="213" t="s">
        <v>280</v>
      </c>
      <c r="G155" s="42"/>
      <c r="H155" s="42"/>
      <c r="I155" s="214"/>
      <c r="J155" s="42"/>
      <c r="K155" s="42"/>
      <c r="L155" s="46"/>
      <c r="M155" s="215"/>
      <c r="N155" s="216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123</v>
      </c>
      <c r="AU155" s="19" t="s">
        <v>78</v>
      </c>
    </row>
    <row r="156" s="13" customFormat="1">
      <c r="A156" s="13"/>
      <c r="B156" s="217"/>
      <c r="C156" s="218"/>
      <c r="D156" s="219" t="s">
        <v>149</v>
      </c>
      <c r="E156" s="220" t="s">
        <v>19</v>
      </c>
      <c r="F156" s="221" t="s">
        <v>281</v>
      </c>
      <c r="G156" s="218"/>
      <c r="H156" s="222">
        <v>366.10199999999998</v>
      </c>
      <c r="I156" s="223"/>
      <c r="J156" s="218"/>
      <c r="K156" s="218"/>
      <c r="L156" s="224"/>
      <c r="M156" s="225"/>
      <c r="N156" s="226"/>
      <c r="O156" s="226"/>
      <c r="P156" s="226"/>
      <c r="Q156" s="226"/>
      <c r="R156" s="226"/>
      <c r="S156" s="226"/>
      <c r="T156" s="22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28" t="s">
        <v>149</v>
      </c>
      <c r="AU156" s="228" t="s">
        <v>78</v>
      </c>
      <c r="AV156" s="13" t="s">
        <v>78</v>
      </c>
      <c r="AW156" s="13" t="s">
        <v>33</v>
      </c>
      <c r="AX156" s="13" t="s">
        <v>76</v>
      </c>
      <c r="AY156" s="228" t="s">
        <v>114</v>
      </c>
    </row>
    <row r="157" s="2" customFormat="1" ht="16.5" customHeight="1">
      <c r="A157" s="40"/>
      <c r="B157" s="41"/>
      <c r="C157" s="199" t="s">
        <v>282</v>
      </c>
      <c r="D157" s="199" t="s">
        <v>116</v>
      </c>
      <c r="E157" s="200" t="s">
        <v>283</v>
      </c>
      <c r="F157" s="201" t="s">
        <v>284</v>
      </c>
      <c r="G157" s="202" t="s">
        <v>262</v>
      </c>
      <c r="H157" s="203">
        <v>1</v>
      </c>
      <c r="I157" s="204"/>
      <c r="J157" s="205">
        <f>ROUND(I157*H157,2)</f>
        <v>0</v>
      </c>
      <c r="K157" s="201" t="s">
        <v>19</v>
      </c>
      <c r="L157" s="46"/>
      <c r="M157" s="206" t="s">
        <v>19</v>
      </c>
      <c r="N157" s="207" t="s">
        <v>42</v>
      </c>
      <c r="O157" s="86"/>
      <c r="P157" s="208">
        <f>O157*H157</f>
        <v>0</v>
      </c>
      <c r="Q157" s="208">
        <v>0</v>
      </c>
      <c r="R157" s="208">
        <f>Q157*H157</f>
        <v>0</v>
      </c>
      <c r="S157" s="208">
        <v>0</v>
      </c>
      <c r="T157" s="20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0" t="s">
        <v>121</v>
      </c>
      <c r="AT157" s="210" t="s">
        <v>116</v>
      </c>
      <c r="AU157" s="210" t="s">
        <v>78</v>
      </c>
      <c r="AY157" s="19" t="s">
        <v>114</v>
      </c>
      <c r="BE157" s="211">
        <f>IF(N157="základní",J157,0)</f>
        <v>0</v>
      </c>
      <c r="BF157" s="211">
        <f>IF(N157="snížená",J157,0)</f>
        <v>0</v>
      </c>
      <c r="BG157" s="211">
        <f>IF(N157="zákl. přenesená",J157,0)</f>
        <v>0</v>
      </c>
      <c r="BH157" s="211">
        <f>IF(N157="sníž. přenesená",J157,0)</f>
        <v>0</v>
      </c>
      <c r="BI157" s="211">
        <f>IF(N157="nulová",J157,0)</f>
        <v>0</v>
      </c>
      <c r="BJ157" s="19" t="s">
        <v>76</v>
      </c>
      <c r="BK157" s="211">
        <f>ROUND(I157*H157,2)</f>
        <v>0</v>
      </c>
      <c r="BL157" s="19" t="s">
        <v>121</v>
      </c>
      <c r="BM157" s="210" t="s">
        <v>285</v>
      </c>
    </row>
    <row r="158" s="12" customFormat="1" ht="22.8" customHeight="1">
      <c r="A158" s="12"/>
      <c r="B158" s="183"/>
      <c r="C158" s="184"/>
      <c r="D158" s="185" t="s">
        <v>70</v>
      </c>
      <c r="E158" s="197" t="s">
        <v>286</v>
      </c>
      <c r="F158" s="197" t="s">
        <v>287</v>
      </c>
      <c r="G158" s="184"/>
      <c r="H158" s="184"/>
      <c r="I158" s="187"/>
      <c r="J158" s="198">
        <f>BK158</f>
        <v>0</v>
      </c>
      <c r="K158" s="184"/>
      <c r="L158" s="189"/>
      <c r="M158" s="190"/>
      <c r="N158" s="191"/>
      <c r="O158" s="191"/>
      <c r="P158" s="192">
        <f>SUM(P159:P160)</f>
        <v>0</v>
      </c>
      <c r="Q158" s="191"/>
      <c r="R158" s="192">
        <f>SUM(R159:R160)</f>
        <v>0</v>
      </c>
      <c r="S158" s="191"/>
      <c r="T158" s="193">
        <f>SUM(T159:T160)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194" t="s">
        <v>76</v>
      </c>
      <c r="AT158" s="195" t="s">
        <v>70</v>
      </c>
      <c r="AU158" s="195" t="s">
        <v>76</v>
      </c>
      <c r="AY158" s="194" t="s">
        <v>114</v>
      </c>
      <c r="BK158" s="196">
        <f>SUM(BK159:BK160)</f>
        <v>0</v>
      </c>
    </row>
    <row r="159" s="2" customFormat="1" ht="33" customHeight="1">
      <c r="A159" s="40"/>
      <c r="B159" s="41"/>
      <c r="C159" s="199" t="s">
        <v>288</v>
      </c>
      <c r="D159" s="199" t="s">
        <v>116</v>
      </c>
      <c r="E159" s="200" t="s">
        <v>289</v>
      </c>
      <c r="F159" s="201" t="s">
        <v>290</v>
      </c>
      <c r="G159" s="202" t="s">
        <v>193</v>
      </c>
      <c r="H159" s="203">
        <v>60.936999999999998</v>
      </c>
      <c r="I159" s="204"/>
      <c r="J159" s="205">
        <f>ROUND(I159*H159,2)</f>
        <v>0</v>
      </c>
      <c r="K159" s="201" t="s">
        <v>120</v>
      </c>
      <c r="L159" s="46"/>
      <c r="M159" s="206" t="s">
        <v>19</v>
      </c>
      <c r="N159" s="207" t="s">
        <v>42</v>
      </c>
      <c r="O159" s="86"/>
      <c r="P159" s="208">
        <f>O159*H159</f>
        <v>0</v>
      </c>
      <c r="Q159" s="208">
        <v>0</v>
      </c>
      <c r="R159" s="208">
        <f>Q159*H159</f>
        <v>0</v>
      </c>
      <c r="S159" s="208">
        <v>0</v>
      </c>
      <c r="T159" s="20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0" t="s">
        <v>121</v>
      </c>
      <c r="AT159" s="210" t="s">
        <v>116</v>
      </c>
      <c r="AU159" s="210" t="s">
        <v>78</v>
      </c>
      <c r="AY159" s="19" t="s">
        <v>114</v>
      </c>
      <c r="BE159" s="211">
        <f>IF(N159="základní",J159,0)</f>
        <v>0</v>
      </c>
      <c r="BF159" s="211">
        <f>IF(N159="snížená",J159,0)</f>
        <v>0</v>
      </c>
      <c r="BG159" s="211">
        <f>IF(N159="zákl. přenesená",J159,0)</f>
        <v>0</v>
      </c>
      <c r="BH159" s="211">
        <f>IF(N159="sníž. přenesená",J159,0)</f>
        <v>0</v>
      </c>
      <c r="BI159" s="211">
        <f>IF(N159="nulová",J159,0)</f>
        <v>0</v>
      </c>
      <c r="BJ159" s="19" t="s">
        <v>76</v>
      </c>
      <c r="BK159" s="211">
        <f>ROUND(I159*H159,2)</f>
        <v>0</v>
      </c>
      <c r="BL159" s="19" t="s">
        <v>121</v>
      </c>
      <c r="BM159" s="210" t="s">
        <v>291</v>
      </c>
    </row>
    <row r="160" s="2" customFormat="1">
      <c r="A160" s="40"/>
      <c r="B160" s="41"/>
      <c r="C160" s="42"/>
      <c r="D160" s="212" t="s">
        <v>123</v>
      </c>
      <c r="E160" s="42"/>
      <c r="F160" s="213" t="s">
        <v>292</v>
      </c>
      <c r="G160" s="42"/>
      <c r="H160" s="42"/>
      <c r="I160" s="214"/>
      <c r="J160" s="42"/>
      <c r="K160" s="42"/>
      <c r="L160" s="46"/>
      <c r="M160" s="215"/>
      <c r="N160" s="216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123</v>
      </c>
      <c r="AU160" s="19" t="s">
        <v>78</v>
      </c>
    </row>
    <row r="161" s="12" customFormat="1" ht="25.92" customHeight="1">
      <c r="A161" s="12"/>
      <c r="B161" s="183"/>
      <c r="C161" s="184"/>
      <c r="D161" s="185" t="s">
        <v>70</v>
      </c>
      <c r="E161" s="186" t="s">
        <v>293</v>
      </c>
      <c r="F161" s="186" t="s">
        <v>294</v>
      </c>
      <c r="G161" s="184"/>
      <c r="H161" s="184"/>
      <c r="I161" s="187"/>
      <c r="J161" s="188">
        <f>BK161</f>
        <v>0</v>
      </c>
      <c r="K161" s="184"/>
      <c r="L161" s="189"/>
      <c r="M161" s="190"/>
      <c r="N161" s="191"/>
      <c r="O161" s="191"/>
      <c r="P161" s="192">
        <f>P162+P167</f>
        <v>0</v>
      </c>
      <c r="Q161" s="191"/>
      <c r="R161" s="192">
        <f>R162+R167</f>
        <v>0.43565999999999999</v>
      </c>
      <c r="S161" s="191"/>
      <c r="T161" s="193">
        <f>T162+T167</f>
        <v>0.53559999999999996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194" t="s">
        <v>78</v>
      </c>
      <c r="AT161" s="195" t="s">
        <v>70</v>
      </c>
      <c r="AU161" s="195" t="s">
        <v>71</v>
      </c>
      <c r="AY161" s="194" t="s">
        <v>114</v>
      </c>
      <c r="BK161" s="196">
        <f>BK162+BK167</f>
        <v>0</v>
      </c>
    </row>
    <row r="162" s="12" customFormat="1" ht="22.8" customHeight="1">
      <c r="A162" s="12"/>
      <c r="B162" s="183"/>
      <c r="C162" s="184"/>
      <c r="D162" s="185" t="s">
        <v>70</v>
      </c>
      <c r="E162" s="197" t="s">
        <v>295</v>
      </c>
      <c r="F162" s="197" t="s">
        <v>296</v>
      </c>
      <c r="G162" s="184"/>
      <c r="H162" s="184"/>
      <c r="I162" s="187"/>
      <c r="J162" s="198">
        <f>BK162</f>
        <v>0</v>
      </c>
      <c r="K162" s="184"/>
      <c r="L162" s="189"/>
      <c r="M162" s="190"/>
      <c r="N162" s="191"/>
      <c r="O162" s="191"/>
      <c r="P162" s="192">
        <f>SUM(P163:P166)</f>
        <v>0</v>
      </c>
      <c r="Q162" s="191"/>
      <c r="R162" s="192">
        <f>SUM(R163:R166)</f>
        <v>0</v>
      </c>
      <c r="S162" s="191"/>
      <c r="T162" s="193">
        <f>SUM(T163:T166)</f>
        <v>0.112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194" t="s">
        <v>78</v>
      </c>
      <c r="AT162" s="195" t="s">
        <v>70</v>
      </c>
      <c r="AU162" s="195" t="s">
        <v>76</v>
      </c>
      <c r="AY162" s="194" t="s">
        <v>114</v>
      </c>
      <c r="BK162" s="196">
        <f>SUM(BK163:BK166)</f>
        <v>0</v>
      </c>
    </row>
    <row r="163" s="2" customFormat="1" ht="16.5" customHeight="1">
      <c r="A163" s="40"/>
      <c r="B163" s="41"/>
      <c r="C163" s="199" t="s">
        <v>297</v>
      </c>
      <c r="D163" s="199" t="s">
        <v>116</v>
      </c>
      <c r="E163" s="200" t="s">
        <v>298</v>
      </c>
      <c r="F163" s="201" t="s">
        <v>299</v>
      </c>
      <c r="G163" s="202" t="s">
        <v>214</v>
      </c>
      <c r="H163" s="203">
        <v>7</v>
      </c>
      <c r="I163" s="204"/>
      <c r="J163" s="205">
        <f>ROUND(I163*H163,2)</f>
        <v>0</v>
      </c>
      <c r="K163" s="201" t="s">
        <v>120</v>
      </c>
      <c r="L163" s="46"/>
      <c r="M163" s="206" t="s">
        <v>19</v>
      </c>
      <c r="N163" s="207" t="s">
        <v>42</v>
      </c>
      <c r="O163" s="86"/>
      <c r="P163" s="208">
        <f>O163*H163</f>
        <v>0</v>
      </c>
      <c r="Q163" s="208">
        <v>0</v>
      </c>
      <c r="R163" s="208">
        <f>Q163*H163</f>
        <v>0</v>
      </c>
      <c r="S163" s="208">
        <v>0.016</v>
      </c>
      <c r="T163" s="209">
        <f>S163*H163</f>
        <v>0.112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0" t="s">
        <v>197</v>
      </c>
      <c r="AT163" s="210" t="s">
        <v>116</v>
      </c>
      <c r="AU163" s="210" t="s">
        <v>78</v>
      </c>
      <c r="AY163" s="19" t="s">
        <v>114</v>
      </c>
      <c r="BE163" s="211">
        <f>IF(N163="základní",J163,0)</f>
        <v>0</v>
      </c>
      <c r="BF163" s="211">
        <f>IF(N163="snížená",J163,0)</f>
        <v>0</v>
      </c>
      <c r="BG163" s="211">
        <f>IF(N163="zákl. přenesená",J163,0)</f>
        <v>0</v>
      </c>
      <c r="BH163" s="211">
        <f>IF(N163="sníž. přenesená",J163,0)</f>
        <v>0</v>
      </c>
      <c r="BI163" s="211">
        <f>IF(N163="nulová",J163,0)</f>
        <v>0</v>
      </c>
      <c r="BJ163" s="19" t="s">
        <v>76</v>
      </c>
      <c r="BK163" s="211">
        <f>ROUND(I163*H163,2)</f>
        <v>0</v>
      </c>
      <c r="BL163" s="19" t="s">
        <v>197</v>
      </c>
      <c r="BM163" s="210" t="s">
        <v>300</v>
      </c>
    </row>
    <row r="164" s="2" customFormat="1">
      <c r="A164" s="40"/>
      <c r="B164" s="41"/>
      <c r="C164" s="42"/>
      <c r="D164" s="212" t="s">
        <v>123</v>
      </c>
      <c r="E164" s="42"/>
      <c r="F164" s="213" t="s">
        <v>301</v>
      </c>
      <c r="G164" s="42"/>
      <c r="H164" s="42"/>
      <c r="I164" s="214"/>
      <c r="J164" s="42"/>
      <c r="K164" s="42"/>
      <c r="L164" s="46"/>
      <c r="M164" s="215"/>
      <c r="N164" s="216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123</v>
      </c>
      <c r="AU164" s="19" t="s">
        <v>78</v>
      </c>
    </row>
    <row r="165" s="2" customFormat="1" ht="16.5" customHeight="1">
      <c r="A165" s="40"/>
      <c r="B165" s="41"/>
      <c r="C165" s="199" t="s">
        <v>302</v>
      </c>
      <c r="D165" s="199" t="s">
        <v>116</v>
      </c>
      <c r="E165" s="200" t="s">
        <v>303</v>
      </c>
      <c r="F165" s="201" t="s">
        <v>304</v>
      </c>
      <c r="G165" s="202" t="s">
        <v>214</v>
      </c>
      <c r="H165" s="203">
        <v>7</v>
      </c>
      <c r="I165" s="204"/>
      <c r="J165" s="205">
        <f>ROUND(I165*H165,2)</f>
        <v>0</v>
      </c>
      <c r="K165" s="201" t="s">
        <v>19</v>
      </c>
      <c r="L165" s="46"/>
      <c r="M165" s="206" t="s">
        <v>19</v>
      </c>
      <c r="N165" s="207" t="s">
        <v>42</v>
      </c>
      <c r="O165" s="86"/>
      <c r="P165" s="208">
        <f>O165*H165</f>
        <v>0</v>
      </c>
      <c r="Q165" s="208">
        <v>0</v>
      </c>
      <c r="R165" s="208">
        <f>Q165*H165</f>
        <v>0</v>
      </c>
      <c r="S165" s="208">
        <v>0</v>
      </c>
      <c r="T165" s="20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0" t="s">
        <v>197</v>
      </c>
      <c r="AT165" s="210" t="s">
        <v>116</v>
      </c>
      <c r="AU165" s="210" t="s">
        <v>78</v>
      </c>
      <c r="AY165" s="19" t="s">
        <v>114</v>
      </c>
      <c r="BE165" s="211">
        <f>IF(N165="základní",J165,0)</f>
        <v>0</v>
      </c>
      <c r="BF165" s="211">
        <f>IF(N165="snížená",J165,0)</f>
        <v>0</v>
      </c>
      <c r="BG165" s="211">
        <f>IF(N165="zákl. přenesená",J165,0)</f>
        <v>0</v>
      </c>
      <c r="BH165" s="211">
        <f>IF(N165="sníž. přenesená",J165,0)</f>
        <v>0</v>
      </c>
      <c r="BI165" s="211">
        <f>IF(N165="nulová",J165,0)</f>
        <v>0</v>
      </c>
      <c r="BJ165" s="19" t="s">
        <v>76</v>
      </c>
      <c r="BK165" s="211">
        <f>ROUND(I165*H165,2)</f>
        <v>0</v>
      </c>
      <c r="BL165" s="19" t="s">
        <v>197</v>
      </c>
      <c r="BM165" s="210" t="s">
        <v>305</v>
      </c>
    </row>
    <row r="166" s="2" customFormat="1">
      <c r="A166" s="40"/>
      <c r="B166" s="41"/>
      <c r="C166" s="42"/>
      <c r="D166" s="219" t="s">
        <v>306</v>
      </c>
      <c r="E166" s="42"/>
      <c r="F166" s="260" t="s">
        <v>307</v>
      </c>
      <c r="G166" s="42"/>
      <c r="H166" s="42"/>
      <c r="I166" s="214"/>
      <c r="J166" s="42"/>
      <c r="K166" s="42"/>
      <c r="L166" s="46"/>
      <c r="M166" s="215"/>
      <c r="N166" s="216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306</v>
      </c>
      <c r="AU166" s="19" t="s">
        <v>78</v>
      </c>
    </row>
    <row r="167" s="12" customFormat="1" ht="22.8" customHeight="1">
      <c r="A167" s="12"/>
      <c r="B167" s="183"/>
      <c r="C167" s="184"/>
      <c r="D167" s="185" t="s">
        <v>70</v>
      </c>
      <c r="E167" s="197" t="s">
        <v>308</v>
      </c>
      <c r="F167" s="197" t="s">
        <v>309</v>
      </c>
      <c r="G167" s="184"/>
      <c r="H167" s="184"/>
      <c r="I167" s="187"/>
      <c r="J167" s="198">
        <f>BK167</f>
        <v>0</v>
      </c>
      <c r="K167" s="184"/>
      <c r="L167" s="189"/>
      <c r="M167" s="190"/>
      <c r="N167" s="191"/>
      <c r="O167" s="191"/>
      <c r="P167" s="192">
        <f>SUM(P168:P176)</f>
        <v>0</v>
      </c>
      <c r="Q167" s="191"/>
      <c r="R167" s="192">
        <f>SUM(R168:R176)</f>
        <v>0.43565999999999999</v>
      </c>
      <c r="S167" s="191"/>
      <c r="T167" s="193">
        <f>SUM(T168:T176)</f>
        <v>0.42359999999999998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194" t="s">
        <v>78</v>
      </c>
      <c r="AT167" s="195" t="s">
        <v>70</v>
      </c>
      <c r="AU167" s="195" t="s">
        <v>76</v>
      </c>
      <c r="AY167" s="194" t="s">
        <v>114</v>
      </c>
      <c r="BK167" s="196">
        <f>SUM(BK168:BK176)</f>
        <v>0</v>
      </c>
    </row>
    <row r="168" s="2" customFormat="1" ht="16.5" customHeight="1">
      <c r="A168" s="40"/>
      <c r="B168" s="41"/>
      <c r="C168" s="199" t="s">
        <v>310</v>
      </c>
      <c r="D168" s="199" t="s">
        <v>116</v>
      </c>
      <c r="E168" s="200" t="s">
        <v>311</v>
      </c>
      <c r="F168" s="201" t="s">
        <v>312</v>
      </c>
      <c r="G168" s="202" t="s">
        <v>119</v>
      </c>
      <c r="H168" s="203">
        <v>12</v>
      </c>
      <c r="I168" s="204"/>
      <c r="J168" s="205">
        <f>ROUND(I168*H168,2)</f>
        <v>0</v>
      </c>
      <c r="K168" s="201" t="s">
        <v>120</v>
      </c>
      <c r="L168" s="46"/>
      <c r="M168" s="206" t="s">
        <v>19</v>
      </c>
      <c r="N168" s="207" t="s">
        <v>42</v>
      </c>
      <c r="O168" s="86"/>
      <c r="P168" s="208">
        <f>O168*H168</f>
        <v>0</v>
      </c>
      <c r="Q168" s="208">
        <v>0</v>
      </c>
      <c r="R168" s="208">
        <f>Q168*H168</f>
        <v>0</v>
      </c>
      <c r="S168" s="208">
        <v>0.035299999999999998</v>
      </c>
      <c r="T168" s="209">
        <f>S168*H168</f>
        <v>0.42359999999999998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0" t="s">
        <v>197</v>
      </c>
      <c r="AT168" s="210" t="s">
        <v>116</v>
      </c>
      <c r="AU168" s="210" t="s">
        <v>78</v>
      </c>
      <c r="AY168" s="19" t="s">
        <v>114</v>
      </c>
      <c r="BE168" s="211">
        <f>IF(N168="základní",J168,0)</f>
        <v>0</v>
      </c>
      <c r="BF168" s="211">
        <f>IF(N168="snížená",J168,0)</f>
        <v>0</v>
      </c>
      <c r="BG168" s="211">
        <f>IF(N168="zákl. přenesená",J168,0)</f>
        <v>0</v>
      </c>
      <c r="BH168" s="211">
        <f>IF(N168="sníž. přenesená",J168,0)</f>
        <v>0</v>
      </c>
      <c r="BI168" s="211">
        <f>IF(N168="nulová",J168,0)</f>
        <v>0</v>
      </c>
      <c r="BJ168" s="19" t="s">
        <v>76</v>
      </c>
      <c r="BK168" s="211">
        <f>ROUND(I168*H168,2)</f>
        <v>0</v>
      </c>
      <c r="BL168" s="19" t="s">
        <v>197</v>
      </c>
      <c r="BM168" s="210" t="s">
        <v>313</v>
      </c>
    </row>
    <row r="169" s="2" customFormat="1">
      <c r="A169" s="40"/>
      <c r="B169" s="41"/>
      <c r="C169" s="42"/>
      <c r="D169" s="212" t="s">
        <v>123</v>
      </c>
      <c r="E169" s="42"/>
      <c r="F169" s="213" t="s">
        <v>314</v>
      </c>
      <c r="G169" s="42"/>
      <c r="H169" s="42"/>
      <c r="I169" s="214"/>
      <c r="J169" s="42"/>
      <c r="K169" s="42"/>
      <c r="L169" s="46"/>
      <c r="M169" s="215"/>
      <c r="N169" s="216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123</v>
      </c>
      <c r="AU169" s="19" t="s">
        <v>78</v>
      </c>
    </row>
    <row r="170" s="2" customFormat="1" ht="24.15" customHeight="1">
      <c r="A170" s="40"/>
      <c r="B170" s="41"/>
      <c r="C170" s="199" t="s">
        <v>315</v>
      </c>
      <c r="D170" s="199" t="s">
        <v>116</v>
      </c>
      <c r="E170" s="200" t="s">
        <v>316</v>
      </c>
      <c r="F170" s="201" t="s">
        <v>317</v>
      </c>
      <c r="G170" s="202" t="s">
        <v>119</v>
      </c>
      <c r="H170" s="203">
        <v>12</v>
      </c>
      <c r="I170" s="204"/>
      <c r="J170" s="205">
        <f>ROUND(I170*H170,2)</f>
        <v>0</v>
      </c>
      <c r="K170" s="201" t="s">
        <v>120</v>
      </c>
      <c r="L170" s="46"/>
      <c r="M170" s="206" t="s">
        <v>19</v>
      </c>
      <c r="N170" s="207" t="s">
        <v>42</v>
      </c>
      <c r="O170" s="86"/>
      <c r="P170" s="208">
        <f>O170*H170</f>
        <v>0</v>
      </c>
      <c r="Q170" s="208">
        <v>0.0090299999999999998</v>
      </c>
      <c r="R170" s="208">
        <f>Q170*H170</f>
        <v>0.10836</v>
      </c>
      <c r="S170" s="208">
        <v>0</v>
      </c>
      <c r="T170" s="20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0" t="s">
        <v>197</v>
      </c>
      <c r="AT170" s="210" t="s">
        <v>116</v>
      </c>
      <c r="AU170" s="210" t="s">
        <v>78</v>
      </c>
      <c r="AY170" s="19" t="s">
        <v>114</v>
      </c>
      <c r="BE170" s="211">
        <f>IF(N170="základní",J170,0)</f>
        <v>0</v>
      </c>
      <c r="BF170" s="211">
        <f>IF(N170="snížená",J170,0)</f>
        <v>0</v>
      </c>
      <c r="BG170" s="211">
        <f>IF(N170="zákl. přenesená",J170,0)</f>
        <v>0</v>
      </c>
      <c r="BH170" s="211">
        <f>IF(N170="sníž. přenesená",J170,0)</f>
        <v>0</v>
      </c>
      <c r="BI170" s="211">
        <f>IF(N170="nulová",J170,0)</f>
        <v>0</v>
      </c>
      <c r="BJ170" s="19" t="s">
        <v>76</v>
      </c>
      <c r="BK170" s="211">
        <f>ROUND(I170*H170,2)</f>
        <v>0</v>
      </c>
      <c r="BL170" s="19" t="s">
        <v>197</v>
      </c>
      <c r="BM170" s="210" t="s">
        <v>318</v>
      </c>
    </row>
    <row r="171" s="2" customFormat="1">
      <c r="A171" s="40"/>
      <c r="B171" s="41"/>
      <c r="C171" s="42"/>
      <c r="D171" s="212" t="s">
        <v>123</v>
      </c>
      <c r="E171" s="42"/>
      <c r="F171" s="213" t="s">
        <v>319</v>
      </c>
      <c r="G171" s="42"/>
      <c r="H171" s="42"/>
      <c r="I171" s="214"/>
      <c r="J171" s="42"/>
      <c r="K171" s="42"/>
      <c r="L171" s="46"/>
      <c r="M171" s="215"/>
      <c r="N171" s="216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123</v>
      </c>
      <c r="AU171" s="19" t="s">
        <v>78</v>
      </c>
    </row>
    <row r="172" s="2" customFormat="1" ht="16.5" customHeight="1">
      <c r="A172" s="40"/>
      <c r="B172" s="41"/>
      <c r="C172" s="250" t="s">
        <v>320</v>
      </c>
      <c r="D172" s="250" t="s">
        <v>218</v>
      </c>
      <c r="E172" s="251" t="s">
        <v>321</v>
      </c>
      <c r="F172" s="252" t="s">
        <v>322</v>
      </c>
      <c r="G172" s="253" t="s">
        <v>119</v>
      </c>
      <c r="H172" s="254">
        <v>13.800000000000001</v>
      </c>
      <c r="I172" s="255"/>
      <c r="J172" s="256">
        <f>ROUND(I172*H172,2)</f>
        <v>0</v>
      </c>
      <c r="K172" s="252" t="s">
        <v>19</v>
      </c>
      <c r="L172" s="257"/>
      <c r="M172" s="258" t="s">
        <v>19</v>
      </c>
      <c r="N172" s="259" t="s">
        <v>42</v>
      </c>
      <c r="O172" s="86"/>
      <c r="P172" s="208">
        <f>O172*H172</f>
        <v>0</v>
      </c>
      <c r="Q172" s="208">
        <v>0.021999999999999999</v>
      </c>
      <c r="R172" s="208">
        <f>Q172*H172</f>
        <v>0.30359999999999998</v>
      </c>
      <c r="S172" s="208">
        <v>0</v>
      </c>
      <c r="T172" s="20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0" t="s">
        <v>282</v>
      </c>
      <c r="AT172" s="210" t="s">
        <v>218</v>
      </c>
      <c r="AU172" s="210" t="s">
        <v>78</v>
      </c>
      <c r="AY172" s="19" t="s">
        <v>114</v>
      </c>
      <c r="BE172" s="211">
        <f>IF(N172="základní",J172,0)</f>
        <v>0</v>
      </c>
      <c r="BF172" s="211">
        <f>IF(N172="snížená",J172,0)</f>
        <v>0</v>
      </c>
      <c r="BG172" s="211">
        <f>IF(N172="zákl. přenesená",J172,0)</f>
        <v>0</v>
      </c>
      <c r="BH172" s="211">
        <f>IF(N172="sníž. přenesená",J172,0)</f>
        <v>0</v>
      </c>
      <c r="BI172" s="211">
        <f>IF(N172="nulová",J172,0)</f>
        <v>0</v>
      </c>
      <c r="BJ172" s="19" t="s">
        <v>76</v>
      </c>
      <c r="BK172" s="211">
        <f>ROUND(I172*H172,2)</f>
        <v>0</v>
      </c>
      <c r="BL172" s="19" t="s">
        <v>197</v>
      </c>
      <c r="BM172" s="210" t="s">
        <v>323</v>
      </c>
    </row>
    <row r="173" s="13" customFormat="1">
      <c r="A173" s="13"/>
      <c r="B173" s="217"/>
      <c r="C173" s="218"/>
      <c r="D173" s="219" t="s">
        <v>149</v>
      </c>
      <c r="E173" s="218"/>
      <c r="F173" s="221" t="s">
        <v>324</v>
      </c>
      <c r="G173" s="218"/>
      <c r="H173" s="222">
        <v>13.800000000000001</v>
      </c>
      <c r="I173" s="223"/>
      <c r="J173" s="218"/>
      <c r="K173" s="218"/>
      <c r="L173" s="224"/>
      <c r="M173" s="225"/>
      <c r="N173" s="226"/>
      <c r="O173" s="226"/>
      <c r="P173" s="226"/>
      <c r="Q173" s="226"/>
      <c r="R173" s="226"/>
      <c r="S173" s="226"/>
      <c r="T173" s="22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28" t="s">
        <v>149</v>
      </c>
      <c r="AU173" s="228" t="s">
        <v>78</v>
      </c>
      <c r="AV173" s="13" t="s">
        <v>78</v>
      </c>
      <c r="AW173" s="13" t="s">
        <v>4</v>
      </c>
      <c r="AX173" s="13" t="s">
        <v>76</v>
      </c>
      <c r="AY173" s="228" t="s">
        <v>114</v>
      </c>
    </row>
    <row r="174" s="2" customFormat="1" ht="16.5" customHeight="1">
      <c r="A174" s="40"/>
      <c r="B174" s="41"/>
      <c r="C174" s="199" t="s">
        <v>325</v>
      </c>
      <c r="D174" s="199" t="s">
        <v>116</v>
      </c>
      <c r="E174" s="200" t="s">
        <v>326</v>
      </c>
      <c r="F174" s="201" t="s">
        <v>327</v>
      </c>
      <c r="G174" s="202" t="s">
        <v>119</v>
      </c>
      <c r="H174" s="203">
        <v>15</v>
      </c>
      <c r="I174" s="204"/>
      <c r="J174" s="205">
        <f>ROUND(I174*H174,2)</f>
        <v>0</v>
      </c>
      <c r="K174" s="201" t="s">
        <v>120</v>
      </c>
      <c r="L174" s="46"/>
      <c r="M174" s="206" t="s">
        <v>19</v>
      </c>
      <c r="N174" s="207" t="s">
        <v>42</v>
      </c>
      <c r="O174" s="86"/>
      <c r="P174" s="208">
        <f>O174*H174</f>
        <v>0</v>
      </c>
      <c r="Q174" s="208">
        <v>0.0015</v>
      </c>
      <c r="R174" s="208">
        <f>Q174*H174</f>
        <v>0.022499999999999999</v>
      </c>
      <c r="S174" s="208">
        <v>0</v>
      </c>
      <c r="T174" s="20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0" t="s">
        <v>197</v>
      </c>
      <c r="AT174" s="210" t="s">
        <v>116</v>
      </c>
      <c r="AU174" s="210" t="s">
        <v>78</v>
      </c>
      <c r="AY174" s="19" t="s">
        <v>114</v>
      </c>
      <c r="BE174" s="211">
        <f>IF(N174="základní",J174,0)</f>
        <v>0</v>
      </c>
      <c r="BF174" s="211">
        <f>IF(N174="snížená",J174,0)</f>
        <v>0</v>
      </c>
      <c r="BG174" s="211">
        <f>IF(N174="zákl. přenesená",J174,0)</f>
        <v>0</v>
      </c>
      <c r="BH174" s="211">
        <f>IF(N174="sníž. přenesená",J174,0)</f>
        <v>0</v>
      </c>
      <c r="BI174" s="211">
        <f>IF(N174="nulová",J174,0)</f>
        <v>0</v>
      </c>
      <c r="BJ174" s="19" t="s">
        <v>76</v>
      </c>
      <c r="BK174" s="211">
        <f>ROUND(I174*H174,2)</f>
        <v>0</v>
      </c>
      <c r="BL174" s="19" t="s">
        <v>197</v>
      </c>
      <c r="BM174" s="210" t="s">
        <v>328</v>
      </c>
    </row>
    <row r="175" s="2" customFormat="1">
      <c r="A175" s="40"/>
      <c r="B175" s="41"/>
      <c r="C175" s="42"/>
      <c r="D175" s="212" t="s">
        <v>123</v>
      </c>
      <c r="E175" s="42"/>
      <c r="F175" s="213" t="s">
        <v>329</v>
      </c>
      <c r="G175" s="42"/>
      <c r="H175" s="42"/>
      <c r="I175" s="214"/>
      <c r="J175" s="42"/>
      <c r="K175" s="42"/>
      <c r="L175" s="46"/>
      <c r="M175" s="215"/>
      <c r="N175" s="216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123</v>
      </c>
      <c r="AU175" s="19" t="s">
        <v>78</v>
      </c>
    </row>
    <row r="176" s="2" customFormat="1" ht="16.5" customHeight="1">
      <c r="A176" s="40"/>
      <c r="B176" s="41"/>
      <c r="C176" s="199" t="s">
        <v>330</v>
      </c>
      <c r="D176" s="199" t="s">
        <v>116</v>
      </c>
      <c r="E176" s="200" t="s">
        <v>331</v>
      </c>
      <c r="F176" s="201" t="s">
        <v>332</v>
      </c>
      <c r="G176" s="202" t="s">
        <v>119</v>
      </c>
      <c r="H176" s="203">
        <v>12</v>
      </c>
      <c r="I176" s="204"/>
      <c r="J176" s="205">
        <f>ROUND(I176*H176,2)</f>
        <v>0</v>
      </c>
      <c r="K176" s="201" t="s">
        <v>19</v>
      </c>
      <c r="L176" s="46"/>
      <c r="M176" s="206" t="s">
        <v>19</v>
      </c>
      <c r="N176" s="207" t="s">
        <v>42</v>
      </c>
      <c r="O176" s="86"/>
      <c r="P176" s="208">
        <f>O176*H176</f>
        <v>0</v>
      </c>
      <c r="Q176" s="208">
        <v>0.00010000000000000001</v>
      </c>
      <c r="R176" s="208">
        <f>Q176*H176</f>
        <v>0.0012000000000000001</v>
      </c>
      <c r="S176" s="208">
        <v>0</v>
      </c>
      <c r="T176" s="20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0" t="s">
        <v>197</v>
      </c>
      <c r="AT176" s="210" t="s">
        <v>116</v>
      </c>
      <c r="AU176" s="210" t="s">
        <v>78</v>
      </c>
      <c r="AY176" s="19" t="s">
        <v>114</v>
      </c>
      <c r="BE176" s="211">
        <f>IF(N176="základní",J176,0)</f>
        <v>0</v>
      </c>
      <c r="BF176" s="211">
        <f>IF(N176="snížená",J176,0)</f>
        <v>0</v>
      </c>
      <c r="BG176" s="211">
        <f>IF(N176="zákl. přenesená",J176,0)</f>
        <v>0</v>
      </c>
      <c r="BH176" s="211">
        <f>IF(N176="sníž. přenesená",J176,0)</f>
        <v>0</v>
      </c>
      <c r="BI176" s="211">
        <f>IF(N176="nulová",J176,0)</f>
        <v>0</v>
      </c>
      <c r="BJ176" s="19" t="s">
        <v>76</v>
      </c>
      <c r="BK176" s="211">
        <f>ROUND(I176*H176,2)</f>
        <v>0</v>
      </c>
      <c r="BL176" s="19" t="s">
        <v>197</v>
      </c>
      <c r="BM176" s="210" t="s">
        <v>333</v>
      </c>
    </row>
    <row r="177" s="12" customFormat="1" ht="25.92" customHeight="1">
      <c r="A177" s="12"/>
      <c r="B177" s="183"/>
      <c r="C177" s="184"/>
      <c r="D177" s="185" t="s">
        <v>70</v>
      </c>
      <c r="E177" s="186" t="s">
        <v>334</v>
      </c>
      <c r="F177" s="186" t="s">
        <v>335</v>
      </c>
      <c r="G177" s="184"/>
      <c r="H177" s="184"/>
      <c r="I177" s="187"/>
      <c r="J177" s="188">
        <f>BK177</f>
        <v>0</v>
      </c>
      <c r="K177" s="184"/>
      <c r="L177" s="189"/>
      <c r="M177" s="190"/>
      <c r="N177" s="191"/>
      <c r="O177" s="191"/>
      <c r="P177" s="192">
        <f>P178+P183</f>
        <v>0</v>
      </c>
      <c r="Q177" s="191"/>
      <c r="R177" s="192">
        <f>R178+R183</f>
        <v>0</v>
      </c>
      <c r="S177" s="191"/>
      <c r="T177" s="193">
        <f>T178+T183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194" t="s">
        <v>139</v>
      </c>
      <c r="AT177" s="195" t="s">
        <v>70</v>
      </c>
      <c r="AU177" s="195" t="s">
        <v>71</v>
      </c>
      <c r="AY177" s="194" t="s">
        <v>114</v>
      </c>
      <c r="BK177" s="196">
        <f>BK178+BK183</f>
        <v>0</v>
      </c>
    </row>
    <row r="178" s="12" customFormat="1" ht="22.8" customHeight="1">
      <c r="A178" s="12"/>
      <c r="B178" s="183"/>
      <c r="C178" s="184"/>
      <c r="D178" s="185" t="s">
        <v>70</v>
      </c>
      <c r="E178" s="197" t="s">
        <v>336</v>
      </c>
      <c r="F178" s="197" t="s">
        <v>337</v>
      </c>
      <c r="G178" s="184"/>
      <c r="H178" s="184"/>
      <c r="I178" s="187"/>
      <c r="J178" s="198">
        <f>BK178</f>
        <v>0</v>
      </c>
      <c r="K178" s="184"/>
      <c r="L178" s="189"/>
      <c r="M178" s="190"/>
      <c r="N178" s="191"/>
      <c r="O178" s="191"/>
      <c r="P178" s="192">
        <f>SUM(P179:P182)</f>
        <v>0</v>
      </c>
      <c r="Q178" s="191"/>
      <c r="R178" s="192">
        <f>SUM(R179:R182)</f>
        <v>0</v>
      </c>
      <c r="S178" s="191"/>
      <c r="T178" s="193">
        <f>SUM(T179:T182)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194" t="s">
        <v>139</v>
      </c>
      <c r="AT178" s="195" t="s">
        <v>70</v>
      </c>
      <c r="AU178" s="195" t="s">
        <v>76</v>
      </c>
      <c r="AY178" s="194" t="s">
        <v>114</v>
      </c>
      <c r="BK178" s="196">
        <f>SUM(BK179:BK182)</f>
        <v>0</v>
      </c>
    </row>
    <row r="179" s="2" customFormat="1" ht="16.5" customHeight="1">
      <c r="A179" s="40"/>
      <c r="B179" s="41"/>
      <c r="C179" s="199" t="s">
        <v>338</v>
      </c>
      <c r="D179" s="199" t="s">
        <v>116</v>
      </c>
      <c r="E179" s="200" t="s">
        <v>339</v>
      </c>
      <c r="F179" s="201" t="s">
        <v>340</v>
      </c>
      <c r="G179" s="202" t="s">
        <v>262</v>
      </c>
      <c r="H179" s="203">
        <v>1</v>
      </c>
      <c r="I179" s="204"/>
      <c r="J179" s="205">
        <f>ROUND(I179*H179,2)</f>
        <v>0</v>
      </c>
      <c r="K179" s="201" t="s">
        <v>19</v>
      </c>
      <c r="L179" s="46"/>
      <c r="M179" s="206" t="s">
        <v>19</v>
      </c>
      <c r="N179" s="207" t="s">
        <v>42</v>
      </c>
      <c r="O179" s="86"/>
      <c r="P179" s="208">
        <f>O179*H179</f>
        <v>0</v>
      </c>
      <c r="Q179" s="208">
        <v>0</v>
      </c>
      <c r="R179" s="208">
        <f>Q179*H179</f>
        <v>0</v>
      </c>
      <c r="S179" s="208">
        <v>0</v>
      </c>
      <c r="T179" s="20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0" t="s">
        <v>341</v>
      </c>
      <c r="AT179" s="210" t="s">
        <v>116</v>
      </c>
      <c r="AU179" s="210" t="s">
        <v>78</v>
      </c>
      <c r="AY179" s="19" t="s">
        <v>114</v>
      </c>
      <c r="BE179" s="211">
        <f>IF(N179="základní",J179,0)</f>
        <v>0</v>
      </c>
      <c r="BF179" s="211">
        <f>IF(N179="snížená",J179,0)</f>
        <v>0</v>
      </c>
      <c r="BG179" s="211">
        <f>IF(N179="zákl. přenesená",J179,0)</f>
        <v>0</v>
      </c>
      <c r="BH179" s="211">
        <f>IF(N179="sníž. přenesená",J179,0)</f>
        <v>0</v>
      </c>
      <c r="BI179" s="211">
        <f>IF(N179="nulová",J179,0)</f>
        <v>0</v>
      </c>
      <c r="BJ179" s="19" t="s">
        <v>76</v>
      </c>
      <c r="BK179" s="211">
        <f>ROUND(I179*H179,2)</f>
        <v>0</v>
      </c>
      <c r="BL179" s="19" t="s">
        <v>341</v>
      </c>
      <c r="BM179" s="210" t="s">
        <v>342</v>
      </c>
    </row>
    <row r="180" s="2" customFormat="1" ht="24.15" customHeight="1">
      <c r="A180" s="40"/>
      <c r="B180" s="41"/>
      <c r="C180" s="199" t="s">
        <v>343</v>
      </c>
      <c r="D180" s="199" t="s">
        <v>116</v>
      </c>
      <c r="E180" s="200" t="s">
        <v>344</v>
      </c>
      <c r="F180" s="201" t="s">
        <v>345</v>
      </c>
      <c r="G180" s="202" t="s">
        <v>346</v>
      </c>
      <c r="H180" s="203">
        <v>1</v>
      </c>
      <c r="I180" s="204"/>
      <c r="J180" s="205">
        <f>ROUND(I180*H180,2)</f>
        <v>0</v>
      </c>
      <c r="K180" s="201" t="s">
        <v>19</v>
      </c>
      <c r="L180" s="46"/>
      <c r="M180" s="206" t="s">
        <v>19</v>
      </c>
      <c r="N180" s="207" t="s">
        <v>42</v>
      </c>
      <c r="O180" s="86"/>
      <c r="P180" s="208">
        <f>O180*H180</f>
        <v>0</v>
      </c>
      <c r="Q180" s="208">
        <v>0</v>
      </c>
      <c r="R180" s="208">
        <f>Q180*H180</f>
        <v>0</v>
      </c>
      <c r="S180" s="208">
        <v>0</v>
      </c>
      <c r="T180" s="20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0" t="s">
        <v>341</v>
      </c>
      <c r="AT180" s="210" t="s">
        <v>116</v>
      </c>
      <c r="AU180" s="210" t="s">
        <v>78</v>
      </c>
      <c r="AY180" s="19" t="s">
        <v>114</v>
      </c>
      <c r="BE180" s="211">
        <f>IF(N180="základní",J180,0)</f>
        <v>0</v>
      </c>
      <c r="BF180" s="211">
        <f>IF(N180="snížená",J180,0)</f>
        <v>0</v>
      </c>
      <c r="BG180" s="211">
        <f>IF(N180="zákl. přenesená",J180,0)</f>
        <v>0</v>
      </c>
      <c r="BH180" s="211">
        <f>IF(N180="sníž. přenesená",J180,0)</f>
        <v>0</v>
      </c>
      <c r="BI180" s="211">
        <f>IF(N180="nulová",J180,0)</f>
        <v>0</v>
      </c>
      <c r="BJ180" s="19" t="s">
        <v>76</v>
      </c>
      <c r="BK180" s="211">
        <f>ROUND(I180*H180,2)</f>
        <v>0</v>
      </c>
      <c r="BL180" s="19" t="s">
        <v>341</v>
      </c>
      <c r="BM180" s="210" t="s">
        <v>347</v>
      </c>
    </row>
    <row r="181" s="2" customFormat="1" ht="16.5" customHeight="1">
      <c r="A181" s="40"/>
      <c r="B181" s="41"/>
      <c r="C181" s="199" t="s">
        <v>348</v>
      </c>
      <c r="D181" s="199" t="s">
        <v>116</v>
      </c>
      <c r="E181" s="200" t="s">
        <v>349</v>
      </c>
      <c r="F181" s="201" t="s">
        <v>350</v>
      </c>
      <c r="G181" s="202" t="s">
        <v>262</v>
      </c>
      <c r="H181" s="203">
        <v>1</v>
      </c>
      <c r="I181" s="204"/>
      <c r="J181" s="205">
        <f>ROUND(I181*H181,2)</f>
        <v>0</v>
      </c>
      <c r="K181" s="201" t="s">
        <v>19</v>
      </c>
      <c r="L181" s="46"/>
      <c r="M181" s="206" t="s">
        <v>19</v>
      </c>
      <c r="N181" s="207" t="s">
        <v>42</v>
      </c>
      <c r="O181" s="86"/>
      <c r="P181" s="208">
        <f>O181*H181</f>
        <v>0</v>
      </c>
      <c r="Q181" s="208">
        <v>0</v>
      </c>
      <c r="R181" s="208">
        <f>Q181*H181</f>
        <v>0</v>
      </c>
      <c r="S181" s="208">
        <v>0</v>
      </c>
      <c r="T181" s="20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0" t="s">
        <v>341</v>
      </c>
      <c r="AT181" s="210" t="s">
        <v>116</v>
      </c>
      <c r="AU181" s="210" t="s">
        <v>78</v>
      </c>
      <c r="AY181" s="19" t="s">
        <v>114</v>
      </c>
      <c r="BE181" s="211">
        <f>IF(N181="základní",J181,0)</f>
        <v>0</v>
      </c>
      <c r="BF181" s="211">
        <f>IF(N181="snížená",J181,0)</f>
        <v>0</v>
      </c>
      <c r="BG181" s="211">
        <f>IF(N181="zákl. přenesená",J181,0)</f>
        <v>0</v>
      </c>
      <c r="BH181" s="211">
        <f>IF(N181="sníž. přenesená",J181,0)</f>
        <v>0</v>
      </c>
      <c r="BI181" s="211">
        <f>IF(N181="nulová",J181,0)</f>
        <v>0</v>
      </c>
      <c r="BJ181" s="19" t="s">
        <v>76</v>
      </c>
      <c r="BK181" s="211">
        <f>ROUND(I181*H181,2)</f>
        <v>0</v>
      </c>
      <c r="BL181" s="19" t="s">
        <v>341</v>
      </c>
      <c r="BM181" s="210" t="s">
        <v>351</v>
      </c>
    </row>
    <row r="182" s="2" customFormat="1" ht="16.5" customHeight="1">
      <c r="A182" s="40"/>
      <c r="B182" s="41"/>
      <c r="C182" s="199" t="s">
        <v>352</v>
      </c>
      <c r="D182" s="199" t="s">
        <v>116</v>
      </c>
      <c r="E182" s="200" t="s">
        <v>353</v>
      </c>
      <c r="F182" s="201" t="s">
        <v>354</v>
      </c>
      <c r="G182" s="202" t="s">
        <v>262</v>
      </c>
      <c r="H182" s="203">
        <v>1</v>
      </c>
      <c r="I182" s="204"/>
      <c r="J182" s="205">
        <f>ROUND(I182*H182,2)</f>
        <v>0</v>
      </c>
      <c r="K182" s="201" t="s">
        <v>19</v>
      </c>
      <c r="L182" s="46"/>
      <c r="M182" s="206" t="s">
        <v>19</v>
      </c>
      <c r="N182" s="207" t="s">
        <v>42</v>
      </c>
      <c r="O182" s="86"/>
      <c r="P182" s="208">
        <f>O182*H182</f>
        <v>0</v>
      </c>
      <c r="Q182" s="208">
        <v>0</v>
      </c>
      <c r="R182" s="208">
        <f>Q182*H182</f>
        <v>0</v>
      </c>
      <c r="S182" s="208">
        <v>0</v>
      </c>
      <c r="T182" s="20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0" t="s">
        <v>341</v>
      </c>
      <c r="AT182" s="210" t="s">
        <v>116</v>
      </c>
      <c r="AU182" s="210" t="s">
        <v>78</v>
      </c>
      <c r="AY182" s="19" t="s">
        <v>114</v>
      </c>
      <c r="BE182" s="211">
        <f>IF(N182="základní",J182,0)</f>
        <v>0</v>
      </c>
      <c r="BF182" s="211">
        <f>IF(N182="snížená",J182,0)</f>
        <v>0</v>
      </c>
      <c r="BG182" s="211">
        <f>IF(N182="zákl. přenesená",J182,0)</f>
        <v>0</v>
      </c>
      <c r="BH182" s="211">
        <f>IF(N182="sníž. přenesená",J182,0)</f>
        <v>0</v>
      </c>
      <c r="BI182" s="211">
        <f>IF(N182="nulová",J182,0)</f>
        <v>0</v>
      </c>
      <c r="BJ182" s="19" t="s">
        <v>76</v>
      </c>
      <c r="BK182" s="211">
        <f>ROUND(I182*H182,2)</f>
        <v>0</v>
      </c>
      <c r="BL182" s="19" t="s">
        <v>341</v>
      </c>
      <c r="BM182" s="210" t="s">
        <v>355</v>
      </c>
    </row>
    <row r="183" s="12" customFormat="1" ht="22.8" customHeight="1">
      <c r="A183" s="12"/>
      <c r="B183" s="183"/>
      <c r="C183" s="184"/>
      <c r="D183" s="185" t="s">
        <v>70</v>
      </c>
      <c r="E183" s="197" t="s">
        <v>356</v>
      </c>
      <c r="F183" s="197" t="s">
        <v>357</v>
      </c>
      <c r="G183" s="184"/>
      <c r="H183" s="184"/>
      <c r="I183" s="187"/>
      <c r="J183" s="198">
        <f>BK183</f>
        <v>0</v>
      </c>
      <c r="K183" s="184"/>
      <c r="L183" s="189"/>
      <c r="M183" s="190"/>
      <c r="N183" s="191"/>
      <c r="O183" s="191"/>
      <c r="P183" s="192">
        <f>SUM(P184:P189)</f>
        <v>0</v>
      </c>
      <c r="Q183" s="191"/>
      <c r="R183" s="192">
        <f>SUM(R184:R189)</f>
        <v>0</v>
      </c>
      <c r="S183" s="191"/>
      <c r="T183" s="193">
        <f>SUM(T184:T189)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194" t="s">
        <v>139</v>
      </c>
      <c r="AT183" s="195" t="s">
        <v>70</v>
      </c>
      <c r="AU183" s="195" t="s">
        <v>76</v>
      </c>
      <c r="AY183" s="194" t="s">
        <v>114</v>
      </c>
      <c r="BK183" s="196">
        <f>SUM(BK184:BK189)</f>
        <v>0</v>
      </c>
    </row>
    <row r="184" s="2" customFormat="1" ht="16.5" customHeight="1">
      <c r="A184" s="40"/>
      <c r="B184" s="41"/>
      <c r="C184" s="199" t="s">
        <v>358</v>
      </c>
      <c r="D184" s="199" t="s">
        <v>116</v>
      </c>
      <c r="E184" s="200" t="s">
        <v>359</v>
      </c>
      <c r="F184" s="201" t="s">
        <v>357</v>
      </c>
      <c r="G184" s="202" t="s">
        <v>262</v>
      </c>
      <c r="H184" s="203">
        <v>1</v>
      </c>
      <c r="I184" s="204"/>
      <c r="J184" s="205">
        <f>ROUND(I184*H184,2)</f>
        <v>0</v>
      </c>
      <c r="K184" s="201" t="s">
        <v>120</v>
      </c>
      <c r="L184" s="46"/>
      <c r="M184" s="206" t="s">
        <v>19</v>
      </c>
      <c r="N184" s="207" t="s">
        <v>42</v>
      </c>
      <c r="O184" s="86"/>
      <c r="P184" s="208">
        <f>O184*H184</f>
        <v>0</v>
      </c>
      <c r="Q184" s="208">
        <v>0</v>
      </c>
      <c r="R184" s="208">
        <f>Q184*H184</f>
        <v>0</v>
      </c>
      <c r="S184" s="208">
        <v>0</v>
      </c>
      <c r="T184" s="20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0" t="s">
        <v>341</v>
      </c>
      <c r="AT184" s="210" t="s">
        <v>116</v>
      </c>
      <c r="AU184" s="210" t="s">
        <v>78</v>
      </c>
      <c r="AY184" s="19" t="s">
        <v>114</v>
      </c>
      <c r="BE184" s="211">
        <f>IF(N184="základní",J184,0)</f>
        <v>0</v>
      </c>
      <c r="BF184" s="211">
        <f>IF(N184="snížená",J184,0)</f>
        <v>0</v>
      </c>
      <c r="BG184" s="211">
        <f>IF(N184="zákl. přenesená",J184,0)</f>
        <v>0</v>
      </c>
      <c r="BH184" s="211">
        <f>IF(N184="sníž. přenesená",J184,0)</f>
        <v>0</v>
      </c>
      <c r="BI184" s="211">
        <f>IF(N184="nulová",J184,0)</f>
        <v>0</v>
      </c>
      <c r="BJ184" s="19" t="s">
        <v>76</v>
      </c>
      <c r="BK184" s="211">
        <f>ROUND(I184*H184,2)</f>
        <v>0</v>
      </c>
      <c r="BL184" s="19" t="s">
        <v>341</v>
      </c>
      <c r="BM184" s="210" t="s">
        <v>360</v>
      </c>
    </row>
    <row r="185" s="2" customFormat="1">
      <c r="A185" s="40"/>
      <c r="B185" s="41"/>
      <c r="C185" s="42"/>
      <c r="D185" s="212" t="s">
        <v>123</v>
      </c>
      <c r="E185" s="42"/>
      <c r="F185" s="213" t="s">
        <v>361</v>
      </c>
      <c r="G185" s="42"/>
      <c r="H185" s="42"/>
      <c r="I185" s="214"/>
      <c r="J185" s="42"/>
      <c r="K185" s="42"/>
      <c r="L185" s="46"/>
      <c r="M185" s="215"/>
      <c r="N185" s="216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123</v>
      </c>
      <c r="AU185" s="19" t="s">
        <v>78</v>
      </c>
    </row>
    <row r="186" s="2" customFormat="1" ht="16.5" customHeight="1">
      <c r="A186" s="40"/>
      <c r="B186" s="41"/>
      <c r="C186" s="199" t="s">
        <v>362</v>
      </c>
      <c r="D186" s="199" t="s">
        <v>116</v>
      </c>
      <c r="E186" s="200" t="s">
        <v>363</v>
      </c>
      <c r="F186" s="201" t="s">
        <v>364</v>
      </c>
      <c r="G186" s="202" t="s">
        <v>262</v>
      </c>
      <c r="H186" s="203">
        <v>1</v>
      </c>
      <c r="I186" s="204"/>
      <c r="J186" s="205">
        <f>ROUND(I186*H186,2)</f>
        <v>0</v>
      </c>
      <c r="K186" s="201" t="s">
        <v>120</v>
      </c>
      <c r="L186" s="46"/>
      <c r="M186" s="206" t="s">
        <v>19</v>
      </c>
      <c r="N186" s="207" t="s">
        <v>42</v>
      </c>
      <c r="O186" s="86"/>
      <c r="P186" s="208">
        <f>O186*H186</f>
        <v>0</v>
      </c>
      <c r="Q186" s="208">
        <v>0</v>
      </c>
      <c r="R186" s="208">
        <f>Q186*H186</f>
        <v>0</v>
      </c>
      <c r="S186" s="208">
        <v>0</v>
      </c>
      <c r="T186" s="20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0" t="s">
        <v>341</v>
      </c>
      <c r="AT186" s="210" t="s">
        <v>116</v>
      </c>
      <c r="AU186" s="210" t="s">
        <v>78</v>
      </c>
      <c r="AY186" s="19" t="s">
        <v>114</v>
      </c>
      <c r="BE186" s="211">
        <f>IF(N186="základní",J186,0)</f>
        <v>0</v>
      </c>
      <c r="BF186" s="211">
        <f>IF(N186="snížená",J186,0)</f>
        <v>0</v>
      </c>
      <c r="BG186" s="211">
        <f>IF(N186="zákl. přenesená",J186,0)</f>
        <v>0</v>
      </c>
      <c r="BH186" s="211">
        <f>IF(N186="sníž. přenesená",J186,0)</f>
        <v>0</v>
      </c>
      <c r="BI186" s="211">
        <f>IF(N186="nulová",J186,0)</f>
        <v>0</v>
      </c>
      <c r="BJ186" s="19" t="s">
        <v>76</v>
      </c>
      <c r="BK186" s="211">
        <f>ROUND(I186*H186,2)</f>
        <v>0</v>
      </c>
      <c r="BL186" s="19" t="s">
        <v>341</v>
      </c>
      <c r="BM186" s="210" t="s">
        <v>365</v>
      </c>
    </row>
    <row r="187" s="2" customFormat="1">
      <c r="A187" s="40"/>
      <c r="B187" s="41"/>
      <c r="C187" s="42"/>
      <c r="D187" s="212" t="s">
        <v>123</v>
      </c>
      <c r="E187" s="42"/>
      <c r="F187" s="213" t="s">
        <v>366</v>
      </c>
      <c r="G187" s="42"/>
      <c r="H187" s="42"/>
      <c r="I187" s="214"/>
      <c r="J187" s="42"/>
      <c r="K187" s="42"/>
      <c r="L187" s="46"/>
      <c r="M187" s="215"/>
      <c r="N187" s="216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123</v>
      </c>
      <c r="AU187" s="19" t="s">
        <v>78</v>
      </c>
    </row>
    <row r="188" s="2" customFormat="1" ht="16.5" customHeight="1">
      <c r="A188" s="40"/>
      <c r="B188" s="41"/>
      <c r="C188" s="199" t="s">
        <v>367</v>
      </c>
      <c r="D188" s="199" t="s">
        <v>116</v>
      </c>
      <c r="E188" s="200" t="s">
        <v>368</v>
      </c>
      <c r="F188" s="201" t="s">
        <v>369</v>
      </c>
      <c r="G188" s="202" t="s">
        <v>262</v>
      </c>
      <c r="H188" s="203">
        <v>1</v>
      </c>
      <c r="I188" s="204"/>
      <c r="J188" s="205">
        <f>ROUND(I188*H188,2)</f>
        <v>0</v>
      </c>
      <c r="K188" s="201" t="s">
        <v>120</v>
      </c>
      <c r="L188" s="46"/>
      <c r="M188" s="206" t="s">
        <v>19</v>
      </c>
      <c r="N188" s="207" t="s">
        <v>42</v>
      </c>
      <c r="O188" s="86"/>
      <c r="P188" s="208">
        <f>O188*H188</f>
        <v>0</v>
      </c>
      <c r="Q188" s="208">
        <v>0</v>
      </c>
      <c r="R188" s="208">
        <f>Q188*H188</f>
        <v>0</v>
      </c>
      <c r="S188" s="208">
        <v>0</v>
      </c>
      <c r="T188" s="20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0" t="s">
        <v>341</v>
      </c>
      <c r="AT188" s="210" t="s">
        <v>116</v>
      </c>
      <c r="AU188" s="210" t="s">
        <v>78</v>
      </c>
      <c r="AY188" s="19" t="s">
        <v>114</v>
      </c>
      <c r="BE188" s="211">
        <f>IF(N188="základní",J188,0)</f>
        <v>0</v>
      </c>
      <c r="BF188" s="211">
        <f>IF(N188="snížená",J188,0)</f>
        <v>0</v>
      </c>
      <c r="BG188" s="211">
        <f>IF(N188="zákl. přenesená",J188,0)</f>
        <v>0</v>
      </c>
      <c r="BH188" s="211">
        <f>IF(N188="sníž. přenesená",J188,0)</f>
        <v>0</v>
      </c>
      <c r="BI188" s="211">
        <f>IF(N188="nulová",J188,0)</f>
        <v>0</v>
      </c>
      <c r="BJ188" s="19" t="s">
        <v>76</v>
      </c>
      <c r="BK188" s="211">
        <f>ROUND(I188*H188,2)</f>
        <v>0</v>
      </c>
      <c r="BL188" s="19" t="s">
        <v>341</v>
      </c>
      <c r="BM188" s="210" t="s">
        <v>370</v>
      </c>
    </row>
    <row r="189" s="2" customFormat="1">
      <c r="A189" s="40"/>
      <c r="B189" s="41"/>
      <c r="C189" s="42"/>
      <c r="D189" s="212" t="s">
        <v>123</v>
      </c>
      <c r="E189" s="42"/>
      <c r="F189" s="213" t="s">
        <v>371</v>
      </c>
      <c r="G189" s="42"/>
      <c r="H189" s="42"/>
      <c r="I189" s="214"/>
      <c r="J189" s="42"/>
      <c r="K189" s="42"/>
      <c r="L189" s="46"/>
      <c r="M189" s="261"/>
      <c r="N189" s="262"/>
      <c r="O189" s="263"/>
      <c r="P189" s="263"/>
      <c r="Q189" s="263"/>
      <c r="R189" s="263"/>
      <c r="S189" s="263"/>
      <c r="T189" s="26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123</v>
      </c>
      <c r="AU189" s="19" t="s">
        <v>78</v>
      </c>
    </row>
    <row r="190" s="2" customFormat="1" ht="6.96" customHeight="1">
      <c r="A190" s="40"/>
      <c r="B190" s="61"/>
      <c r="C190" s="62"/>
      <c r="D190" s="62"/>
      <c r="E190" s="62"/>
      <c r="F190" s="62"/>
      <c r="G190" s="62"/>
      <c r="H190" s="62"/>
      <c r="I190" s="62"/>
      <c r="J190" s="62"/>
      <c r="K190" s="62"/>
      <c r="L190" s="46"/>
      <c r="M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</row>
  </sheetData>
  <sheetProtection sheet="1" autoFilter="0" formatColumns="0" formatRows="0" objects="1" scenarios="1" spinCount="100000" saltValue="f0Ws8N4tPXr27FDgHhQN+UWn9wh/Kb40Dw78z+TZ8uH2ZM3jB2SDlKEH9zF/RBFpG/ikCAVJ7oqiD0lawZye1Q==" hashValue="cvc7cqpvMVQrRqBQ4LhP0YWkDlbzXeJBdOsuFO+JjfIINCnIq8vnn0mjzWRw2ciBv2iLTWUnPzwQ5MdELTzNLg==" algorithmName="SHA-512" password="80EB"/>
  <autoFilter ref="C87:K189"/>
  <mergeCells count="6">
    <mergeCell ref="E7:H7"/>
    <mergeCell ref="E16:H16"/>
    <mergeCell ref="E25:H25"/>
    <mergeCell ref="E46:H46"/>
    <mergeCell ref="E80:H80"/>
    <mergeCell ref="L2:V2"/>
  </mergeCells>
  <hyperlinks>
    <hyperlink ref="F92" r:id="rId1" display="https://podminky.urs.cz/item/CS_URS_2024_02/113107142"/>
    <hyperlink ref="F94" r:id="rId2" display="https://podminky.urs.cz/item/CS_URS_2024_02/132351101"/>
    <hyperlink ref="F96" r:id="rId3" display="https://podminky.urs.cz/item/CS_URS_2024_02/167111102"/>
    <hyperlink ref="F98" r:id="rId4" display="https://podminky.urs.cz/item/CS_URS_2024_02/167151102"/>
    <hyperlink ref="F100" r:id="rId5" display="https://podminky.urs.cz/item/CS_URS_2024_02/171151103"/>
    <hyperlink ref="F107" r:id="rId6" display="https://podminky.urs.cz/item/CS_URS_2024_02/271572211"/>
    <hyperlink ref="F116" r:id="rId7" display="https://podminky.urs.cz/item/CS_URS_2024_02/311311911"/>
    <hyperlink ref="F121" r:id="rId8" display="https://podminky.urs.cz/item/CS_URS_2024_02/389361001"/>
    <hyperlink ref="F126" r:id="rId9" display="https://podminky.urs.cz/item/CS_URS_2024_02/411362021"/>
    <hyperlink ref="F129" r:id="rId10" display="https://podminky.urs.cz/item/CS_URS_2024_02/434121425"/>
    <hyperlink ref="F133" r:id="rId11" display="https://podminky.urs.cz/item/CS_URS_2024_02/572340112"/>
    <hyperlink ref="F136" r:id="rId12" display="https://podminky.urs.cz/item/CS_URS_2024_02/961044111"/>
    <hyperlink ref="F138" r:id="rId13" display="https://podminky.urs.cz/item/CS_URS_2024_02/962052211"/>
    <hyperlink ref="F140" r:id="rId14" display="https://podminky.urs.cz/item/CS_URS_2024_02/963022819"/>
    <hyperlink ref="F142" r:id="rId15" display="https://podminky.urs.cz/item/CS_URS_2024_02/965042241"/>
    <hyperlink ref="F144" r:id="rId16" display="https://podminky.urs.cz/item/CS_URS_2024_02/965049112"/>
    <hyperlink ref="F146" r:id="rId17" display="https://podminky.urs.cz/item/CS_URS_2024_02/965082941"/>
    <hyperlink ref="F150" r:id="rId18" display="https://podminky.urs.cz/item/CS_URS_2024_02/997013111"/>
    <hyperlink ref="F153" r:id="rId19" display="https://podminky.urs.cz/item/CS_URS_2024_02/997013501"/>
    <hyperlink ref="F155" r:id="rId20" display="https://podminky.urs.cz/item/CS_URS_2024_02/997013509"/>
    <hyperlink ref="F160" r:id="rId21" display="https://podminky.urs.cz/item/CS_URS_2024_02/998011001"/>
    <hyperlink ref="F164" r:id="rId22" display="https://podminky.urs.cz/item/CS_URS_2024_02/767161813"/>
    <hyperlink ref="F169" r:id="rId23" display="https://podminky.urs.cz/item/CS_URS_2024_02/771573810"/>
    <hyperlink ref="F171" r:id="rId24" display="https://podminky.urs.cz/item/CS_URS_2024_02/771574413"/>
    <hyperlink ref="F175" r:id="rId25" display="https://podminky.urs.cz/item/CS_URS_2024_02/771591112"/>
    <hyperlink ref="F185" r:id="rId26" display="https://podminky.urs.cz/item/CS_URS_2024_02/030001000"/>
    <hyperlink ref="F187" r:id="rId27" display="https://podminky.urs.cz/item/CS_URS_2024_02/034002000"/>
    <hyperlink ref="F189" r:id="rId28" display="https://podminky.urs.cz/item/CS_URS_2024_02/0343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9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65" customWidth="1"/>
    <col min="2" max="2" width="1.667969" style="265" customWidth="1"/>
    <col min="3" max="4" width="5" style="265" customWidth="1"/>
    <col min="5" max="5" width="11.66016" style="265" customWidth="1"/>
    <col min="6" max="6" width="9.160156" style="265" customWidth="1"/>
    <col min="7" max="7" width="5" style="265" customWidth="1"/>
    <col min="8" max="8" width="77.83203" style="265" customWidth="1"/>
    <col min="9" max="10" width="20" style="265" customWidth="1"/>
    <col min="11" max="11" width="1.667969" style="265" customWidth="1"/>
  </cols>
  <sheetData>
    <row r="1" s="1" customFormat="1" ht="37.5" customHeight="1"/>
    <row r="2" s="1" customFormat="1" ht="7.5" customHeight="1">
      <c r="B2" s="266"/>
      <c r="C2" s="267"/>
      <c r="D2" s="267"/>
      <c r="E2" s="267"/>
      <c r="F2" s="267"/>
      <c r="G2" s="267"/>
      <c r="H2" s="267"/>
      <c r="I2" s="267"/>
      <c r="J2" s="267"/>
      <c r="K2" s="268"/>
    </row>
    <row r="3" s="16" customFormat="1" ht="45" customHeight="1">
      <c r="B3" s="269"/>
      <c r="C3" s="270" t="s">
        <v>372</v>
      </c>
      <c r="D3" s="270"/>
      <c r="E3" s="270"/>
      <c r="F3" s="270"/>
      <c r="G3" s="270"/>
      <c r="H3" s="270"/>
      <c r="I3" s="270"/>
      <c r="J3" s="270"/>
      <c r="K3" s="271"/>
    </row>
    <row r="4" s="1" customFormat="1" ht="25.5" customHeight="1">
      <c r="B4" s="272"/>
      <c r="C4" s="273" t="s">
        <v>373</v>
      </c>
      <c r="D4" s="273"/>
      <c r="E4" s="273"/>
      <c r="F4" s="273"/>
      <c r="G4" s="273"/>
      <c r="H4" s="273"/>
      <c r="I4" s="273"/>
      <c r="J4" s="273"/>
      <c r="K4" s="274"/>
    </row>
    <row r="5" s="1" customFormat="1" ht="5.25" customHeight="1">
      <c r="B5" s="272"/>
      <c r="C5" s="275"/>
      <c r="D5" s="275"/>
      <c r="E5" s="275"/>
      <c r="F5" s="275"/>
      <c r="G5" s="275"/>
      <c r="H5" s="275"/>
      <c r="I5" s="275"/>
      <c r="J5" s="275"/>
      <c r="K5" s="274"/>
    </row>
    <row r="6" s="1" customFormat="1" ht="15" customHeight="1">
      <c r="B6" s="272"/>
      <c r="C6" s="276" t="s">
        <v>374</v>
      </c>
      <c r="D6" s="276"/>
      <c r="E6" s="276"/>
      <c r="F6" s="276"/>
      <c r="G6" s="276"/>
      <c r="H6" s="276"/>
      <c r="I6" s="276"/>
      <c r="J6" s="276"/>
      <c r="K6" s="274"/>
    </row>
    <row r="7" s="1" customFormat="1" ht="15" customHeight="1">
      <c r="B7" s="277"/>
      <c r="C7" s="276" t="s">
        <v>375</v>
      </c>
      <c r="D7" s="276"/>
      <c r="E7" s="276"/>
      <c r="F7" s="276"/>
      <c r="G7" s="276"/>
      <c r="H7" s="276"/>
      <c r="I7" s="276"/>
      <c r="J7" s="276"/>
      <c r="K7" s="274"/>
    </row>
    <row r="8" s="1" customFormat="1" ht="12.75" customHeight="1">
      <c r="B8" s="277"/>
      <c r="C8" s="276"/>
      <c r="D8" s="276"/>
      <c r="E8" s="276"/>
      <c r="F8" s="276"/>
      <c r="G8" s="276"/>
      <c r="H8" s="276"/>
      <c r="I8" s="276"/>
      <c r="J8" s="276"/>
      <c r="K8" s="274"/>
    </row>
    <row r="9" s="1" customFormat="1" ht="15" customHeight="1">
      <c r="B9" s="277"/>
      <c r="C9" s="276" t="s">
        <v>376</v>
      </c>
      <c r="D9" s="276"/>
      <c r="E9" s="276"/>
      <c r="F9" s="276"/>
      <c r="G9" s="276"/>
      <c r="H9" s="276"/>
      <c r="I9" s="276"/>
      <c r="J9" s="276"/>
      <c r="K9" s="274"/>
    </row>
    <row r="10" s="1" customFormat="1" ht="15" customHeight="1">
      <c r="B10" s="277"/>
      <c r="C10" s="276"/>
      <c r="D10" s="276" t="s">
        <v>377</v>
      </c>
      <c r="E10" s="276"/>
      <c r="F10" s="276"/>
      <c r="G10" s="276"/>
      <c r="H10" s="276"/>
      <c r="I10" s="276"/>
      <c r="J10" s="276"/>
      <c r="K10" s="274"/>
    </row>
    <row r="11" s="1" customFormat="1" ht="15" customHeight="1">
      <c r="B11" s="277"/>
      <c r="C11" s="278"/>
      <c r="D11" s="276" t="s">
        <v>378</v>
      </c>
      <c r="E11" s="276"/>
      <c r="F11" s="276"/>
      <c r="G11" s="276"/>
      <c r="H11" s="276"/>
      <c r="I11" s="276"/>
      <c r="J11" s="276"/>
      <c r="K11" s="274"/>
    </row>
    <row r="12" s="1" customFormat="1" ht="15" customHeight="1">
      <c r="B12" s="277"/>
      <c r="C12" s="278"/>
      <c r="D12" s="276"/>
      <c r="E12" s="276"/>
      <c r="F12" s="276"/>
      <c r="G12" s="276"/>
      <c r="H12" s="276"/>
      <c r="I12" s="276"/>
      <c r="J12" s="276"/>
      <c r="K12" s="274"/>
    </row>
    <row r="13" s="1" customFormat="1" ht="15" customHeight="1">
      <c r="B13" s="277"/>
      <c r="C13" s="278"/>
      <c r="D13" s="279" t="s">
        <v>379</v>
      </c>
      <c r="E13" s="276"/>
      <c r="F13" s="276"/>
      <c r="G13" s="276"/>
      <c r="H13" s="276"/>
      <c r="I13" s="276"/>
      <c r="J13" s="276"/>
      <c r="K13" s="274"/>
    </row>
    <row r="14" s="1" customFormat="1" ht="12.75" customHeight="1">
      <c r="B14" s="277"/>
      <c r="C14" s="278"/>
      <c r="D14" s="278"/>
      <c r="E14" s="278"/>
      <c r="F14" s="278"/>
      <c r="G14" s="278"/>
      <c r="H14" s="278"/>
      <c r="I14" s="278"/>
      <c r="J14" s="278"/>
      <c r="K14" s="274"/>
    </row>
    <row r="15" s="1" customFormat="1" ht="15" customHeight="1">
      <c r="B15" s="277"/>
      <c r="C15" s="278"/>
      <c r="D15" s="276" t="s">
        <v>380</v>
      </c>
      <c r="E15" s="276"/>
      <c r="F15" s="276"/>
      <c r="G15" s="276"/>
      <c r="H15" s="276"/>
      <c r="I15" s="276"/>
      <c r="J15" s="276"/>
      <c r="K15" s="274"/>
    </row>
    <row r="16" s="1" customFormat="1" ht="15" customHeight="1">
      <c r="B16" s="277"/>
      <c r="C16" s="278"/>
      <c r="D16" s="276" t="s">
        <v>381</v>
      </c>
      <c r="E16" s="276"/>
      <c r="F16" s="276"/>
      <c r="G16" s="276"/>
      <c r="H16" s="276"/>
      <c r="I16" s="276"/>
      <c r="J16" s="276"/>
      <c r="K16" s="274"/>
    </row>
    <row r="17" s="1" customFormat="1" ht="15" customHeight="1">
      <c r="B17" s="277"/>
      <c r="C17" s="278"/>
      <c r="D17" s="276" t="s">
        <v>382</v>
      </c>
      <c r="E17" s="276"/>
      <c r="F17" s="276"/>
      <c r="G17" s="276"/>
      <c r="H17" s="276"/>
      <c r="I17" s="276"/>
      <c r="J17" s="276"/>
      <c r="K17" s="274"/>
    </row>
    <row r="18" s="1" customFormat="1" ht="15" customHeight="1">
      <c r="B18" s="277"/>
      <c r="C18" s="278"/>
      <c r="D18" s="278"/>
      <c r="E18" s="280" t="s">
        <v>75</v>
      </c>
      <c r="F18" s="276" t="s">
        <v>383</v>
      </c>
      <c r="G18" s="276"/>
      <c r="H18" s="276"/>
      <c r="I18" s="276"/>
      <c r="J18" s="276"/>
      <c r="K18" s="274"/>
    </row>
    <row r="19" s="1" customFormat="1" ht="15" customHeight="1">
      <c r="B19" s="277"/>
      <c r="C19" s="278"/>
      <c r="D19" s="278"/>
      <c r="E19" s="280" t="s">
        <v>384</v>
      </c>
      <c r="F19" s="276" t="s">
        <v>385</v>
      </c>
      <c r="G19" s="276"/>
      <c r="H19" s="276"/>
      <c r="I19" s="276"/>
      <c r="J19" s="276"/>
      <c r="K19" s="274"/>
    </row>
    <row r="20" s="1" customFormat="1" ht="15" customHeight="1">
      <c r="B20" s="277"/>
      <c r="C20" s="278"/>
      <c r="D20" s="278"/>
      <c r="E20" s="280" t="s">
        <v>386</v>
      </c>
      <c r="F20" s="276" t="s">
        <v>387</v>
      </c>
      <c r="G20" s="276"/>
      <c r="H20" s="276"/>
      <c r="I20" s="276"/>
      <c r="J20" s="276"/>
      <c r="K20" s="274"/>
    </row>
    <row r="21" s="1" customFormat="1" ht="15" customHeight="1">
      <c r="B21" s="277"/>
      <c r="C21" s="278"/>
      <c r="D21" s="278"/>
      <c r="E21" s="280" t="s">
        <v>388</v>
      </c>
      <c r="F21" s="276" t="s">
        <v>389</v>
      </c>
      <c r="G21" s="276"/>
      <c r="H21" s="276"/>
      <c r="I21" s="276"/>
      <c r="J21" s="276"/>
      <c r="K21" s="274"/>
    </row>
    <row r="22" s="1" customFormat="1" ht="15" customHeight="1">
      <c r="B22" s="277"/>
      <c r="C22" s="278"/>
      <c r="D22" s="278"/>
      <c r="E22" s="280" t="s">
        <v>390</v>
      </c>
      <c r="F22" s="276" t="s">
        <v>391</v>
      </c>
      <c r="G22" s="276"/>
      <c r="H22" s="276"/>
      <c r="I22" s="276"/>
      <c r="J22" s="276"/>
      <c r="K22" s="274"/>
    </row>
    <row r="23" s="1" customFormat="1" ht="15" customHeight="1">
      <c r="B23" s="277"/>
      <c r="C23" s="278"/>
      <c r="D23" s="278"/>
      <c r="E23" s="280" t="s">
        <v>392</v>
      </c>
      <c r="F23" s="276" t="s">
        <v>393</v>
      </c>
      <c r="G23" s="276"/>
      <c r="H23" s="276"/>
      <c r="I23" s="276"/>
      <c r="J23" s="276"/>
      <c r="K23" s="274"/>
    </row>
    <row r="24" s="1" customFormat="1" ht="12.75" customHeight="1">
      <c r="B24" s="277"/>
      <c r="C24" s="278"/>
      <c r="D24" s="278"/>
      <c r="E24" s="278"/>
      <c r="F24" s="278"/>
      <c r="G24" s="278"/>
      <c r="H24" s="278"/>
      <c r="I24" s="278"/>
      <c r="J24" s="278"/>
      <c r="K24" s="274"/>
    </row>
    <row r="25" s="1" customFormat="1" ht="15" customHeight="1">
      <c r="B25" s="277"/>
      <c r="C25" s="276" t="s">
        <v>394</v>
      </c>
      <c r="D25" s="276"/>
      <c r="E25" s="276"/>
      <c r="F25" s="276"/>
      <c r="G25" s="276"/>
      <c r="H25" s="276"/>
      <c r="I25" s="276"/>
      <c r="J25" s="276"/>
      <c r="K25" s="274"/>
    </row>
    <row r="26" s="1" customFormat="1" ht="15" customHeight="1">
      <c r="B26" s="277"/>
      <c r="C26" s="276" t="s">
        <v>395</v>
      </c>
      <c r="D26" s="276"/>
      <c r="E26" s="276"/>
      <c r="F26" s="276"/>
      <c r="G26" s="276"/>
      <c r="H26" s="276"/>
      <c r="I26" s="276"/>
      <c r="J26" s="276"/>
      <c r="K26" s="274"/>
    </row>
    <row r="27" s="1" customFormat="1" ht="15" customHeight="1">
      <c r="B27" s="277"/>
      <c r="C27" s="276"/>
      <c r="D27" s="276" t="s">
        <v>396</v>
      </c>
      <c r="E27" s="276"/>
      <c r="F27" s="276"/>
      <c r="G27" s="276"/>
      <c r="H27" s="276"/>
      <c r="I27" s="276"/>
      <c r="J27" s="276"/>
      <c r="K27" s="274"/>
    </row>
    <row r="28" s="1" customFormat="1" ht="15" customHeight="1">
      <c r="B28" s="277"/>
      <c r="C28" s="278"/>
      <c r="D28" s="276" t="s">
        <v>397</v>
      </c>
      <c r="E28" s="276"/>
      <c r="F28" s="276"/>
      <c r="G28" s="276"/>
      <c r="H28" s="276"/>
      <c r="I28" s="276"/>
      <c r="J28" s="276"/>
      <c r="K28" s="274"/>
    </row>
    <row r="29" s="1" customFormat="1" ht="12.75" customHeight="1">
      <c r="B29" s="277"/>
      <c r="C29" s="278"/>
      <c r="D29" s="278"/>
      <c r="E29" s="278"/>
      <c r="F29" s="278"/>
      <c r="G29" s="278"/>
      <c r="H29" s="278"/>
      <c r="I29" s="278"/>
      <c r="J29" s="278"/>
      <c r="K29" s="274"/>
    </row>
    <row r="30" s="1" customFormat="1" ht="15" customHeight="1">
      <c r="B30" s="277"/>
      <c r="C30" s="278"/>
      <c r="D30" s="276" t="s">
        <v>398</v>
      </c>
      <c r="E30" s="276"/>
      <c r="F30" s="276"/>
      <c r="G30" s="276"/>
      <c r="H30" s="276"/>
      <c r="I30" s="276"/>
      <c r="J30" s="276"/>
      <c r="K30" s="274"/>
    </row>
    <row r="31" s="1" customFormat="1" ht="15" customHeight="1">
      <c r="B31" s="277"/>
      <c r="C31" s="278"/>
      <c r="D31" s="276" t="s">
        <v>399</v>
      </c>
      <c r="E31" s="276"/>
      <c r="F31" s="276"/>
      <c r="G31" s="276"/>
      <c r="H31" s="276"/>
      <c r="I31" s="276"/>
      <c r="J31" s="276"/>
      <c r="K31" s="274"/>
    </row>
    <row r="32" s="1" customFormat="1" ht="12.75" customHeight="1">
      <c r="B32" s="277"/>
      <c r="C32" s="278"/>
      <c r="D32" s="278"/>
      <c r="E32" s="278"/>
      <c r="F32" s="278"/>
      <c r="G32" s="278"/>
      <c r="H32" s="278"/>
      <c r="I32" s="278"/>
      <c r="J32" s="278"/>
      <c r="K32" s="274"/>
    </row>
    <row r="33" s="1" customFormat="1" ht="15" customHeight="1">
      <c r="B33" s="277"/>
      <c r="C33" s="278"/>
      <c r="D33" s="276" t="s">
        <v>400</v>
      </c>
      <c r="E33" s="276"/>
      <c r="F33" s="276"/>
      <c r="G33" s="276"/>
      <c r="H33" s="276"/>
      <c r="I33" s="276"/>
      <c r="J33" s="276"/>
      <c r="K33" s="274"/>
    </row>
    <row r="34" s="1" customFormat="1" ht="15" customHeight="1">
      <c r="B34" s="277"/>
      <c r="C34" s="278"/>
      <c r="D34" s="276" t="s">
        <v>401</v>
      </c>
      <c r="E34" s="276"/>
      <c r="F34" s="276"/>
      <c r="G34" s="276"/>
      <c r="H34" s="276"/>
      <c r="I34" s="276"/>
      <c r="J34" s="276"/>
      <c r="K34" s="274"/>
    </row>
    <row r="35" s="1" customFormat="1" ht="15" customHeight="1">
      <c r="B35" s="277"/>
      <c r="C35" s="278"/>
      <c r="D35" s="276" t="s">
        <v>402</v>
      </c>
      <c r="E35" s="276"/>
      <c r="F35" s="276"/>
      <c r="G35" s="276"/>
      <c r="H35" s="276"/>
      <c r="I35" s="276"/>
      <c r="J35" s="276"/>
      <c r="K35" s="274"/>
    </row>
    <row r="36" s="1" customFormat="1" ht="15" customHeight="1">
      <c r="B36" s="277"/>
      <c r="C36" s="278"/>
      <c r="D36" s="276"/>
      <c r="E36" s="279" t="s">
        <v>100</v>
      </c>
      <c r="F36" s="276"/>
      <c r="G36" s="276" t="s">
        <v>403</v>
      </c>
      <c r="H36" s="276"/>
      <c r="I36" s="276"/>
      <c r="J36" s="276"/>
      <c r="K36" s="274"/>
    </row>
    <row r="37" s="1" customFormat="1" ht="30.75" customHeight="1">
      <c r="B37" s="277"/>
      <c r="C37" s="278"/>
      <c r="D37" s="276"/>
      <c r="E37" s="279" t="s">
        <v>404</v>
      </c>
      <c r="F37" s="276"/>
      <c r="G37" s="276" t="s">
        <v>405</v>
      </c>
      <c r="H37" s="276"/>
      <c r="I37" s="276"/>
      <c r="J37" s="276"/>
      <c r="K37" s="274"/>
    </row>
    <row r="38" s="1" customFormat="1" ht="15" customHeight="1">
      <c r="B38" s="277"/>
      <c r="C38" s="278"/>
      <c r="D38" s="276"/>
      <c r="E38" s="279" t="s">
        <v>52</v>
      </c>
      <c r="F38" s="276"/>
      <c r="G38" s="276" t="s">
        <v>406</v>
      </c>
      <c r="H38" s="276"/>
      <c r="I38" s="276"/>
      <c r="J38" s="276"/>
      <c r="K38" s="274"/>
    </row>
    <row r="39" s="1" customFormat="1" ht="15" customHeight="1">
      <c r="B39" s="277"/>
      <c r="C39" s="278"/>
      <c r="D39" s="276"/>
      <c r="E39" s="279" t="s">
        <v>53</v>
      </c>
      <c r="F39" s="276"/>
      <c r="G39" s="276" t="s">
        <v>407</v>
      </c>
      <c r="H39" s="276"/>
      <c r="I39" s="276"/>
      <c r="J39" s="276"/>
      <c r="K39" s="274"/>
    </row>
    <row r="40" s="1" customFormat="1" ht="15" customHeight="1">
      <c r="B40" s="277"/>
      <c r="C40" s="278"/>
      <c r="D40" s="276"/>
      <c r="E40" s="279" t="s">
        <v>101</v>
      </c>
      <c r="F40" s="276"/>
      <c r="G40" s="276" t="s">
        <v>408</v>
      </c>
      <c r="H40" s="276"/>
      <c r="I40" s="276"/>
      <c r="J40" s="276"/>
      <c r="K40" s="274"/>
    </row>
    <row r="41" s="1" customFormat="1" ht="15" customHeight="1">
      <c r="B41" s="277"/>
      <c r="C41" s="278"/>
      <c r="D41" s="276"/>
      <c r="E41" s="279" t="s">
        <v>102</v>
      </c>
      <c r="F41" s="276"/>
      <c r="G41" s="276" t="s">
        <v>409</v>
      </c>
      <c r="H41" s="276"/>
      <c r="I41" s="276"/>
      <c r="J41" s="276"/>
      <c r="K41" s="274"/>
    </row>
    <row r="42" s="1" customFormat="1" ht="15" customHeight="1">
      <c r="B42" s="277"/>
      <c r="C42" s="278"/>
      <c r="D42" s="276"/>
      <c r="E42" s="279" t="s">
        <v>410</v>
      </c>
      <c r="F42" s="276"/>
      <c r="G42" s="276" t="s">
        <v>411</v>
      </c>
      <c r="H42" s="276"/>
      <c r="I42" s="276"/>
      <c r="J42" s="276"/>
      <c r="K42" s="274"/>
    </row>
    <row r="43" s="1" customFormat="1" ht="15" customHeight="1">
      <c r="B43" s="277"/>
      <c r="C43" s="278"/>
      <c r="D43" s="276"/>
      <c r="E43" s="279"/>
      <c r="F43" s="276"/>
      <c r="G43" s="276" t="s">
        <v>412</v>
      </c>
      <c r="H43" s="276"/>
      <c r="I43" s="276"/>
      <c r="J43" s="276"/>
      <c r="K43" s="274"/>
    </row>
    <row r="44" s="1" customFormat="1" ht="15" customHeight="1">
      <c r="B44" s="277"/>
      <c r="C44" s="278"/>
      <c r="D44" s="276"/>
      <c r="E44" s="279" t="s">
        <v>413</v>
      </c>
      <c r="F44" s="276"/>
      <c r="G44" s="276" t="s">
        <v>414</v>
      </c>
      <c r="H44" s="276"/>
      <c r="I44" s="276"/>
      <c r="J44" s="276"/>
      <c r="K44" s="274"/>
    </row>
    <row r="45" s="1" customFormat="1" ht="15" customHeight="1">
      <c r="B45" s="277"/>
      <c r="C45" s="278"/>
      <c r="D45" s="276"/>
      <c r="E45" s="279" t="s">
        <v>104</v>
      </c>
      <c r="F45" s="276"/>
      <c r="G45" s="276" t="s">
        <v>415</v>
      </c>
      <c r="H45" s="276"/>
      <c r="I45" s="276"/>
      <c r="J45" s="276"/>
      <c r="K45" s="274"/>
    </row>
    <row r="46" s="1" customFormat="1" ht="12.75" customHeight="1">
      <c r="B46" s="277"/>
      <c r="C46" s="278"/>
      <c r="D46" s="276"/>
      <c r="E46" s="276"/>
      <c r="F46" s="276"/>
      <c r="G46" s="276"/>
      <c r="H46" s="276"/>
      <c r="I46" s="276"/>
      <c r="J46" s="276"/>
      <c r="K46" s="274"/>
    </row>
    <row r="47" s="1" customFormat="1" ht="15" customHeight="1">
      <c r="B47" s="277"/>
      <c r="C47" s="278"/>
      <c r="D47" s="276" t="s">
        <v>416</v>
      </c>
      <c r="E47" s="276"/>
      <c r="F47" s="276"/>
      <c r="G47" s="276"/>
      <c r="H47" s="276"/>
      <c r="I47" s="276"/>
      <c r="J47" s="276"/>
      <c r="K47" s="274"/>
    </row>
    <row r="48" s="1" customFormat="1" ht="15" customHeight="1">
      <c r="B48" s="277"/>
      <c r="C48" s="278"/>
      <c r="D48" s="278"/>
      <c r="E48" s="276" t="s">
        <v>417</v>
      </c>
      <c r="F48" s="276"/>
      <c r="G48" s="276"/>
      <c r="H48" s="276"/>
      <c r="I48" s="276"/>
      <c r="J48" s="276"/>
      <c r="K48" s="274"/>
    </row>
    <row r="49" s="1" customFormat="1" ht="15" customHeight="1">
      <c r="B49" s="277"/>
      <c r="C49" s="278"/>
      <c r="D49" s="278"/>
      <c r="E49" s="276" t="s">
        <v>418</v>
      </c>
      <c r="F49" s="276"/>
      <c r="G49" s="276"/>
      <c r="H49" s="276"/>
      <c r="I49" s="276"/>
      <c r="J49" s="276"/>
      <c r="K49" s="274"/>
    </row>
    <row r="50" s="1" customFormat="1" ht="15" customHeight="1">
      <c r="B50" s="277"/>
      <c r="C50" s="278"/>
      <c r="D50" s="278"/>
      <c r="E50" s="276" t="s">
        <v>419</v>
      </c>
      <c r="F50" s="276"/>
      <c r="G50" s="276"/>
      <c r="H50" s="276"/>
      <c r="I50" s="276"/>
      <c r="J50" s="276"/>
      <c r="K50" s="274"/>
    </row>
    <row r="51" s="1" customFormat="1" ht="15" customHeight="1">
      <c r="B51" s="277"/>
      <c r="C51" s="278"/>
      <c r="D51" s="276" t="s">
        <v>420</v>
      </c>
      <c r="E51" s="276"/>
      <c r="F51" s="276"/>
      <c r="G51" s="276"/>
      <c r="H51" s="276"/>
      <c r="I51" s="276"/>
      <c r="J51" s="276"/>
      <c r="K51" s="274"/>
    </row>
    <row r="52" s="1" customFormat="1" ht="25.5" customHeight="1">
      <c r="B52" s="272"/>
      <c r="C52" s="273" t="s">
        <v>421</v>
      </c>
      <c r="D52" s="273"/>
      <c r="E52" s="273"/>
      <c r="F52" s="273"/>
      <c r="G52" s="273"/>
      <c r="H52" s="273"/>
      <c r="I52" s="273"/>
      <c r="J52" s="273"/>
      <c r="K52" s="274"/>
    </row>
    <row r="53" s="1" customFormat="1" ht="5.25" customHeight="1">
      <c r="B53" s="272"/>
      <c r="C53" s="275"/>
      <c r="D53" s="275"/>
      <c r="E53" s="275"/>
      <c r="F53" s="275"/>
      <c r="G53" s="275"/>
      <c r="H53" s="275"/>
      <c r="I53" s="275"/>
      <c r="J53" s="275"/>
      <c r="K53" s="274"/>
    </row>
    <row r="54" s="1" customFormat="1" ht="15" customHeight="1">
      <c r="B54" s="272"/>
      <c r="C54" s="276" t="s">
        <v>422</v>
      </c>
      <c r="D54" s="276"/>
      <c r="E54" s="276"/>
      <c r="F54" s="276"/>
      <c r="G54" s="276"/>
      <c r="H54" s="276"/>
      <c r="I54" s="276"/>
      <c r="J54" s="276"/>
      <c r="K54" s="274"/>
    </row>
    <row r="55" s="1" customFormat="1" ht="15" customHeight="1">
      <c r="B55" s="272"/>
      <c r="C55" s="276" t="s">
        <v>423</v>
      </c>
      <c r="D55" s="276"/>
      <c r="E55" s="276"/>
      <c r="F55" s="276"/>
      <c r="G55" s="276"/>
      <c r="H55" s="276"/>
      <c r="I55" s="276"/>
      <c r="J55" s="276"/>
      <c r="K55" s="274"/>
    </row>
    <row r="56" s="1" customFormat="1" ht="12.75" customHeight="1">
      <c r="B56" s="272"/>
      <c r="C56" s="276"/>
      <c r="D56" s="276"/>
      <c r="E56" s="276"/>
      <c r="F56" s="276"/>
      <c r="G56" s="276"/>
      <c r="H56" s="276"/>
      <c r="I56" s="276"/>
      <c r="J56" s="276"/>
      <c r="K56" s="274"/>
    </row>
    <row r="57" s="1" customFormat="1" ht="15" customHeight="1">
      <c r="B57" s="272"/>
      <c r="C57" s="276" t="s">
        <v>424</v>
      </c>
      <c r="D57" s="276"/>
      <c r="E57" s="276"/>
      <c r="F57" s="276"/>
      <c r="G57" s="276"/>
      <c r="H57" s="276"/>
      <c r="I57" s="276"/>
      <c r="J57" s="276"/>
      <c r="K57" s="274"/>
    </row>
    <row r="58" s="1" customFormat="1" ht="15" customHeight="1">
      <c r="B58" s="272"/>
      <c r="C58" s="278"/>
      <c r="D58" s="276" t="s">
        <v>425</v>
      </c>
      <c r="E58" s="276"/>
      <c r="F58" s="276"/>
      <c r="G58" s="276"/>
      <c r="H58" s="276"/>
      <c r="I58" s="276"/>
      <c r="J58" s="276"/>
      <c r="K58" s="274"/>
    </row>
    <row r="59" s="1" customFormat="1" ht="15" customHeight="1">
      <c r="B59" s="272"/>
      <c r="C59" s="278"/>
      <c r="D59" s="276" t="s">
        <v>426</v>
      </c>
      <c r="E59" s="276"/>
      <c r="F59" s="276"/>
      <c r="G59" s="276"/>
      <c r="H59" s="276"/>
      <c r="I59" s="276"/>
      <c r="J59" s="276"/>
      <c r="K59" s="274"/>
    </row>
    <row r="60" s="1" customFormat="1" ht="15" customHeight="1">
      <c r="B60" s="272"/>
      <c r="C60" s="278"/>
      <c r="D60" s="276" t="s">
        <v>427</v>
      </c>
      <c r="E60" s="276"/>
      <c r="F60" s="276"/>
      <c r="G60" s="276"/>
      <c r="H60" s="276"/>
      <c r="I60" s="276"/>
      <c r="J60" s="276"/>
      <c r="K60" s="274"/>
    </row>
    <row r="61" s="1" customFormat="1" ht="15" customHeight="1">
      <c r="B61" s="272"/>
      <c r="C61" s="278"/>
      <c r="D61" s="276" t="s">
        <v>428</v>
      </c>
      <c r="E61" s="276"/>
      <c r="F61" s="276"/>
      <c r="G61" s="276"/>
      <c r="H61" s="276"/>
      <c r="I61" s="276"/>
      <c r="J61" s="276"/>
      <c r="K61" s="274"/>
    </row>
    <row r="62" s="1" customFormat="1" ht="15" customHeight="1">
      <c r="B62" s="272"/>
      <c r="C62" s="278"/>
      <c r="D62" s="281" t="s">
        <v>429</v>
      </c>
      <c r="E62" s="281"/>
      <c r="F62" s="281"/>
      <c r="G62" s="281"/>
      <c r="H62" s="281"/>
      <c r="I62" s="281"/>
      <c r="J62" s="281"/>
      <c r="K62" s="274"/>
    </row>
    <row r="63" s="1" customFormat="1" ht="15" customHeight="1">
      <c r="B63" s="272"/>
      <c r="C63" s="278"/>
      <c r="D63" s="276" t="s">
        <v>430</v>
      </c>
      <c r="E63" s="276"/>
      <c r="F63" s="276"/>
      <c r="G63" s="276"/>
      <c r="H63" s="276"/>
      <c r="I63" s="276"/>
      <c r="J63" s="276"/>
      <c r="K63" s="274"/>
    </row>
    <row r="64" s="1" customFormat="1" ht="12.75" customHeight="1">
      <c r="B64" s="272"/>
      <c r="C64" s="278"/>
      <c r="D64" s="278"/>
      <c r="E64" s="282"/>
      <c r="F64" s="278"/>
      <c r="G64" s="278"/>
      <c r="H64" s="278"/>
      <c r="I64" s="278"/>
      <c r="J64" s="278"/>
      <c r="K64" s="274"/>
    </row>
    <row r="65" s="1" customFormat="1" ht="15" customHeight="1">
      <c r="B65" s="272"/>
      <c r="C65" s="278"/>
      <c r="D65" s="276" t="s">
        <v>431</v>
      </c>
      <c r="E65" s="276"/>
      <c r="F65" s="276"/>
      <c r="G65" s="276"/>
      <c r="H65" s="276"/>
      <c r="I65" s="276"/>
      <c r="J65" s="276"/>
      <c r="K65" s="274"/>
    </row>
    <row r="66" s="1" customFormat="1" ht="15" customHeight="1">
      <c r="B66" s="272"/>
      <c r="C66" s="278"/>
      <c r="D66" s="281" t="s">
        <v>432</v>
      </c>
      <c r="E66" s="281"/>
      <c r="F66" s="281"/>
      <c r="G66" s="281"/>
      <c r="H66" s="281"/>
      <c r="I66" s="281"/>
      <c r="J66" s="281"/>
      <c r="K66" s="274"/>
    </row>
    <row r="67" s="1" customFormat="1" ht="15" customHeight="1">
      <c r="B67" s="272"/>
      <c r="C67" s="278"/>
      <c r="D67" s="276" t="s">
        <v>433</v>
      </c>
      <c r="E67" s="276"/>
      <c r="F67" s="276"/>
      <c r="G67" s="276"/>
      <c r="H67" s="276"/>
      <c r="I67" s="276"/>
      <c r="J67" s="276"/>
      <c r="K67" s="274"/>
    </row>
    <row r="68" s="1" customFormat="1" ht="15" customHeight="1">
      <c r="B68" s="272"/>
      <c r="C68" s="278"/>
      <c r="D68" s="276" t="s">
        <v>434</v>
      </c>
      <c r="E68" s="276"/>
      <c r="F68" s="276"/>
      <c r="G68" s="276"/>
      <c r="H68" s="276"/>
      <c r="I68" s="276"/>
      <c r="J68" s="276"/>
      <c r="K68" s="274"/>
    </row>
    <row r="69" s="1" customFormat="1" ht="15" customHeight="1">
      <c r="B69" s="272"/>
      <c r="C69" s="278"/>
      <c r="D69" s="276" t="s">
        <v>435</v>
      </c>
      <c r="E69" s="276"/>
      <c r="F69" s="276"/>
      <c r="G69" s="276"/>
      <c r="H69" s="276"/>
      <c r="I69" s="276"/>
      <c r="J69" s="276"/>
      <c r="K69" s="274"/>
    </row>
    <row r="70" s="1" customFormat="1" ht="15" customHeight="1">
      <c r="B70" s="272"/>
      <c r="C70" s="278"/>
      <c r="D70" s="276" t="s">
        <v>436</v>
      </c>
      <c r="E70" s="276"/>
      <c r="F70" s="276"/>
      <c r="G70" s="276"/>
      <c r="H70" s="276"/>
      <c r="I70" s="276"/>
      <c r="J70" s="276"/>
      <c r="K70" s="274"/>
    </row>
    <row r="71" s="1" customFormat="1" ht="12.75" customHeight="1">
      <c r="B71" s="283"/>
      <c r="C71" s="284"/>
      <c r="D71" s="284"/>
      <c r="E71" s="284"/>
      <c r="F71" s="284"/>
      <c r="G71" s="284"/>
      <c r="H71" s="284"/>
      <c r="I71" s="284"/>
      <c r="J71" s="284"/>
      <c r="K71" s="285"/>
    </row>
    <row r="72" s="1" customFormat="1" ht="18.75" customHeight="1">
      <c r="B72" s="286"/>
      <c r="C72" s="286"/>
      <c r="D72" s="286"/>
      <c r="E72" s="286"/>
      <c r="F72" s="286"/>
      <c r="G72" s="286"/>
      <c r="H72" s="286"/>
      <c r="I72" s="286"/>
      <c r="J72" s="286"/>
      <c r="K72" s="287"/>
    </row>
    <row r="73" s="1" customFormat="1" ht="18.75" customHeight="1">
      <c r="B73" s="287"/>
      <c r="C73" s="287"/>
      <c r="D73" s="287"/>
      <c r="E73" s="287"/>
      <c r="F73" s="287"/>
      <c r="G73" s="287"/>
      <c r="H73" s="287"/>
      <c r="I73" s="287"/>
      <c r="J73" s="287"/>
      <c r="K73" s="287"/>
    </row>
    <row r="74" s="1" customFormat="1" ht="7.5" customHeight="1">
      <c r="B74" s="288"/>
      <c r="C74" s="289"/>
      <c r="D74" s="289"/>
      <c r="E74" s="289"/>
      <c r="F74" s="289"/>
      <c r="G74" s="289"/>
      <c r="H74" s="289"/>
      <c r="I74" s="289"/>
      <c r="J74" s="289"/>
      <c r="K74" s="290"/>
    </row>
    <row r="75" s="1" customFormat="1" ht="45" customHeight="1">
      <c r="B75" s="291"/>
      <c r="C75" s="292" t="s">
        <v>437</v>
      </c>
      <c r="D75" s="292"/>
      <c r="E75" s="292"/>
      <c r="F75" s="292"/>
      <c r="G75" s="292"/>
      <c r="H75" s="292"/>
      <c r="I75" s="292"/>
      <c r="J75" s="292"/>
      <c r="K75" s="293"/>
    </row>
    <row r="76" s="1" customFormat="1" ht="17.25" customHeight="1">
      <c r="B76" s="291"/>
      <c r="C76" s="294" t="s">
        <v>438</v>
      </c>
      <c r="D76" s="294"/>
      <c r="E76" s="294"/>
      <c r="F76" s="294" t="s">
        <v>439</v>
      </c>
      <c r="G76" s="295"/>
      <c r="H76" s="294" t="s">
        <v>53</v>
      </c>
      <c r="I76" s="294" t="s">
        <v>56</v>
      </c>
      <c r="J76" s="294" t="s">
        <v>440</v>
      </c>
      <c r="K76" s="293"/>
    </row>
    <row r="77" s="1" customFormat="1" ht="17.25" customHeight="1">
      <c r="B77" s="291"/>
      <c r="C77" s="296" t="s">
        <v>441</v>
      </c>
      <c r="D77" s="296"/>
      <c r="E77" s="296"/>
      <c r="F77" s="297" t="s">
        <v>442</v>
      </c>
      <c r="G77" s="298"/>
      <c r="H77" s="296"/>
      <c r="I77" s="296"/>
      <c r="J77" s="296" t="s">
        <v>443</v>
      </c>
      <c r="K77" s="293"/>
    </row>
    <row r="78" s="1" customFormat="1" ht="5.25" customHeight="1">
      <c r="B78" s="291"/>
      <c r="C78" s="299"/>
      <c r="D78" s="299"/>
      <c r="E78" s="299"/>
      <c r="F78" s="299"/>
      <c r="G78" s="300"/>
      <c r="H78" s="299"/>
      <c r="I78" s="299"/>
      <c r="J78" s="299"/>
      <c r="K78" s="293"/>
    </row>
    <row r="79" s="1" customFormat="1" ht="15" customHeight="1">
      <c r="B79" s="291"/>
      <c r="C79" s="279" t="s">
        <v>52</v>
      </c>
      <c r="D79" s="301"/>
      <c r="E79" s="301"/>
      <c r="F79" s="302" t="s">
        <v>444</v>
      </c>
      <c r="G79" s="303"/>
      <c r="H79" s="279" t="s">
        <v>445</v>
      </c>
      <c r="I79" s="279" t="s">
        <v>446</v>
      </c>
      <c r="J79" s="279">
        <v>20</v>
      </c>
      <c r="K79" s="293"/>
    </row>
    <row r="80" s="1" customFormat="1" ht="15" customHeight="1">
      <c r="B80" s="291"/>
      <c r="C80" s="279" t="s">
        <v>447</v>
      </c>
      <c r="D80" s="279"/>
      <c r="E80" s="279"/>
      <c r="F80" s="302" t="s">
        <v>444</v>
      </c>
      <c r="G80" s="303"/>
      <c r="H80" s="279" t="s">
        <v>448</v>
      </c>
      <c r="I80" s="279" t="s">
        <v>446</v>
      </c>
      <c r="J80" s="279">
        <v>120</v>
      </c>
      <c r="K80" s="293"/>
    </row>
    <row r="81" s="1" customFormat="1" ht="15" customHeight="1">
      <c r="B81" s="304"/>
      <c r="C81" s="279" t="s">
        <v>449</v>
      </c>
      <c r="D81" s="279"/>
      <c r="E81" s="279"/>
      <c r="F81" s="302" t="s">
        <v>450</v>
      </c>
      <c r="G81" s="303"/>
      <c r="H81" s="279" t="s">
        <v>451</v>
      </c>
      <c r="I81" s="279" t="s">
        <v>446</v>
      </c>
      <c r="J81" s="279">
        <v>50</v>
      </c>
      <c r="K81" s="293"/>
    </row>
    <row r="82" s="1" customFormat="1" ht="15" customHeight="1">
      <c r="B82" s="304"/>
      <c r="C82" s="279" t="s">
        <v>452</v>
      </c>
      <c r="D82" s="279"/>
      <c r="E82" s="279"/>
      <c r="F82" s="302" t="s">
        <v>444</v>
      </c>
      <c r="G82" s="303"/>
      <c r="H82" s="279" t="s">
        <v>453</v>
      </c>
      <c r="I82" s="279" t="s">
        <v>454</v>
      </c>
      <c r="J82" s="279"/>
      <c r="K82" s="293"/>
    </row>
    <row r="83" s="1" customFormat="1" ht="15" customHeight="1">
      <c r="B83" s="304"/>
      <c r="C83" s="305" t="s">
        <v>455</v>
      </c>
      <c r="D83" s="305"/>
      <c r="E83" s="305"/>
      <c r="F83" s="306" t="s">
        <v>450</v>
      </c>
      <c r="G83" s="305"/>
      <c r="H83" s="305" t="s">
        <v>456</v>
      </c>
      <c r="I83" s="305" t="s">
        <v>446</v>
      </c>
      <c r="J83" s="305">
        <v>15</v>
      </c>
      <c r="K83" s="293"/>
    </row>
    <row r="84" s="1" customFormat="1" ht="15" customHeight="1">
      <c r="B84" s="304"/>
      <c r="C84" s="305" t="s">
        <v>457</v>
      </c>
      <c r="D84" s="305"/>
      <c r="E84" s="305"/>
      <c r="F84" s="306" t="s">
        <v>450</v>
      </c>
      <c r="G84" s="305"/>
      <c r="H84" s="305" t="s">
        <v>458</v>
      </c>
      <c r="I84" s="305" t="s">
        <v>446</v>
      </c>
      <c r="J84" s="305">
        <v>15</v>
      </c>
      <c r="K84" s="293"/>
    </row>
    <row r="85" s="1" customFormat="1" ht="15" customHeight="1">
      <c r="B85" s="304"/>
      <c r="C85" s="305" t="s">
        <v>459</v>
      </c>
      <c r="D85" s="305"/>
      <c r="E85" s="305"/>
      <c r="F85" s="306" t="s">
        <v>450</v>
      </c>
      <c r="G85" s="305"/>
      <c r="H85" s="305" t="s">
        <v>460</v>
      </c>
      <c r="I85" s="305" t="s">
        <v>446</v>
      </c>
      <c r="J85" s="305">
        <v>20</v>
      </c>
      <c r="K85" s="293"/>
    </row>
    <row r="86" s="1" customFormat="1" ht="15" customHeight="1">
      <c r="B86" s="304"/>
      <c r="C86" s="305" t="s">
        <v>461</v>
      </c>
      <c r="D86" s="305"/>
      <c r="E86" s="305"/>
      <c r="F86" s="306" t="s">
        <v>450</v>
      </c>
      <c r="G86" s="305"/>
      <c r="H86" s="305" t="s">
        <v>462</v>
      </c>
      <c r="I86" s="305" t="s">
        <v>446</v>
      </c>
      <c r="J86" s="305">
        <v>20</v>
      </c>
      <c r="K86" s="293"/>
    </row>
    <row r="87" s="1" customFormat="1" ht="15" customHeight="1">
      <c r="B87" s="304"/>
      <c r="C87" s="279" t="s">
        <v>463</v>
      </c>
      <c r="D87" s="279"/>
      <c r="E87" s="279"/>
      <c r="F87" s="302" t="s">
        <v>450</v>
      </c>
      <c r="G87" s="303"/>
      <c r="H87" s="279" t="s">
        <v>464</v>
      </c>
      <c r="I87" s="279" t="s">
        <v>446</v>
      </c>
      <c r="J87" s="279">
        <v>50</v>
      </c>
      <c r="K87" s="293"/>
    </row>
    <row r="88" s="1" customFormat="1" ht="15" customHeight="1">
      <c r="B88" s="304"/>
      <c r="C88" s="279" t="s">
        <v>465</v>
      </c>
      <c r="D88" s="279"/>
      <c r="E88" s="279"/>
      <c r="F88" s="302" t="s">
        <v>450</v>
      </c>
      <c r="G88" s="303"/>
      <c r="H88" s="279" t="s">
        <v>466</v>
      </c>
      <c r="I88" s="279" t="s">
        <v>446</v>
      </c>
      <c r="J88" s="279">
        <v>20</v>
      </c>
      <c r="K88" s="293"/>
    </row>
    <row r="89" s="1" customFormat="1" ht="15" customHeight="1">
      <c r="B89" s="304"/>
      <c r="C89" s="279" t="s">
        <v>467</v>
      </c>
      <c r="D89" s="279"/>
      <c r="E89" s="279"/>
      <c r="F89" s="302" t="s">
        <v>450</v>
      </c>
      <c r="G89" s="303"/>
      <c r="H89" s="279" t="s">
        <v>468</v>
      </c>
      <c r="I89" s="279" t="s">
        <v>446</v>
      </c>
      <c r="J89" s="279">
        <v>20</v>
      </c>
      <c r="K89" s="293"/>
    </row>
    <row r="90" s="1" customFormat="1" ht="15" customHeight="1">
      <c r="B90" s="304"/>
      <c r="C90" s="279" t="s">
        <v>469</v>
      </c>
      <c r="D90" s="279"/>
      <c r="E90" s="279"/>
      <c r="F90" s="302" t="s">
        <v>450</v>
      </c>
      <c r="G90" s="303"/>
      <c r="H90" s="279" t="s">
        <v>470</v>
      </c>
      <c r="I90" s="279" t="s">
        <v>446</v>
      </c>
      <c r="J90" s="279">
        <v>50</v>
      </c>
      <c r="K90" s="293"/>
    </row>
    <row r="91" s="1" customFormat="1" ht="15" customHeight="1">
      <c r="B91" s="304"/>
      <c r="C91" s="279" t="s">
        <v>471</v>
      </c>
      <c r="D91" s="279"/>
      <c r="E91" s="279"/>
      <c r="F91" s="302" t="s">
        <v>450</v>
      </c>
      <c r="G91" s="303"/>
      <c r="H91" s="279" t="s">
        <v>471</v>
      </c>
      <c r="I91" s="279" t="s">
        <v>446</v>
      </c>
      <c r="J91" s="279">
        <v>50</v>
      </c>
      <c r="K91" s="293"/>
    </row>
    <row r="92" s="1" customFormat="1" ht="15" customHeight="1">
      <c r="B92" s="304"/>
      <c r="C92" s="279" t="s">
        <v>472</v>
      </c>
      <c r="D92" s="279"/>
      <c r="E92" s="279"/>
      <c r="F92" s="302" t="s">
        <v>450</v>
      </c>
      <c r="G92" s="303"/>
      <c r="H92" s="279" t="s">
        <v>473</v>
      </c>
      <c r="I92" s="279" t="s">
        <v>446</v>
      </c>
      <c r="J92" s="279">
        <v>255</v>
      </c>
      <c r="K92" s="293"/>
    </row>
    <row r="93" s="1" customFormat="1" ht="15" customHeight="1">
      <c r="B93" s="304"/>
      <c r="C93" s="279" t="s">
        <v>474</v>
      </c>
      <c r="D93" s="279"/>
      <c r="E93" s="279"/>
      <c r="F93" s="302" t="s">
        <v>444</v>
      </c>
      <c r="G93" s="303"/>
      <c r="H93" s="279" t="s">
        <v>475</v>
      </c>
      <c r="I93" s="279" t="s">
        <v>476</v>
      </c>
      <c r="J93" s="279"/>
      <c r="K93" s="293"/>
    </row>
    <row r="94" s="1" customFormat="1" ht="15" customHeight="1">
      <c r="B94" s="304"/>
      <c r="C94" s="279" t="s">
        <v>477</v>
      </c>
      <c r="D94" s="279"/>
      <c r="E94" s="279"/>
      <c r="F94" s="302" t="s">
        <v>444</v>
      </c>
      <c r="G94" s="303"/>
      <c r="H94" s="279" t="s">
        <v>478</v>
      </c>
      <c r="I94" s="279" t="s">
        <v>479</v>
      </c>
      <c r="J94" s="279"/>
      <c r="K94" s="293"/>
    </row>
    <row r="95" s="1" customFormat="1" ht="15" customHeight="1">
      <c r="B95" s="304"/>
      <c r="C95" s="279" t="s">
        <v>480</v>
      </c>
      <c r="D95" s="279"/>
      <c r="E95" s="279"/>
      <c r="F95" s="302" t="s">
        <v>444</v>
      </c>
      <c r="G95" s="303"/>
      <c r="H95" s="279" t="s">
        <v>480</v>
      </c>
      <c r="I95" s="279" t="s">
        <v>479</v>
      </c>
      <c r="J95" s="279"/>
      <c r="K95" s="293"/>
    </row>
    <row r="96" s="1" customFormat="1" ht="15" customHeight="1">
      <c r="B96" s="304"/>
      <c r="C96" s="279" t="s">
        <v>37</v>
      </c>
      <c r="D96" s="279"/>
      <c r="E96" s="279"/>
      <c r="F96" s="302" t="s">
        <v>444</v>
      </c>
      <c r="G96" s="303"/>
      <c r="H96" s="279" t="s">
        <v>481</v>
      </c>
      <c r="I96" s="279" t="s">
        <v>479</v>
      </c>
      <c r="J96" s="279"/>
      <c r="K96" s="293"/>
    </row>
    <row r="97" s="1" customFormat="1" ht="15" customHeight="1">
      <c r="B97" s="304"/>
      <c r="C97" s="279" t="s">
        <v>47</v>
      </c>
      <c r="D97" s="279"/>
      <c r="E97" s="279"/>
      <c r="F97" s="302" t="s">
        <v>444</v>
      </c>
      <c r="G97" s="303"/>
      <c r="H97" s="279" t="s">
        <v>482</v>
      </c>
      <c r="I97" s="279" t="s">
        <v>479</v>
      </c>
      <c r="J97" s="279"/>
      <c r="K97" s="293"/>
    </row>
    <row r="98" s="1" customFormat="1" ht="15" customHeight="1">
      <c r="B98" s="307"/>
      <c r="C98" s="308"/>
      <c r="D98" s="308"/>
      <c r="E98" s="308"/>
      <c r="F98" s="308"/>
      <c r="G98" s="308"/>
      <c r="H98" s="308"/>
      <c r="I98" s="308"/>
      <c r="J98" s="308"/>
      <c r="K98" s="309"/>
    </row>
    <row r="99" s="1" customFormat="1" ht="18.75" customHeight="1">
      <c r="B99" s="310"/>
      <c r="C99" s="311"/>
      <c r="D99" s="311"/>
      <c r="E99" s="311"/>
      <c r="F99" s="311"/>
      <c r="G99" s="311"/>
      <c r="H99" s="311"/>
      <c r="I99" s="311"/>
      <c r="J99" s="311"/>
      <c r="K99" s="310"/>
    </row>
    <row r="100" s="1" customFormat="1" ht="18.75" customHeight="1">
      <c r="B100" s="287"/>
      <c r="C100" s="287"/>
      <c r="D100" s="287"/>
      <c r="E100" s="287"/>
      <c r="F100" s="287"/>
      <c r="G100" s="287"/>
      <c r="H100" s="287"/>
      <c r="I100" s="287"/>
      <c r="J100" s="287"/>
      <c r="K100" s="287"/>
    </row>
    <row r="101" s="1" customFormat="1" ht="7.5" customHeight="1">
      <c r="B101" s="288"/>
      <c r="C101" s="289"/>
      <c r="D101" s="289"/>
      <c r="E101" s="289"/>
      <c r="F101" s="289"/>
      <c r="G101" s="289"/>
      <c r="H101" s="289"/>
      <c r="I101" s="289"/>
      <c r="J101" s="289"/>
      <c r="K101" s="290"/>
    </row>
    <row r="102" s="1" customFormat="1" ht="45" customHeight="1">
      <c r="B102" s="291"/>
      <c r="C102" s="292" t="s">
        <v>483</v>
      </c>
      <c r="D102" s="292"/>
      <c r="E102" s="292"/>
      <c r="F102" s="292"/>
      <c r="G102" s="292"/>
      <c r="H102" s="292"/>
      <c r="I102" s="292"/>
      <c r="J102" s="292"/>
      <c r="K102" s="293"/>
    </row>
    <row r="103" s="1" customFormat="1" ht="17.25" customHeight="1">
      <c r="B103" s="291"/>
      <c r="C103" s="294" t="s">
        <v>438</v>
      </c>
      <c r="D103" s="294"/>
      <c r="E103" s="294"/>
      <c r="F103" s="294" t="s">
        <v>439</v>
      </c>
      <c r="G103" s="295"/>
      <c r="H103" s="294" t="s">
        <v>53</v>
      </c>
      <c r="I103" s="294" t="s">
        <v>56</v>
      </c>
      <c r="J103" s="294" t="s">
        <v>440</v>
      </c>
      <c r="K103" s="293"/>
    </row>
    <row r="104" s="1" customFormat="1" ht="17.25" customHeight="1">
      <c r="B104" s="291"/>
      <c r="C104" s="296" t="s">
        <v>441</v>
      </c>
      <c r="D104" s="296"/>
      <c r="E104" s="296"/>
      <c r="F104" s="297" t="s">
        <v>442</v>
      </c>
      <c r="G104" s="298"/>
      <c r="H104" s="296"/>
      <c r="I104" s="296"/>
      <c r="J104" s="296" t="s">
        <v>443</v>
      </c>
      <c r="K104" s="293"/>
    </row>
    <row r="105" s="1" customFormat="1" ht="5.25" customHeight="1">
      <c r="B105" s="291"/>
      <c r="C105" s="294"/>
      <c r="D105" s="294"/>
      <c r="E105" s="294"/>
      <c r="F105" s="294"/>
      <c r="G105" s="312"/>
      <c r="H105" s="294"/>
      <c r="I105" s="294"/>
      <c r="J105" s="294"/>
      <c r="K105" s="293"/>
    </row>
    <row r="106" s="1" customFormat="1" ht="15" customHeight="1">
      <c r="B106" s="291"/>
      <c r="C106" s="279" t="s">
        <v>52</v>
      </c>
      <c r="D106" s="301"/>
      <c r="E106" s="301"/>
      <c r="F106" s="302" t="s">
        <v>444</v>
      </c>
      <c r="G106" s="279"/>
      <c r="H106" s="279" t="s">
        <v>484</v>
      </c>
      <c r="I106" s="279" t="s">
        <v>446</v>
      </c>
      <c r="J106" s="279">
        <v>20</v>
      </c>
      <c r="K106" s="293"/>
    </row>
    <row r="107" s="1" customFormat="1" ht="15" customHeight="1">
      <c r="B107" s="291"/>
      <c r="C107" s="279" t="s">
        <v>447</v>
      </c>
      <c r="D107" s="279"/>
      <c r="E107" s="279"/>
      <c r="F107" s="302" t="s">
        <v>444</v>
      </c>
      <c r="G107" s="279"/>
      <c r="H107" s="279" t="s">
        <v>484</v>
      </c>
      <c r="I107" s="279" t="s">
        <v>446</v>
      </c>
      <c r="J107" s="279">
        <v>120</v>
      </c>
      <c r="K107" s="293"/>
    </row>
    <row r="108" s="1" customFormat="1" ht="15" customHeight="1">
      <c r="B108" s="304"/>
      <c r="C108" s="279" t="s">
        <v>449</v>
      </c>
      <c r="D108" s="279"/>
      <c r="E108" s="279"/>
      <c r="F108" s="302" t="s">
        <v>450</v>
      </c>
      <c r="G108" s="279"/>
      <c r="H108" s="279" t="s">
        <v>484</v>
      </c>
      <c r="I108" s="279" t="s">
        <v>446</v>
      </c>
      <c r="J108" s="279">
        <v>50</v>
      </c>
      <c r="K108" s="293"/>
    </row>
    <row r="109" s="1" customFormat="1" ht="15" customHeight="1">
      <c r="B109" s="304"/>
      <c r="C109" s="279" t="s">
        <v>452</v>
      </c>
      <c r="D109" s="279"/>
      <c r="E109" s="279"/>
      <c r="F109" s="302" t="s">
        <v>444</v>
      </c>
      <c r="G109" s="279"/>
      <c r="H109" s="279" t="s">
        <v>484</v>
      </c>
      <c r="I109" s="279" t="s">
        <v>454</v>
      </c>
      <c r="J109" s="279"/>
      <c r="K109" s="293"/>
    </row>
    <row r="110" s="1" customFormat="1" ht="15" customHeight="1">
      <c r="B110" s="304"/>
      <c r="C110" s="279" t="s">
        <v>463</v>
      </c>
      <c r="D110" s="279"/>
      <c r="E110" s="279"/>
      <c r="F110" s="302" t="s">
        <v>450</v>
      </c>
      <c r="G110" s="279"/>
      <c r="H110" s="279" t="s">
        <v>484</v>
      </c>
      <c r="I110" s="279" t="s">
        <v>446</v>
      </c>
      <c r="J110" s="279">
        <v>50</v>
      </c>
      <c r="K110" s="293"/>
    </row>
    <row r="111" s="1" customFormat="1" ht="15" customHeight="1">
      <c r="B111" s="304"/>
      <c r="C111" s="279" t="s">
        <v>471</v>
      </c>
      <c r="D111" s="279"/>
      <c r="E111" s="279"/>
      <c r="F111" s="302" t="s">
        <v>450</v>
      </c>
      <c r="G111" s="279"/>
      <c r="H111" s="279" t="s">
        <v>484</v>
      </c>
      <c r="I111" s="279" t="s">
        <v>446</v>
      </c>
      <c r="J111" s="279">
        <v>50</v>
      </c>
      <c r="K111" s="293"/>
    </row>
    <row r="112" s="1" customFormat="1" ht="15" customHeight="1">
      <c r="B112" s="304"/>
      <c r="C112" s="279" t="s">
        <v>469</v>
      </c>
      <c r="D112" s="279"/>
      <c r="E112" s="279"/>
      <c r="F112" s="302" t="s">
        <v>450</v>
      </c>
      <c r="G112" s="279"/>
      <c r="H112" s="279" t="s">
        <v>484</v>
      </c>
      <c r="I112" s="279" t="s">
        <v>446</v>
      </c>
      <c r="J112" s="279">
        <v>50</v>
      </c>
      <c r="K112" s="293"/>
    </row>
    <row r="113" s="1" customFormat="1" ht="15" customHeight="1">
      <c r="B113" s="304"/>
      <c r="C113" s="279" t="s">
        <v>52</v>
      </c>
      <c r="D113" s="279"/>
      <c r="E113" s="279"/>
      <c r="F113" s="302" t="s">
        <v>444</v>
      </c>
      <c r="G113" s="279"/>
      <c r="H113" s="279" t="s">
        <v>485</v>
      </c>
      <c r="I113" s="279" t="s">
        <v>446</v>
      </c>
      <c r="J113" s="279">
        <v>20</v>
      </c>
      <c r="K113" s="293"/>
    </row>
    <row r="114" s="1" customFormat="1" ht="15" customHeight="1">
      <c r="B114" s="304"/>
      <c r="C114" s="279" t="s">
        <v>486</v>
      </c>
      <c r="D114" s="279"/>
      <c r="E114" s="279"/>
      <c r="F114" s="302" t="s">
        <v>444</v>
      </c>
      <c r="G114" s="279"/>
      <c r="H114" s="279" t="s">
        <v>487</v>
      </c>
      <c r="I114" s="279" t="s">
        <v>446</v>
      </c>
      <c r="J114" s="279">
        <v>120</v>
      </c>
      <c r="K114" s="293"/>
    </row>
    <row r="115" s="1" customFormat="1" ht="15" customHeight="1">
      <c r="B115" s="304"/>
      <c r="C115" s="279" t="s">
        <v>37</v>
      </c>
      <c r="D115" s="279"/>
      <c r="E115" s="279"/>
      <c r="F115" s="302" t="s">
        <v>444</v>
      </c>
      <c r="G115" s="279"/>
      <c r="H115" s="279" t="s">
        <v>488</v>
      </c>
      <c r="I115" s="279" t="s">
        <v>479</v>
      </c>
      <c r="J115" s="279"/>
      <c r="K115" s="293"/>
    </row>
    <row r="116" s="1" customFormat="1" ht="15" customHeight="1">
      <c r="B116" s="304"/>
      <c r="C116" s="279" t="s">
        <v>47</v>
      </c>
      <c r="D116" s="279"/>
      <c r="E116" s="279"/>
      <c r="F116" s="302" t="s">
        <v>444</v>
      </c>
      <c r="G116" s="279"/>
      <c r="H116" s="279" t="s">
        <v>489</v>
      </c>
      <c r="I116" s="279" t="s">
        <v>479</v>
      </c>
      <c r="J116" s="279"/>
      <c r="K116" s="293"/>
    </row>
    <row r="117" s="1" customFormat="1" ht="15" customHeight="1">
      <c r="B117" s="304"/>
      <c r="C117" s="279" t="s">
        <v>56</v>
      </c>
      <c r="D117" s="279"/>
      <c r="E117" s="279"/>
      <c r="F117" s="302" t="s">
        <v>444</v>
      </c>
      <c r="G117" s="279"/>
      <c r="H117" s="279" t="s">
        <v>490</v>
      </c>
      <c r="I117" s="279" t="s">
        <v>491</v>
      </c>
      <c r="J117" s="279"/>
      <c r="K117" s="293"/>
    </row>
    <row r="118" s="1" customFormat="1" ht="15" customHeight="1">
      <c r="B118" s="307"/>
      <c r="C118" s="313"/>
      <c r="D118" s="313"/>
      <c r="E118" s="313"/>
      <c r="F118" s="313"/>
      <c r="G118" s="313"/>
      <c r="H118" s="313"/>
      <c r="I118" s="313"/>
      <c r="J118" s="313"/>
      <c r="K118" s="309"/>
    </row>
    <row r="119" s="1" customFormat="1" ht="18.75" customHeight="1">
      <c r="B119" s="314"/>
      <c r="C119" s="315"/>
      <c r="D119" s="315"/>
      <c r="E119" s="315"/>
      <c r="F119" s="316"/>
      <c r="G119" s="315"/>
      <c r="H119" s="315"/>
      <c r="I119" s="315"/>
      <c r="J119" s="315"/>
      <c r="K119" s="314"/>
    </row>
    <row r="120" s="1" customFormat="1" ht="18.75" customHeight="1">
      <c r="B120" s="287"/>
      <c r="C120" s="287"/>
      <c r="D120" s="287"/>
      <c r="E120" s="287"/>
      <c r="F120" s="287"/>
      <c r="G120" s="287"/>
      <c r="H120" s="287"/>
      <c r="I120" s="287"/>
      <c r="J120" s="287"/>
      <c r="K120" s="287"/>
    </row>
    <row r="121" s="1" customFormat="1" ht="7.5" customHeight="1">
      <c r="B121" s="317"/>
      <c r="C121" s="318"/>
      <c r="D121" s="318"/>
      <c r="E121" s="318"/>
      <c r="F121" s="318"/>
      <c r="G121" s="318"/>
      <c r="H121" s="318"/>
      <c r="I121" s="318"/>
      <c r="J121" s="318"/>
      <c r="K121" s="319"/>
    </row>
    <row r="122" s="1" customFormat="1" ht="45" customHeight="1">
      <c r="B122" s="320"/>
      <c r="C122" s="270" t="s">
        <v>492</v>
      </c>
      <c r="D122" s="270"/>
      <c r="E122" s="270"/>
      <c r="F122" s="270"/>
      <c r="G122" s="270"/>
      <c r="H122" s="270"/>
      <c r="I122" s="270"/>
      <c r="J122" s="270"/>
      <c r="K122" s="321"/>
    </row>
    <row r="123" s="1" customFormat="1" ht="17.25" customHeight="1">
      <c r="B123" s="322"/>
      <c r="C123" s="294" t="s">
        <v>438</v>
      </c>
      <c r="D123" s="294"/>
      <c r="E123" s="294"/>
      <c r="F123" s="294" t="s">
        <v>439</v>
      </c>
      <c r="G123" s="295"/>
      <c r="H123" s="294" t="s">
        <v>53</v>
      </c>
      <c r="I123" s="294" t="s">
        <v>56</v>
      </c>
      <c r="J123" s="294" t="s">
        <v>440</v>
      </c>
      <c r="K123" s="323"/>
    </row>
    <row r="124" s="1" customFormat="1" ht="17.25" customHeight="1">
      <c r="B124" s="322"/>
      <c r="C124" s="296" t="s">
        <v>441</v>
      </c>
      <c r="D124" s="296"/>
      <c r="E124" s="296"/>
      <c r="F124" s="297" t="s">
        <v>442</v>
      </c>
      <c r="G124" s="298"/>
      <c r="H124" s="296"/>
      <c r="I124" s="296"/>
      <c r="J124" s="296" t="s">
        <v>443</v>
      </c>
      <c r="K124" s="323"/>
    </row>
    <row r="125" s="1" customFormat="1" ht="5.25" customHeight="1">
      <c r="B125" s="324"/>
      <c r="C125" s="299"/>
      <c r="D125" s="299"/>
      <c r="E125" s="299"/>
      <c r="F125" s="299"/>
      <c r="G125" s="325"/>
      <c r="H125" s="299"/>
      <c r="I125" s="299"/>
      <c r="J125" s="299"/>
      <c r="K125" s="326"/>
    </row>
    <row r="126" s="1" customFormat="1" ht="15" customHeight="1">
      <c r="B126" s="324"/>
      <c r="C126" s="279" t="s">
        <v>447</v>
      </c>
      <c r="D126" s="301"/>
      <c r="E126" s="301"/>
      <c r="F126" s="302" t="s">
        <v>444</v>
      </c>
      <c r="G126" s="279"/>
      <c r="H126" s="279" t="s">
        <v>484</v>
      </c>
      <c r="I126" s="279" t="s">
        <v>446</v>
      </c>
      <c r="J126" s="279">
        <v>120</v>
      </c>
      <c r="K126" s="327"/>
    </row>
    <row r="127" s="1" customFormat="1" ht="15" customHeight="1">
      <c r="B127" s="324"/>
      <c r="C127" s="279" t="s">
        <v>493</v>
      </c>
      <c r="D127" s="279"/>
      <c r="E127" s="279"/>
      <c r="F127" s="302" t="s">
        <v>444</v>
      </c>
      <c r="G127" s="279"/>
      <c r="H127" s="279" t="s">
        <v>494</v>
      </c>
      <c r="I127" s="279" t="s">
        <v>446</v>
      </c>
      <c r="J127" s="279" t="s">
        <v>495</v>
      </c>
      <c r="K127" s="327"/>
    </row>
    <row r="128" s="1" customFormat="1" ht="15" customHeight="1">
      <c r="B128" s="324"/>
      <c r="C128" s="279" t="s">
        <v>392</v>
      </c>
      <c r="D128" s="279"/>
      <c r="E128" s="279"/>
      <c r="F128" s="302" t="s">
        <v>444</v>
      </c>
      <c r="G128" s="279"/>
      <c r="H128" s="279" t="s">
        <v>496</v>
      </c>
      <c r="I128" s="279" t="s">
        <v>446</v>
      </c>
      <c r="J128" s="279" t="s">
        <v>495</v>
      </c>
      <c r="K128" s="327"/>
    </row>
    <row r="129" s="1" customFormat="1" ht="15" customHeight="1">
      <c r="B129" s="324"/>
      <c r="C129" s="279" t="s">
        <v>455</v>
      </c>
      <c r="D129" s="279"/>
      <c r="E129" s="279"/>
      <c r="F129" s="302" t="s">
        <v>450</v>
      </c>
      <c r="G129" s="279"/>
      <c r="H129" s="279" t="s">
        <v>456</v>
      </c>
      <c r="I129" s="279" t="s">
        <v>446</v>
      </c>
      <c r="J129" s="279">
        <v>15</v>
      </c>
      <c r="K129" s="327"/>
    </row>
    <row r="130" s="1" customFormat="1" ht="15" customHeight="1">
      <c r="B130" s="324"/>
      <c r="C130" s="305" t="s">
        <v>457</v>
      </c>
      <c r="D130" s="305"/>
      <c r="E130" s="305"/>
      <c r="F130" s="306" t="s">
        <v>450</v>
      </c>
      <c r="G130" s="305"/>
      <c r="H130" s="305" t="s">
        <v>458</v>
      </c>
      <c r="I130" s="305" t="s">
        <v>446</v>
      </c>
      <c r="J130" s="305">
        <v>15</v>
      </c>
      <c r="K130" s="327"/>
    </row>
    <row r="131" s="1" customFormat="1" ht="15" customHeight="1">
      <c r="B131" s="324"/>
      <c r="C131" s="305" t="s">
        <v>459</v>
      </c>
      <c r="D131" s="305"/>
      <c r="E131" s="305"/>
      <c r="F131" s="306" t="s">
        <v>450</v>
      </c>
      <c r="G131" s="305"/>
      <c r="H131" s="305" t="s">
        <v>460</v>
      </c>
      <c r="I131" s="305" t="s">
        <v>446</v>
      </c>
      <c r="J131" s="305">
        <v>20</v>
      </c>
      <c r="K131" s="327"/>
    </row>
    <row r="132" s="1" customFormat="1" ht="15" customHeight="1">
      <c r="B132" s="324"/>
      <c r="C132" s="305" t="s">
        <v>461</v>
      </c>
      <c r="D132" s="305"/>
      <c r="E132" s="305"/>
      <c r="F132" s="306" t="s">
        <v>450</v>
      </c>
      <c r="G132" s="305"/>
      <c r="H132" s="305" t="s">
        <v>462</v>
      </c>
      <c r="I132" s="305" t="s">
        <v>446</v>
      </c>
      <c r="J132" s="305">
        <v>20</v>
      </c>
      <c r="K132" s="327"/>
    </row>
    <row r="133" s="1" customFormat="1" ht="15" customHeight="1">
      <c r="B133" s="324"/>
      <c r="C133" s="279" t="s">
        <v>449</v>
      </c>
      <c r="D133" s="279"/>
      <c r="E133" s="279"/>
      <c r="F133" s="302" t="s">
        <v>450</v>
      </c>
      <c r="G133" s="279"/>
      <c r="H133" s="279" t="s">
        <v>484</v>
      </c>
      <c r="I133" s="279" t="s">
        <v>446</v>
      </c>
      <c r="J133" s="279">
        <v>50</v>
      </c>
      <c r="K133" s="327"/>
    </row>
    <row r="134" s="1" customFormat="1" ht="15" customHeight="1">
      <c r="B134" s="324"/>
      <c r="C134" s="279" t="s">
        <v>463</v>
      </c>
      <c r="D134" s="279"/>
      <c r="E134" s="279"/>
      <c r="F134" s="302" t="s">
        <v>450</v>
      </c>
      <c r="G134" s="279"/>
      <c r="H134" s="279" t="s">
        <v>484</v>
      </c>
      <c r="I134" s="279" t="s">
        <v>446</v>
      </c>
      <c r="J134" s="279">
        <v>50</v>
      </c>
      <c r="K134" s="327"/>
    </row>
    <row r="135" s="1" customFormat="1" ht="15" customHeight="1">
      <c r="B135" s="324"/>
      <c r="C135" s="279" t="s">
        <v>469</v>
      </c>
      <c r="D135" s="279"/>
      <c r="E135" s="279"/>
      <c r="F135" s="302" t="s">
        <v>450</v>
      </c>
      <c r="G135" s="279"/>
      <c r="H135" s="279" t="s">
        <v>484</v>
      </c>
      <c r="I135" s="279" t="s">
        <v>446</v>
      </c>
      <c r="J135" s="279">
        <v>50</v>
      </c>
      <c r="K135" s="327"/>
    </row>
    <row r="136" s="1" customFormat="1" ht="15" customHeight="1">
      <c r="B136" s="324"/>
      <c r="C136" s="279" t="s">
        <v>471</v>
      </c>
      <c r="D136" s="279"/>
      <c r="E136" s="279"/>
      <c r="F136" s="302" t="s">
        <v>450</v>
      </c>
      <c r="G136" s="279"/>
      <c r="H136" s="279" t="s">
        <v>484</v>
      </c>
      <c r="I136" s="279" t="s">
        <v>446</v>
      </c>
      <c r="J136" s="279">
        <v>50</v>
      </c>
      <c r="K136" s="327"/>
    </row>
    <row r="137" s="1" customFormat="1" ht="15" customHeight="1">
      <c r="B137" s="324"/>
      <c r="C137" s="279" t="s">
        <v>472</v>
      </c>
      <c r="D137" s="279"/>
      <c r="E137" s="279"/>
      <c r="F137" s="302" t="s">
        <v>450</v>
      </c>
      <c r="G137" s="279"/>
      <c r="H137" s="279" t="s">
        <v>497</v>
      </c>
      <c r="I137" s="279" t="s">
        <v>446</v>
      </c>
      <c r="J137" s="279">
        <v>255</v>
      </c>
      <c r="K137" s="327"/>
    </row>
    <row r="138" s="1" customFormat="1" ht="15" customHeight="1">
      <c r="B138" s="324"/>
      <c r="C138" s="279" t="s">
        <v>474</v>
      </c>
      <c r="D138" s="279"/>
      <c r="E138" s="279"/>
      <c r="F138" s="302" t="s">
        <v>444</v>
      </c>
      <c r="G138" s="279"/>
      <c r="H138" s="279" t="s">
        <v>498</v>
      </c>
      <c r="I138" s="279" t="s">
        <v>476</v>
      </c>
      <c r="J138" s="279"/>
      <c r="K138" s="327"/>
    </row>
    <row r="139" s="1" customFormat="1" ht="15" customHeight="1">
      <c r="B139" s="324"/>
      <c r="C139" s="279" t="s">
        <v>477</v>
      </c>
      <c r="D139" s="279"/>
      <c r="E139" s="279"/>
      <c r="F139" s="302" t="s">
        <v>444</v>
      </c>
      <c r="G139" s="279"/>
      <c r="H139" s="279" t="s">
        <v>499</v>
      </c>
      <c r="I139" s="279" t="s">
        <v>479</v>
      </c>
      <c r="J139" s="279"/>
      <c r="K139" s="327"/>
    </row>
    <row r="140" s="1" customFormat="1" ht="15" customHeight="1">
      <c r="B140" s="324"/>
      <c r="C140" s="279" t="s">
        <v>480</v>
      </c>
      <c r="D140" s="279"/>
      <c r="E140" s="279"/>
      <c r="F140" s="302" t="s">
        <v>444</v>
      </c>
      <c r="G140" s="279"/>
      <c r="H140" s="279" t="s">
        <v>480</v>
      </c>
      <c r="I140" s="279" t="s">
        <v>479</v>
      </c>
      <c r="J140" s="279"/>
      <c r="K140" s="327"/>
    </row>
    <row r="141" s="1" customFormat="1" ht="15" customHeight="1">
      <c r="B141" s="324"/>
      <c r="C141" s="279" t="s">
        <v>37</v>
      </c>
      <c r="D141" s="279"/>
      <c r="E141" s="279"/>
      <c r="F141" s="302" t="s">
        <v>444</v>
      </c>
      <c r="G141" s="279"/>
      <c r="H141" s="279" t="s">
        <v>500</v>
      </c>
      <c r="I141" s="279" t="s">
        <v>479</v>
      </c>
      <c r="J141" s="279"/>
      <c r="K141" s="327"/>
    </row>
    <row r="142" s="1" customFormat="1" ht="15" customHeight="1">
      <c r="B142" s="324"/>
      <c r="C142" s="279" t="s">
        <v>501</v>
      </c>
      <c r="D142" s="279"/>
      <c r="E142" s="279"/>
      <c r="F142" s="302" t="s">
        <v>444</v>
      </c>
      <c r="G142" s="279"/>
      <c r="H142" s="279" t="s">
        <v>502</v>
      </c>
      <c r="I142" s="279" t="s">
        <v>479</v>
      </c>
      <c r="J142" s="279"/>
      <c r="K142" s="327"/>
    </row>
    <row r="143" s="1" customFormat="1" ht="15" customHeight="1">
      <c r="B143" s="328"/>
      <c r="C143" s="329"/>
      <c r="D143" s="329"/>
      <c r="E143" s="329"/>
      <c r="F143" s="329"/>
      <c r="G143" s="329"/>
      <c r="H143" s="329"/>
      <c r="I143" s="329"/>
      <c r="J143" s="329"/>
      <c r="K143" s="330"/>
    </row>
    <row r="144" s="1" customFormat="1" ht="18.75" customHeight="1">
      <c r="B144" s="315"/>
      <c r="C144" s="315"/>
      <c r="D144" s="315"/>
      <c r="E144" s="315"/>
      <c r="F144" s="316"/>
      <c r="G144" s="315"/>
      <c r="H144" s="315"/>
      <c r="I144" s="315"/>
      <c r="J144" s="315"/>
      <c r="K144" s="315"/>
    </row>
    <row r="145" s="1" customFormat="1" ht="18.75" customHeight="1">
      <c r="B145" s="287"/>
      <c r="C145" s="287"/>
      <c r="D145" s="287"/>
      <c r="E145" s="287"/>
      <c r="F145" s="287"/>
      <c r="G145" s="287"/>
      <c r="H145" s="287"/>
      <c r="I145" s="287"/>
      <c r="J145" s="287"/>
      <c r="K145" s="287"/>
    </row>
    <row r="146" s="1" customFormat="1" ht="7.5" customHeight="1">
      <c r="B146" s="288"/>
      <c r="C146" s="289"/>
      <c r="D146" s="289"/>
      <c r="E146" s="289"/>
      <c r="F146" s="289"/>
      <c r="G146" s="289"/>
      <c r="H146" s="289"/>
      <c r="I146" s="289"/>
      <c r="J146" s="289"/>
      <c r="K146" s="290"/>
    </row>
    <row r="147" s="1" customFormat="1" ht="45" customHeight="1">
      <c r="B147" s="291"/>
      <c r="C147" s="292" t="s">
        <v>503</v>
      </c>
      <c r="D147" s="292"/>
      <c r="E147" s="292"/>
      <c r="F147" s="292"/>
      <c r="G147" s="292"/>
      <c r="H147" s="292"/>
      <c r="I147" s="292"/>
      <c r="J147" s="292"/>
      <c r="K147" s="293"/>
    </row>
    <row r="148" s="1" customFormat="1" ht="17.25" customHeight="1">
      <c r="B148" s="291"/>
      <c r="C148" s="294" t="s">
        <v>438</v>
      </c>
      <c r="D148" s="294"/>
      <c r="E148" s="294"/>
      <c r="F148" s="294" t="s">
        <v>439</v>
      </c>
      <c r="G148" s="295"/>
      <c r="H148" s="294" t="s">
        <v>53</v>
      </c>
      <c r="I148" s="294" t="s">
        <v>56</v>
      </c>
      <c r="J148" s="294" t="s">
        <v>440</v>
      </c>
      <c r="K148" s="293"/>
    </row>
    <row r="149" s="1" customFormat="1" ht="17.25" customHeight="1">
      <c r="B149" s="291"/>
      <c r="C149" s="296" t="s">
        <v>441</v>
      </c>
      <c r="D149" s="296"/>
      <c r="E149" s="296"/>
      <c r="F149" s="297" t="s">
        <v>442</v>
      </c>
      <c r="G149" s="298"/>
      <c r="H149" s="296"/>
      <c r="I149" s="296"/>
      <c r="J149" s="296" t="s">
        <v>443</v>
      </c>
      <c r="K149" s="293"/>
    </row>
    <row r="150" s="1" customFormat="1" ht="5.25" customHeight="1">
      <c r="B150" s="304"/>
      <c r="C150" s="299"/>
      <c r="D150" s="299"/>
      <c r="E150" s="299"/>
      <c r="F150" s="299"/>
      <c r="G150" s="300"/>
      <c r="H150" s="299"/>
      <c r="I150" s="299"/>
      <c r="J150" s="299"/>
      <c r="K150" s="327"/>
    </row>
    <row r="151" s="1" customFormat="1" ht="15" customHeight="1">
      <c r="B151" s="304"/>
      <c r="C151" s="331" t="s">
        <v>447</v>
      </c>
      <c r="D151" s="279"/>
      <c r="E151" s="279"/>
      <c r="F151" s="332" t="s">
        <v>444</v>
      </c>
      <c r="G151" s="279"/>
      <c r="H151" s="331" t="s">
        <v>484</v>
      </c>
      <c r="I151" s="331" t="s">
        <v>446</v>
      </c>
      <c r="J151" s="331">
        <v>120</v>
      </c>
      <c r="K151" s="327"/>
    </row>
    <row r="152" s="1" customFormat="1" ht="15" customHeight="1">
      <c r="B152" s="304"/>
      <c r="C152" s="331" t="s">
        <v>493</v>
      </c>
      <c r="D152" s="279"/>
      <c r="E152" s="279"/>
      <c r="F152" s="332" t="s">
        <v>444</v>
      </c>
      <c r="G152" s="279"/>
      <c r="H152" s="331" t="s">
        <v>504</v>
      </c>
      <c r="I152" s="331" t="s">
        <v>446</v>
      </c>
      <c r="J152" s="331" t="s">
        <v>495</v>
      </c>
      <c r="K152" s="327"/>
    </row>
    <row r="153" s="1" customFormat="1" ht="15" customHeight="1">
      <c r="B153" s="304"/>
      <c r="C153" s="331" t="s">
        <v>392</v>
      </c>
      <c r="D153" s="279"/>
      <c r="E153" s="279"/>
      <c r="F153" s="332" t="s">
        <v>444</v>
      </c>
      <c r="G153" s="279"/>
      <c r="H153" s="331" t="s">
        <v>505</v>
      </c>
      <c r="I153" s="331" t="s">
        <v>446</v>
      </c>
      <c r="J153" s="331" t="s">
        <v>495</v>
      </c>
      <c r="K153" s="327"/>
    </row>
    <row r="154" s="1" customFormat="1" ht="15" customHeight="1">
      <c r="B154" s="304"/>
      <c r="C154" s="331" t="s">
        <v>449</v>
      </c>
      <c r="D154" s="279"/>
      <c r="E154" s="279"/>
      <c r="F154" s="332" t="s">
        <v>450</v>
      </c>
      <c r="G154" s="279"/>
      <c r="H154" s="331" t="s">
        <v>484</v>
      </c>
      <c r="I154" s="331" t="s">
        <v>446</v>
      </c>
      <c r="J154" s="331">
        <v>50</v>
      </c>
      <c r="K154" s="327"/>
    </row>
    <row r="155" s="1" customFormat="1" ht="15" customHeight="1">
      <c r="B155" s="304"/>
      <c r="C155" s="331" t="s">
        <v>452</v>
      </c>
      <c r="D155" s="279"/>
      <c r="E155" s="279"/>
      <c r="F155" s="332" t="s">
        <v>444</v>
      </c>
      <c r="G155" s="279"/>
      <c r="H155" s="331" t="s">
        <v>484</v>
      </c>
      <c r="I155" s="331" t="s">
        <v>454</v>
      </c>
      <c r="J155" s="331"/>
      <c r="K155" s="327"/>
    </row>
    <row r="156" s="1" customFormat="1" ht="15" customHeight="1">
      <c r="B156" s="304"/>
      <c r="C156" s="331" t="s">
        <v>463</v>
      </c>
      <c r="D156" s="279"/>
      <c r="E156" s="279"/>
      <c r="F156" s="332" t="s">
        <v>450</v>
      </c>
      <c r="G156" s="279"/>
      <c r="H156" s="331" t="s">
        <v>484</v>
      </c>
      <c r="I156" s="331" t="s">
        <v>446</v>
      </c>
      <c r="J156" s="331">
        <v>50</v>
      </c>
      <c r="K156" s="327"/>
    </row>
    <row r="157" s="1" customFormat="1" ht="15" customHeight="1">
      <c r="B157" s="304"/>
      <c r="C157" s="331" t="s">
        <v>471</v>
      </c>
      <c r="D157" s="279"/>
      <c r="E157" s="279"/>
      <c r="F157" s="332" t="s">
        <v>450</v>
      </c>
      <c r="G157" s="279"/>
      <c r="H157" s="331" t="s">
        <v>484</v>
      </c>
      <c r="I157" s="331" t="s">
        <v>446</v>
      </c>
      <c r="J157" s="331">
        <v>50</v>
      </c>
      <c r="K157" s="327"/>
    </row>
    <row r="158" s="1" customFormat="1" ht="15" customHeight="1">
      <c r="B158" s="304"/>
      <c r="C158" s="331" t="s">
        <v>469</v>
      </c>
      <c r="D158" s="279"/>
      <c r="E158" s="279"/>
      <c r="F158" s="332" t="s">
        <v>450</v>
      </c>
      <c r="G158" s="279"/>
      <c r="H158" s="331" t="s">
        <v>484</v>
      </c>
      <c r="I158" s="331" t="s">
        <v>446</v>
      </c>
      <c r="J158" s="331">
        <v>50</v>
      </c>
      <c r="K158" s="327"/>
    </row>
    <row r="159" s="1" customFormat="1" ht="15" customHeight="1">
      <c r="B159" s="304"/>
      <c r="C159" s="331" t="s">
        <v>81</v>
      </c>
      <c r="D159" s="279"/>
      <c r="E159" s="279"/>
      <c r="F159" s="332" t="s">
        <v>444</v>
      </c>
      <c r="G159" s="279"/>
      <c r="H159" s="331" t="s">
        <v>506</v>
      </c>
      <c r="I159" s="331" t="s">
        <v>446</v>
      </c>
      <c r="J159" s="331" t="s">
        <v>507</v>
      </c>
      <c r="K159" s="327"/>
    </row>
    <row r="160" s="1" customFormat="1" ht="15" customHeight="1">
      <c r="B160" s="304"/>
      <c r="C160" s="331" t="s">
        <v>508</v>
      </c>
      <c r="D160" s="279"/>
      <c r="E160" s="279"/>
      <c r="F160" s="332" t="s">
        <v>444</v>
      </c>
      <c r="G160" s="279"/>
      <c r="H160" s="331" t="s">
        <v>509</v>
      </c>
      <c r="I160" s="331" t="s">
        <v>479</v>
      </c>
      <c r="J160" s="331"/>
      <c r="K160" s="327"/>
    </row>
    <row r="161" s="1" customFormat="1" ht="15" customHeight="1">
      <c r="B161" s="333"/>
      <c r="C161" s="313"/>
      <c r="D161" s="313"/>
      <c r="E161" s="313"/>
      <c r="F161" s="313"/>
      <c r="G161" s="313"/>
      <c r="H161" s="313"/>
      <c r="I161" s="313"/>
      <c r="J161" s="313"/>
      <c r="K161" s="334"/>
    </row>
    <row r="162" s="1" customFormat="1" ht="18.75" customHeight="1">
      <c r="B162" s="315"/>
      <c r="C162" s="325"/>
      <c r="D162" s="325"/>
      <c r="E162" s="325"/>
      <c r="F162" s="335"/>
      <c r="G162" s="325"/>
      <c r="H162" s="325"/>
      <c r="I162" s="325"/>
      <c r="J162" s="325"/>
      <c r="K162" s="315"/>
    </row>
    <row r="163" s="1" customFormat="1" ht="18.75" customHeight="1">
      <c r="B163" s="287"/>
      <c r="C163" s="287"/>
      <c r="D163" s="287"/>
      <c r="E163" s="287"/>
      <c r="F163" s="287"/>
      <c r="G163" s="287"/>
      <c r="H163" s="287"/>
      <c r="I163" s="287"/>
      <c r="J163" s="287"/>
      <c r="K163" s="287"/>
    </row>
    <row r="164" s="1" customFormat="1" ht="7.5" customHeight="1">
      <c r="B164" s="266"/>
      <c r="C164" s="267"/>
      <c r="D164" s="267"/>
      <c r="E164" s="267"/>
      <c r="F164" s="267"/>
      <c r="G164" s="267"/>
      <c r="H164" s="267"/>
      <c r="I164" s="267"/>
      <c r="J164" s="267"/>
      <c r="K164" s="268"/>
    </row>
    <row r="165" s="1" customFormat="1" ht="45" customHeight="1">
      <c r="B165" s="269"/>
      <c r="C165" s="270" t="s">
        <v>510</v>
      </c>
      <c r="D165" s="270"/>
      <c r="E165" s="270"/>
      <c r="F165" s="270"/>
      <c r="G165" s="270"/>
      <c r="H165" s="270"/>
      <c r="I165" s="270"/>
      <c r="J165" s="270"/>
      <c r="K165" s="271"/>
    </row>
    <row r="166" s="1" customFormat="1" ht="17.25" customHeight="1">
      <c r="B166" s="269"/>
      <c r="C166" s="294" t="s">
        <v>438</v>
      </c>
      <c r="D166" s="294"/>
      <c r="E166" s="294"/>
      <c r="F166" s="294" t="s">
        <v>439</v>
      </c>
      <c r="G166" s="336"/>
      <c r="H166" s="337" t="s">
        <v>53</v>
      </c>
      <c r="I166" s="337" t="s">
        <v>56</v>
      </c>
      <c r="J166" s="294" t="s">
        <v>440</v>
      </c>
      <c r="K166" s="271"/>
    </row>
    <row r="167" s="1" customFormat="1" ht="17.25" customHeight="1">
      <c r="B167" s="272"/>
      <c r="C167" s="296" t="s">
        <v>441</v>
      </c>
      <c r="D167" s="296"/>
      <c r="E167" s="296"/>
      <c r="F167" s="297" t="s">
        <v>442</v>
      </c>
      <c r="G167" s="338"/>
      <c r="H167" s="339"/>
      <c r="I167" s="339"/>
      <c r="J167" s="296" t="s">
        <v>443</v>
      </c>
      <c r="K167" s="274"/>
    </row>
    <row r="168" s="1" customFormat="1" ht="5.25" customHeight="1">
      <c r="B168" s="304"/>
      <c r="C168" s="299"/>
      <c r="D168" s="299"/>
      <c r="E168" s="299"/>
      <c r="F168" s="299"/>
      <c r="G168" s="300"/>
      <c r="H168" s="299"/>
      <c r="I168" s="299"/>
      <c r="J168" s="299"/>
      <c r="K168" s="327"/>
    </row>
    <row r="169" s="1" customFormat="1" ht="15" customHeight="1">
      <c r="B169" s="304"/>
      <c r="C169" s="279" t="s">
        <v>447</v>
      </c>
      <c r="D169" s="279"/>
      <c r="E169" s="279"/>
      <c r="F169" s="302" t="s">
        <v>444</v>
      </c>
      <c r="G169" s="279"/>
      <c r="H169" s="279" t="s">
        <v>484</v>
      </c>
      <c r="I169" s="279" t="s">
        <v>446</v>
      </c>
      <c r="J169" s="279">
        <v>120</v>
      </c>
      <c r="K169" s="327"/>
    </row>
    <row r="170" s="1" customFormat="1" ht="15" customHeight="1">
      <c r="B170" s="304"/>
      <c r="C170" s="279" t="s">
        <v>493</v>
      </c>
      <c r="D170" s="279"/>
      <c r="E170" s="279"/>
      <c r="F170" s="302" t="s">
        <v>444</v>
      </c>
      <c r="G170" s="279"/>
      <c r="H170" s="279" t="s">
        <v>494</v>
      </c>
      <c r="I170" s="279" t="s">
        <v>446</v>
      </c>
      <c r="J170" s="279" t="s">
        <v>495</v>
      </c>
      <c r="K170" s="327"/>
    </row>
    <row r="171" s="1" customFormat="1" ht="15" customHeight="1">
      <c r="B171" s="304"/>
      <c r="C171" s="279" t="s">
        <v>392</v>
      </c>
      <c r="D171" s="279"/>
      <c r="E171" s="279"/>
      <c r="F171" s="302" t="s">
        <v>444</v>
      </c>
      <c r="G171" s="279"/>
      <c r="H171" s="279" t="s">
        <v>511</v>
      </c>
      <c r="I171" s="279" t="s">
        <v>446</v>
      </c>
      <c r="J171" s="279" t="s">
        <v>495</v>
      </c>
      <c r="K171" s="327"/>
    </row>
    <row r="172" s="1" customFormat="1" ht="15" customHeight="1">
      <c r="B172" s="304"/>
      <c r="C172" s="279" t="s">
        <v>449</v>
      </c>
      <c r="D172" s="279"/>
      <c r="E172" s="279"/>
      <c r="F172" s="302" t="s">
        <v>450</v>
      </c>
      <c r="G172" s="279"/>
      <c r="H172" s="279" t="s">
        <v>511</v>
      </c>
      <c r="I172" s="279" t="s">
        <v>446</v>
      </c>
      <c r="J172" s="279">
        <v>50</v>
      </c>
      <c r="K172" s="327"/>
    </row>
    <row r="173" s="1" customFormat="1" ht="15" customHeight="1">
      <c r="B173" s="304"/>
      <c r="C173" s="279" t="s">
        <v>452</v>
      </c>
      <c r="D173" s="279"/>
      <c r="E173" s="279"/>
      <c r="F173" s="302" t="s">
        <v>444</v>
      </c>
      <c r="G173" s="279"/>
      <c r="H173" s="279" t="s">
        <v>511</v>
      </c>
      <c r="I173" s="279" t="s">
        <v>454</v>
      </c>
      <c r="J173" s="279"/>
      <c r="K173" s="327"/>
    </row>
    <row r="174" s="1" customFormat="1" ht="15" customHeight="1">
      <c r="B174" s="304"/>
      <c r="C174" s="279" t="s">
        <v>463</v>
      </c>
      <c r="D174" s="279"/>
      <c r="E174" s="279"/>
      <c r="F174" s="302" t="s">
        <v>450</v>
      </c>
      <c r="G174" s="279"/>
      <c r="H174" s="279" t="s">
        <v>511</v>
      </c>
      <c r="I174" s="279" t="s">
        <v>446</v>
      </c>
      <c r="J174" s="279">
        <v>50</v>
      </c>
      <c r="K174" s="327"/>
    </row>
    <row r="175" s="1" customFormat="1" ht="15" customHeight="1">
      <c r="B175" s="304"/>
      <c r="C175" s="279" t="s">
        <v>471</v>
      </c>
      <c r="D175" s="279"/>
      <c r="E175" s="279"/>
      <c r="F175" s="302" t="s">
        <v>450</v>
      </c>
      <c r="G175" s="279"/>
      <c r="H175" s="279" t="s">
        <v>511</v>
      </c>
      <c r="I175" s="279" t="s">
        <v>446</v>
      </c>
      <c r="J175" s="279">
        <v>50</v>
      </c>
      <c r="K175" s="327"/>
    </row>
    <row r="176" s="1" customFormat="1" ht="15" customHeight="1">
      <c r="B176" s="304"/>
      <c r="C176" s="279" t="s">
        <v>469</v>
      </c>
      <c r="D176" s="279"/>
      <c r="E176" s="279"/>
      <c r="F176" s="302" t="s">
        <v>450</v>
      </c>
      <c r="G176" s="279"/>
      <c r="H176" s="279" t="s">
        <v>511</v>
      </c>
      <c r="I176" s="279" t="s">
        <v>446</v>
      </c>
      <c r="J176" s="279">
        <v>50</v>
      </c>
      <c r="K176" s="327"/>
    </row>
    <row r="177" s="1" customFormat="1" ht="15" customHeight="1">
      <c r="B177" s="304"/>
      <c r="C177" s="279" t="s">
        <v>100</v>
      </c>
      <c r="D177" s="279"/>
      <c r="E177" s="279"/>
      <c r="F177" s="302" t="s">
        <v>444</v>
      </c>
      <c r="G177" s="279"/>
      <c r="H177" s="279" t="s">
        <v>512</v>
      </c>
      <c r="I177" s="279" t="s">
        <v>513</v>
      </c>
      <c r="J177" s="279"/>
      <c r="K177" s="327"/>
    </row>
    <row r="178" s="1" customFormat="1" ht="15" customHeight="1">
      <c r="B178" s="304"/>
      <c r="C178" s="279" t="s">
        <v>56</v>
      </c>
      <c r="D178" s="279"/>
      <c r="E178" s="279"/>
      <c r="F178" s="302" t="s">
        <v>444</v>
      </c>
      <c r="G178" s="279"/>
      <c r="H178" s="279" t="s">
        <v>514</v>
      </c>
      <c r="I178" s="279" t="s">
        <v>515</v>
      </c>
      <c r="J178" s="279">
        <v>1</v>
      </c>
      <c r="K178" s="327"/>
    </row>
    <row r="179" s="1" customFormat="1" ht="15" customHeight="1">
      <c r="B179" s="304"/>
      <c r="C179" s="279" t="s">
        <v>52</v>
      </c>
      <c r="D179" s="279"/>
      <c r="E179" s="279"/>
      <c r="F179" s="302" t="s">
        <v>444</v>
      </c>
      <c r="G179" s="279"/>
      <c r="H179" s="279" t="s">
        <v>516</v>
      </c>
      <c r="I179" s="279" t="s">
        <v>446</v>
      </c>
      <c r="J179" s="279">
        <v>20</v>
      </c>
      <c r="K179" s="327"/>
    </row>
    <row r="180" s="1" customFormat="1" ht="15" customHeight="1">
      <c r="B180" s="304"/>
      <c r="C180" s="279" t="s">
        <v>53</v>
      </c>
      <c r="D180" s="279"/>
      <c r="E180" s="279"/>
      <c r="F180" s="302" t="s">
        <v>444</v>
      </c>
      <c r="G180" s="279"/>
      <c r="H180" s="279" t="s">
        <v>517</v>
      </c>
      <c r="I180" s="279" t="s">
        <v>446</v>
      </c>
      <c r="J180" s="279">
        <v>255</v>
      </c>
      <c r="K180" s="327"/>
    </row>
    <row r="181" s="1" customFormat="1" ht="15" customHeight="1">
      <c r="B181" s="304"/>
      <c r="C181" s="279" t="s">
        <v>101</v>
      </c>
      <c r="D181" s="279"/>
      <c r="E181" s="279"/>
      <c r="F181" s="302" t="s">
        <v>444</v>
      </c>
      <c r="G181" s="279"/>
      <c r="H181" s="279" t="s">
        <v>408</v>
      </c>
      <c r="I181" s="279" t="s">
        <v>446</v>
      </c>
      <c r="J181" s="279">
        <v>10</v>
      </c>
      <c r="K181" s="327"/>
    </row>
    <row r="182" s="1" customFormat="1" ht="15" customHeight="1">
      <c r="B182" s="304"/>
      <c r="C182" s="279" t="s">
        <v>102</v>
      </c>
      <c r="D182" s="279"/>
      <c r="E182" s="279"/>
      <c r="F182" s="302" t="s">
        <v>444</v>
      </c>
      <c r="G182" s="279"/>
      <c r="H182" s="279" t="s">
        <v>518</v>
      </c>
      <c r="I182" s="279" t="s">
        <v>479</v>
      </c>
      <c r="J182" s="279"/>
      <c r="K182" s="327"/>
    </row>
    <row r="183" s="1" customFormat="1" ht="15" customHeight="1">
      <c r="B183" s="304"/>
      <c r="C183" s="279" t="s">
        <v>519</v>
      </c>
      <c r="D183" s="279"/>
      <c r="E183" s="279"/>
      <c r="F183" s="302" t="s">
        <v>444</v>
      </c>
      <c r="G183" s="279"/>
      <c r="H183" s="279" t="s">
        <v>520</v>
      </c>
      <c r="I183" s="279" t="s">
        <v>479</v>
      </c>
      <c r="J183" s="279"/>
      <c r="K183" s="327"/>
    </row>
    <row r="184" s="1" customFormat="1" ht="15" customHeight="1">
      <c r="B184" s="304"/>
      <c r="C184" s="279" t="s">
        <v>508</v>
      </c>
      <c r="D184" s="279"/>
      <c r="E184" s="279"/>
      <c r="F184" s="302" t="s">
        <v>444</v>
      </c>
      <c r="G184" s="279"/>
      <c r="H184" s="279" t="s">
        <v>521</v>
      </c>
      <c r="I184" s="279" t="s">
        <v>479</v>
      </c>
      <c r="J184" s="279"/>
      <c r="K184" s="327"/>
    </row>
    <row r="185" s="1" customFormat="1" ht="15" customHeight="1">
      <c r="B185" s="304"/>
      <c r="C185" s="279" t="s">
        <v>104</v>
      </c>
      <c r="D185" s="279"/>
      <c r="E185" s="279"/>
      <c r="F185" s="302" t="s">
        <v>450</v>
      </c>
      <c r="G185" s="279"/>
      <c r="H185" s="279" t="s">
        <v>522</v>
      </c>
      <c r="I185" s="279" t="s">
        <v>446</v>
      </c>
      <c r="J185" s="279">
        <v>50</v>
      </c>
      <c r="K185" s="327"/>
    </row>
    <row r="186" s="1" customFormat="1" ht="15" customHeight="1">
      <c r="B186" s="304"/>
      <c r="C186" s="279" t="s">
        <v>523</v>
      </c>
      <c r="D186" s="279"/>
      <c r="E186" s="279"/>
      <c r="F186" s="302" t="s">
        <v>450</v>
      </c>
      <c r="G186" s="279"/>
      <c r="H186" s="279" t="s">
        <v>524</v>
      </c>
      <c r="I186" s="279" t="s">
        <v>525</v>
      </c>
      <c r="J186" s="279"/>
      <c r="K186" s="327"/>
    </row>
    <row r="187" s="1" customFormat="1" ht="15" customHeight="1">
      <c r="B187" s="304"/>
      <c r="C187" s="279" t="s">
        <v>526</v>
      </c>
      <c r="D187" s="279"/>
      <c r="E187" s="279"/>
      <c r="F187" s="302" t="s">
        <v>450</v>
      </c>
      <c r="G187" s="279"/>
      <c r="H187" s="279" t="s">
        <v>527</v>
      </c>
      <c r="I187" s="279" t="s">
        <v>525</v>
      </c>
      <c r="J187" s="279"/>
      <c r="K187" s="327"/>
    </row>
    <row r="188" s="1" customFormat="1" ht="15" customHeight="1">
      <c r="B188" s="304"/>
      <c r="C188" s="279" t="s">
        <v>528</v>
      </c>
      <c r="D188" s="279"/>
      <c r="E188" s="279"/>
      <c r="F188" s="302" t="s">
        <v>450</v>
      </c>
      <c r="G188" s="279"/>
      <c r="H188" s="279" t="s">
        <v>529</v>
      </c>
      <c r="I188" s="279" t="s">
        <v>525</v>
      </c>
      <c r="J188" s="279"/>
      <c r="K188" s="327"/>
    </row>
    <row r="189" s="1" customFormat="1" ht="15" customHeight="1">
      <c r="B189" s="304"/>
      <c r="C189" s="340" t="s">
        <v>530</v>
      </c>
      <c r="D189" s="279"/>
      <c r="E189" s="279"/>
      <c r="F189" s="302" t="s">
        <v>450</v>
      </c>
      <c r="G189" s="279"/>
      <c r="H189" s="279" t="s">
        <v>531</v>
      </c>
      <c r="I189" s="279" t="s">
        <v>532</v>
      </c>
      <c r="J189" s="341" t="s">
        <v>533</v>
      </c>
      <c r="K189" s="327"/>
    </row>
    <row r="190" s="17" customFormat="1" ht="15" customHeight="1">
      <c r="B190" s="342"/>
      <c r="C190" s="343" t="s">
        <v>534</v>
      </c>
      <c r="D190" s="344"/>
      <c r="E190" s="344"/>
      <c r="F190" s="345" t="s">
        <v>450</v>
      </c>
      <c r="G190" s="344"/>
      <c r="H190" s="344" t="s">
        <v>535</v>
      </c>
      <c r="I190" s="344" t="s">
        <v>532</v>
      </c>
      <c r="J190" s="346" t="s">
        <v>533</v>
      </c>
      <c r="K190" s="347"/>
    </row>
    <row r="191" s="1" customFormat="1" ht="15" customHeight="1">
      <c r="B191" s="304"/>
      <c r="C191" s="340" t="s">
        <v>41</v>
      </c>
      <c r="D191" s="279"/>
      <c r="E191" s="279"/>
      <c r="F191" s="302" t="s">
        <v>444</v>
      </c>
      <c r="G191" s="279"/>
      <c r="H191" s="276" t="s">
        <v>536</v>
      </c>
      <c r="I191" s="279" t="s">
        <v>537</v>
      </c>
      <c r="J191" s="279"/>
      <c r="K191" s="327"/>
    </row>
    <row r="192" s="1" customFormat="1" ht="15" customHeight="1">
      <c r="B192" s="304"/>
      <c r="C192" s="340" t="s">
        <v>538</v>
      </c>
      <c r="D192" s="279"/>
      <c r="E192" s="279"/>
      <c r="F192" s="302" t="s">
        <v>444</v>
      </c>
      <c r="G192" s="279"/>
      <c r="H192" s="279" t="s">
        <v>539</v>
      </c>
      <c r="I192" s="279" t="s">
        <v>479</v>
      </c>
      <c r="J192" s="279"/>
      <c r="K192" s="327"/>
    </row>
    <row r="193" s="1" customFormat="1" ht="15" customHeight="1">
      <c r="B193" s="304"/>
      <c r="C193" s="340" t="s">
        <v>540</v>
      </c>
      <c r="D193" s="279"/>
      <c r="E193" s="279"/>
      <c r="F193" s="302" t="s">
        <v>444</v>
      </c>
      <c r="G193" s="279"/>
      <c r="H193" s="279" t="s">
        <v>541</v>
      </c>
      <c r="I193" s="279" t="s">
        <v>479</v>
      </c>
      <c r="J193" s="279"/>
      <c r="K193" s="327"/>
    </row>
    <row r="194" s="1" customFormat="1" ht="15" customHeight="1">
      <c r="B194" s="304"/>
      <c r="C194" s="340" t="s">
        <v>542</v>
      </c>
      <c r="D194" s="279"/>
      <c r="E194" s="279"/>
      <c r="F194" s="302" t="s">
        <v>450</v>
      </c>
      <c r="G194" s="279"/>
      <c r="H194" s="279" t="s">
        <v>543</v>
      </c>
      <c r="I194" s="279" t="s">
        <v>479</v>
      </c>
      <c r="J194" s="279"/>
      <c r="K194" s="327"/>
    </row>
    <row r="195" s="1" customFormat="1" ht="15" customHeight="1">
      <c r="B195" s="333"/>
      <c r="C195" s="348"/>
      <c r="D195" s="313"/>
      <c r="E195" s="313"/>
      <c r="F195" s="313"/>
      <c r="G195" s="313"/>
      <c r="H195" s="313"/>
      <c r="I195" s="313"/>
      <c r="J195" s="313"/>
      <c r="K195" s="334"/>
    </row>
    <row r="196" s="1" customFormat="1" ht="18.75" customHeight="1">
      <c r="B196" s="315"/>
      <c r="C196" s="325"/>
      <c r="D196" s="325"/>
      <c r="E196" s="325"/>
      <c r="F196" s="335"/>
      <c r="G196" s="325"/>
      <c r="H196" s="325"/>
      <c r="I196" s="325"/>
      <c r="J196" s="325"/>
      <c r="K196" s="315"/>
    </row>
    <row r="197" s="1" customFormat="1" ht="18.75" customHeight="1">
      <c r="B197" s="315"/>
      <c r="C197" s="325"/>
      <c r="D197" s="325"/>
      <c r="E197" s="325"/>
      <c r="F197" s="335"/>
      <c r="G197" s="325"/>
      <c r="H197" s="325"/>
      <c r="I197" s="325"/>
      <c r="J197" s="325"/>
      <c r="K197" s="315"/>
    </row>
    <row r="198" s="1" customFormat="1" ht="18.75" customHeight="1">
      <c r="B198" s="287"/>
      <c r="C198" s="287"/>
      <c r="D198" s="287"/>
      <c r="E198" s="287"/>
      <c r="F198" s="287"/>
      <c r="G198" s="287"/>
      <c r="H198" s="287"/>
      <c r="I198" s="287"/>
      <c r="J198" s="287"/>
      <c r="K198" s="287"/>
    </row>
    <row r="199" s="1" customFormat="1" ht="13.5">
      <c r="B199" s="266"/>
      <c r="C199" s="267"/>
      <c r="D199" s="267"/>
      <c r="E199" s="267"/>
      <c r="F199" s="267"/>
      <c r="G199" s="267"/>
      <c r="H199" s="267"/>
      <c r="I199" s="267"/>
      <c r="J199" s="267"/>
      <c r="K199" s="268"/>
    </row>
    <row r="200" s="1" customFormat="1" ht="21">
      <c r="B200" s="269"/>
      <c r="C200" s="270" t="s">
        <v>544</v>
      </c>
      <c r="D200" s="270"/>
      <c r="E200" s="270"/>
      <c r="F200" s="270"/>
      <c r="G200" s="270"/>
      <c r="H200" s="270"/>
      <c r="I200" s="270"/>
      <c r="J200" s="270"/>
      <c r="K200" s="271"/>
    </row>
    <row r="201" s="1" customFormat="1" ht="25.5" customHeight="1">
      <c r="B201" s="269"/>
      <c r="C201" s="349" t="s">
        <v>545</v>
      </c>
      <c r="D201" s="349"/>
      <c r="E201" s="349"/>
      <c r="F201" s="349" t="s">
        <v>546</v>
      </c>
      <c r="G201" s="350"/>
      <c r="H201" s="349" t="s">
        <v>547</v>
      </c>
      <c r="I201" s="349"/>
      <c r="J201" s="349"/>
      <c r="K201" s="271"/>
    </row>
    <row r="202" s="1" customFormat="1" ht="5.25" customHeight="1">
      <c r="B202" s="304"/>
      <c r="C202" s="299"/>
      <c r="D202" s="299"/>
      <c r="E202" s="299"/>
      <c r="F202" s="299"/>
      <c r="G202" s="325"/>
      <c r="H202" s="299"/>
      <c r="I202" s="299"/>
      <c r="J202" s="299"/>
      <c r="K202" s="327"/>
    </row>
    <row r="203" s="1" customFormat="1" ht="15" customHeight="1">
      <c r="B203" s="304"/>
      <c r="C203" s="279" t="s">
        <v>537</v>
      </c>
      <c r="D203" s="279"/>
      <c r="E203" s="279"/>
      <c r="F203" s="302" t="s">
        <v>42</v>
      </c>
      <c r="G203" s="279"/>
      <c r="H203" s="279" t="s">
        <v>548</v>
      </c>
      <c r="I203" s="279"/>
      <c r="J203" s="279"/>
      <c r="K203" s="327"/>
    </row>
    <row r="204" s="1" customFormat="1" ht="15" customHeight="1">
      <c r="B204" s="304"/>
      <c r="C204" s="279"/>
      <c r="D204" s="279"/>
      <c r="E204" s="279"/>
      <c r="F204" s="302" t="s">
        <v>43</v>
      </c>
      <c r="G204" s="279"/>
      <c r="H204" s="279" t="s">
        <v>549</v>
      </c>
      <c r="I204" s="279"/>
      <c r="J204" s="279"/>
      <c r="K204" s="327"/>
    </row>
    <row r="205" s="1" customFormat="1" ht="15" customHeight="1">
      <c r="B205" s="304"/>
      <c r="C205" s="279"/>
      <c r="D205" s="279"/>
      <c r="E205" s="279"/>
      <c r="F205" s="302" t="s">
        <v>46</v>
      </c>
      <c r="G205" s="279"/>
      <c r="H205" s="279" t="s">
        <v>550</v>
      </c>
      <c r="I205" s="279"/>
      <c r="J205" s="279"/>
      <c r="K205" s="327"/>
    </row>
    <row r="206" s="1" customFormat="1" ht="15" customHeight="1">
      <c r="B206" s="304"/>
      <c r="C206" s="279"/>
      <c r="D206" s="279"/>
      <c r="E206" s="279"/>
      <c r="F206" s="302" t="s">
        <v>44</v>
      </c>
      <c r="G206" s="279"/>
      <c r="H206" s="279" t="s">
        <v>551</v>
      </c>
      <c r="I206" s="279"/>
      <c r="J206" s="279"/>
      <c r="K206" s="327"/>
    </row>
    <row r="207" s="1" customFormat="1" ht="15" customHeight="1">
      <c r="B207" s="304"/>
      <c r="C207" s="279"/>
      <c r="D207" s="279"/>
      <c r="E207" s="279"/>
      <c r="F207" s="302" t="s">
        <v>45</v>
      </c>
      <c r="G207" s="279"/>
      <c r="H207" s="279" t="s">
        <v>552</v>
      </c>
      <c r="I207" s="279"/>
      <c r="J207" s="279"/>
      <c r="K207" s="327"/>
    </row>
    <row r="208" s="1" customFormat="1" ht="15" customHeight="1">
      <c r="B208" s="304"/>
      <c r="C208" s="279"/>
      <c r="D208" s="279"/>
      <c r="E208" s="279"/>
      <c r="F208" s="302"/>
      <c r="G208" s="279"/>
      <c r="H208" s="279"/>
      <c r="I208" s="279"/>
      <c r="J208" s="279"/>
      <c r="K208" s="327"/>
    </row>
    <row r="209" s="1" customFormat="1" ht="15" customHeight="1">
      <c r="B209" s="304"/>
      <c r="C209" s="279" t="s">
        <v>491</v>
      </c>
      <c r="D209" s="279"/>
      <c r="E209" s="279"/>
      <c r="F209" s="302" t="s">
        <v>75</v>
      </c>
      <c r="G209" s="279"/>
      <c r="H209" s="279" t="s">
        <v>553</v>
      </c>
      <c r="I209" s="279"/>
      <c r="J209" s="279"/>
      <c r="K209" s="327"/>
    </row>
    <row r="210" s="1" customFormat="1" ht="15" customHeight="1">
      <c r="B210" s="304"/>
      <c r="C210" s="279"/>
      <c r="D210" s="279"/>
      <c r="E210" s="279"/>
      <c r="F210" s="302" t="s">
        <v>386</v>
      </c>
      <c r="G210" s="279"/>
      <c r="H210" s="279" t="s">
        <v>387</v>
      </c>
      <c r="I210" s="279"/>
      <c r="J210" s="279"/>
      <c r="K210" s="327"/>
    </row>
    <row r="211" s="1" customFormat="1" ht="15" customHeight="1">
      <c r="B211" s="304"/>
      <c r="C211" s="279"/>
      <c r="D211" s="279"/>
      <c r="E211" s="279"/>
      <c r="F211" s="302" t="s">
        <v>384</v>
      </c>
      <c r="G211" s="279"/>
      <c r="H211" s="279" t="s">
        <v>554</v>
      </c>
      <c r="I211" s="279"/>
      <c r="J211" s="279"/>
      <c r="K211" s="327"/>
    </row>
    <row r="212" s="1" customFormat="1" ht="15" customHeight="1">
      <c r="B212" s="351"/>
      <c r="C212" s="279"/>
      <c r="D212" s="279"/>
      <c r="E212" s="279"/>
      <c r="F212" s="302" t="s">
        <v>388</v>
      </c>
      <c r="G212" s="340"/>
      <c r="H212" s="331" t="s">
        <v>389</v>
      </c>
      <c r="I212" s="331"/>
      <c r="J212" s="331"/>
      <c r="K212" s="352"/>
    </row>
    <row r="213" s="1" customFormat="1" ht="15" customHeight="1">
      <c r="B213" s="351"/>
      <c r="C213" s="279"/>
      <c r="D213" s="279"/>
      <c r="E213" s="279"/>
      <c r="F213" s="302" t="s">
        <v>390</v>
      </c>
      <c r="G213" s="340"/>
      <c r="H213" s="331" t="s">
        <v>555</v>
      </c>
      <c r="I213" s="331"/>
      <c r="J213" s="331"/>
      <c r="K213" s="352"/>
    </row>
    <row r="214" s="1" customFormat="1" ht="15" customHeight="1">
      <c r="B214" s="351"/>
      <c r="C214" s="279"/>
      <c r="D214" s="279"/>
      <c r="E214" s="279"/>
      <c r="F214" s="302"/>
      <c r="G214" s="340"/>
      <c r="H214" s="331"/>
      <c r="I214" s="331"/>
      <c r="J214" s="331"/>
      <c r="K214" s="352"/>
    </row>
    <row r="215" s="1" customFormat="1" ht="15" customHeight="1">
      <c r="B215" s="351"/>
      <c r="C215" s="279" t="s">
        <v>515</v>
      </c>
      <c r="D215" s="279"/>
      <c r="E215" s="279"/>
      <c r="F215" s="302">
        <v>1</v>
      </c>
      <c r="G215" s="340"/>
      <c r="H215" s="331" t="s">
        <v>556</v>
      </c>
      <c r="I215" s="331"/>
      <c r="J215" s="331"/>
      <c r="K215" s="352"/>
    </row>
    <row r="216" s="1" customFormat="1" ht="15" customHeight="1">
      <c r="B216" s="351"/>
      <c r="C216" s="279"/>
      <c r="D216" s="279"/>
      <c r="E216" s="279"/>
      <c r="F216" s="302">
        <v>2</v>
      </c>
      <c r="G216" s="340"/>
      <c r="H216" s="331" t="s">
        <v>557</v>
      </c>
      <c r="I216" s="331"/>
      <c r="J216" s="331"/>
      <c r="K216" s="352"/>
    </row>
    <row r="217" s="1" customFormat="1" ht="15" customHeight="1">
      <c r="B217" s="351"/>
      <c r="C217" s="279"/>
      <c r="D217" s="279"/>
      <c r="E217" s="279"/>
      <c r="F217" s="302">
        <v>3</v>
      </c>
      <c r="G217" s="340"/>
      <c r="H217" s="331" t="s">
        <v>558</v>
      </c>
      <c r="I217" s="331"/>
      <c r="J217" s="331"/>
      <c r="K217" s="352"/>
    </row>
    <row r="218" s="1" customFormat="1" ht="15" customHeight="1">
      <c r="B218" s="351"/>
      <c r="C218" s="279"/>
      <c r="D218" s="279"/>
      <c r="E218" s="279"/>
      <c r="F218" s="302">
        <v>4</v>
      </c>
      <c r="G218" s="340"/>
      <c r="H218" s="331" t="s">
        <v>559</v>
      </c>
      <c r="I218" s="331"/>
      <c r="J218" s="331"/>
      <c r="K218" s="352"/>
    </row>
    <row r="219" s="1" customFormat="1" ht="12.75" customHeight="1">
      <c r="B219" s="353"/>
      <c r="C219" s="354"/>
      <c r="D219" s="354"/>
      <c r="E219" s="354"/>
      <c r="F219" s="354"/>
      <c r="G219" s="354"/>
      <c r="H219" s="354"/>
      <c r="I219" s="354"/>
      <c r="J219" s="354"/>
      <c r="K219" s="355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DESKTOP-473U3HR\Michal</dc:creator>
  <cp:lastModifiedBy>DESKTOP-473U3HR\Michal</cp:lastModifiedBy>
  <dcterms:created xsi:type="dcterms:W3CDTF">2024-11-04T08:41:33Z</dcterms:created>
  <dcterms:modified xsi:type="dcterms:W3CDTF">2024-11-04T08:41:37Z</dcterms:modified>
</cp:coreProperties>
</file>