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A:\Archiv_Akce\2020\P26_Sokolov, Jižní Lom\5_DPS\ROZPOČET A VÝKAZ VÝMĚR\VO\"/>
    </mc:Choice>
  </mc:AlternateContent>
  <bookViews>
    <workbookView xWindow="0" yWindow="0" windowWidth="0" windowHeight="0"/>
  </bookViews>
  <sheets>
    <sheet name="Rekapitulace stavby" sheetId="1" r:id="rId1"/>
    <sheet name="SO 401 - Veřejné osvětlení" sheetId="2" r:id="rId2"/>
    <sheet name="VRN - Vedlejší rozpočtové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 401 - Veřejné osvětlení'!$C$120:$K$154</definedName>
    <definedName name="_xlnm.Print_Area" localSheetId="1">'SO 401 - Veřejné osvětlení'!$C$4:$J$76,'SO 401 - Veřejné osvětlení'!$C$82:$J$102,'SO 401 - Veřejné osvětlení'!$C$108:$K$154</definedName>
    <definedName name="_xlnm.Print_Titles" localSheetId="1">'SO 401 - Veřejné osvětlení'!$120:$120</definedName>
    <definedName name="_xlnm._FilterDatabase" localSheetId="2" hidden="1">'VRN - Vedlejší rozpočtové...'!$C$118:$K$130</definedName>
    <definedName name="_xlnm.Print_Area" localSheetId="2">'VRN - Vedlejší rozpočtové...'!$C$4:$J$76,'VRN - Vedlejší rozpočtové...'!$C$82:$J$100,'VRN - Vedlejší rozpočtové...'!$C$106:$K$130</definedName>
    <definedName name="_xlnm.Print_Titles" localSheetId="2">'VRN - Vedlejší rozpočtové...'!$118:$118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T121"/>
  <c r="R122"/>
  <c r="R121"/>
  <c r="P122"/>
  <c r="P121"/>
  <c r="J116"/>
  <c r="J115"/>
  <c r="F115"/>
  <c r="F113"/>
  <c r="E111"/>
  <c r="J92"/>
  <c r="J91"/>
  <c r="F91"/>
  <c r="F89"/>
  <c r="E87"/>
  <c r="J18"/>
  <c r="E18"/>
  <c r="F116"/>
  <c r="J17"/>
  <c r="J12"/>
  <c r="J89"/>
  <c r="E7"/>
  <c r="E109"/>
  <c i="2" r="J37"/>
  <c r="J36"/>
  <c i="1" r="AY95"/>
  <c i="2" r="J35"/>
  <c i="1" r="AX95"/>
  <c i="2"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8"/>
  <c r="F117"/>
  <c r="F115"/>
  <c r="E113"/>
  <c r="J92"/>
  <c r="F91"/>
  <c r="F89"/>
  <c r="E87"/>
  <c r="J21"/>
  <c r="E21"/>
  <c r="J117"/>
  <c r="J20"/>
  <c r="J18"/>
  <c r="E18"/>
  <c r="F92"/>
  <c r="J17"/>
  <c r="J12"/>
  <c r="J115"/>
  <c r="E7"/>
  <c r="E85"/>
  <c i="1" r="L90"/>
  <c r="AM90"/>
  <c r="AM89"/>
  <c r="L89"/>
  <c r="AM87"/>
  <c r="L87"/>
  <c r="L85"/>
  <c r="L84"/>
  <c i="2" r="BK152"/>
  <c r="J147"/>
  <c r="BK142"/>
  <c r="J136"/>
  <c r="J124"/>
  <c r="J135"/>
  <c r="BK150"/>
  <c r="J146"/>
  <c r="BK139"/>
  <c r="BK132"/>
  <c r="BK126"/>
  <c i="3" r="J122"/>
  <c r="F35"/>
  <c i="2" r="J150"/>
  <c r="BK141"/>
  <c r="BK129"/>
  <c r="BK136"/>
  <c r="J126"/>
  <c r="J152"/>
  <c r="BK147"/>
  <c r="J141"/>
  <c r="J137"/>
  <c r="BK124"/>
  <c r="J128"/>
  <c i="3" r="J126"/>
  <c r="BK122"/>
  <c i="2" r="J154"/>
  <c r="J148"/>
  <c r="J140"/>
  <c r="BK135"/>
  <c r="J144"/>
  <c r="BK131"/>
  <c r="J153"/>
  <c r="BK148"/>
  <c r="BK140"/>
  <c r="J131"/>
  <c r="J125"/>
  <c i="3" r="J129"/>
  <c r="BK126"/>
  <c i="2" r="BK153"/>
  <c r="J149"/>
  <c r="BK144"/>
  <c r="BK138"/>
  <c r="J127"/>
  <c r="BK137"/>
  <c r="J132"/>
  <c r="BK154"/>
  <c r="BK149"/>
  <c r="J142"/>
  <c r="J134"/>
  <c r="BK127"/>
  <c i="1" r="AS94"/>
  <c i="3" r="BK129"/>
  <c i="2" r="J151"/>
  <c r="BK146"/>
  <c r="BK143"/>
  <c r="J139"/>
  <c r="BK125"/>
  <c r="BK128"/>
  <c r="BK151"/>
  <c r="J143"/>
  <c r="J138"/>
  <c r="J129"/>
  <c r="BK134"/>
  <c l="1" r="T133"/>
  <c r="R123"/>
  <c r="BK133"/>
  <c r="J133"/>
  <c r="J100"/>
  <c r="T145"/>
  <c r="T123"/>
  <c r="P133"/>
  <c r="P145"/>
  <c r="BK123"/>
  <c r="J123"/>
  <c r="J98"/>
  <c r="BK130"/>
  <c r="J130"/>
  <c r="J99"/>
  <c r="R133"/>
  <c r="R145"/>
  <c i="3" r="BK125"/>
  <c r="J125"/>
  <c r="J99"/>
  <c r="P125"/>
  <c r="P120"/>
  <c r="P119"/>
  <c i="1" r="AU96"/>
  <c i="3" r="R125"/>
  <c r="R120"/>
  <c r="R119"/>
  <c i="2" r="P123"/>
  <c r="P122"/>
  <c r="P121"/>
  <c i="1" r="AU95"/>
  <c i="2" r="P130"/>
  <c r="R130"/>
  <c r="T130"/>
  <c r="BK145"/>
  <c r="J145"/>
  <c r="J101"/>
  <c i="3" r="T125"/>
  <c r="T120"/>
  <c r="T119"/>
  <c r="BK121"/>
  <c r="BK120"/>
  <c r="J120"/>
  <c r="J97"/>
  <c r="E85"/>
  <c r="J113"/>
  <c r="F92"/>
  <c r="BE122"/>
  <c r="BE126"/>
  <c r="BE129"/>
  <c i="1" r="BB96"/>
  <c i="2" r="J91"/>
  <c r="E111"/>
  <c r="F118"/>
  <c r="BE127"/>
  <c r="BE128"/>
  <c r="BE129"/>
  <c r="BE131"/>
  <c r="BE134"/>
  <c r="BE135"/>
  <c r="BE137"/>
  <c r="BE138"/>
  <c r="BE142"/>
  <c r="BE144"/>
  <c r="BE146"/>
  <c r="BE150"/>
  <c r="BE153"/>
  <c r="BE125"/>
  <c r="BE132"/>
  <c r="BE139"/>
  <c r="BE140"/>
  <c r="BE141"/>
  <c r="BE143"/>
  <c r="J89"/>
  <c r="BE124"/>
  <c r="BE126"/>
  <c r="BE136"/>
  <c r="BE147"/>
  <c r="BE148"/>
  <c r="BE149"/>
  <c r="BE151"/>
  <c r="BE152"/>
  <c r="BE154"/>
  <c r="F36"/>
  <c i="1" r="BC95"/>
  <c i="3" r="F36"/>
  <c i="1" r="BC96"/>
  <c i="2" r="J34"/>
  <c i="1" r="AW95"/>
  <c i="3" r="F34"/>
  <c i="1" r="BA96"/>
  <c i="2" r="F34"/>
  <c i="1" r="BA95"/>
  <c i="2" r="F35"/>
  <c i="1" r="BB95"/>
  <c r="BB94"/>
  <c r="AX94"/>
  <c i="3" r="F37"/>
  <c i="1" r="BD96"/>
  <c i="2" r="F37"/>
  <c i="1" r="BD95"/>
  <c i="3" r="J34"/>
  <c i="1" r="AW96"/>
  <c i="2" l="1" r="T122"/>
  <c r="T121"/>
  <c r="R122"/>
  <c r="R121"/>
  <c i="3" r="J121"/>
  <c r="J98"/>
  <c i="2" r="BK122"/>
  <c r="J122"/>
  <c r="J97"/>
  <c i="3" r="BK119"/>
  <c r="J119"/>
  <c r="J30"/>
  <c i="1" r="AG96"/>
  <c i="2" r="F33"/>
  <c i="1" r="AZ95"/>
  <c i="3" r="F33"/>
  <c i="1" r="AZ96"/>
  <c r="AU94"/>
  <c r="BA94"/>
  <c r="W30"/>
  <c r="BD94"/>
  <c r="W33"/>
  <c r="BC94"/>
  <c r="W32"/>
  <c r="W31"/>
  <c i="2" r="J33"/>
  <c i="1" r="AV95"/>
  <c r="AT95"/>
  <c i="3" r="J33"/>
  <c i="1" r="AV96"/>
  <c r="AT96"/>
  <c r="AN96"/>
  <c i="3" l="1" r="J96"/>
  <c i="2" r="BK121"/>
  <c r="J121"/>
  <c r="J96"/>
  <c i="3" r="J39"/>
  <c i="1" r="AY94"/>
  <c r="AZ94"/>
  <c r="AV94"/>
  <c r="AK29"/>
  <c r="AW94"/>
  <c r="AK30"/>
  <c i="2" l="1" r="J30"/>
  <c i="1" r="AG95"/>
  <c r="AG94"/>
  <c r="AK26"/>
  <c r="AK35"/>
  <c r="AT94"/>
  <c r="AN94"/>
  <c r="W29"/>
  <c i="2" l="1" r="J39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<sst xmlns="http://schemas.openxmlformats.org/spreadsheetml/2006/main">
  <si>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</si>
  <si>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</si>
  <si>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</si>
  <si>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</si>
  <si>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</si>
  <si>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{9232b0b0-b335-427c-bc47-6a6e40fbe6a9}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</si>
  <si>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</si>
  <si>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</si>
  <si>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</si>
  <si>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</si>
  <si>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</si>
  <si>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</si>
  <si>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</si>
  <si>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</si>
  <si>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P262020_NN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</si>
  <si>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</si>
  <si>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</si>
  <si>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Sokolov, Jižní lom</t>
  </si>
  <si>
    <t>KSO:</t>
  </si>
  <si>
    <t>CC-CZ:</t>
  </si>
  <si>
    <t>Místo:</t>
  </si>
  <si>
    <t>Sokolov</t>
  </si>
  <si>
    <t>Datum:</t>
  </si>
  <si>
    <t>28. 6. 2023</t>
  </si>
  <si>
    <t>Zadavatel:</t>
  </si>
  <si>
    <t>IČ:</t>
  </si>
  <si>
    <t>00259586</t>
  </si>
  <si>
    <t>Město Sokolov</t>
  </si>
  <si>
    <t>DIČ:</t>
  </si>
  <si>
    <t>CZ00259586</t>
  </si>
  <si>
    <t>Uchazeč:</t>
  </si>
  <si>
    <t>Vyplň údaj</t>
  </si>
  <si>
    <t>Projektant:</t>
  </si>
  <si>
    <t>06032354</t>
  </si>
  <si>
    <t>GEOprojectKV s.r.o.</t>
  </si>
  <si>
    <t>CZ06032354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</si>
  <si>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</si>
  <si>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</si>
  <si>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</si>
  <si>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</si>
  <si>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</si>
  <si>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</si>
  <si>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</si>
  <si>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</si>
  <si>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</si>
  <si>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</si>
  <si>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</si>
  <si>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</si>
  <si>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</si>
  <si>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</si>
  <si>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</si>
  <si>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</si>
  <si>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</si>
  <si>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</si>
  <si>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</si>
  <si>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</si>
  <si>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</si>
  <si>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</si>
  <si>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</si>
  <si>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</si>
  <si>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</si>
  <si>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</si>
  <si>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</si>
  <si>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</si>
  <si>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</si>
  <si>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</si>
  <si>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</si>
  <si>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</si>
  <si>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</si>
  <si>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</si>
  <si>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</si>
  <si>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</si>
  <si>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</si>
  <si>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</si>
  <si>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</si>
  <si>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</si>
  <si>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</si>
  <si>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</si>
  <si>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</si>
  <si>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</si>
  <si>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</si>
  <si>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</si>
  <si>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</si>
  <si>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</si>
  <si>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401</t>
  </si>
  <si>
    <t>Veřejné osvětlení</t>
  </si>
  <si>
    <t>STA</t>
  </si>
  <si>
    <t>1</t>
  </si>
  <si>
    <t>{f0c583d0-01b9-4262-ba0d-c63d5b6afc1a}</t>
  </si>
  <si>
    <t>2</t>
  </si>
  <si>
    <t>VRN</t>
  </si>
  <si>
    <t>Vedlejší rozpočtové náklady</t>
  </si>
  <si>
    <t>{d97908cd-01b4-4947-91d4-f025362e20d7}</t>
  </si>
  <si>
    <t>KRYCÍ LIST SOUPISU PRACÍ</t>
  </si>
  <si>
    <t>Objekt:</t>
  </si>
  <si>
    <t>SO 401 - Veřejné osvětlení</t>
  </si>
  <si>
    <t xml:space="preserve"> </t>
  </si>
  <si>
    <t>05124166</t>
  </si>
  <si>
    <t>Bc. Pavel Pruský - projekty elektro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</si>
  <si>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</si>
  <si>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</si>
  <si>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</si>
  <si>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</si>
  <si>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</si>
  <si>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</si>
  <si>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01 - Dodávky zařízení</t>
  </si>
  <si>
    <t xml:space="preserve">    02 - Materiál elektromontážní</t>
  </si>
  <si>
    <t xml:space="preserve">    04 - Elektromontáže</t>
  </si>
  <si>
    <t xml:space="preserve">    07 -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</si>
  <si>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</si>
  <si>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</si>
  <si>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</si>
  <si>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</si>
  <si>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</si>
  <si>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</si>
  <si>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</si>
  <si>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</si>
  <si>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</si>
  <si>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</si>
  <si>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</si>
  <si>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</si>
  <si>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</si>
  <si>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</si>
  <si>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</si>
  <si>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</si>
  <si>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01</t>
  </si>
  <si>
    <t>Dodávky zařízení</t>
  </si>
  <si>
    <t>M</t>
  </si>
  <si>
    <t>000721661</t>
  </si>
  <si>
    <t>Rozvaděč RVO kompletní dodávka a vystrojení dle schéma projektu</t>
  </si>
  <si>
    <t>ks</t>
  </si>
  <si>
    <t>8</t>
  </si>
  <si>
    <t>4</t>
  </si>
  <si>
    <t>-1773044192</t>
  </si>
  <si>
    <t>000530411</t>
  </si>
  <si>
    <t>Svítidlo 1xLED HB600-6000lm,optika DN10 19,6W/2700lm/3000K,stmív.č.73,CLO,přep.ochr,IP66</t>
  </si>
  <si>
    <t>-1422933287</t>
  </si>
  <si>
    <t>3</t>
  </si>
  <si>
    <t>000530411.1</t>
  </si>
  <si>
    <t>Svítidlo 1xLED HB600-6000lm,optika DW10 19,6W/2700lm/3000K,stmív.č.73,CLO,přep.ochr,IP66</t>
  </si>
  <si>
    <t>-916362503</t>
  </si>
  <si>
    <t>000530411.2</t>
  </si>
  <si>
    <t>Svítidlo 1xLED HB600-6000lm,optika DN10 7,3W/1000lm/3000K,stmív.č.73,CLO,přep.ochr,IP66</t>
  </si>
  <si>
    <t>364571568</t>
  </si>
  <si>
    <t>5</t>
  </si>
  <si>
    <t>000560005</t>
  </si>
  <si>
    <t>Stožár ocelový bezpatic.133/89/60mm,výška 5m</t>
  </si>
  <si>
    <t>-1558003751</t>
  </si>
  <si>
    <t>6</t>
  </si>
  <si>
    <t>000560007</t>
  </si>
  <si>
    <t>stožár ocelový bezpatic.133/89/60,výška 6m</t>
  </si>
  <si>
    <t>1513166937</t>
  </si>
  <si>
    <t>02</t>
  </si>
  <si>
    <t>Materiál elektromontážní</t>
  </si>
  <si>
    <t>7</t>
  </si>
  <si>
    <t>11.086.49</t>
  </si>
  <si>
    <t>Stožár.rozvodnice IP20,4-svork.se svorníkem M8 1-vývod,univerz.přílož.nerez</t>
  </si>
  <si>
    <t>KS</t>
  </si>
  <si>
    <t>1342843430</t>
  </si>
  <si>
    <t>043010017</t>
  </si>
  <si>
    <t>Pojistka E14/6A</t>
  </si>
  <si>
    <t>621806090</t>
  </si>
  <si>
    <t>04</t>
  </si>
  <si>
    <t>Elektromontáže</t>
  </si>
  <si>
    <t>9</t>
  </si>
  <si>
    <t>K</t>
  </si>
  <si>
    <t>210191547</t>
  </si>
  <si>
    <t>osazení rozvaděče RVO</t>
  </si>
  <si>
    <t>772563778</t>
  </si>
  <si>
    <t>10</t>
  </si>
  <si>
    <t>210191547.1</t>
  </si>
  <si>
    <t>pilíř plast 2-dílný pro kabelovou skříň</t>
  </si>
  <si>
    <t>-721189575</t>
  </si>
  <si>
    <t>11</t>
  </si>
  <si>
    <t>210202104.1</t>
  </si>
  <si>
    <t>svítidlo LED venkovní na sadový stožár</t>
  </si>
  <si>
    <t>-1272083743</t>
  </si>
  <si>
    <t>601109118</t>
  </si>
  <si>
    <t>13</t>
  </si>
  <si>
    <t>1877313036</t>
  </si>
  <si>
    <t>14</t>
  </si>
  <si>
    <t>210204002</t>
  </si>
  <si>
    <t>stožár osvětlovací sadový ocelový</t>
  </si>
  <si>
    <t>-599151034</t>
  </si>
  <si>
    <t>15</t>
  </si>
  <si>
    <t>-1640641789</t>
  </si>
  <si>
    <t>16</t>
  </si>
  <si>
    <t>210204201</t>
  </si>
  <si>
    <t>elektrovýzbroj stožárů pro 1 okruh</t>
  </si>
  <si>
    <t>1261560836</t>
  </si>
  <si>
    <t>17</t>
  </si>
  <si>
    <t>210100003</t>
  </si>
  <si>
    <t>ukončení v rozvaděči vč.zapojení vodiče do 16mm2</t>
  </si>
  <si>
    <t>-790335766</t>
  </si>
  <si>
    <t>18</t>
  </si>
  <si>
    <t>210100101</t>
  </si>
  <si>
    <t>ukončení na svorkovnici vodič do 16mm2 (přívody)</t>
  </si>
  <si>
    <t>-740083557</t>
  </si>
  <si>
    <t>19</t>
  </si>
  <si>
    <t>210100101.1</t>
  </si>
  <si>
    <t>ukončení na svorkovnici vodič do 16mm2 (svít)</t>
  </si>
  <si>
    <t>-1625248142</t>
  </si>
  <si>
    <t>07</t>
  </si>
  <si>
    <t>Ostatní náklady</t>
  </si>
  <si>
    <t>20</t>
  </si>
  <si>
    <t>219990011.1</t>
  </si>
  <si>
    <t>Rozbití stáv.základu VO a jeho oprava pro zavedení nového kabelu vč.materiálu</t>
  </si>
  <si>
    <t>klp</t>
  </si>
  <si>
    <t>1778072141</t>
  </si>
  <si>
    <t>0701</t>
  </si>
  <si>
    <t>kompletační činnost</t>
  </si>
  <si>
    <t>1202662035</t>
  </si>
  <si>
    <t>22</t>
  </si>
  <si>
    <t>0702</t>
  </si>
  <si>
    <t>606512758</t>
  </si>
  <si>
    <t>23</t>
  </si>
  <si>
    <t>0703</t>
  </si>
  <si>
    <t>doprava dodávek</t>
  </si>
  <si>
    <t>-1645300508</t>
  </si>
  <si>
    <t>24</t>
  </si>
  <si>
    <t>0704</t>
  </si>
  <si>
    <t>přesun dodávek</t>
  </si>
  <si>
    <t>809246929</t>
  </si>
  <si>
    <t>25</t>
  </si>
  <si>
    <t>0705</t>
  </si>
  <si>
    <t>prořez</t>
  </si>
  <si>
    <t>1887412456</t>
  </si>
  <si>
    <t>26</t>
  </si>
  <si>
    <t>0706</t>
  </si>
  <si>
    <t>materiál podružný</t>
  </si>
  <si>
    <t>-1888587587</t>
  </si>
  <si>
    <t>27</t>
  </si>
  <si>
    <t>0707</t>
  </si>
  <si>
    <t>PPV pro elektromontáže</t>
  </si>
  <si>
    <t>-1683418689</t>
  </si>
  <si>
    <t>28</t>
  </si>
  <si>
    <t>0708</t>
  </si>
  <si>
    <t>PPV pro zemní práce</t>
  </si>
  <si>
    <t>-1899548198</t>
  </si>
  <si>
    <t>VRN - Vedlejší rozpočtové náklady</t>
  </si>
  <si>
    <t>Chodov</t>
  </si>
  <si>
    <t xml:space="preserve">    VRN1 - Průzkumné, geodetické a projektové práce</t>
  </si>
  <si>
    <t xml:space="preserve">    VRN3 - Zařízení staveniště</t>
  </si>
  <si>
    <t>VRN1</t>
  </si>
  <si>
    <t>Průzkumné, geodetické a projektové práce</t>
  </si>
  <si>
    <t>013294000</t>
  </si>
  <si>
    <t>Ostatní dokumentace</t>
  </si>
  <si>
    <t>…</t>
  </si>
  <si>
    <t>CS ÚRS 2023 01</t>
  </si>
  <si>
    <t>1024</t>
  </si>
  <si>
    <t>1870228611</t>
  </si>
  <si>
    <t>Online PSC</t>
  </si>
  <si>
    <t>https://podminky.urs.cz/item/CS_URS_2023_01/013294000</t>
  </si>
  <si>
    <t>P</t>
  </si>
  <si>
    <t>Poznámka k položce:_x000d_
Dokumentace RDS</t>
  </si>
  <si>
    <t>VRN3</t>
  </si>
  <si>
    <t>Zařízení staveniště</t>
  </si>
  <si>
    <t>030001000</t>
  </si>
  <si>
    <t>CS ÚRS 2022 02</t>
  </si>
  <si>
    <t>741020470</t>
  </si>
  <si>
    <t>https://podminky.urs.cz/item/CS_URS_2022_02/030001000</t>
  </si>
  <si>
    <t>Poznámka k položce:_x000d_
Skladáka materiálů, oplocení staveniště, zázemí, atd.</t>
  </si>
  <si>
    <t>034503000</t>
  </si>
  <si>
    <t>Informační tabule na staveništi</t>
  </si>
  <si>
    <t>-53587690</t>
  </si>
  <si>
    <t>https://podminky.urs.cz/item/CS_URS_2023_01/034503000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</si>
</sst>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png" /><Relationship Id="rId2" Type="http://schemas.openxmlformats.org/officeDocument/2006/relationships/image" Target="../media/image5.png" /><Relationship Id="rId3" Type="http://schemas.openxmlformats.org/officeDocument/2006/relationships/image" Target="../media/image6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png" /><Relationship Id="rId2" Type="http://schemas.openxmlformats.org/officeDocument/2006/relationships/image" Target="../media/image9.png" /><Relationship Id="rId3" Type="http://schemas.openxmlformats.org/officeDocument/2006/relationships/image" Target="../media/image10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3</xdr:row>
      <xdr:rowOff>233045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81</xdr:row>
      <xdr:rowOff>241300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107</xdr:row>
      <xdr:rowOff>0</xdr:rowOff>
    </xdr:from>
    <xdr:to>
      <xdr:col>9</xdr:col>
      <xdr:colOff>1215390</xdr:colOff>
      <xdr:row>107</xdr:row>
      <xdr:rowOff>215900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105</xdr:row>
      <xdr:rowOff>0</xdr:rowOff>
    </xdr:from>
    <xdr:to>
      <xdr:col>9</xdr:col>
      <xdr:colOff>1215390</xdr:colOff>
      <xdr:row>105</xdr:row>
      <xdr:rowOff>215900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3294000" TargetMode="External" /><Relationship Id="rId2" Type="http://schemas.openxmlformats.org/officeDocument/2006/relationships/hyperlink" Target="https://podminky.urs.cz/item/CS_URS_2022_02/030001000" TargetMode="External" /><Relationship Id="rId3" Type="http://schemas.openxmlformats.org/officeDocument/2006/relationships/hyperlink" Target="https://podminky.urs.cz/item/CS_URS_2023_01/034503000" TargetMode="External" /><Relationship Id="rId4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31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31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33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34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35</v>
      </c>
      <c r="AO17" s="19"/>
      <c r="AP17" s="19"/>
      <c r="AQ17" s="19"/>
      <c r="AR17" s="17"/>
      <c r="BE17" s="28"/>
      <c r="BS17" s="14" t="s">
        <v>36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37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33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35</v>
      </c>
      <c r="AO20" s="19"/>
      <c r="AP20" s="19"/>
      <c r="AQ20" s="19"/>
      <c r="AR20" s="17"/>
      <c r="BE20" s="28"/>
      <c r="BS20" s="14" t="s">
        <v>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38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40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41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42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43</v>
      </c>
      <c r="E29" s="44"/>
      <c r="F29" s="29" t="s">
        <v>44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45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46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47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48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49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50</v>
      </c>
      <c r="U35" s="51"/>
      <c r="V35" s="51"/>
      <c r="W35" s="51"/>
      <c r="X35" s="53" t="s">
        <v>51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52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53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54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55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54</v>
      </c>
      <c r="AI60" s="39"/>
      <c r="AJ60" s="39"/>
      <c r="AK60" s="39"/>
      <c r="AL60" s="39"/>
      <c r="AM60" s="61" t="s">
        <v>55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56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57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54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55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54</v>
      </c>
      <c r="AI75" s="39"/>
      <c r="AJ75" s="39"/>
      <c r="AK75" s="39"/>
      <c r="AL75" s="39"/>
      <c r="AM75" s="61" t="s">
        <v>55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58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P262020_NN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Sokolov, Jižní lom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Sokolov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28. 6. 2023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Město Sokolov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32</v>
      </c>
      <c r="AJ89" s="37"/>
      <c r="AK89" s="37"/>
      <c r="AL89" s="37"/>
      <c r="AM89" s="77" t="str">
        <f>IF(E17="","",E17)</f>
        <v>GEOprojectKV s.r.o.</v>
      </c>
      <c r="AN89" s="68"/>
      <c r="AO89" s="68"/>
      <c r="AP89" s="68"/>
      <c r="AQ89" s="37"/>
      <c r="AR89" s="41"/>
      <c r="AS89" s="78" t="s">
        <v>59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30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37</v>
      </c>
      <c r="AJ90" s="37"/>
      <c r="AK90" s="37"/>
      <c r="AL90" s="37"/>
      <c r="AM90" s="77" t="str">
        <f>IF(E20="","",E20)</f>
        <v>GEOprojectKV s.r.o.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60</v>
      </c>
      <c r="D92" s="91"/>
      <c r="E92" s="91"/>
      <c r="F92" s="91"/>
      <c r="G92" s="91"/>
      <c r="H92" s="92"/>
      <c r="I92" s="93" t="s">
        <v>61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62</v>
      </c>
      <c r="AH92" s="91"/>
      <c r="AI92" s="91"/>
      <c r="AJ92" s="91"/>
      <c r="AK92" s="91"/>
      <c r="AL92" s="91"/>
      <c r="AM92" s="91"/>
      <c r="AN92" s="93" t="s">
        <v>63</v>
      </c>
      <c r="AO92" s="91"/>
      <c r="AP92" s="95"/>
      <c r="AQ92" s="96" t="s">
        <v>64</v>
      </c>
      <c r="AR92" s="41"/>
      <c r="AS92" s="97" t="s">
        <v>65</v>
      </c>
      <c r="AT92" s="98" t="s">
        <v>66</v>
      </c>
      <c r="AU92" s="98" t="s">
        <v>67</v>
      </c>
      <c r="AV92" s="98" t="s">
        <v>68</v>
      </c>
      <c r="AW92" s="98" t="s">
        <v>69</v>
      </c>
      <c r="AX92" s="98" t="s">
        <v>70</v>
      </c>
      <c r="AY92" s="98" t="s">
        <v>71</v>
      </c>
      <c r="AZ92" s="98" t="s">
        <v>72</v>
      </c>
      <c r="BA92" s="98" t="s">
        <v>73</v>
      </c>
      <c r="BB92" s="98" t="s">
        <v>74</v>
      </c>
      <c r="BC92" s="98" t="s">
        <v>75</v>
      </c>
      <c r="BD92" s="99" t="s">
        <v>76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77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ROUND(SUM(AG95:AG96),2)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ROUND(SUM(AS95:AS96),2)</f>
        <v>0</v>
      </c>
      <c r="AT94" s="111">
        <f>ROUND(SUM(AV94:AW94),2)</f>
        <v>0</v>
      </c>
      <c r="AU94" s="112">
        <f>ROUND(SUM(AU95:AU96),5)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ROUND(SUM(AZ95:AZ96),2)</f>
        <v>0</v>
      </c>
      <c r="BA94" s="111">
        <f>ROUND(SUM(BA95:BA96),2)</f>
        <v>0</v>
      </c>
      <c r="BB94" s="111">
        <f>ROUND(SUM(BB95:BB96),2)</f>
        <v>0</v>
      </c>
      <c r="BC94" s="111">
        <f>ROUND(SUM(BC95:BC96),2)</f>
        <v>0</v>
      </c>
      <c r="BD94" s="113">
        <f>ROUND(SUM(BD95:BD96),2)</f>
        <v>0</v>
      </c>
      <c r="BE94" s="6"/>
      <c r="BS94" s="114" t="s">
        <v>78</v>
      </c>
      <c r="BT94" s="114" t="s">
        <v>79</v>
      </c>
      <c r="BU94" s="115" t="s">
        <v>80</v>
      </c>
      <c r="BV94" s="114" t="s">
        <v>81</v>
      </c>
      <c r="BW94" s="114" t="s">
        <v>5</v>
      </c>
      <c r="BX94" s="114" t="s">
        <v>82</v>
      </c>
      <c r="CL94" s="114" t="s">
        <v>1</v>
      </c>
    </row>
    <row r="95" s="7" customFormat="1" ht="16.5" customHeight="1">
      <c r="A95" s="116" t="s">
        <v>83</v>
      </c>
      <c r="B95" s="117"/>
      <c r="C95" s="118"/>
      <c r="D95" s="119" t="s">
        <v>84</v>
      </c>
      <c r="E95" s="119"/>
      <c r="F95" s="119"/>
      <c r="G95" s="119"/>
      <c r="H95" s="119"/>
      <c r="I95" s="120"/>
      <c r="J95" s="119" t="s">
        <v>85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'SO 401 - Veřejné osvětlení'!J30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86</v>
      </c>
      <c r="AR95" s="123"/>
      <c r="AS95" s="124">
        <v>0</v>
      </c>
      <c r="AT95" s="125">
        <f>ROUND(SUM(AV95:AW95),2)</f>
        <v>0</v>
      </c>
      <c r="AU95" s="126">
        <f>'SO 401 - Veřejné osvětlení'!P121</f>
        <v>0</v>
      </c>
      <c r="AV95" s="125">
        <f>'SO 401 - Veřejné osvětlení'!J33</f>
        <v>0</v>
      </c>
      <c r="AW95" s="125">
        <f>'SO 401 - Veřejné osvětlení'!J34</f>
        <v>0</v>
      </c>
      <c r="AX95" s="125">
        <f>'SO 401 - Veřejné osvětlení'!J35</f>
        <v>0</v>
      </c>
      <c r="AY95" s="125">
        <f>'SO 401 - Veřejné osvětlení'!J36</f>
        <v>0</v>
      </c>
      <c r="AZ95" s="125">
        <f>'SO 401 - Veřejné osvětlení'!F33</f>
        <v>0</v>
      </c>
      <c r="BA95" s="125">
        <f>'SO 401 - Veřejné osvětlení'!F34</f>
        <v>0</v>
      </c>
      <c r="BB95" s="125">
        <f>'SO 401 - Veřejné osvětlení'!F35</f>
        <v>0</v>
      </c>
      <c r="BC95" s="125">
        <f>'SO 401 - Veřejné osvětlení'!F36</f>
        <v>0</v>
      </c>
      <c r="BD95" s="127">
        <f>'SO 401 - Veřejné osvětlení'!F37</f>
        <v>0</v>
      </c>
      <c r="BE95" s="7"/>
      <c r="BT95" s="128" t="s">
        <v>87</v>
      </c>
      <c r="BV95" s="128" t="s">
        <v>81</v>
      </c>
      <c r="BW95" s="128" t="s">
        <v>88</v>
      </c>
      <c r="BX95" s="128" t="s">
        <v>5</v>
      </c>
      <c r="CL95" s="128" t="s">
        <v>1</v>
      </c>
      <c r="CM95" s="128" t="s">
        <v>89</v>
      </c>
    </row>
    <row r="96" s="7" customFormat="1" ht="16.5" customHeight="1">
      <c r="A96" s="116" t="s">
        <v>83</v>
      </c>
      <c r="B96" s="117"/>
      <c r="C96" s="118"/>
      <c r="D96" s="119" t="s">
        <v>90</v>
      </c>
      <c r="E96" s="119"/>
      <c r="F96" s="119"/>
      <c r="G96" s="119"/>
      <c r="H96" s="119"/>
      <c r="I96" s="120"/>
      <c r="J96" s="119" t="s">
        <v>91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'VRN - Vedlejší rozpočtové...'!J30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86</v>
      </c>
      <c r="AR96" s="123"/>
      <c r="AS96" s="129">
        <v>0</v>
      </c>
      <c r="AT96" s="130">
        <f>ROUND(SUM(AV96:AW96),2)</f>
        <v>0</v>
      </c>
      <c r="AU96" s="131">
        <f>'VRN - Vedlejší rozpočtové...'!P119</f>
        <v>0</v>
      </c>
      <c r="AV96" s="130">
        <f>'VRN - Vedlejší rozpočtové...'!J33</f>
        <v>0</v>
      </c>
      <c r="AW96" s="130">
        <f>'VRN - Vedlejší rozpočtové...'!J34</f>
        <v>0</v>
      </c>
      <c r="AX96" s="130">
        <f>'VRN - Vedlejší rozpočtové...'!J35</f>
        <v>0</v>
      </c>
      <c r="AY96" s="130">
        <f>'VRN - Vedlejší rozpočtové...'!J36</f>
        <v>0</v>
      </c>
      <c r="AZ96" s="130">
        <f>'VRN - Vedlejší rozpočtové...'!F33</f>
        <v>0</v>
      </c>
      <c r="BA96" s="130">
        <f>'VRN - Vedlejší rozpočtové...'!F34</f>
        <v>0</v>
      </c>
      <c r="BB96" s="130">
        <f>'VRN - Vedlejší rozpočtové...'!F35</f>
        <v>0</v>
      </c>
      <c r="BC96" s="130">
        <f>'VRN - Vedlejší rozpočtové...'!F36</f>
        <v>0</v>
      </c>
      <c r="BD96" s="132">
        <f>'VRN - Vedlejší rozpočtové...'!F37</f>
        <v>0</v>
      </c>
      <c r="BE96" s="7"/>
      <c r="BT96" s="128" t="s">
        <v>87</v>
      </c>
      <c r="BV96" s="128" t="s">
        <v>81</v>
      </c>
      <c r="BW96" s="128" t="s">
        <v>92</v>
      </c>
      <c r="BX96" s="128" t="s">
        <v>5</v>
      </c>
      <c r="CL96" s="128" t="s">
        <v>1</v>
      </c>
      <c r="CM96" s="128" t="s">
        <v>89</v>
      </c>
    </row>
    <row r="97" s="2" customFormat="1" ht="30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sheetProtection sheet="1" formatColumns="0" formatRows="0" objects="1" scenarios="1" spinCount="100000" saltValue="8sbbF2BXKTUrmyUxWxjaB9X54vWTKlwvAoSyoXX9Hho2KlyUE7fjiqXezNHTZv2sHbMwonojbzu/wg++0or9/A==" hashValue="f/N7NYlyTgUVxA7Ik7zvonWMzmScd8cdhmueiGLdZcP7yWPyRAi1RpuZxwSDGa+ZhLZo9k2dr8dqelKu/Bo7PA==" algorithmName="SHA-512" password="CDAA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 401 - Veřejné osvětlení'!C2" display="/"/>
    <hyperlink ref="A96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88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89</v>
      </c>
    </row>
    <row r="4" s="1" customFormat="1" ht="24.96" customHeight="1">
      <c r="B4" s="17"/>
      <c r="D4" s="135" t="s">
        <v>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Sokolov, Jižní lom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96</v>
      </c>
      <c r="G12" s="35"/>
      <c r="H12" s="35"/>
      <c r="I12" s="137" t="s">
        <v>22</v>
      </c>
      <c r="J12" s="141" t="str">
        <f>'Rekapitulace stavby'!AN8</f>
        <v>28. 6. 2023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26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27</v>
      </c>
      <c r="F15" s="35"/>
      <c r="G15" s="35"/>
      <c r="H15" s="35"/>
      <c r="I15" s="137" t="s">
        <v>28</v>
      </c>
      <c r="J15" s="140" t="s">
        <v>29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30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28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32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>06032354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>GEOprojectKV s.r.o.</v>
      </c>
      <c r="F21" s="35"/>
      <c r="G21" s="35"/>
      <c r="H21" s="35"/>
      <c r="I21" s="137" t="s">
        <v>28</v>
      </c>
      <c r="J21" s="140" t="str">
        <f>IF('Rekapitulace stavby'!AN17="","",'Rekapitulace stavby'!AN17)</f>
        <v>CZ06032354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37</v>
      </c>
      <c r="E23" s="35"/>
      <c r="F23" s="35"/>
      <c r="G23" s="35"/>
      <c r="H23" s="35"/>
      <c r="I23" s="137" t="s">
        <v>25</v>
      </c>
      <c r="J23" s="140" t="s">
        <v>97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98</v>
      </c>
      <c r="F24" s="35"/>
      <c r="G24" s="35"/>
      <c r="H24" s="35"/>
      <c r="I24" s="137" t="s">
        <v>28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38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39</v>
      </c>
      <c r="E30" s="35"/>
      <c r="F30" s="35"/>
      <c r="G30" s="35"/>
      <c r="H30" s="35"/>
      <c r="I30" s="35"/>
      <c r="J30" s="148">
        <f>ROUND(J121,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41</v>
      </c>
      <c r="G32" s="35"/>
      <c r="H32" s="35"/>
      <c r="I32" s="149" t="s">
        <v>40</v>
      </c>
      <c r="J32" s="149" t="s">
        <v>42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43</v>
      </c>
      <c r="E33" s="137" t="s">
        <v>44</v>
      </c>
      <c r="F33" s="151">
        <f>ROUND((SUM(BE121:BE154)),  2)</f>
        <v>0</v>
      </c>
      <c r="G33" s="35"/>
      <c r="H33" s="35"/>
      <c r="I33" s="152">
        <v>0.20999999999999999</v>
      </c>
      <c r="J33" s="151">
        <f>ROUND(((SUM(BE121:BE154))*I33),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45</v>
      </c>
      <c r="F34" s="151">
        <f>ROUND((SUM(BF121:BF154)),  2)</f>
        <v>0</v>
      </c>
      <c r="G34" s="35"/>
      <c r="H34" s="35"/>
      <c r="I34" s="152">
        <v>0.12</v>
      </c>
      <c r="J34" s="151">
        <f>ROUND(((SUM(BF121:BF154))*I34),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46</v>
      </c>
      <c r="F35" s="151">
        <f>ROUND((SUM(BG121:BG154)),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47</v>
      </c>
      <c r="F36" s="151">
        <f>ROUND((SUM(BH121:BH154)),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48</v>
      </c>
      <c r="F37" s="151">
        <f>ROUND((SUM(BI121:BI154)),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49</v>
      </c>
      <c r="E39" s="155"/>
      <c r="F39" s="155"/>
      <c r="G39" s="156" t="s">
        <v>50</v>
      </c>
      <c r="H39" s="157" t="s">
        <v>51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52</v>
      </c>
      <c r="E50" s="161"/>
      <c r="F50" s="161"/>
      <c r="G50" s="160" t="s">
        <v>53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54</v>
      </c>
      <c r="E61" s="163"/>
      <c r="F61" s="164" t="s">
        <v>55</v>
      </c>
      <c r="G61" s="162" t="s">
        <v>54</v>
      </c>
      <c r="H61" s="163"/>
      <c r="I61" s="163"/>
      <c r="J61" s="165" t="s">
        <v>55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56</v>
      </c>
      <c r="E65" s="166"/>
      <c r="F65" s="166"/>
      <c r="G65" s="160" t="s">
        <v>57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54</v>
      </c>
      <c r="E76" s="163"/>
      <c r="F76" s="164" t="s">
        <v>55</v>
      </c>
      <c r="G76" s="162" t="s">
        <v>54</v>
      </c>
      <c r="H76" s="163"/>
      <c r="I76" s="163"/>
      <c r="J76" s="165" t="s">
        <v>55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99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Sokolov, Jižní lom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 401 - Veřejné osvětlení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28. 6. 2023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Sokolov</v>
      </c>
      <c r="G91" s="37"/>
      <c r="H91" s="37"/>
      <c r="I91" s="29" t="s">
        <v>32</v>
      </c>
      <c r="J91" s="33" t="str">
        <f>E21</f>
        <v>GEOprojectKV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5.65" customHeight="1">
      <c r="A92" s="35"/>
      <c r="B92" s="36"/>
      <c r="C92" s="29" t="s">
        <v>30</v>
      </c>
      <c r="D92" s="37"/>
      <c r="E92" s="37"/>
      <c r="F92" s="24" t="str">
        <f>IF(E18="","",E18)</f>
        <v>Vyplň údaj</v>
      </c>
      <c r="G92" s="37"/>
      <c r="H92" s="37"/>
      <c r="I92" s="29" t="s">
        <v>37</v>
      </c>
      <c r="J92" s="33" t="str">
        <f>E24</f>
        <v>Bc. Pavel Pruský - projekty elektro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100</v>
      </c>
      <c r="D94" s="173"/>
      <c r="E94" s="173"/>
      <c r="F94" s="173"/>
      <c r="G94" s="173"/>
      <c r="H94" s="173"/>
      <c r="I94" s="173"/>
      <c r="J94" s="174" t="s">
        <v>101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102</v>
      </c>
      <c r="D96" s="37"/>
      <c r="E96" s="37"/>
      <c r="F96" s="37"/>
      <c r="G96" s="37"/>
      <c r="H96" s="37"/>
      <c r="I96" s="37"/>
      <c r="J96" s="107">
        <f>J121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103</v>
      </c>
    </row>
    <row r="97" s="9" customFormat="1" ht="24.96" customHeight="1">
      <c r="A97" s="9"/>
      <c r="B97" s="176"/>
      <c r="C97" s="177"/>
      <c r="D97" s="178" t="s">
        <v>104</v>
      </c>
      <c r="E97" s="179"/>
      <c r="F97" s="179"/>
      <c r="G97" s="179"/>
      <c r="H97" s="179"/>
      <c r="I97" s="179"/>
      <c r="J97" s="180">
        <f>J122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105</v>
      </c>
      <c r="E98" s="185"/>
      <c r="F98" s="185"/>
      <c r="G98" s="185"/>
      <c r="H98" s="185"/>
      <c r="I98" s="185"/>
      <c r="J98" s="186">
        <f>J123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106</v>
      </c>
      <c r="E99" s="185"/>
      <c r="F99" s="185"/>
      <c r="G99" s="185"/>
      <c r="H99" s="185"/>
      <c r="I99" s="185"/>
      <c r="J99" s="186">
        <f>J130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107</v>
      </c>
      <c r="E100" s="185"/>
      <c r="F100" s="185"/>
      <c r="G100" s="185"/>
      <c r="H100" s="185"/>
      <c r="I100" s="185"/>
      <c r="J100" s="186">
        <f>J133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108</v>
      </c>
      <c r="E101" s="185"/>
      <c r="F101" s="185"/>
      <c r="G101" s="185"/>
      <c r="H101" s="185"/>
      <c r="I101" s="185"/>
      <c r="J101" s="186">
        <f>J145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109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16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171" t="str">
        <f>E7</f>
        <v>Sokolov, Jižní lom</v>
      </c>
      <c r="F111" s="29"/>
      <c r="G111" s="29"/>
      <c r="H111" s="29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94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E9</f>
        <v>SO 401 - Veřejné osvětlení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F12</f>
        <v xml:space="preserve"> </v>
      </c>
      <c r="G115" s="37"/>
      <c r="H115" s="37"/>
      <c r="I115" s="29" t="s">
        <v>22</v>
      </c>
      <c r="J115" s="76" t="str">
        <f>IF(J12="","",J12)</f>
        <v>28. 6. 2023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7"/>
      <c r="E117" s="37"/>
      <c r="F117" s="24" t="str">
        <f>E15</f>
        <v>Město Sokolov</v>
      </c>
      <c r="G117" s="37"/>
      <c r="H117" s="37"/>
      <c r="I117" s="29" t="s">
        <v>32</v>
      </c>
      <c r="J117" s="33" t="str">
        <f>E21</f>
        <v>GEOprojectKV s.r.o.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5.65" customHeight="1">
      <c r="A118" s="35"/>
      <c r="B118" s="36"/>
      <c r="C118" s="29" t="s">
        <v>30</v>
      </c>
      <c r="D118" s="37"/>
      <c r="E118" s="37"/>
      <c r="F118" s="24" t="str">
        <f>IF(E18="","",E18)</f>
        <v>Vyplň údaj</v>
      </c>
      <c r="G118" s="37"/>
      <c r="H118" s="37"/>
      <c r="I118" s="29" t="s">
        <v>37</v>
      </c>
      <c r="J118" s="33" t="str">
        <f>E24</f>
        <v>Bc. Pavel Pruský - projekty elektro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188"/>
      <c r="B120" s="189"/>
      <c r="C120" s="190" t="s">
        <v>110</v>
      </c>
      <c r="D120" s="191" t="s">
        <v>64</v>
      </c>
      <c r="E120" s="191" t="s">
        <v>60</v>
      </c>
      <c r="F120" s="191" t="s">
        <v>61</v>
      </c>
      <c r="G120" s="191" t="s">
        <v>111</v>
      </c>
      <c r="H120" s="191" t="s">
        <v>112</v>
      </c>
      <c r="I120" s="191" t="s">
        <v>113</v>
      </c>
      <c r="J120" s="191" t="s">
        <v>101</v>
      </c>
      <c r="K120" s="192" t="s">
        <v>114</v>
      </c>
      <c r="L120" s="193"/>
      <c r="M120" s="97" t="s">
        <v>1</v>
      </c>
      <c r="N120" s="98" t="s">
        <v>43</v>
      </c>
      <c r="O120" s="98" t="s">
        <v>115</v>
      </c>
      <c r="P120" s="98" t="s">
        <v>116</v>
      </c>
      <c r="Q120" s="98" t="s">
        <v>117</v>
      </c>
      <c r="R120" s="98" t="s">
        <v>118</v>
      </c>
      <c r="S120" s="98" t="s">
        <v>119</v>
      </c>
      <c r="T120" s="99" t="s">
        <v>120</v>
      </c>
      <c r="U120" s="188"/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</row>
    <row r="121" s="2" customFormat="1" ht="22.8" customHeight="1">
      <c r="A121" s="35"/>
      <c r="B121" s="36"/>
      <c r="C121" s="104" t="s">
        <v>121</v>
      </c>
      <c r="D121" s="37"/>
      <c r="E121" s="37"/>
      <c r="F121" s="37"/>
      <c r="G121" s="37"/>
      <c r="H121" s="37"/>
      <c r="I121" s="37"/>
      <c r="J121" s="194">
        <f>BK121</f>
        <v>0</v>
      </c>
      <c r="K121" s="37"/>
      <c r="L121" s="41"/>
      <c r="M121" s="100"/>
      <c r="N121" s="195"/>
      <c r="O121" s="101"/>
      <c r="P121" s="196">
        <f>P122</f>
        <v>0</v>
      </c>
      <c r="Q121" s="101"/>
      <c r="R121" s="196">
        <f>R122</f>
        <v>0</v>
      </c>
      <c r="S121" s="101"/>
      <c r="T121" s="197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78</v>
      </c>
      <c r="AU121" s="14" t="s">
        <v>103</v>
      </c>
      <c r="BK121" s="198">
        <f>BK122</f>
        <v>0</v>
      </c>
    </row>
    <row r="122" s="12" customFormat="1" ht="25.92" customHeight="1">
      <c r="A122" s="12"/>
      <c r="B122" s="199"/>
      <c r="C122" s="200"/>
      <c r="D122" s="201" t="s">
        <v>78</v>
      </c>
      <c r="E122" s="202" t="s">
        <v>122</v>
      </c>
      <c r="F122" s="202" t="s">
        <v>123</v>
      </c>
      <c r="G122" s="200"/>
      <c r="H122" s="200"/>
      <c r="I122" s="203"/>
      <c r="J122" s="204">
        <f>BK122</f>
        <v>0</v>
      </c>
      <c r="K122" s="200"/>
      <c r="L122" s="205"/>
      <c r="M122" s="206"/>
      <c r="N122" s="207"/>
      <c r="O122" s="207"/>
      <c r="P122" s="208">
        <f>P123+P130+P133+P145</f>
        <v>0</v>
      </c>
      <c r="Q122" s="207"/>
      <c r="R122" s="208">
        <f>R123+R130+R133+R145</f>
        <v>0</v>
      </c>
      <c r="S122" s="207"/>
      <c r="T122" s="209">
        <f>T123+T130+T133+T145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0" t="s">
        <v>87</v>
      </c>
      <c r="AT122" s="211" t="s">
        <v>78</v>
      </c>
      <c r="AU122" s="211" t="s">
        <v>79</v>
      </c>
      <c r="AY122" s="210" t="s">
        <v>124</v>
      </c>
      <c r="BK122" s="212">
        <f>BK123+BK130+BK133+BK145</f>
        <v>0</v>
      </c>
    </row>
    <row r="123" s="12" customFormat="1" ht="22.8" customHeight="1">
      <c r="A123" s="12"/>
      <c r="B123" s="199"/>
      <c r="C123" s="200"/>
      <c r="D123" s="201" t="s">
        <v>78</v>
      </c>
      <c r="E123" s="213" t="s">
        <v>125</v>
      </c>
      <c r="F123" s="213" t="s">
        <v>126</v>
      </c>
      <c r="G123" s="200"/>
      <c r="H123" s="200"/>
      <c r="I123" s="203"/>
      <c r="J123" s="214">
        <f>BK123</f>
        <v>0</v>
      </c>
      <c r="K123" s="200"/>
      <c r="L123" s="205"/>
      <c r="M123" s="206"/>
      <c r="N123" s="207"/>
      <c r="O123" s="207"/>
      <c r="P123" s="208">
        <f>SUM(P124:P129)</f>
        <v>0</v>
      </c>
      <c r="Q123" s="207"/>
      <c r="R123" s="208">
        <f>SUM(R124:R129)</f>
        <v>0</v>
      </c>
      <c r="S123" s="207"/>
      <c r="T123" s="209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0" t="s">
        <v>87</v>
      </c>
      <c r="AT123" s="211" t="s">
        <v>78</v>
      </c>
      <c r="AU123" s="211" t="s">
        <v>87</v>
      </c>
      <c r="AY123" s="210" t="s">
        <v>124</v>
      </c>
      <c r="BK123" s="212">
        <f>SUM(BK124:BK129)</f>
        <v>0</v>
      </c>
    </row>
    <row r="124" s="2" customFormat="1" ht="24.15" customHeight="1">
      <c r="A124" s="35"/>
      <c r="B124" s="36"/>
      <c r="C124" s="215" t="s">
        <v>87</v>
      </c>
      <c r="D124" s="215" t="s">
        <v>127</v>
      </c>
      <c r="E124" s="216" t="s">
        <v>128</v>
      </c>
      <c r="F124" s="217" t="s">
        <v>129</v>
      </c>
      <c r="G124" s="218" t="s">
        <v>130</v>
      </c>
      <c r="H124" s="219">
        <v>1</v>
      </c>
      <c r="I124" s="220"/>
      <c r="J124" s="221">
        <f>ROUND(I124*H124,2)</f>
        <v>0</v>
      </c>
      <c r="K124" s="217" t="s">
        <v>1</v>
      </c>
      <c r="L124" s="222"/>
      <c r="M124" s="223" t="s">
        <v>1</v>
      </c>
      <c r="N124" s="224" t="s">
        <v>44</v>
      </c>
      <c r="O124" s="88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7" t="s">
        <v>131</v>
      </c>
      <c r="AT124" s="227" t="s">
        <v>127</v>
      </c>
      <c r="AU124" s="227" t="s">
        <v>89</v>
      </c>
      <c r="AY124" s="14" t="s">
        <v>124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4" t="s">
        <v>87</v>
      </c>
      <c r="BK124" s="228">
        <f>ROUND(I124*H124,2)</f>
        <v>0</v>
      </c>
      <c r="BL124" s="14" t="s">
        <v>132</v>
      </c>
      <c r="BM124" s="227" t="s">
        <v>133</v>
      </c>
    </row>
    <row r="125" s="2" customFormat="1" ht="24.15" customHeight="1">
      <c r="A125" s="35"/>
      <c r="B125" s="36"/>
      <c r="C125" s="215" t="s">
        <v>89</v>
      </c>
      <c r="D125" s="215" t="s">
        <v>127</v>
      </c>
      <c r="E125" s="216" t="s">
        <v>134</v>
      </c>
      <c r="F125" s="217" t="s">
        <v>135</v>
      </c>
      <c r="G125" s="218" t="s">
        <v>130</v>
      </c>
      <c r="H125" s="219">
        <v>29</v>
      </c>
      <c r="I125" s="220"/>
      <c r="J125" s="221">
        <f>ROUND(I125*H125,2)</f>
        <v>0</v>
      </c>
      <c r="K125" s="217" t="s">
        <v>1</v>
      </c>
      <c r="L125" s="222"/>
      <c r="M125" s="223" t="s">
        <v>1</v>
      </c>
      <c r="N125" s="224" t="s">
        <v>44</v>
      </c>
      <c r="O125" s="88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7" t="s">
        <v>131</v>
      </c>
      <c r="AT125" s="227" t="s">
        <v>127</v>
      </c>
      <c r="AU125" s="227" t="s">
        <v>89</v>
      </c>
      <c r="AY125" s="14" t="s">
        <v>124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4" t="s">
        <v>87</v>
      </c>
      <c r="BK125" s="228">
        <f>ROUND(I125*H125,2)</f>
        <v>0</v>
      </c>
      <c r="BL125" s="14" t="s">
        <v>132</v>
      </c>
      <c r="BM125" s="227" t="s">
        <v>136</v>
      </c>
    </row>
    <row r="126" s="2" customFormat="1" ht="24.15" customHeight="1">
      <c r="A126" s="35"/>
      <c r="B126" s="36"/>
      <c r="C126" s="215" t="s">
        <v>137</v>
      </c>
      <c r="D126" s="215" t="s">
        <v>127</v>
      </c>
      <c r="E126" s="216" t="s">
        <v>138</v>
      </c>
      <c r="F126" s="217" t="s">
        <v>139</v>
      </c>
      <c r="G126" s="218" t="s">
        <v>130</v>
      </c>
      <c r="H126" s="219">
        <v>2</v>
      </c>
      <c r="I126" s="220"/>
      <c r="J126" s="221">
        <f>ROUND(I126*H126,2)</f>
        <v>0</v>
      </c>
      <c r="K126" s="217" t="s">
        <v>1</v>
      </c>
      <c r="L126" s="222"/>
      <c r="M126" s="223" t="s">
        <v>1</v>
      </c>
      <c r="N126" s="224" t="s">
        <v>44</v>
      </c>
      <c r="O126" s="88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7" t="s">
        <v>131</v>
      </c>
      <c r="AT126" s="227" t="s">
        <v>127</v>
      </c>
      <c r="AU126" s="227" t="s">
        <v>89</v>
      </c>
      <c r="AY126" s="14" t="s">
        <v>124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4" t="s">
        <v>87</v>
      </c>
      <c r="BK126" s="228">
        <f>ROUND(I126*H126,2)</f>
        <v>0</v>
      </c>
      <c r="BL126" s="14" t="s">
        <v>132</v>
      </c>
      <c r="BM126" s="227" t="s">
        <v>140</v>
      </c>
    </row>
    <row r="127" s="2" customFormat="1" ht="24.15" customHeight="1">
      <c r="A127" s="35"/>
      <c r="B127" s="36"/>
      <c r="C127" s="215" t="s">
        <v>132</v>
      </c>
      <c r="D127" s="215" t="s">
        <v>127</v>
      </c>
      <c r="E127" s="216" t="s">
        <v>141</v>
      </c>
      <c r="F127" s="217" t="s">
        <v>142</v>
      </c>
      <c r="G127" s="218" t="s">
        <v>130</v>
      </c>
      <c r="H127" s="219">
        <v>6</v>
      </c>
      <c r="I127" s="220"/>
      <c r="J127" s="221">
        <f>ROUND(I127*H127,2)</f>
        <v>0</v>
      </c>
      <c r="K127" s="217" t="s">
        <v>1</v>
      </c>
      <c r="L127" s="222"/>
      <c r="M127" s="223" t="s">
        <v>1</v>
      </c>
      <c r="N127" s="224" t="s">
        <v>44</v>
      </c>
      <c r="O127" s="88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7" t="s">
        <v>131</v>
      </c>
      <c r="AT127" s="227" t="s">
        <v>127</v>
      </c>
      <c r="AU127" s="227" t="s">
        <v>89</v>
      </c>
      <c r="AY127" s="14" t="s">
        <v>124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4" t="s">
        <v>87</v>
      </c>
      <c r="BK127" s="228">
        <f>ROUND(I127*H127,2)</f>
        <v>0</v>
      </c>
      <c r="BL127" s="14" t="s">
        <v>132</v>
      </c>
      <c r="BM127" s="227" t="s">
        <v>143</v>
      </c>
    </row>
    <row r="128" s="2" customFormat="1" ht="16.5" customHeight="1">
      <c r="A128" s="35"/>
      <c r="B128" s="36"/>
      <c r="C128" s="215" t="s">
        <v>144</v>
      </c>
      <c r="D128" s="215" t="s">
        <v>127</v>
      </c>
      <c r="E128" s="216" t="s">
        <v>145</v>
      </c>
      <c r="F128" s="217" t="s">
        <v>146</v>
      </c>
      <c r="G128" s="218" t="s">
        <v>130</v>
      </c>
      <c r="H128" s="219">
        <v>6</v>
      </c>
      <c r="I128" s="220"/>
      <c r="J128" s="221">
        <f>ROUND(I128*H128,2)</f>
        <v>0</v>
      </c>
      <c r="K128" s="217" t="s">
        <v>1</v>
      </c>
      <c r="L128" s="222"/>
      <c r="M128" s="223" t="s">
        <v>1</v>
      </c>
      <c r="N128" s="224" t="s">
        <v>44</v>
      </c>
      <c r="O128" s="88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7" t="s">
        <v>131</v>
      </c>
      <c r="AT128" s="227" t="s">
        <v>127</v>
      </c>
      <c r="AU128" s="227" t="s">
        <v>89</v>
      </c>
      <c r="AY128" s="14" t="s">
        <v>124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4" t="s">
        <v>87</v>
      </c>
      <c r="BK128" s="228">
        <f>ROUND(I128*H128,2)</f>
        <v>0</v>
      </c>
      <c r="BL128" s="14" t="s">
        <v>132</v>
      </c>
      <c r="BM128" s="227" t="s">
        <v>147</v>
      </c>
    </row>
    <row r="129" s="2" customFormat="1" ht="16.5" customHeight="1">
      <c r="A129" s="35"/>
      <c r="B129" s="36"/>
      <c r="C129" s="215" t="s">
        <v>148</v>
      </c>
      <c r="D129" s="215" t="s">
        <v>127</v>
      </c>
      <c r="E129" s="216" t="s">
        <v>149</v>
      </c>
      <c r="F129" s="217" t="s">
        <v>150</v>
      </c>
      <c r="G129" s="218" t="s">
        <v>130</v>
      </c>
      <c r="H129" s="219">
        <v>31</v>
      </c>
      <c r="I129" s="220"/>
      <c r="J129" s="221">
        <f>ROUND(I129*H129,2)</f>
        <v>0</v>
      </c>
      <c r="K129" s="217" t="s">
        <v>1</v>
      </c>
      <c r="L129" s="222"/>
      <c r="M129" s="223" t="s">
        <v>1</v>
      </c>
      <c r="N129" s="224" t="s">
        <v>44</v>
      </c>
      <c r="O129" s="88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7" t="s">
        <v>131</v>
      </c>
      <c r="AT129" s="227" t="s">
        <v>127</v>
      </c>
      <c r="AU129" s="227" t="s">
        <v>89</v>
      </c>
      <c r="AY129" s="14" t="s">
        <v>124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4" t="s">
        <v>87</v>
      </c>
      <c r="BK129" s="228">
        <f>ROUND(I129*H129,2)</f>
        <v>0</v>
      </c>
      <c r="BL129" s="14" t="s">
        <v>132</v>
      </c>
      <c r="BM129" s="227" t="s">
        <v>151</v>
      </c>
    </row>
    <row r="130" s="12" customFormat="1" ht="22.8" customHeight="1">
      <c r="A130" s="12"/>
      <c r="B130" s="199"/>
      <c r="C130" s="200"/>
      <c r="D130" s="201" t="s">
        <v>78</v>
      </c>
      <c r="E130" s="213" t="s">
        <v>152</v>
      </c>
      <c r="F130" s="213" t="s">
        <v>153</v>
      </c>
      <c r="G130" s="200"/>
      <c r="H130" s="200"/>
      <c r="I130" s="203"/>
      <c r="J130" s="214">
        <f>BK130</f>
        <v>0</v>
      </c>
      <c r="K130" s="200"/>
      <c r="L130" s="205"/>
      <c r="M130" s="206"/>
      <c r="N130" s="207"/>
      <c r="O130" s="207"/>
      <c r="P130" s="208">
        <f>SUM(P131:P132)</f>
        <v>0</v>
      </c>
      <c r="Q130" s="207"/>
      <c r="R130" s="208">
        <f>SUM(R131:R132)</f>
        <v>0</v>
      </c>
      <c r="S130" s="207"/>
      <c r="T130" s="209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87</v>
      </c>
      <c r="AT130" s="211" t="s">
        <v>78</v>
      </c>
      <c r="AU130" s="211" t="s">
        <v>87</v>
      </c>
      <c r="AY130" s="210" t="s">
        <v>124</v>
      </c>
      <c r="BK130" s="212">
        <f>SUM(BK131:BK132)</f>
        <v>0</v>
      </c>
    </row>
    <row r="131" s="2" customFormat="1" ht="24.15" customHeight="1">
      <c r="A131" s="35"/>
      <c r="B131" s="36"/>
      <c r="C131" s="215" t="s">
        <v>154</v>
      </c>
      <c r="D131" s="215" t="s">
        <v>127</v>
      </c>
      <c r="E131" s="216" t="s">
        <v>155</v>
      </c>
      <c r="F131" s="217" t="s">
        <v>156</v>
      </c>
      <c r="G131" s="218" t="s">
        <v>157</v>
      </c>
      <c r="H131" s="219">
        <v>38</v>
      </c>
      <c r="I131" s="220"/>
      <c r="J131" s="221">
        <f>ROUND(I131*H131,2)</f>
        <v>0</v>
      </c>
      <c r="K131" s="217" t="s">
        <v>1</v>
      </c>
      <c r="L131" s="222"/>
      <c r="M131" s="223" t="s">
        <v>1</v>
      </c>
      <c r="N131" s="224" t="s">
        <v>44</v>
      </c>
      <c r="O131" s="88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7" t="s">
        <v>131</v>
      </c>
      <c r="AT131" s="227" t="s">
        <v>127</v>
      </c>
      <c r="AU131" s="227" t="s">
        <v>89</v>
      </c>
      <c r="AY131" s="14" t="s">
        <v>124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4" t="s">
        <v>87</v>
      </c>
      <c r="BK131" s="228">
        <f>ROUND(I131*H131,2)</f>
        <v>0</v>
      </c>
      <c r="BL131" s="14" t="s">
        <v>132</v>
      </c>
      <c r="BM131" s="227" t="s">
        <v>158</v>
      </c>
    </row>
    <row r="132" s="2" customFormat="1" ht="16.5" customHeight="1">
      <c r="A132" s="35"/>
      <c r="B132" s="36"/>
      <c r="C132" s="215" t="s">
        <v>131</v>
      </c>
      <c r="D132" s="215" t="s">
        <v>127</v>
      </c>
      <c r="E132" s="216" t="s">
        <v>159</v>
      </c>
      <c r="F132" s="217" t="s">
        <v>160</v>
      </c>
      <c r="G132" s="218" t="s">
        <v>130</v>
      </c>
      <c r="H132" s="219">
        <v>37</v>
      </c>
      <c r="I132" s="220"/>
      <c r="J132" s="221">
        <f>ROUND(I132*H132,2)</f>
        <v>0</v>
      </c>
      <c r="K132" s="217" t="s">
        <v>1</v>
      </c>
      <c r="L132" s="222"/>
      <c r="M132" s="223" t="s">
        <v>1</v>
      </c>
      <c r="N132" s="224" t="s">
        <v>44</v>
      </c>
      <c r="O132" s="88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7" t="s">
        <v>131</v>
      </c>
      <c r="AT132" s="227" t="s">
        <v>127</v>
      </c>
      <c r="AU132" s="227" t="s">
        <v>89</v>
      </c>
      <c r="AY132" s="14" t="s">
        <v>124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4" t="s">
        <v>87</v>
      </c>
      <c r="BK132" s="228">
        <f>ROUND(I132*H132,2)</f>
        <v>0</v>
      </c>
      <c r="BL132" s="14" t="s">
        <v>132</v>
      </c>
      <c r="BM132" s="227" t="s">
        <v>161</v>
      </c>
    </row>
    <row r="133" s="12" customFormat="1" ht="22.8" customHeight="1">
      <c r="A133" s="12"/>
      <c r="B133" s="199"/>
      <c r="C133" s="200"/>
      <c r="D133" s="201" t="s">
        <v>78</v>
      </c>
      <c r="E133" s="213" t="s">
        <v>162</v>
      </c>
      <c r="F133" s="213" t="s">
        <v>163</v>
      </c>
      <c r="G133" s="200"/>
      <c r="H133" s="200"/>
      <c r="I133" s="203"/>
      <c r="J133" s="214">
        <f>BK133</f>
        <v>0</v>
      </c>
      <c r="K133" s="200"/>
      <c r="L133" s="205"/>
      <c r="M133" s="206"/>
      <c r="N133" s="207"/>
      <c r="O133" s="207"/>
      <c r="P133" s="208">
        <f>SUM(P134:P144)</f>
        <v>0</v>
      </c>
      <c r="Q133" s="207"/>
      <c r="R133" s="208">
        <f>SUM(R134:R144)</f>
        <v>0</v>
      </c>
      <c r="S133" s="207"/>
      <c r="T133" s="209">
        <f>SUM(T134:T144)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0" t="s">
        <v>87</v>
      </c>
      <c r="AT133" s="211" t="s">
        <v>78</v>
      </c>
      <c r="AU133" s="211" t="s">
        <v>87</v>
      </c>
      <c r="AY133" s="210" t="s">
        <v>124</v>
      </c>
      <c r="BK133" s="212">
        <f>SUM(BK134:BK144)</f>
        <v>0</v>
      </c>
    </row>
    <row r="134" s="2" customFormat="1" ht="16.5" customHeight="1">
      <c r="A134" s="35"/>
      <c r="B134" s="36"/>
      <c r="C134" s="229" t="s">
        <v>164</v>
      </c>
      <c r="D134" s="229" t="s">
        <v>165</v>
      </c>
      <c r="E134" s="230" t="s">
        <v>166</v>
      </c>
      <c r="F134" s="231" t="s">
        <v>167</v>
      </c>
      <c r="G134" s="232" t="s">
        <v>130</v>
      </c>
      <c r="H134" s="233">
        <v>1</v>
      </c>
      <c r="I134" s="234"/>
      <c r="J134" s="235">
        <f>ROUND(I134*H134,2)</f>
        <v>0</v>
      </c>
      <c r="K134" s="231" t="s">
        <v>1</v>
      </c>
      <c r="L134" s="41"/>
      <c r="M134" s="236" t="s">
        <v>1</v>
      </c>
      <c r="N134" s="237" t="s">
        <v>44</v>
      </c>
      <c r="O134" s="88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7" t="s">
        <v>132</v>
      </c>
      <c r="AT134" s="227" t="s">
        <v>165</v>
      </c>
      <c r="AU134" s="227" t="s">
        <v>89</v>
      </c>
      <c r="AY134" s="14" t="s">
        <v>124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4" t="s">
        <v>87</v>
      </c>
      <c r="BK134" s="228">
        <f>ROUND(I134*H134,2)</f>
        <v>0</v>
      </c>
      <c r="BL134" s="14" t="s">
        <v>132</v>
      </c>
      <c r="BM134" s="227" t="s">
        <v>168</v>
      </c>
    </row>
    <row r="135" s="2" customFormat="1" ht="16.5" customHeight="1">
      <c r="A135" s="35"/>
      <c r="B135" s="36"/>
      <c r="C135" s="229" t="s">
        <v>169</v>
      </c>
      <c r="D135" s="229" t="s">
        <v>165</v>
      </c>
      <c r="E135" s="230" t="s">
        <v>170</v>
      </c>
      <c r="F135" s="231" t="s">
        <v>171</v>
      </c>
      <c r="G135" s="232" t="s">
        <v>130</v>
      </c>
      <c r="H135" s="233">
        <v>1</v>
      </c>
      <c r="I135" s="234"/>
      <c r="J135" s="235">
        <f>ROUND(I135*H135,2)</f>
        <v>0</v>
      </c>
      <c r="K135" s="231" t="s">
        <v>1</v>
      </c>
      <c r="L135" s="41"/>
      <c r="M135" s="236" t="s">
        <v>1</v>
      </c>
      <c r="N135" s="237" t="s">
        <v>44</v>
      </c>
      <c r="O135" s="88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7" t="s">
        <v>132</v>
      </c>
      <c r="AT135" s="227" t="s">
        <v>165</v>
      </c>
      <c r="AU135" s="227" t="s">
        <v>89</v>
      </c>
      <c r="AY135" s="14" t="s">
        <v>124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4" t="s">
        <v>87</v>
      </c>
      <c r="BK135" s="228">
        <f>ROUND(I135*H135,2)</f>
        <v>0</v>
      </c>
      <c r="BL135" s="14" t="s">
        <v>132</v>
      </c>
      <c r="BM135" s="227" t="s">
        <v>172</v>
      </c>
    </row>
    <row r="136" s="2" customFormat="1" ht="16.5" customHeight="1">
      <c r="A136" s="35"/>
      <c r="B136" s="36"/>
      <c r="C136" s="229" t="s">
        <v>173</v>
      </c>
      <c r="D136" s="229" t="s">
        <v>165</v>
      </c>
      <c r="E136" s="230" t="s">
        <v>174</v>
      </c>
      <c r="F136" s="231" t="s">
        <v>175</v>
      </c>
      <c r="G136" s="232" t="s">
        <v>130</v>
      </c>
      <c r="H136" s="233">
        <v>29</v>
      </c>
      <c r="I136" s="234"/>
      <c r="J136" s="235">
        <f>ROUND(I136*H136,2)</f>
        <v>0</v>
      </c>
      <c r="K136" s="231" t="s">
        <v>1</v>
      </c>
      <c r="L136" s="41"/>
      <c r="M136" s="236" t="s">
        <v>1</v>
      </c>
      <c r="N136" s="237" t="s">
        <v>44</v>
      </c>
      <c r="O136" s="88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7" t="s">
        <v>132</v>
      </c>
      <c r="AT136" s="227" t="s">
        <v>165</v>
      </c>
      <c r="AU136" s="227" t="s">
        <v>89</v>
      </c>
      <c r="AY136" s="14" t="s">
        <v>124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4" t="s">
        <v>87</v>
      </c>
      <c r="BK136" s="228">
        <f>ROUND(I136*H136,2)</f>
        <v>0</v>
      </c>
      <c r="BL136" s="14" t="s">
        <v>132</v>
      </c>
      <c r="BM136" s="227" t="s">
        <v>176</v>
      </c>
    </row>
    <row r="137" s="2" customFormat="1" ht="16.5" customHeight="1">
      <c r="A137" s="35"/>
      <c r="B137" s="36"/>
      <c r="C137" s="229" t="s">
        <v>8</v>
      </c>
      <c r="D137" s="229" t="s">
        <v>165</v>
      </c>
      <c r="E137" s="230" t="s">
        <v>174</v>
      </c>
      <c r="F137" s="231" t="s">
        <v>175</v>
      </c>
      <c r="G137" s="232" t="s">
        <v>130</v>
      </c>
      <c r="H137" s="233">
        <v>2</v>
      </c>
      <c r="I137" s="234"/>
      <c r="J137" s="235">
        <f>ROUND(I137*H137,2)</f>
        <v>0</v>
      </c>
      <c r="K137" s="231" t="s">
        <v>1</v>
      </c>
      <c r="L137" s="41"/>
      <c r="M137" s="236" t="s">
        <v>1</v>
      </c>
      <c r="N137" s="237" t="s">
        <v>44</v>
      </c>
      <c r="O137" s="88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7" t="s">
        <v>132</v>
      </c>
      <c r="AT137" s="227" t="s">
        <v>165</v>
      </c>
      <c r="AU137" s="227" t="s">
        <v>89</v>
      </c>
      <c r="AY137" s="14" t="s">
        <v>124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4" t="s">
        <v>87</v>
      </c>
      <c r="BK137" s="228">
        <f>ROUND(I137*H137,2)</f>
        <v>0</v>
      </c>
      <c r="BL137" s="14" t="s">
        <v>132</v>
      </c>
      <c r="BM137" s="227" t="s">
        <v>177</v>
      </c>
    </row>
    <row r="138" s="2" customFormat="1" ht="16.5" customHeight="1">
      <c r="A138" s="35"/>
      <c r="B138" s="36"/>
      <c r="C138" s="229" t="s">
        <v>178</v>
      </c>
      <c r="D138" s="229" t="s">
        <v>165</v>
      </c>
      <c r="E138" s="230" t="s">
        <v>174</v>
      </c>
      <c r="F138" s="231" t="s">
        <v>175</v>
      </c>
      <c r="G138" s="232" t="s">
        <v>130</v>
      </c>
      <c r="H138" s="233">
        <v>6</v>
      </c>
      <c r="I138" s="234"/>
      <c r="J138" s="235">
        <f>ROUND(I138*H138,2)</f>
        <v>0</v>
      </c>
      <c r="K138" s="231" t="s">
        <v>1</v>
      </c>
      <c r="L138" s="41"/>
      <c r="M138" s="236" t="s">
        <v>1</v>
      </c>
      <c r="N138" s="237" t="s">
        <v>44</v>
      </c>
      <c r="O138" s="88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7" t="s">
        <v>132</v>
      </c>
      <c r="AT138" s="227" t="s">
        <v>165</v>
      </c>
      <c r="AU138" s="227" t="s">
        <v>89</v>
      </c>
      <c r="AY138" s="14" t="s">
        <v>124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4" t="s">
        <v>87</v>
      </c>
      <c r="BK138" s="228">
        <f>ROUND(I138*H138,2)</f>
        <v>0</v>
      </c>
      <c r="BL138" s="14" t="s">
        <v>132</v>
      </c>
      <c r="BM138" s="227" t="s">
        <v>179</v>
      </c>
    </row>
    <row r="139" s="2" customFormat="1" ht="16.5" customHeight="1">
      <c r="A139" s="35"/>
      <c r="B139" s="36"/>
      <c r="C139" s="229" t="s">
        <v>180</v>
      </c>
      <c r="D139" s="229" t="s">
        <v>165</v>
      </c>
      <c r="E139" s="230" t="s">
        <v>181</v>
      </c>
      <c r="F139" s="231" t="s">
        <v>182</v>
      </c>
      <c r="G139" s="232" t="s">
        <v>130</v>
      </c>
      <c r="H139" s="233">
        <v>6</v>
      </c>
      <c r="I139" s="234"/>
      <c r="J139" s="235">
        <f>ROUND(I139*H139,2)</f>
        <v>0</v>
      </c>
      <c r="K139" s="231" t="s">
        <v>1</v>
      </c>
      <c r="L139" s="41"/>
      <c r="M139" s="236" t="s">
        <v>1</v>
      </c>
      <c r="N139" s="237" t="s">
        <v>44</v>
      </c>
      <c r="O139" s="88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7" t="s">
        <v>132</v>
      </c>
      <c r="AT139" s="227" t="s">
        <v>165</v>
      </c>
      <c r="AU139" s="227" t="s">
        <v>89</v>
      </c>
      <c r="AY139" s="14" t="s">
        <v>124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4" t="s">
        <v>87</v>
      </c>
      <c r="BK139" s="228">
        <f>ROUND(I139*H139,2)</f>
        <v>0</v>
      </c>
      <c r="BL139" s="14" t="s">
        <v>132</v>
      </c>
      <c r="BM139" s="227" t="s">
        <v>183</v>
      </c>
    </row>
    <row r="140" s="2" customFormat="1" ht="16.5" customHeight="1">
      <c r="A140" s="35"/>
      <c r="B140" s="36"/>
      <c r="C140" s="229" t="s">
        <v>184</v>
      </c>
      <c r="D140" s="229" t="s">
        <v>165</v>
      </c>
      <c r="E140" s="230" t="s">
        <v>181</v>
      </c>
      <c r="F140" s="231" t="s">
        <v>182</v>
      </c>
      <c r="G140" s="232" t="s">
        <v>130</v>
      </c>
      <c r="H140" s="233">
        <v>31</v>
      </c>
      <c r="I140" s="234"/>
      <c r="J140" s="235">
        <f>ROUND(I140*H140,2)</f>
        <v>0</v>
      </c>
      <c r="K140" s="231" t="s">
        <v>1</v>
      </c>
      <c r="L140" s="41"/>
      <c r="M140" s="236" t="s">
        <v>1</v>
      </c>
      <c r="N140" s="237" t="s">
        <v>44</v>
      </c>
      <c r="O140" s="88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7" t="s">
        <v>132</v>
      </c>
      <c r="AT140" s="227" t="s">
        <v>165</v>
      </c>
      <c r="AU140" s="227" t="s">
        <v>89</v>
      </c>
      <c r="AY140" s="14" t="s">
        <v>124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4" t="s">
        <v>87</v>
      </c>
      <c r="BK140" s="228">
        <f>ROUND(I140*H140,2)</f>
        <v>0</v>
      </c>
      <c r="BL140" s="14" t="s">
        <v>132</v>
      </c>
      <c r="BM140" s="227" t="s">
        <v>185</v>
      </c>
    </row>
    <row r="141" s="2" customFormat="1" ht="16.5" customHeight="1">
      <c r="A141" s="35"/>
      <c r="B141" s="36"/>
      <c r="C141" s="229" t="s">
        <v>186</v>
      </c>
      <c r="D141" s="229" t="s">
        <v>165</v>
      </c>
      <c r="E141" s="230" t="s">
        <v>187</v>
      </c>
      <c r="F141" s="231" t="s">
        <v>188</v>
      </c>
      <c r="G141" s="232" t="s">
        <v>130</v>
      </c>
      <c r="H141" s="233">
        <v>38</v>
      </c>
      <c r="I141" s="234"/>
      <c r="J141" s="235">
        <f>ROUND(I141*H141,2)</f>
        <v>0</v>
      </c>
      <c r="K141" s="231" t="s">
        <v>1</v>
      </c>
      <c r="L141" s="41"/>
      <c r="M141" s="236" t="s">
        <v>1</v>
      </c>
      <c r="N141" s="237" t="s">
        <v>44</v>
      </c>
      <c r="O141" s="88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7" t="s">
        <v>132</v>
      </c>
      <c r="AT141" s="227" t="s">
        <v>165</v>
      </c>
      <c r="AU141" s="227" t="s">
        <v>89</v>
      </c>
      <c r="AY141" s="14" t="s">
        <v>124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4" t="s">
        <v>87</v>
      </c>
      <c r="BK141" s="228">
        <f>ROUND(I141*H141,2)</f>
        <v>0</v>
      </c>
      <c r="BL141" s="14" t="s">
        <v>132</v>
      </c>
      <c r="BM141" s="227" t="s">
        <v>189</v>
      </c>
    </row>
    <row r="142" s="2" customFormat="1" ht="21.75" customHeight="1">
      <c r="A142" s="35"/>
      <c r="B142" s="36"/>
      <c r="C142" s="229" t="s">
        <v>190</v>
      </c>
      <c r="D142" s="229" t="s">
        <v>165</v>
      </c>
      <c r="E142" s="230" t="s">
        <v>191</v>
      </c>
      <c r="F142" s="231" t="s">
        <v>192</v>
      </c>
      <c r="G142" s="232" t="s">
        <v>130</v>
      </c>
      <c r="H142" s="233">
        <v>16</v>
      </c>
      <c r="I142" s="234"/>
      <c r="J142" s="235">
        <f>ROUND(I142*H142,2)</f>
        <v>0</v>
      </c>
      <c r="K142" s="231" t="s">
        <v>1</v>
      </c>
      <c r="L142" s="41"/>
      <c r="M142" s="236" t="s">
        <v>1</v>
      </c>
      <c r="N142" s="237" t="s">
        <v>44</v>
      </c>
      <c r="O142" s="88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7" t="s">
        <v>132</v>
      </c>
      <c r="AT142" s="227" t="s">
        <v>165</v>
      </c>
      <c r="AU142" s="227" t="s">
        <v>89</v>
      </c>
      <c r="AY142" s="14" t="s">
        <v>124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4" t="s">
        <v>87</v>
      </c>
      <c r="BK142" s="228">
        <f>ROUND(I142*H142,2)</f>
        <v>0</v>
      </c>
      <c r="BL142" s="14" t="s">
        <v>132</v>
      </c>
      <c r="BM142" s="227" t="s">
        <v>193</v>
      </c>
    </row>
    <row r="143" s="2" customFormat="1" ht="21.75" customHeight="1">
      <c r="A143" s="35"/>
      <c r="B143" s="36"/>
      <c r="C143" s="229" t="s">
        <v>194</v>
      </c>
      <c r="D143" s="229" t="s">
        <v>165</v>
      </c>
      <c r="E143" s="230" t="s">
        <v>195</v>
      </c>
      <c r="F143" s="231" t="s">
        <v>196</v>
      </c>
      <c r="G143" s="232" t="s">
        <v>130</v>
      </c>
      <c r="H143" s="233">
        <v>288</v>
      </c>
      <c r="I143" s="234"/>
      <c r="J143" s="235">
        <f>ROUND(I143*H143,2)</f>
        <v>0</v>
      </c>
      <c r="K143" s="231" t="s">
        <v>1</v>
      </c>
      <c r="L143" s="41"/>
      <c r="M143" s="236" t="s">
        <v>1</v>
      </c>
      <c r="N143" s="237" t="s">
        <v>44</v>
      </c>
      <c r="O143" s="88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7" t="s">
        <v>132</v>
      </c>
      <c r="AT143" s="227" t="s">
        <v>165</v>
      </c>
      <c r="AU143" s="227" t="s">
        <v>89</v>
      </c>
      <c r="AY143" s="14" t="s">
        <v>124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4" t="s">
        <v>87</v>
      </c>
      <c r="BK143" s="228">
        <f>ROUND(I143*H143,2)</f>
        <v>0</v>
      </c>
      <c r="BL143" s="14" t="s">
        <v>132</v>
      </c>
      <c r="BM143" s="227" t="s">
        <v>197</v>
      </c>
    </row>
    <row r="144" s="2" customFormat="1" ht="16.5" customHeight="1">
      <c r="A144" s="35"/>
      <c r="B144" s="36"/>
      <c r="C144" s="229" t="s">
        <v>198</v>
      </c>
      <c r="D144" s="229" t="s">
        <v>165</v>
      </c>
      <c r="E144" s="230" t="s">
        <v>199</v>
      </c>
      <c r="F144" s="231" t="s">
        <v>200</v>
      </c>
      <c r="G144" s="232" t="s">
        <v>130</v>
      </c>
      <c r="H144" s="233">
        <v>111</v>
      </c>
      <c r="I144" s="234"/>
      <c r="J144" s="235">
        <f>ROUND(I144*H144,2)</f>
        <v>0</v>
      </c>
      <c r="K144" s="231" t="s">
        <v>1</v>
      </c>
      <c r="L144" s="41"/>
      <c r="M144" s="236" t="s">
        <v>1</v>
      </c>
      <c r="N144" s="237" t="s">
        <v>44</v>
      </c>
      <c r="O144" s="88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7" t="s">
        <v>132</v>
      </c>
      <c r="AT144" s="227" t="s">
        <v>165</v>
      </c>
      <c r="AU144" s="227" t="s">
        <v>89</v>
      </c>
      <c r="AY144" s="14" t="s">
        <v>124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4" t="s">
        <v>87</v>
      </c>
      <c r="BK144" s="228">
        <f>ROUND(I144*H144,2)</f>
        <v>0</v>
      </c>
      <c r="BL144" s="14" t="s">
        <v>132</v>
      </c>
      <c r="BM144" s="227" t="s">
        <v>201</v>
      </c>
    </row>
    <row r="145" s="12" customFormat="1" ht="22.8" customHeight="1">
      <c r="A145" s="12"/>
      <c r="B145" s="199"/>
      <c r="C145" s="200"/>
      <c r="D145" s="201" t="s">
        <v>78</v>
      </c>
      <c r="E145" s="213" t="s">
        <v>202</v>
      </c>
      <c r="F145" s="213" t="s">
        <v>203</v>
      </c>
      <c r="G145" s="200"/>
      <c r="H145" s="200"/>
      <c r="I145" s="203"/>
      <c r="J145" s="214">
        <f>BK145</f>
        <v>0</v>
      </c>
      <c r="K145" s="200"/>
      <c r="L145" s="205"/>
      <c r="M145" s="206"/>
      <c r="N145" s="207"/>
      <c r="O145" s="207"/>
      <c r="P145" s="208">
        <f>SUM(P146:P154)</f>
        <v>0</v>
      </c>
      <c r="Q145" s="207"/>
      <c r="R145" s="208">
        <f>SUM(R146:R154)</f>
        <v>0</v>
      </c>
      <c r="S145" s="207"/>
      <c r="T145" s="209">
        <f>SUM(T146:T154)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0" t="s">
        <v>87</v>
      </c>
      <c r="AT145" s="211" t="s">
        <v>78</v>
      </c>
      <c r="AU145" s="211" t="s">
        <v>87</v>
      </c>
      <c r="AY145" s="210" t="s">
        <v>124</v>
      </c>
      <c r="BK145" s="212">
        <f>SUM(BK146:BK154)</f>
        <v>0</v>
      </c>
    </row>
    <row r="146" s="2" customFormat="1" ht="24.15" customHeight="1">
      <c r="A146" s="35"/>
      <c r="B146" s="36"/>
      <c r="C146" s="229" t="s">
        <v>204</v>
      </c>
      <c r="D146" s="229" t="s">
        <v>165</v>
      </c>
      <c r="E146" s="230" t="s">
        <v>205</v>
      </c>
      <c r="F146" s="231" t="s">
        <v>206</v>
      </c>
      <c r="G146" s="232" t="s">
        <v>207</v>
      </c>
      <c r="H146" s="233">
        <v>1</v>
      </c>
      <c r="I146" s="234"/>
      <c r="J146" s="235">
        <f>ROUND(I146*H146,2)</f>
        <v>0</v>
      </c>
      <c r="K146" s="231" t="s">
        <v>1</v>
      </c>
      <c r="L146" s="41"/>
      <c r="M146" s="236" t="s">
        <v>1</v>
      </c>
      <c r="N146" s="237" t="s">
        <v>44</v>
      </c>
      <c r="O146" s="88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7" t="s">
        <v>132</v>
      </c>
      <c r="AT146" s="227" t="s">
        <v>165</v>
      </c>
      <c r="AU146" s="227" t="s">
        <v>89</v>
      </c>
      <c r="AY146" s="14" t="s">
        <v>124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4" t="s">
        <v>87</v>
      </c>
      <c r="BK146" s="228">
        <f>ROUND(I146*H146,2)</f>
        <v>0</v>
      </c>
      <c r="BL146" s="14" t="s">
        <v>132</v>
      </c>
      <c r="BM146" s="227" t="s">
        <v>208</v>
      </c>
    </row>
    <row r="147" s="2" customFormat="1" ht="16.5" customHeight="1">
      <c r="A147" s="35"/>
      <c r="B147" s="36"/>
      <c r="C147" s="229" t="s">
        <v>7</v>
      </c>
      <c r="D147" s="229" t="s">
        <v>165</v>
      </c>
      <c r="E147" s="230" t="s">
        <v>209</v>
      </c>
      <c r="F147" s="231" t="s">
        <v>210</v>
      </c>
      <c r="G147" s="232" t="s">
        <v>1</v>
      </c>
      <c r="H147" s="233">
        <v>1</v>
      </c>
      <c r="I147" s="234"/>
      <c r="J147" s="235">
        <f>ROUND(I147*H147,2)</f>
        <v>0</v>
      </c>
      <c r="K147" s="231" t="s">
        <v>1</v>
      </c>
      <c r="L147" s="41"/>
      <c r="M147" s="236" t="s">
        <v>1</v>
      </c>
      <c r="N147" s="237" t="s">
        <v>44</v>
      </c>
      <c r="O147" s="88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7" t="s">
        <v>132</v>
      </c>
      <c r="AT147" s="227" t="s">
        <v>165</v>
      </c>
      <c r="AU147" s="227" t="s">
        <v>89</v>
      </c>
      <c r="AY147" s="14" t="s">
        <v>124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4" t="s">
        <v>87</v>
      </c>
      <c r="BK147" s="228">
        <f>ROUND(I147*H147,2)</f>
        <v>0</v>
      </c>
      <c r="BL147" s="14" t="s">
        <v>132</v>
      </c>
      <c r="BM147" s="227" t="s">
        <v>211</v>
      </c>
    </row>
    <row r="148" s="2" customFormat="1" ht="16.5" customHeight="1">
      <c r="A148" s="35"/>
      <c r="B148" s="36"/>
      <c r="C148" s="229" t="s">
        <v>212</v>
      </c>
      <c r="D148" s="229" t="s">
        <v>165</v>
      </c>
      <c r="E148" s="230" t="s">
        <v>213</v>
      </c>
      <c r="F148" s="231" t="s">
        <v>210</v>
      </c>
      <c r="G148" s="232" t="s">
        <v>1</v>
      </c>
      <c r="H148" s="233">
        <v>1</v>
      </c>
      <c r="I148" s="234"/>
      <c r="J148" s="235">
        <f>ROUND(I148*H148,2)</f>
        <v>0</v>
      </c>
      <c r="K148" s="231" t="s">
        <v>1</v>
      </c>
      <c r="L148" s="41"/>
      <c r="M148" s="236" t="s">
        <v>1</v>
      </c>
      <c r="N148" s="237" t="s">
        <v>44</v>
      </c>
      <c r="O148" s="88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7" t="s">
        <v>132</v>
      </c>
      <c r="AT148" s="227" t="s">
        <v>165</v>
      </c>
      <c r="AU148" s="227" t="s">
        <v>89</v>
      </c>
      <c r="AY148" s="14" t="s">
        <v>124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4" t="s">
        <v>87</v>
      </c>
      <c r="BK148" s="228">
        <f>ROUND(I148*H148,2)</f>
        <v>0</v>
      </c>
      <c r="BL148" s="14" t="s">
        <v>132</v>
      </c>
      <c r="BM148" s="227" t="s">
        <v>214</v>
      </c>
    </row>
    <row r="149" s="2" customFormat="1" ht="16.5" customHeight="1">
      <c r="A149" s="35"/>
      <c r="B149" s="36"/>
      <c r="C149" s="229" t="s">
        <v>215</v>
      </c>
      <c r="D149" s="229" t="s">
        <v>165</v>
      </c>
      <c r="E149" s="230" t="s">
        <v>216</v>
      </c>
      <c r="F149" s="231" t="s">
        <v>217</v>
      </c>
      <c r="G149" s="232" t="s">
        <v>1</v>
      </c>
      <c r="H149" s="233">
        <v>1</v>
      </c>
      <c r="I149" s="234"/>
      <c r="J149" s="235">
        <f>ROUND(I149*H149,2)</f>
        <v>0</v>
      </c>
      <c r="K149" s="231" t="s">
        <v>1</v>
      </c>
      <c r="L149" s="41"/>
      <c r="M149" s="236" t="s">
        <v>1</v>
      </c>
      <c r="N149" s="237" t="s">
        <v>44</v>
      </c>
      <c r="O149" s="88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7" t="s">
        <v>132</v>
      </c>
      <c r="AT149" s="227" t="s">
        <v>165</v>
      </c>
      <c r="AU149" s="227" t="s">
        <v>89</v>
      </c>
      <c r="AY149" s="14" t="s">
        <v>124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4" t="s">
        <v>87</v>
      </c>
      <c r="BK149" s="228">
        <f>ROUND(I149*H149,2)</f>
        <v>0</v>
      </c>
      <c r="BL149" s="14" t="s">
        <v>132</v>
      </c>
      <c r="BM149" s="227" t="s">
        <v>218</v>
      </c>
    </row>
    <row r="150" s="2" customFormat="1" ht="16.5" customHeight="1">
      <c r="A150" s="35"/>
      <c r="B150" s="36"/>
      <c r="C150" s="229" t="s">
        <v>219</v>
      </c>
      <c r="D150" s="229" t="s">
        <v>165</v>
      </c>
      <c r="E150" s="230" t="s">
        <v>220</v>
      </c>
      <c r="F150" s="231" t="s">
        <v>221</v>
      </c>
      <c r="G150" s="232" t="s">
        <v>1</v>
      </c>
      <c r="H150" s="233">
        <v>1</v>
      </c>
      <c r="I150" s="234"/>
      <c r="J150" s="235">
        <f>ROUND(I150*H150,2)</f>
        <v>0</v>
      </c>
      <c r="K150" s="231" t="s">
        <v>1</v>
      </c>
      <c r="L150" s="41"/>
      <c r="M150" s="236" t="s">
        <v>1</v>
      </c>
      <c r="N150" s="237" t="s">
        <v>44</v>
      </c>
      <c r="O150" s="88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7" t="s">
        <v>132</v>
      </c>
      <c r="AT150" s="227" t="s">
        <v>165</v>
      </c>
      <c r="AU150" s="227" t="s">
        <v>89</v>
      </c>
      <c r="AY150" s="14" t="s">
        <v>124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4" t="s">
        <v>87</v>
      </c>
      <c r="BK150" s="228">
        <f>ROUND(I150*H150,2)</f>
        <v>0</v>
      </c>
      <c r="BL150" s="14" t="s">
        <v>132</v>
      </c>
      <c r="BM150" s="227" t="s">
        <v>222</v>
      </c>
    </row>
    <row r="151" s="2" customFormat="1" ht="16.5" customHeight="1">
      <c r="A151" s="35"/>
      <c r="B151" s="36"/>
      <c r="C151" s="229" t="s">
        <v>223</v>
      </c>
      <c r="D151" s="229" t="s">
        <v>165</v>
      </c>
      <c r="E151" s="230" t="s">
        <v>224</v>
      </c>
      <c r="F151" s="231" t="s">
        <v>225</v>
      </c>
      <c r="G151" s="232" t="s">
        <v>1</v>
      </c>
      <c r="H151" s="233">
        <v>1</v>
      </c>
      <c r="I151" s="234"/>
      <c r="J151" s="235">
        <f>ROUND(I151*H151,2)</f>
        <v>0</v>
      </c>
      <c r="K151" s="231" t="s">
        <v>1</v>
      </c>
      <c r="L151" s="41"/>
      <c r="M151" s="236" t="s">
        <v>1</v>
      </c>
      <c r="N151" s="237" t="s">
        <v>44</v>
      </c>
      <c r="O151" s="88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7" t="s">
        <v>132</v>
      </c>
      <c r="AT151" s="227" t="s">
        <v>165</v>
      </c>
      <c r="AU151" s="227" t="s">
        <v>89</v>
      </c>
      <c r="AY151" s="14" t="s">
        <v>124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4" t="s">
        <v>87</v>
      </c>
      <c r="BK151" s="228">
        <f>ROUND(I151*H151,2)</f>
        <v>0</v>
      </c>
      <c r="BL151" s="14" t="s">
        <v>132</v>
      </c>
      <c r="BM151" s="227" t="s">
        <v>226</v>
      </c>
    </row>
    <row r="152" s="2" customFormat="1" ht="16.5" customHeight="1">
      <c r="A152" s="35"/>
      <c r="B152" s="36"/>
      <c r="C152" s="229" t="s">
        <v>227</v>
      </c>
      <c r="D152" s="229" t="s">
        <v>165</v>
      </c>
      <c r="E152" s="230" t="s">
        <v>228</v>
      </c>
      <c r="F152" s="231" t="s">
        <v>229</v>
      </c>
      <c r="G152" s="232" t="s">
        <v>1</v>
      </c>
      <c r="H152" s="233">
        <v>1</v>
      </c>
      <c r="I152" s="234"/>
      <c r="J152" s="235">
        <f>ROUND(I152*H152,2)</f>
        <v>0</v>
      </c>
      <c r="K152" s="231" t="s">
        <v>1</v>
      </c>
      <c r="L152" s="41"/>
      <c r="M152" s="236" t="s">
        <v>1</v>
      </c>
      <c r="N152" s="237" t="s">
        <v>44</v>
      </c>
      <c r="O152" s="88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7" t="s">
        <v>132</v>
      </c>
      <c r="AT152" s="227" t="s">
        <v>165</v>
      </c>
      <c r="AU152" s="227" t="s">
        <v>89</v>
      </c>
      <c r="AY152" s="14" t="s">
        <v>124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4" t="s">
        <v>87</v>
      </c>
      <c r="BK152" s="228">
        <f>ROUND(I152*H152,2)</f>
        <v>0</v>
      </c>
      <c r="BL152" s="14" t="s">
        <v>132</v>
      </c>
      <c r="BM152" s="227" t="s">
        <v>230</v>
      </c>
    </row>
    <row r="153" s="2" customFormat="1" ht="16.5" customHeight="1">
      <c r="A153" s="35"/>
      <c r="B153" s="36"/>
      <c r="C153" s="229" t="s">
        <v>231</v>
      </c>
      <c r="D153" s="229" t="s">
        <v>165</v>
      </c>
      <c r="E153" s="230" t="s">
        <v>232</v>
      </c>
      <c r="F153" s="231" t="s">
        <v>233</v>
      </c>
      <c r="G153" s="232" t="s">
        <v>1</v>
      </c>
      <c r="H153" s="233">
        <v>1</v>
      </c>
      <c r="I153" s="234"/>
      <c r="J153" s="235">
        <f>ROUND(I153*H153,2)</f>
        <v>0</v>
      </c>
      <c r="K153" s="231" t="s">
        <v>1</v>
      </c>
      <c r="L153" s="41"/>
      <c r="M153" s="236" t="s">
        <v>1</v>
      </c>
      <c r="N153" s="237" t="s">
        <v>44</v>
      </c>
      <c r="O153" s="88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7" t="s">
        <v>132</v>
      </c>
      <c r="AT153" s="227" t="s">
        <v>165</v>
      </c>
      <c r="AU153" s="227" t="s">
        <v>89</v>
      </c>
      <c r="AY153" s="14" t="s">
        <v>124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4" t="s">
        <v>87</v>
      </c>
      <c r="BK153" s="228">
        <f>ROUND(I153*H153,2)</f>
        <v>0</v>
      </c>
      <c r="BL153" s="14" t="s">
        <v>132</v>
      </c>
      <c r="BM153" s="227" t="s">
        <v>234</v>
      </c>
    </row>
    <row r="154" s="2" customFormat="1" ht="16.5" customHeight="1">
      <c r="A154" s="35"/>
      <c r="B154" s="36"/>
      <c r="C154" s="229" t="s">
        <v>235</v>
      </c>
      <c r="D154" s="229" t="s">
        <v>165</v>
      </c>
      <c r="E154" s="230" t="s">
        <v>236</v>
      </c>
      <c r="F154" s="231" t="s">
        <v>237</v>
      </c>
      <c r="G154" s="232" t="s">
        <v>1</v>
      </c>
      <c r="H154" s="233">
        <v>1</v>
      </c>
      <c r="I154" s="234"/>
      <c r="J154" s="235">
        <f>ROUND(I154*H154,2)</f>
        <v>0</v>
      </c>
      <c r="K154" s="231" t="s">
        <v>1</v>
      </c>
      <c r="L154" s="41"/>
      <c r="M154" s="238" t="s">
        <v>1</v>
      </c>
      <c r="N154" s="239" t="s">
        <v>44</v>
      </c>
      <c r="O154" s="240"/>
      <c r="P154" s="241">
        <f>O154*H154</f>
        <v>0</v>
      </c>
      <c r="Q154" s="241">
        <v>0</v>
      </c>
      <c r="R154" s="241">
        <f>Q154*H154</f>
        <v>0</v>
      </c>
      <c r="S154" s="241">
        <v>0</v>
      </c>
      <c r="T154" s="24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7" t="s">
        <v>132</v>
      </c>
      <c r="AT154" s="227" t="s">
        <v>165</v>
      </c>
      <c r="AU154" s="227" t="s">
        <v>89</v>
      </c>
      <c r="AY154" s="14" t="s">
        <v>124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4" t="s">
        <v>87</v>
      </c>
      <c r="BK154" s="228">
        <f>ROUND(I154*H154,2)</f>
        <v>0</v>
      </c>
      <c r="BL154" s="14" t="s">
        <v>132</v>
      </c>
      <c r="BM154" s="227" t="s">
        <v>238</v>
      </c>
    </row>
    <row r="155" s="2" customFormat="1" ht="6.96" customHeight="1">
      <c r="A155" s="35"/>
      <c r="B155" s="63"/>
      <c r="C155" s="64"/>
      <c r="D155" s="64"/>
      <c r="E155" s="64"/>
      <c r="F155" s="64"/>
      <c r="G155" s="64"/>
      <c r="H155" s="64"/>
      <c r="I155" s="64"/>
      <c r="J155" s="64"/>
      <c r="K155" s="64"/>
      <c r="L155" s="41"/>
      <c r="M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</sheetData>
  <sheetProtection sheet="1" autoFilter="0" formatColumns="0" formatRows="0" objects="1" scenarios="1" spinCount="100000" saltValue="QT15rbdLjmrGircq9+QMNahfbJr7MDFx3cieZ2u0ZAFffC1ruQYEGHy2o8Cw0ZXVAV+LiisHeHtiFVdJYqtoFw==" hashValue="Ct9nSPQtI58vJlK1I/oC2qR52rqARFUnx8T8ZLh9klKXZFCizAaAY4i+XEX0Qu+SN2F6/znvRIEUKEA64GMFAw==" algorithmName="SHA-512" password="CDAA"/>
  <autoFilter ref="C120:K15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92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89</v>
      </c>
    </row>
    <row r="4" s="1" customFormat="1" ht="24.96" customHeight="1">
      <c r="B4" s="17"/>
      <c r="D4" s="135" t="s">
        <v>93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Sokolov, Jižní lom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239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240</v>
      </c>
      <c r="G12" s="35"/>
      <c r="H12" s="35"/>
      <c r="I12" s="137" t="s">
        <v>22</v>
      </c>
      <c r="J12" s="141" t="str">
        <f>'Rekapitulace stavby'!AN8</f>
        <v>28. 6. 2023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26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27</v>
      </c>
      <c r="F15" s="35"/>
      <c r="G15" s="35"/>
      <c r="H15" s="35"/>
      <c r="I15" s="137" t="s">
        <v>28</v>
      </c>
      <c r="J15" s="140" t="s">
        <v>29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30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28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32</v>
      </c>
      <c r="E20" s="35"/>
      <c r="F20" s="35"/>
      <c r="G20" s="35"/>
      <c r="H20" s="35"/>
      <c r="I20" s="137" t="s">
        <v>25</v>
      </c>
      <c r="J20" s="140" t="s">
        <v>33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34</v>
      </c>
      <c r="F21" s="35"/>
      <c r="G21" s="35"/>
      <c r="H21" s="35"/>
      <c r="I21" s="137" t="s">
        <v>28</v>
      </c>
      <c r="J21" s="140" t="s">
        <v>35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37</v>
      </c>
      <c r="E23" s="35"/>
      <c r="F23" s="35"/>
      <c r="G23" s="35"/>
      <c r="H23" s="35"/>
      <c r="I23" s="137" t="s">
        <v>25</v>
      </c>
      <c r="J23" s="140" t="s">
        <v>33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34</v>
      </c>
      <c r="F24" s="35"/>
      <c r="G24" s="35"/>
      <c r="H24" s="35"/>
      <c r="I24" s="137" t="s">
        <v>28</v>
      </c>
      <c r="J24" s="140" t="s">
        <v>35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38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39</v>
      </c>
      <c r="E30" s="35"/>
      <c r="F30" s="35"/>
      <c r="G30" s="35"/>
      <c r="H30" s="35"/>
      <c r="I30" s="35"/>
      <c r="J30" s="148">
        <f>ROUND(J119,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41</v>
      </c>
      <c r="G32" s="35"/>
      <c r="H32" s="35"/>
      <c r="I32" s="149" t="s">
        <v>40</v>
      </c>
      <c r="J32" s="149" t="s">
        <v>42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43</v>
      </c>
      <c r="E33" s="137" t="s">
        <v>44</v>
      </c>
      <c r="F33" s="151">
        <f>ROUND((SUM(BE119:BE130)),  2)</f>
        <v>0</v>
      </c>
      <c r="G33" s="35"/>
      <c r="H33" s="35"/>
      <c r="I33" s="152">
        <v>0.20999999999999999</v>
      </c>
      <c r="J33" s="151">
        <f>ROUND(((SUM(BE119:BE130))*I33),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45</v>
      </c>
      <c r="F34" s="151">
        <f>ROUND((SUM(BF119:BF130)),  2)</f>
        <v>0</v>
      </c>
      <c r="G34" s="35"/>
      <c r="H34" s="35"/>
      <c r="I34" s="152">
        <v>0.12</v>
      </c>
      <c r="J34" s="151">
        <f>ROUND(((SUM(BF119:BF130))*I34),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46</v>
      </c>
      <c r="F35" s="151">
        <f>ROUND((SUM(BG119:BG130)),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47</v>
      </c>
      <c r="F36" s="151">
        <f>ROUND((SUM(BH119:BH130)),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48</v>
      </c>
      <c r="F37" s="151">
        <f>ROUND((SUM(BI119:BI130)),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49</v>
      </c>
      <c r="E39" s="155"/>
      <c r="F39" s="155"/>
      <c r="G39" s="156" t="s">
        <v>50</v>
      </c>
      <c r="H39" s="157" t="s">
        <v>51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52</v>
      </c>
      <c r="E50" s="161"/>
      <c r="F50" s="161"/>
      <c r="G50" s="160" t="s">
        <v>53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54</v>
      </c>
      <c r="E61" s="163"/>
      <c r="F61" s="164" t="s">
        <v>55</v>
      </c>
      <c r="G61" s="162" t="s">
        <v>54</v>
      </c>
      <c r="H61" s="163"/>
      <c r="I61" s="163"/>
      <c r="J61" s="165" t="s">
        <v>55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56</v>
      </c>
      <c r="E65" s="166"/>
      <c r="F65" s="166"/>
      <c r="G65" s="160" t="s">
        <v>57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54</v>
      </c>
      <c r="E76" s="163"/>
      <c r="F76" s="164" t="s">
        <v>55</v>
      </c>
      <c r="G76" s="162" t="s">
        <v>54</v>
      </c>
      <c r="H76" s="163"/>
      <c r="I76" s="163"/>
      <c r="J76" s="165" t="s">
        <v>55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99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Sokolov, Jižní lom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VRN - Vedlejší rozpočtové náklady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Chodov</v>
      </c>
      <c r="G89" s="37"/>
      <c r="H89" s="37"/>
      <c r="I89" s="29" t="s">
        <v>22</v>
      </c>
      <c r="J89" s="76" t="str">
        <f>IF(J12="","",J12)</f>
        <v>28. 6. 2023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Sokolov</v>
      </c>
      <c r="G91" s="37"/>
      <c r="H91" s="37"/>
      <c r="I91" s="29" t="s">
        <v>32</v>
      </c>
      <c r="J91" s="33" t="str">
        <f>E21</f>
        <v>GEOprojectKV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30</v>
      </c>
      <c r="D92" s="37"/>
      <c r="E92" s="37"/>
      <c r="F92" s="24" t="str">
        <f>IF(E18="","",E18)</f>
        <v>Vyplň údaj</v>
      </c>
      <c r="G92" s="37"/>
      <c r="H92" s="37"/>
      <c r="I92" s="29" t="s">
        <v>37</v>
      </c>
      <c r="J92" s="33" t="str">
        <f>E24</f>
        <v>GEOprojectKV s.r.o.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100</v>
      </c>
      <c r="D94" s="173"/>
      <c r="E94" s="173"/>
      <c r="F94" s="173"/>
      <c r="G94" s="173"/>
      <c r="H94" s="173"/>
      <c r="I94" s="173"/>
      <c r="J94" s="174" t="s">
        <v>101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102</v>
      </c>
      <c r="D96" s="37"/>
      <c r="E96" s="37"/>
      <c r="F96" s="37"/>
      <c r="G96" s="37"/>
      <c r="H96" s="37"/>
      <c r="I96" s="37"/>
      <c r="J96" s="107">
        <f>J119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103</v>
      </c>
    </row>
    <row r="97" s="9" customFormat="1" ht="24.96" customHeight="1">
      <c r="A97" s="9"/>
      <c r="B97" s="176"/>
      <c r="C97" s="177"/>
      <c r="D97" s="178" t="s">
        <v>239</v>
      </c>
      <c r="E97" s="179"/>
      <c r="F97" s="179"/>
      <c r="G97" s="179"/>
      <c r="H97" s="179"/>
      <c r="I97" s="179"/>
      <c r="J97" s="180">
        <f>J120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241</v>
      </c>
      <c r="E98" s="185"/>
      <c r="F98" s="185"/>
      <c r="G98" s="185"/>
      <c r="H98" s="185"/>
      <c r="I98" s="185"/>
      <c r="J98" s="186">
        <f>J121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242</v>
      </c>
      <c r="E99" s="185"/>
      <c r="F99" s="185"/>
      <c r="G99" s="185"/>
      <c r="H99" s="185"/>
      <c r="I99" s="185"/>
      <c r="J99" s="186">
        <f>J125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109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16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171" t="str">
        <f>E7</f>
        <v>Sokolov, Jižní lom</v>
      </c>
      <c r="F109" s="29"/>
      <c r="G109" s="29"/>
      <c r="H109" s="29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94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73" t="str">
        <f>E9</f>
        <v>VRN - Vedlejší rozpočtové náklady</v>
      </c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20</v>
      </c>
      <c r="D113" s="37"/>
      <c r="E113" s="37"/>
      <c r="F113" s="24" t="str">
        <f>F12</f>
        <v>Chodov</v>
      </c>
      <c r="G113" s="37"/>
      <c r="H113" s="37"/>
      <c r="I113" s="29" t="s">
        <v>22</v>
      </c>
      <c r="J113" s="76" t="str">
        <f>IF(J12="","",J12)</f>
        <v>28. 6. 2023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24</v>
      </c>
      <c r="D115" s="37"/>
      <c r="E115" s="37"/>
      <c r="F115" s="24" t="str">
        <f>E15</f>
        <v>Město Sokolov</v>
      </c>
      <c r="G115" s="37"/>
      <c r="H115" s="37"/>
      <c r="I115" s="29" t="s">
        <v>32</v>
      </c>
      <c r="J115" s="33" t="str">
        <f>E21</f>
        <v>GEOprojectKV s.r.o.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30</v>
      </c>
      <c r="D116" s="37"/>
      <c r="E116" s="37"/>
      <c r="F116" s="24" t="str">
        <f>IF(E18="","",E18)</f>
        <v>Vyplň údaj</v>
      </c>
      <c r="G116" s="37"/>
      <c r="H116" s="37"/>
      <c r="I116" s="29" t="s">
        <v>37</v>
      </c>
      <c r="J116" s="33" t="str">
        <f>E24</f>
        <v>GEOprojectKV s.r.o.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0.32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1" customFormat="1" ht="29.28" customHeight="1">
      <c r="A118" s="188"/>
      <c r="B118" s="189"/>
      <c r="C118" s="190" t="s">
        <v>110</v>
      </c>
      <c r="D118" s="191" t="s">
        <v>64</v>
      </c>
      <c r="E118" s="191" t="s">
        <v>60</v>
      </c>
      <c r="F118" s="191" t="s">
        <v>61</v>
      </c>
      <c r="G118" s="191" t="s">
        <v>111</v>
      </c>
      <c r="H118" s="191" t="s">
        <v>112</v>
      </c>
      <c r="I118" s="191" t="s">
        <v>113</v>
      </c>
      <c r="J118" s="191" t="s">
        <v>101</v>
      </c>
      <c r="K118" s="192" t="s">
        <v>114</v>
      </c>
      <c r="L118" s="193"/>
      <c r="M118" s="97" t="s">
        <v>1</v>
      </c>
      <c r="N118" s="98" t="s">
        <v>43</v>
      </c>
      <c r="O118" s="98" t="s">
        <v>115</v>
      </c>
      <c r="P118" s="98" t="s">
        <v>116</v>
      </c>
      <c r="Q118" s="98" t="s">
        <v>117</v>
      </c>
      <c r="R118" s="98" t="s">
        <v>118</v>
      </c>
      <c r="S118" s="98" t="s">
        <v>119</v>
      </c>
      <c r="T118" s="99" t="s">
        <v>120</v>
      </c>
      <c r="U118" s="188"/>
      <c r="V118" s="188"/>
      <c r="W118" s="188"/>
      <c r="X118" s="188"/>
      <c r="Y118" s="188"/>
      <c r="Z118" s="188"/>
      <c r="AA118" s="188"/>
      <c r="AB118" s="188"/>
      <c r="AC118" s="188"/>
      <c r="AD118" s="188"/>
      <c r="AE118" s="188"/>
    </row>
    <row r="119" s="2" customFormat="1" ht="22.8" customHeight="1">
      <c r="A119" s="35"/>
      <c r="B119" s="36"/>
      <c r="C119" s="104" t="s">
        <v>121</v>
      </c>
      <c r="D119" s="37"/>
      <c r="E119" s="37"/>
      <c r="F119" s="37"/>
      <c r="G119" s="37"/>
      <c r="H119" s="37"/>
      <c r="I119" s="37"/>
      <c r="J119" s="194">
        <f>BK119</f>
        <v>0</v>
      </c>
      <c r="K119" s="37"/>
      <c r="L119" s="41"/>
      <c r="M119" s="100"/>
      <c r="N119" s="195"/>
      <c r="O119" s="101"/>
      <c r="P119" s="196">
        <f>P120</f>
        <v>0</v>
      </c>
      <c r="Q119" s="101"/>
      <c r="R119" s="196">
        <f>R120</f>
        <v>0</v>
      </c>
      <c r="S119" s="101"/>
      <c r="T119" s="197">
        <f>T120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4" t="s">
        <v>78</v>
      </c>
      <c r="AU119" s="14" t="s">
        <v>103</v>
      </c>
      <c r="BK119" s="198">
        <f>BK120</f>
        <v>0</v>
      </c>
    </row>
    <row r="120" s="12" customFormat="1" ht="25.92" customHeight="1">
      <c r="A120" s="12"/>
      <c r="B120" s="199"/>
      <c r="C120" s="200"/>
      <c r="D120" s="201" t="s">
        <v>78</v>
      </c>
      <c r="E120" s="202" t="s">
        <v>90</v>
      </c>
      <c r="F120" s="202" t="s">
        <v>91</v>
      </c>
      <c r="G120" s="200"/>
      <c r="H120" s="200"/>
      <c r="I120" s="203"/>
      <c r="J120" s="204">
        <f>BK120</f>
        <v>0</v>
      </c>
      <c r="K120" s="200"/>
      <c r="L120" s="205"/>
      <c r="M120" s="206"/>
      <c r="N120" s="207"/>
      <c r="O120" s="207"/>
      <c r="P120" s="208">
        <f>P121+P125</f>
        <v>0</v>
      </c>
      <c r="Q120" s="207"/>
      <c r="R120" s="208">
        <f>R121+R125</f>
        <v>0</v>
      </c>
      <c r="S120" s="207"/>
      <c r="T120" s="209">
        <f>T121+T125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0" t="s">
        <v>144</v>
      </c>
      <c r="AT120" s="211" t="s">
        <v>78</v>
      </c>
      <c r="AU120" s="211" t="s">
        <v>79</v>
      </c>
      <c r="AY120" s="210" t="s">
        <v>124</v>
      </c>
      <c r="BK120" s="212">
        <f>BK121+BK125</f>
        <v>0</v>
      </c>
    </row>
    <row r="121" s="12" customFormat="1" ht="22.8" customHeight="1">
      <c r="A121" s="12"/>
      <c r="B121" s="199"/>
      <c r="C121" s="200"/>
      <c r="D121" s="201" t="s">
        <v>78</v>
      </c>
      <c r="E121" s="213" t="s">
        <v>243</v>
      </c>
      <c r="F121" s="213" t="s">
        <v>244</v>
      </c>
      <c r="G121" s="200"/>
      <c r="H121" s="200"/>
      <c r="I121" s="203"/>
      <c r="J121" s="214">
        <f>BK121</f>
        <v>0</v>
      </c>
      <c r="K121" s="200"/>
      <c r="L121" s="205"/>
      <c r="M121" s="206"/>
      <c r="N121" s="207"/>
      <c r="O121" s="207"/>
      <c r="P121" s="208">
        <f>SUM(P122:P124)</f>
        <v>0</v>
      </c>
      <c r="Q121" s="207"/>
      <c r="R121" s="208">
        <f>SUM(R122:R124)</f>
        <v>0</v>
      </c>
      <c r="S121" s="207"/>
      <c r="T121" s="209">
        <f>SUM(T122:T124)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0" t="s">
        <v>144</v>
      </c>
      <c r="AT121" s="211" t="s">
        <v>78</v>
      </c>
      <c r="AU121" s="211" t="s">
        <v>87</v>
      </c>
      <c r="AY121" s="210" t="s">
        <v>124</v>
      </c>
      <c r="BK121" s="212">
        <f>SUM(BK122:BK124)</f>
        <v>0</v>
      </c>
    </row>
    <row r="122" s="2" customFormat="1" ht="16.5" customHeight="1">
      <c r="A122" s="35"/>
      <c r="B122" s="36"/>
      <c r="C122" s="229" t="s">
        <v>87</v>
      </c>
      <c r="D122" s="229" t="s">
        <v>165</v>
      </c>
      <c r="E122" s="230" t="s">
        <v>245</v>
      </c>
      <c r="F122" s="231" t="s">
        <v>246</v>
      </c>
      <c r="G122" s="232" t="s">
        <v>247</v>
      </c>
      <c r="H122" s="233">
        <v>1</v>
      </c>
      <c r="I122" s="234"/>
      <c r="J122" s="235">
        <f>ROUND(I122*H122,2)</f>
        <v>0</v>
      </c>
      <c r="K122" s="231" t="s">
        <v>248</v>
      </c>
      <c r="L122" s="41"/>
      <c r="M122" s="236" t="s">
        <v>1</v>
      </c>
      <c r="N122" s="237" t="s">
        <v>44</v>
      </c>
      <c r="O122" s="88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7" t="s">
        <v>249</v>
      </c>
      <c r="AT122" s="227" t="s">
        <v>165</v>
      </c>
      <c r="AU122" s="227" t="s">
        <v>89</v>
      </c>
      <c r="AY122" s="14" t="s">
        <v>124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4" t="s">
        <v>87</v>
      </c>
      <c r="BK122" s="228">
        <f>ROUND(I122*H122,2)</f>
        <v>0</v>
      </c>
      <c r="BL122" s="14" t="s">
        <v>249</v>
      </c>
      <c r="BM122" s="227" t="s">
        <v>250</v>
      </c>
    </row>
    <row r="123" s="2" customFormat="1">
      <c r="A123" s="35"/>
      <c r="B123" s="36"/>
      <c r="C123" s="37"/>
      <c r="D123" s="243" t="s">
        <v>251</v>
      </c>
      <c r="E123" s="37"/>
      <c r="F123" s="244" t="s">
        <v>252</v>
      </c>
      <c r="G123" s="37"/>
      <c r="H123" s="37"/>
      <c r="I123" s="245"/>
      <c r="J123" s="37"/>
      <c r="K123" s="37"/>
      <c r="L123" s="41"/>
      <c r="M123" s="246"/>
      <c r="N123" s="247"/>
      <c r="O123" s="88"/>
      <c r="P123" s="88"/>
      <c r="Q123" s="88"/>
      <c r="R123" s="88"/>
      <c r="S123" s="88"/>
      <c r="T123" s="89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251</v>
      </c>
      <c r="AU123" s="14" t="s">
        <v>89</v>
      </c>
    </row>
    <row r="124" s="2" customFormat="1">
      <c r="A124" s="35"/>
      <c r="B124" s="36"/>
      <c r="C124" s="37"/>
      <c r="D124" s="248" t="s">
        <v>253</v>
      </c>
      <c r="E124" s="37"/>
      <c r="F124" s="249" t="s">
        <v>254</v>
      </c>
      <c r="G124" s="37"/>
      <c r="H124" s="37"/>
      <c r="I124" s="245"/>
      <c r="J124" s="37"/>
      <c r="K124" s="37"/>
      <c r="L124" s="41"/>
      <c r="M124" s="246"/>
      <c r="N124" s="247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253</v>
      </c>
      <c r="AU124" s="14" t="s">
        <v>89</v>
      </c>
    </row>
    <row r="125" s="12" customFormat="1" ht="22.8" customHeight="1">
      <c r="A125" s="12"/>
      <c r="B125" s="199"/>
      <c r="C125" s="200"/>
      <c r="D125" s="201" t="s">
        <v>78</v>
      </c>
      <c r="E125" s="213" t="s">
        <v>255</v>
      </c>
      <c r="F125" s="213" t="s">
        <v>256</v>
      </c>
      <c r="G125" s="200"/>
      <c r="H125" s="200"/>
      <c r="I125" s="203"/>
      <c r="J125" s="214">
        <f>BK125</f>
        <v>0</v>
      </c>
      <c r="K125" s="200"/>
      <c r="L125" s="205"/>
      <c r="M125" s="206"/>
      <c r="N125" s="207"/>
      <c r="O125" s="207"/>
      <c r="P125" s="208">
        <f>SUM(P126:P130)</f>
        <v>0</v>
      </c>
      <c r="Q125" s="207"/>
      <c r="R125" s="208">
        <f>SUM(R126:R130)</f>
        <v>0</v>
      </c>
      <c r="S125" s="207"/>
      <c r="T125" s="209">
        <f>SUM(T126:T130)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144</v>
      </c>
      <c r="AT125" s="211" t="s">
        <v>78</v>
      </c>
      <c r="AU125" s="211" t="s">
        <v>87</v>
      </c>
      <c r="AY125" s="210" t="s">
        <v>124</v>
      </c>
      <c r="BK125" s="212">
        <f>SUM(BK126:BK130)</f>
        <v>0</v>
      </c>
    </row>
    <row r="126" s="2" customFormat="1" ht="16.5" customHeight="1">
      <c r="A126" s="35"/>
      <c r="B126" s="36"/>
      <c r="C126" s="229" t="s">
        <v>89</v>
      </c>
      <c r="D126" s="229" t="s">
        <v>165</v>
      </c>
      <c r="E126" s="230" t="s">
        <v>257</v>
      </c>
      <c r="F126" s="231" t="s">
        <v>256</v>
      </c>
      <c r="G126" s="232" t="s">
        <v>247</v>
      </c>
      <c r="H126" s="233">
        <v>1</v>
      </c>
      <c r="I126" s="234"/>
      <c r="J126" s="235">
        <f>ROUND(I126*H126,2)</f>
        <v>0</v>
      </c>
      <c r="K126" s="231" t="s">
        <v>258</v>
      </c>
      <c r="L126" s="41"/>
      <c r="M126" s="236" t="s">
        <v>1</v>
      </c>
      <c r="N126" s="237" t="s">
        <v>44</v>
      </c>
      <c r="O126" s="88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7" t="s">
        <v>249</v>
      </c>
      <c r="AT126" s="227" t="s">
        <v>165</v>
      </c>
      <c r="AU126" s="227" t="s">
        <v>89</v>
      </c>
      <c r="AY126" s="14" t="s">
        <v>124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4" t="s">
        <v>87</v>
      </c>
      <c r="BK126" s="228">
        <f>ROUND(I126*H126,2)</f>
        <v>0</v>
      </c>
      <c r="BL126" s="14" t="s">
        <v>249</v>
      </c>
      <c r="BM126" s="227" t="s">
        <v>259</v>
      </c>
    </row>
    <row r="127" s="2" customFormat="1">
      <c r="A127" s="35"/>
      <c r="B127" s="36"/>
      <c r="C127" s="37"/>
      <c r="D127" s="243" t="s">
        <v>251</v>
      </c>
      <c r="E127" s="37"/>
      <c r="F127" s="244" t="s">
        <v>260</v>
      </c>
      <c r="G127" s="37"/>
      <c r="H127" s="37"/>
      <c r="I127" s="245"/>
      <c r="J127" s="37"/>
      <c r="K127" s="37"/>
      <c r="L127" s="41"/>
      <c r="M127" s="246"/>
      <c r="N127" s="247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251</v>
      </c>
      <c r="AU127" s="14" t="s">
        <v>89</v>
      </c>
    </row>
    <row r="128" s="2" customFormat="1">
      <c r="A128" s="35"/>
      <c r="B128" s="36"/>
      <c r="C128" s="37"/>
      <c r="D128" s="248" t="s">
        <v>253</v>
      </c>
      <c r="E128" s="37"/>
      <c r="F128" s="249" t="s">
        <v>261</v>
      </c>
      <c r="G128" s="37"/>
      <c r="H128" s="37"/>
      <c r="I128" s="245"/>
      <c r="J128" s="37"/>
      <c r="K128" s="37"/>
      <c r="L128" s="41"/>
      <c r="M128" s="246"/>
      <c r="N128" s="247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253</v>
      </c>
      <c r="AU128" s="14" t="s">
        <v>89</v>
      </c>
    </row>
    <row r="129" s="2" customFormat="1" ht="16.5" customHeight="1">
      <c r="A129" s="35"/>
      <c r="B129" s="36"/>
      <c r="C129" s="229" t="s">
        <v>137</v>
      </c>
      <c r="D129" s="229" t="s">
        <v>165</v>
      </c>
      <c r="E129" s="230" t="s">
        <v>262</v>
      </c>
      <c r="F129" s="231" t="s">
        <v>263</v>
      </c>
      <c r="G129" s="232" t="s">
        <v>247</v>
      </c>
      <c r="H129" s="233">
        <v>3</v>
      </c>
      <c r="I129" s="234"/>
      <c r="J129" s="235">
        <f>ROUND(I129*H129,2)</f>
        <v>0</v>
      </c>
      <c r="K129" s="231" t="s">
        <v>248</v>
      </c>
      <c r="L129" s="41"/>
      <c r="M129" s="236" t="s">
        <v>1</v>
      </c>
      <c r="N129" s="237" t="s">
        <v>44</v>
      </c>
      <c r="O129" s="88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7" t="s">
        <v>249</v>
      </c>
      <c r="AT129" s="227" t="s">
        <v>165</v>
      </c>
      <c r="AU129" s="227" t="s">
        <v>89</v>
      </c>
      <c r="AY129" s="14" t="s">
        <v>124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4" t="s">
        <v>87</v>
      </c>
      <c r="BK129" s="228">
        <f>ROUND(I129*H129,2)</f>
        <v>0</v>
      </c>
      <c r="BL129" s="14" t="s">
        <v>249</v>
      </c>
      <c r="BM129" s="227" t="s">
        <v>264</v>
      </c>
    </row>
    <row r="130" s="2" customFormat="1">
      <c r="A130" s="35"/>
      <c r="B130" s="36"/>
      <c r="C130" s="37"/>
      <c r="D130" s="243" t="s">
        <v>251</v>
      </c>
      <c r="E130" s="37"/>
      <c r="F130" s="244" t="s">
        <v>265</v>
      </c>
      <c r="G130" s="37"/>
      <c r="H130" s="37"/>
      <c r="I130" s="245"/>
      <c r="J130" s="37"/>
      <c r="K130" s="37"/>
      <c r="L130" s="41"/>
      <c r="M130" s="250"/>
      <c r="N130" s="251"/>
      <c r="O130" s="240"/>
      <c r="P130" s="240"/>
      <c r="Q130" s="240"/>
      <c r="R130" s="240"/>
      <c r="S130" s="240"/>
      <c r="T130" s="252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251</v>
      </c>
      <c r="AU130" s="14" t="s">
        <v>89</v>
      </c>
    </row>
    <row r="131" s="2" customFormat="1" ht="6.96" customHeight="1">
      <c r="A131" s="35"/>
      <c r="B131" s="63"/>
      <c r="C131" s="64"/>
      <c r="D131" s="64"/>
      <c r="E131" s="64"/>
      <c r="F131" s="64"/>
      <c r="G131" s="64"/>
      <c r="H131" s="64"/>
      <c r="I131" s="64"/>
      <c r="J131" s="64"/>
      <c r="K131" s="64"/>
      <c r="L131" s="41"/>
      <c r="M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</sheetData>
  <sheetProtection sheet="1" autoFilter="0" formatColumns="0" formatRows="0" objects="1" scenarios="1" spinCount="100000" saltValue="IDs3KBk41+tcVV1Hl7vhFXZ7TKhkkO/1mHxl0UzIOJDnjkCiC5tZkq6QMx9vCaWOcGItlFEMJA5Uelfci1n0Wg==" hashValue="LGozfZl87HGyRGwteLRgW2Ak8i0wgacZTraloyq79FIG1g8mZMviTx74EAtQw/WiEyHHW9yUX5e8U8TngjcgQQ==" algorithmName="SHA-512" password="CDAA"/>
  <autoFilter ref="C118:K130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hyperlinks>
    <hyperlink ref="F123" r:id="rId1" display="https://podminky.urs.cz/item/CS_URS_2023_01/013294000"/>
    <hyperlink ref="F127" r:id="rId2" display="https://podminky.urs.cz/item/CS_URS_2022_02/030001000"/>
    <hyperlink ref="F130" r:id="rId3" display="https://podminky.urs.cz/item/CS_URS_2023_01/0345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Švorba</dc:creator>
  <cp:lastModifiedBy>Petr Švorba</cp:lastModifiedBy>
  <dcterms:created xsi:type="dcterms:W3CDTF">2025-01-06T10:09:49Z</dcterms:created>
  <dcterms:modified xsi:type="dcterms:W3CDTF">2025-01-06T10:09:52Z</dcterms:modified>
</cp:coreProperties>
</file>