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R:\Školství a zájmová činnost\ZŠ 1. Pionýrů\Akce 2021\ZŠ Pionýrů - odborné učebny (přírodovědná a multimediální)\3_VZ\1_VZ - stavba\3_ZD do EZAK\"/>
    </mc:Choice>
  </mc:AlternateContent>
  <xr:revisionPtr revIDLastSave="0" documentId="13_ncr:1_{CC6FBC47-012D-4240-A69A-7559772C1541}" xr6:coauthVersionLast="36" xr6:coauthVersionMax="36" xr10:uidLastSave="{00000000-0000-0000-0000-000000000000}"/>
  <bookViews>
    <workbookView xWindow="0" yWindow="0" windowWidth="19050" windowHeight="9990" activeTab="1" xr2:uid="{00000000-000D-0000-FFFF-FFFF00000000}"/>
  </bookViews>
  <sheets>
    <sheet name="Rekapitulace stavby" sheetId="1" r:id="rId1"/>
    <sheet name="LS2021-081-23-2 - ZŠ Pion..." sheetId="2" r:id="rId2"/>
  </sheets>
  <definedNames>
    <definedName name="_xlnm._FilterDatabase" localSheetId="1" hidden="1">'LS2021-081-23-2 - ZŠ Pion...'!$C$141:$K$522</definedName>
    <definedName name="_xlnm.Print_Titles" localSheetId="1">'LS2021-081-23-2 - ZŠ Pion...'!$141:$141</definedName>
    <definedName name="_xlnm.Print_Titles" localSheetId="0">'Rekapitulace stavby'!$92:$92</definedName>
    <definedName name="_xlnm.Print_Area" localSheetId="1">'LS2021-081-23-2 - ZŠ Pion...'!$C$4:$J$76,'LS2021-081-23-2 - ZŠ Pion...'!$C$82:$J$125,'LS2021-081-23-2 - ZŠ Pion...'!$C$131:$K$522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T508" i="2" s="1"/>
  <c r="R509" i="2"/>
  <c r="R508" i="2" s="1"/>
  <c r="P509" i="2"/>
  <c r="P508" i="2" s="1"/>
  <c r="BI507" i="2"/>
  <c r="BH507" i="2"/>
  <c r="BG507" i="2"/>
  <c r="BF507" i="2"/>
  <c r="T507" i="2"/>
  <c r="T506" i="2" s="1"/>
  <c r="R507" i="2"/>
  <c r="R506" i="2" s="1"/>
  <c r="P507" i="2"/>
  <c r="P506" i="2" s="1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T242" i="2"/>
  <c r="R243" i="2"/>
  <c r="R242" i="2" s="1"/>
  <c r="P243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T221" i="2" s="1"/>
  <c r="R222" i="2"/>
  <c r="R221" i="2" s="1"/>
  <c r="P222" i="2"/>
  <c r="P221" i="2" s="1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90" i="2"/>
  <c r="J89" i="2"/>
  <c r="F89" i="2"/>
  <c r="F87" i="2"/>
  <c r="E85" i="2"/>
  <c r="J16" i="2"/>
  <c r="E16" i="2"/>
  <c r="F90" i="2" s="1"/>
  <c r="J15" i="2"/>
  <c r="J10" i="2"/>
  <c r="J136" i="2" s="1"/>
  <c r="L90" i="1"/>
  <c r="AM90" i="1"/>
  <c r="AM89" i="1"/>
  <c r="L89" i="1"/>
  <c r="AM87" i="1"/>
  <c r="L87" i="1"/>
  <c r="L85" i="1"/>
  <c r="L84" i="1"/>
  <c r="BK521" i="2"/>
  <c r="J520" i="2"/>
  <c r="J516" i="2"/>
  <c r="J502" i="2"/>
  <c r="BK471" i="2"/>
  <c r="BK463" i="2"/>
  <c r="J449" i="2"/>
  <c r="BK436" i="2"/>
  <c r="J415" i="2"/>
  <c r="J396" i="2"/>
  <c r="BK362" i="2"/>
  <c r="J350" i="2"/>
  <c r="J337" i="2"/>
  <c r="J322" i="2"/>
  <c r="BK298" i="2"/>
  <c r="J288" i="2"/>
  <c r="BK281" i="2"/>
  <c r="J262" i="2"/>
  <c r="J254" i="2"/>
  <c r="J243" i="2"/>
  <c r="J217" i="2"/>
  <c r="J519" i="2"/>
  <c r="J511" i="2"/>
  <c r="BK491" i="2"/>
  <c r="BK474" i="2"/>
  <c r="J463" i="2"/>
  <c r="BK449" i="2"/>
  <c r="BK431" i="2"/>
  <c r="BK418" i="2"/>
  <c r="BK410" i="2"/>
  <c r="BK390" i="2"/>
  <c r="J362" i="2"/>
  <c r="BK350" i="2"/>
  <c r="BK330" i="2"/>
  <c r="BK313" i="2"/>
  <c r="BK304" i="2"/>
  <c r="J299" i="2"/>
  <c r="J290" i="2"/>
  <c r="J278" i="2"/>
  <c r="BK267" i="2"/>
  <c r="BK253" i="2"/>
  <c r="BK238" i="2"/>
  <c r="BK228" i="2"/>
  <c r="BK216" i="2"/>
  <c r="J202" i="2"/>
  <c r="BK182" i="2"/>
  <c r="BK151" i="2"/>
  <c r="BK514" i="2"/>
  <c r="J491" i="2"/>
  <c r="BK441" i="2"/>
  <c r="J418" i="2"/>
  <c r="J397" i="2"/>
  <c r="BK310" i="2"/>
  <c r="BK282" i="2"/>
  <c r="BK275" i="2"/>
  <c r="BK270" i="2"/>
  <c r="J263" i="2"/>
  <c r="BK245" i="2"/>
  <c r="BK233" i="2"/>
  <c r="BK214" i="2"/>
  <c r="J158" i="2"/>
  <c r="J514" i="2"/>
  <c r="BK469" i="2"/>
  <c r="J454" i="2"/>
  <c r="J422" i="2"/>
  <c r="J390" i="2"/>
  <c r="BK360" i="2"/>
  <c r="J347" i="2"/>
  <c r="BK306" i="2"/>
  <c r="BK301" i="2"/>
  <c r="BK299" i="2"/>
  <c r="BK290" i="2"/>
  <c r="BK277" i="2"/>
  <c r="BK272" i="2"/>
  <c r="BK260" i="2"/>
  <c r="J251" i="2"/>
  <c r="BK239" i="2"/>
  <c r="BK230" i="2"/>
  <c r="BK202" i="2"/>
  <c r="AS94" i="1"/>
  <c r="J522" i="2"/>
  <c r="BK519" i="2"/>
  <c r="J477" i="2"/>
  <c r="J455" i="2"/>
  <c r="BK443" i="2"/>
  <c r="BK432" i="2"/>
  <c r="BK399" i="2"/>
  <c r="J369" i="2"/>
  <c r="J360" i="2"/>
  <c r="BK347" i="2"/>
  <c r="J330" i="2"/>
  <c r="J316" i="2"/>
  <c r="J306" i="2"/>
  <c r="BK292" i="2"/>
  <c r="J283" i="2"/>
  <c r="BK259" i="2"/>
  <c r="J248" i="2"/>
  <c r="BK235" i="2"/>
  <c r="BK205" i="2"/>
  <c r="BK179" i="2"/>
  <c r="J145" i="2"/>
  <c r="BK515" i="2"/>
  <c r="BK499" i="2"/>
  <c r="BK477" i="2"/>
  <c r="J468" i="2"/>
  <c r="BK454" i="2"/>
  <c r="BK445" i="2"/>
  <c r="BK424" i="2"/>
  <c r="BK415" i="2"/>
  <c r="BK396" i="2"/>
  <c r="BK375" i="2"/>
  <c r="BK358" i="2"/>
  <c r="BK337" i="2"/>
  <c r="J325" i="2"/>
  <c r="J310" i="2"/>
  <c r="J303" i="2"/>
  <c r="BK294" i="2"/>
  <c r="BK285" i="2"/>
  <c r="J277" i="2"/>
  <c r="BK265" i="2"/>
  <c r="J258" i="2"/>
  <c r="BK249" i="2"/>
  <c r="J236" i="2"/>
  <c r="J222" i="2"/>
  <c r="BK211" i="2"/>
  <c r="J189" i="2"/>
  <c r="J170" i="2"/>
  <c r="J515" i="2"/>
  <c r="J503" i="2"/>
  <c r="J469" i="2"/>
  <c r="BK422" i="2"/>
  <c r="J399" i="2"/>
  <c r="BK311" i="2"/>
  <c r="BK288" i="2"/>
  <c r="J276" i="2"/>
  <c r="J271" i="2"/>
  <c r="J260" i="2"/>
  <c r="BK240" i="2"/>
  <c r="BK222" i="2"/>
  <c r="J179" i="2"/>
  <c r="J155" i="2"/>
  <c r="BK492" i="2"/>
  <c r="BK465" i="2"/>
  <c r="J438" i="2"/>
  <c r="J420" i="2"/>
  <c r="J381" i="2"/>
  <c r="J358" i="2"/>
  <c r="J340" i="2"/>
  <c r="BK303" i="2"/>
  <c r="J295" i="2"/>
  <c r="J284" i="2"/>
  <c r="J275" i="2"/>
  <c r="BK268" i="2"/>
  <c r="BK256" i="2"/>
  <c r="BK246" i="2"/>
  <c r="BK236" i="2"/>
  <c r="BK219" i="2"/>
  <c r="BK522" i="2"/>
  <c r="BK520" i="2"/>
  <c r="J518" i="2"/>
  <c r="BK513" i="2"/>
  <c r="BK511" i="2"/>
  <c r="J499" i="2"/>
  <c r="J466" i="2"/>
  <c r="J457" i="2"/>
  <c r="BK451" i="2"/>
  <c r="J445" i="2"/>
  <c r="J435" i="2"/>
  <c r="BK428" i="2"/>
  <c r="BK412" i="2"/>
  <c r="BK382" i="2"/>
  <c r="J364" i="2"/>
  <c r="J359" i="2"/>
  <c r="BK351" i="2"/>
  <c r="BK340" i="2"/>
  <c r="J332" i="2"/>
  <c r="BK325" i="2"/>
  <c r="J313" i="2"/>
  <c r="BK305" i="2"/>
  <c r="BK295" i="2"/>
  <c r="J286" i="2"/>
  <c r="BK284" i="2"/>
  <c r="J268" i="2"/>
  <c r="BK261" i="2"/>
  <c r="J246" i="2"/>
  <c r="J228" i="2"/>
  <c r="BK215" i="2"/>
  <c r="BK199" i="2"/>
  <c r="J185" i="2"/>
  <c r="BK155" i="2"/>
  <c r="BK516" i="2"/>
  <c r="BK512" i="2"/>
  <c r="J505" i="2"/>
  <c r="J483" i="2"/>
  <c r="J471" i="2"/>
  <c r="J467" i="2"/>
  <c r="J451" i="2"/>
  <c r="J448" i="2"/>
  <c r="J436" i="2"/>
  <c r="BK426" i="2"/>
  <c r="BK416" i="2"/>
  <c r="BK411" i="2"/>
  <c r="BK397" i="2"/>
  <c r="BK381" i="2"/>
  <c r="BK361" i="2"/>
  <c r="BK357" i="2"/>
  <c r="BK332" i="2"/>
  <c r="BK322" i="2"/>
  <c r="BK312" i="2"/>
  <c r="J308" i="2"/>
  <c r="BK302" i="2"/>
  <c r="J298" i="2"/>
  <c r="J291" i="2"/>
  <c r="J281" i="2"/>
  <c r="BK279" i="2"/>
  <c r="J270" i="2"/>
  <c r="BK266" i="2"/>
  <c r="BK263" i="2"/>
  <c r="J257" i="2"/>
  <c r="J240" i="2"/>
  <c r="J230" i="2"/>
  <c r="BK225" i="2"/>
  <c r="J219" i="2"/>
  <c r="BK208" i="2"/>
  <c r="J199" i="2"/>
  <c r="J182" i="2"/>
  <c r="J164" i="2"/>
  <c r="BK148" i="2"/>
  <c r="J509" i="2"/>
  <c r="BK502" i="2"/>
  <c r="BK455" i="2"/>
  <c r="J431" i="2"/>
  <c r="BK407" i="2"/>
  <c r="J382" i="2"/>
  <c r="J314" i="2"/>
  <c r="BK296" i="2"/>
  <c r="BK287" i="2"/>
  <c r="J279" i="2"/>
  <c r="BK273" i="2"/>
  <c r="J269" i="2"/>
  <c r="J265" i="2"/>
  <c r="J256" i="2"/>
  <c r="BK243" i="2"/>
  <c r="J235" i="2"/>
  <c r="BK217" i="2"/>
  <c r="J212" i="2"/>
  <c r="BK170" i="2"/>
  <c r="BK145" i="2"/>
  <c r="BK503" i="2"/>
  <c r="J476" i="2"/>
  <c r="BK466" i="2"/>
  <c r="J450" i="2"/>
  <c r="J432" i="2"/>
  <c r="J416" i="2"/>
  <c r="J375" i="2"/>
  <c r="BK364" i="2"/>
  <c r="J351" i="2"/>
  <c r="BK342" i="2"/>
  <c r="BK307" i="2"/>
  <c r="J304" i="2"/>
  <c r="J301" i="2"/>
  <c r="BK297" i="2"/>
  <c r="J294" i="2"/>
  <c r="J287" i="2"/>
  <c r="J274" i="2"/>
  <c r="BK271" i="2"/>
  <c r="J261" i="2"/>
  <c r="BK254" i="2"/>
  <c r="J247" i="2"/>
  <c r="J241" i="2"/>
  <c r="J233" i="2"/>
  <c r="J215" i="2"/>
  <c r="J208" i="2"/>
  <c r="BK164" i="2"/>
  <c r="J521" i="2"/>
  <c r="BK517" i="2"/>
  <c r="J512" i="2"/>
  <c r="BK509" i="2"/>
  <c r="BK483" i="2"/>
  <c r="BK467" i="2"/>
  <c r="J465" i="2"/>
  <c r="BK456" i="2"/>
  <c r="BK448" i="2"/>
  <c r="BK438" i="2"/>
  <c r="J424" i="2"/>
  <c r="J410" i="2"/>
  <c r="BK388" i="2"/>
  <c r="BK367" i="2"/>
  <c r="J361" i="2"/>
  <c r="J354" i="2"/>
  <c r="J344" i="2"/>
  <c r="J335" i="2"/>
  <c r="BK328" i="2"/>
  <c r="BK314" i="2"/>
  <c r="J312" i="2"/>
  <c r="J297" i="2"/>
  <c r="BK289" i="2"/>
  <c r="J285" i="2"/>
  <c r="J280" i="2"/>
  <c r="BK264" i="2"/>
  <c r="BK257" i="2"/>
  <c r="J249" i="2"/>
  <c r="BK247" i="2"/>
  <c r="J239" i="2"/>
  <c r="BK220" i="2"/>
  <c r="J211" i="2"/>
  <c r="BK189" i="2"/>
  <c r="J173" i="2"/>
  <c r="BK518" i="2"/>
  <c r="J513" i="2"/>
  <c r="J507" i="2"/>
  <c r="J492" i="2"/>
  <c r="BK476" i="2"/>
  <c r="BK470" i="2"/>
  <c r="BK457" i="2"/>
  <c r="BK450" i="2"/>
  <c r="J441" i="2"/>
  <c r="J428" i="2"/>
  <c r="BK420" i="2"/>
  <c r="J412" i="2"/>
  <c r="BK405" i="2"/>
  <c r="J388" i="2"/>
  <c r="BK369" i="2"/>
  <c r="BK359" i="2"/>
  <c r="BK354" i="2"/>
  <c r="BK335" i="2"/>
  <c r="J328" i="2"/>
  <c r="BK316" i="2"/>
  <c r="J311" i="2"/>
  <c r="J307" i="2"/>
  <c r="J300" i="2"/>
  <c r="J292" i="2"/>
  <c r="J289" i="2"/>
  <c r="BK280" i="2"/>
  <c r="J272" i="2"/>
  <c r="BK269" i="2"/>
  <c r="J264" i="2"/>
  <c r="J259" i="2"/>
  <c r="BK251" i="2"/>
  <c r="BK241" i="2"/>
  <c r="J231" i="2"/>
  <c r="J220" i="2"/>
  <c r="BK212" i="2"/>
  <c r="J205" i="2"/>
  <c r="BK185" i="2"/>
  <c r="BK173" i="2"/>
  <c r="BK158" i="2"/>
  <c r="J517" i="2"/>
  <c r="BK507" i="2"/>
  <c r="J470" i="2"/>
  <c r="BK468" i="2"/>
  <c r="BK435" i="2"/>
  <c r="J411" i="2"/>
  <c r="J405" i="2"/>
  <c r="J342" i="2"/>
  <c r="BK283" i="2"/>
  <c r="BK278" i="2"/>
  <c r="BK274" i="2"/>
  <c r="J267" i="2"/>
  <c r="BK262" i="2"/>
  <c r="J253" i="2"/>
  <c r="J238" i="2"/>
  <c r="J225" i="2"/>
  <c r="J216" i="2"/>
  <c r="J176" i="2"/>
  <c r="J151" i="2"/>
  <c r="BK505" i="2"/>
  <c r="J474" i="2"/>
  <c r="J456" i="2"/>
  <c r="J443" i="2"/>
  <c r="J426" i="2"/>
  <c r="J407" i="2"/>
  <c r="J367" i="2"/>
  <c r="J357" i="2"/>
  <c r="BK344" i="2"/>
  <c r="BK308" i="2"/>
  <c r="J305" i="2"/>
  <c r="J302" i="2"/>
  <c r="BK300" i="2"/>
  <c r="J296" i="2"/>
  <c r="BK291" i="2"/>
  <c r="BK286" i="2"/>
  <c r="J282" i="2"/>
  <c r="BK276" i="2"/>
  <c r="J273" i="2"/>
  <c r="J266" i="2"/>
  <c r="BK258" i="2"/>
  <c r="BK248" i="2"/>
  <c r="J245" i="2"/>
  <c r="BK231" i="2"/>
  <c r="J214" i="2"/>
  <c r="BK176" i="2"/>
  <c r="J148" i="2"/>
  <c r="P504" i="2" l="1"/>
  <c r="T504" i="2"/>
  <c r="R504" i="2"/>
  <c r="BK144" i="2"/>
  <c r="T144" i="2"/>
  <c r="T154" i="2"/>
  <c r="T188" i="2"/>
  <c r="T213" i="2"/>
  <c r="P224" i="2"/>
  <c r="P234" i="2"/>
  <c r="BK237" i="2"/>
  <c r="J237" i="2" s="1"/>
  <c r="J104" i="2" s="1"/>
  <c r="BK244" i="2"/>
  <c r="J244" i="2"/>
  <c r="J106" i="2" s="1"/>
  <c r="T244" i="2"/>
  <c r="T250" i="2"/>
  <c r="R255" i="2"/>
  <c r="P293" i="2"/>
  <c r="P309" i="2"/>
  <c r="T309" i="2"/>
  <c r="BK331" i="2"/>
  <c r="J331" i="2" s="1"/>
  <c r="J112" i="2" s="1"/>
  <c r="P343" i="2"/>
  <c r="BK363" i="2"/>
  <c r="J363" i="2" s="1"/>
  <c r="J114" i="2" s="1"/>
  <c r="P363" i="2"/>
  <c r="T363" i="2"/>
  <c r="T368" i="2"/>
  <c r="BK427" i="2"/>
  <c r="J427" i="2" s="1"/>
  <c r="J117" i="2" s="1"/>
  <c r="R144" i="2"/>
  <c r="R143" i="2" s="1"/>
  <c r="R154" i="2"/>
  <c r="R188" i="2"/>
  <c r="R213" i="2"/>
  <c r="T224" i="2"/>
  <c r="T234" i="2"/>
  <c r="P237" i="2"/>
  <c r="R244" i="2"/>
  <c r="BK255" i="2"/>
  <c r="J255" i="2" s="1"/>
  <c r="J108" i="2" s="1"/>
  <c r="BK293" i="2"/>
  <c r="J293" i="2"/>
  <c r="J109" i="2" s="1"/>
  <c r="BK309" i="2"/>
  <c r="J309" i="2" s="1"/>
  <c r="J110" i="2" s="1"/>
  <c r="BK315" i="2"/>
  <c r="J315" i="2"/>
  <c r="J111" i="2" s="1"/>
  <c r="T315" i="2"/>
  <c r="R331" i="2"/>
  <c r="R343" i="2"/>
  <c r="BK368" i="2"/>
  <c r="J368" i="2" s="1"/>
  <c r="J115" i="2" s="1"/>
  <c r="BK406" i="2"/>
  <c r="J406" i="2" s="1"/>
  <c r="J116" i="2" s="1"/>
  <c r="R427" i="2"/>
  <c r="BK154" i="2"/>
  <c r="J154" i="2" s="1"/>
  <c r="J97" i="2" s="1"/>
  <c r="BK188" i="2"/>
  <c r="J188" i="2"/>
  <c r="J98" i="2" s="1"/>
  <c r="BK213" i="2"/>
  <c r="J213" i="2" s="1"/>
  <c r="J99" i="2" s="1"/>
  <c r="BK224" i="2"/>
  <c r="J224" i="2" s="1"/>
  <c r="J102" i="2" s="1"/>
  <c r="BK234" i="2"/>
  <c r="J234" i="2" s="1"/>
  <c r="J103" i="2" s="1"/>
  <c r="R237" i="2"/>
  <c r="BK250" i="2"/>
  <c r="J250" i="2"/>
  <c r="J107" i="2"/>
  <c r="R250" i="2"/>
  <c r="T255" i="2"/>
  <c r="T293" i="2"/>
  <c r="P315" i="2"/>
  <c r="BK343" i="2"/>
  <c r="J343" i="2" s="1"/>
  <c r="J113" i="2" s="1"/>
  <c r="P368" i="2"/>
  <c r="P406" i="2"/>
  <c r="T406" i="2"/>
  <c r="T427" i="2"/>
  <c r="P444" i="2"/>
  <c r="T444" i="2"/>
  <c r="BK475" i="2"/>
  <c r="J475" i="2" s="1"/>
  <c r="J119" i="2" s="1"/>
  <c r="T475" i="2"/>
  <c r="P498" i="2"/>
  <c r="T498" i="2"/>
  <c r="P510" i="2"/>
  <c r="R510" i="2"/>
  <c r="P144" i="2"/>
  <c r="P154" i="2"/>
  <c r="P188" i="2"/>
  <c r="P213" i="2"/>
  <c r="R224" i="2"/>
  <c r="R234" i="2"/>
  <c r="T237" i="2"/>
  <c r="P244" i="2"/>
  <c r="P250" i="2"/>
  <c r="P255" i="2"/>
  <c r="R293" i="2"/>
  <c r="R309" i="2"/>
  <c r="R315" i="2"/>
  <c r="P331" i="2"/>
  <c r="T331" i="2"/>
  <c r="T343" i="2"/>
  <c r="R363" i="2"/>
  <c r="R368" i="2"/>
  <c r="R406" i="2"/>
  <c r="P427" i="2"/>
  <c r="BK444" i="2"/>
  <c r="J444" i="2" s="1"/>
  <c r="J118" i="2" s="1"/>
  <c r="R444" i="2"/>
  <c r="P475" i="2"/>
  <c r="R475" i="2"/>
  <c r="BK498" i="2"/>
  <c r="J498" i="2" s="1"/>
  <c r="J120" i="2" s="1"/>
  <c r="R498" i="2"/>
  <c r="BK510" i="2"/>
  <c r="J510" i="2" s="1"/>
  <c r="J124" i="2" s="1"/>
  <c r="T510" i="2"/>
  <c r="BK221" i="2"/>
  <c r="J221" i="2" s="1"/>
  <c r="J100" i="2" s="1"/>
  <c r="BK242" i="2"/>
  <c r="J242" i="2"/>
  <c r="J105" i="2" s="1"/>
  <c r="BK506" i="2"/>
  <c r="J506" i="2"/>
  <c r="J122" i="2" s="1"/>
  <c r="BK508" i="2"/>
  <c r="J508" i="2" s="1"/>
  <c r="J123" i="2" s="1"/>
  <c r="J87" i="2"/>
  <c r="F139" i="2"/>
  <c r="BE148" i="2"/>
  <c r="BE155" i="2"/>
  <c r="BE158" i="2"/>
  <c r="BE164" i="2"/>
  <c r="BE182" i="2"/>
  <c r="BE185" i="2"/>
  <c r="BE189" i="2"/>
  <c r="BE202" i="2"/>
  <c r="BE212" i="2"/>
  <c r="BE215" i="2"/>
  <c r="BE217" i="2"/>
  <c r="BE228" i="2"/>
  <c r="BE233" i="2"/>
  <c r="BE235" i="2"/>
  <c r="BE238" i="2"/>
  <c r="BE251" i="2"/>
  <c r="BE258" i="2"/>
  <c r="BE263" i="2"/>
  <c r="BE264" i="2"/>
  <c r="BE265" i="2"/>
  <c r="BE268" i="2"/>
  <c r="BE273" i="2"/>
  <c r="BE284" i="2"/>
  <c r="BE288" i="2"/>
  <c r="BE289" i="2"/>
  <c r="BE291" i="2"/>
  <c r="BE292" i="2"/>
  <c r="BE299" i="2"/>
  <c r="BE300" i="2"/>
  <c r="BE301" i="2"/>
  <c r="BE311" i="2"/>
  <c r="BE328" i="2"/>
  <c r="BE337" i="2"/>
  <c r="BE354" i="2"/>
  <c r="BE359" i="2"/>
  <c r="BE361" i="2"/>
  <c r="BE369" i="2"/>
  <c r="BE388" i="2"/>
  <c r="BE399" i="2"/>
  <c r="BE405" i="2"/>
  <c r="BE411" i="2"/>
  <c r="BE418" i="2"/>
  <c r="BE428" i="2"/>
  <c r="BE431" i="2"/>
  <c r="BE436" i="2"/>
  <c r="BE441" i="2"/>
  <c r="BE449" i="2"/>
  <c r="BE451" i="2"/>
  <c r="BE471" i="2"/>
  <c r="BE491" i="2"/>
  <c r="BE507" i="2"/>
  <c r="BE173" i="2"/>
  <c r="BE199" i="2"/>
  <c r="BE205" i="2"/>
  <c r="BE211" i="2"/>
  <c r="BE219" i="2"/>
  <c r="BE230" i="2"/>
  <c r="BE236" i="2"/>
  <c r="BE239" i="2"/>
  <c r="BE249" i="2"/>
  <c r="BE257" i="2"/>
  <c r="BE259" i="2"/>
  <c r="BE261" i="2"/>
  <c r="BE266" i="2"/>
  <c r="BE272" i="2"/>
  <c r="BE277" i="2"/>
  <c r="BE280" i="2"/>
  <c r="BE286" i="2"/>
  <c r="BE290" i="2"/>
  <c r="BE294" i="2"/>
  <c r="BE295" i="2"/>
  <c r="BE298" i="2"/>
  <c r="BE312" i="2"/>
  <c r="BE316" i="2"/>
  <c r="BE325" i="2"/>
  <c r="BE330" i="2"/>
  <c r="BE335" i="2"/>
  <c r="BE340" i="2"/>
  <c r="BE347" i="2"/>
  <c r="BE351" i="2"/>
  <c r="BE375" i="2"/>
  <c r="BE415" i="2"/>
  <c r="BE424" i="2"/>
  <c r="BE438" i="2"/>
  <c r="BE443" i="2"/>
  <c r="BE450" i="2"/>
  <c r="BE454" i="2"/>
  <c r="BE457" i="2"/>
  <c r="BE465" i="2"/>
  <c r="BE467" i="2"/>
  <c r="BE477" i="2"/>
  <c r="BE483" i="2"/>
  <c r="BE499" i="2"/>
  <c r="BE511" i="2"/>
  <c r="BE145" i="2"/>
  <c r="BE151" i="2"/>
  <c r="BE176" i="2"/>
  <c r="BE179" i="2"/>
  <c r="BE214" i="2"/>
  <c r="BE220" i="2"/>
  <c r="BE222" i="2"/>
  <c r="BE231" i="2"/>
  <c r="BE241" i="2"/>
  <c r="BE243" i="2"/>
  <c r="BE246" i="2"/>
  <c r="BE247" i="2"/>
  <c r="BE248" i="2"/>
  <c r="BE254" i="2"/>
  <c r="BE262" i="2"/>
  <c r="BE271" i="2"/>
  <c r="BE276" i="2"/>
  <c r="BE278" i="2"/>
  <c r="BE281" i="2"/>
  <c r="BE283" i="2"/>
  <c r="BE285" i="2"/>
  <c r="BE287" i="2"/>
  <c r="BE296" i="2"/>
  <c r="BE297" i="2"/>
  <c r="BE302" i="2"/>
  <c r="BE303" i="2"/>
  <c r="BE305" i="2"/>
  <c r="BE314" i="2"/>
  <c r="BE332" i="2"/>
  <c r="BE342" i="2"/>
  <c r="BE358" i="2"/>
  <c r="BE360" i="2"/>
  <c r="BE362" i="2"/>
  <c r="BE367" i="2"/>
  <c r="BE381" i="2"/>
  <c r="BE390" i="2"/>
  <c r="BE396" i="2"/>
  <c r="BE397" i="2"/>
  <c r="BE407" i="2"/>
  <c r="BE410" i="2"/>
  <c r="BE412" i="2"/>
  <c r="BE416" i="2"/>
  <c r="BE420" i="2"/>
  <c r="BE432" i="2"/>
  <c r="BE448" i="2"/>
  <c r="BE456" i="2"/>
  <c r="BE463" i="2"/>
  <c r="BE469" i="2"/>
  <c r="BE474" i="2"/>
  <c r="BE492" i="2"/>
  <c r="BE502" i="2"/>
  <c r="BE513" i="2"/>
  <c r="BE514" i="2"/>
  <c r="BE515" i="2"/>
  <c r="BE516" i="2"/>
  <c r="BE517" i="2"/>
  <c r="BE518" i="2"/>
  <c r="BE170" i="2"/>
  <c r="BE208" i="2"/>
  <c r="BE216" i="2"/>
  <c r="BE225" i="2"/>
  <c r="BE240" i="2"/>
  <c r="BE245" i="2"/>
  <c r="BE253" i="2"/>
  <c r="BE256" i="2"/>
  <c r="BE260" i="2"/>
  <c r="BE267" i="2"/>
  <c r="BE269" i="2"/>
  <c r="BE270" i="2"/>
  <c r="BE274" i="2"/>
  <c r="BE275" i="2"/>
  <c r="BE279" i="2"/>
  <c r="BE282" i="2"/>
  <c r="BE304" i="2"/>
  <c r="BE306" i="2"/>
  <c r="BE307" i="2"/>
  <c r="BE308" i="2"/>
  <c r="BE310" i="2"/>
  <c r="BE313" i="2"/>
  <c r="BE322" i="2"/>
  <c r="BE344" i="2"/>
  <c r="BE350" i="2"/>
  <c r="BE357" i="2"/>
  <c r="BE364" i="2"/>
  <c r="BE382" i="2"/>
  <c r="BE422" i="2"/>
  <c r="BE426" i="2"/>
  <c r="BE435" i="2"/>
  <c r="BE445" i="2"/>
  <c r="BE455" i="2"/>
  <c r="BE466" i="2"/>
  <c r="BE468" i="2"/>
  <c r="BE470" i="2"/>
  <c r="BE476" i="2"/>
  <c r="BE503" i="2"/>
  <c r="BE505" i="2"/>
  <c r="BE509" i="2"/>
  <c r="BE512" i="2"/>
  <c r="BE519" i="2"/>
  <c r="BE520" i="2"/>
  <c r="BE521" i="2"/>
  <c r="BE522" i="2"/>
  <c r="J32" i="2"/>
  <c r="AW95" i="1" s="1"/>
  <c r="F34" i="2"/>
  <c r="BC95" i="1" s="1"/>
  <c r="BC94" i="1" s="1"/>
  <c r="W32" i="1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W30" i="1" s="1"/>
  <c r="BK504" i="2" l="1"/>
  <c r="J504" i="2" s="1"/>
  <c r="J121" i="2" s="1"/>
  <c r="R223" i="2"/>
  <c r="R142" i="2"/>
  <c r="P143" i="2"/>
  <c r="T223" i="2"/>
  <c r="T143" i="2"/>
  <c r="T142" i="2"/>
  <c r="P223" i="2"/>
  <c r="BK143" i="2"/>
  <c r="J143" i="2"/>
  <c r="J95" i="2"/>
  <c r="J144" i="2"/>
  <c r="J96" i="2" s="1"/>
  <c r="BK223" i="2"/>
  <c r="J223" i="2"/>
  <c r="J101" i="2"/>
  <c r="AW94" i="1"/>
  <c r="AK30" i="1" s="1"/>
  <c r="F31" i="2"/>
  <c r="AZ95" i="1" s="1"/>
  <c r="AZ94" i="1" s="1"/>
  <c r="AV94" i="1" s="1"/>
  <c r="AK29" i="1" s="1"/>
  <c r="AY94" i="1"/>
  <c r="J31" i="2"/>
  <c r="AV95" i="1" s="1"/>
  <c r="AT95" i="1" s="1"/>
  <c r="AX94" i="1"/>
  <c r="P142" i="2" l="1"/>
  <c r="AU95" i="1"/>
  <c r="BK142" i="2"/>
  <c r="J142" i="2"/>
  <c r="J94" i="2"/>
  <c r="W29" i="1"/>
  <c r="AU94" i="1"/>
  <c r="AT94" i="1"/>
  <c r="J28" i="2" l="1"/>
  <c r="AG95" i="1"/>
  <c r="AG94" i="1"/>
  <c r="AK26" i="1"/>
  <c r="AK35" i="1"/>
  <c r="J37" i="2" l="1"/>
  <c r="AN95" i="1"/>
  <c r="AN94" i="1"/>
</calcChain>
</file>

<file path=xl/sharedStrings.xml><?xml version="1.0" encoding="utf-8"?>
<sst xmlns="http://schemas.openxmlformats.org/spreadsheetml/2006/main" count="4870" uniqueCount="1057">
  <si>
    <t>Export Komplet</t>
  </si>
  <si>
    <t/>
  </si>
  <si>
    <t>2.0</t>
  </si>
  <si>
    <t>ZAMOK</t>
  </si>
  <si>
    <t>False</t>
  </si>
  <si>
    <t>{85ab5f87-e415-4d44-ad6e-9a887a5f3475}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</si>
  <si>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</si>
  <si>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</si>
  <si>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</si>
  <si>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</si>
  <si>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</si>
  <si>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</si>
  <si>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</si>
  <si>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</si>
  <si>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LS2021-081-23/2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</si>
  <si>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</si>
  <si>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</si>
  <si>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Pionýrů Sokolov - odborné učebny a chodba</t>
  </si>
  <si>
    <t>KSO:</t>
  </si>
  <si>
    <t>CC-CZ:</t>
  </si>
  <si>
    <t>Místo:</t>
  </si>
  <si>
    <t>Sokolov</t>
  </si>
  <si>
    <t>Datum:</t>
  </si>
  <si>
    <t>25. 10. 2023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</si>
  <si>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</si>
  <si>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</si>
  <si>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</si>
  <si>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</si>
  <si>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</si>
  <si>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</si>
  <si>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</si>
  <si>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</si>
  <si>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</si>
  <si>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</si>
  <si>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</si>
  <si>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</si>
  <si>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</si>
  <si>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</si>
  <si>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</si>
  <si>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</si>
  <si>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</si>
  <si>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</si>
  <si>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</si>
  <si>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</si>
  <si>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</si>
  <si>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</si>
  <si>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</si>
  <si>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</si>
  <si>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</si>
  <si>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</si>
  <si>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</si>
  <si>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</si>
  <si>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</si>
  <si>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</si>
  <si>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</si>
  <si>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</si>
  <si>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</si>
  <si>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</si>
  <si>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</si>
  <si>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</si>
  <si>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</si>
  <si>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</si>
  <si>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</si>
  <si>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</si>
  <si>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</si>
  <si>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</si>
  <si>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</si>
  <si>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</si>
  <si>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</si>
  <si>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</si>
  <si>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</si>
  <si>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</si>
  <si>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</si>
  <si>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</si>
  <si>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</si>
  <si>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</si>
  <si>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</si>
  <si>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</si>
  <si>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</si>
  <si>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</si>
  <si>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</si>
  <si>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</si>
  <si>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</si>
  <si>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</si>
  <si>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</si>
  <si>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</si>
  <si>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</si>
  <si>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</si>
  <si>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</si>
  <si>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</si>
  <si>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</si>
  <si>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</si>
  <si>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</si>
  <si>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</si>
  <si>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</si>
  <si>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</si>
  <si>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</si>
  <si>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</si>
  <si>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</si>
  <si>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</si>
  <si>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</si>
  <si>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</si>
  <si>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</si>
  <si>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</si>
  <si>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</si>
  <si>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</si>
  <si>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VRN elektro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</si>
  <si>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</si>
  <si>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</si>
  <si>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</si>
  <si>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</si>
  <si>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</si>
  <si>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</si>
  <si>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</si>
  <si>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</si>
  <si>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</si>
  <si>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</si>
  <si>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</si>
  <si>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</si>
  <si>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</si>
  <si>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</si>
  <si>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</si>
  <si>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</si>
  <si>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</si>
  <si>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</si>
  <si>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</si>
  <si>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</si>
  <si>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</si>
  <si>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</si>
  <si>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</si>
  <si>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</si>
  <si>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</si>
  <si>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</si>
  <si>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</si>
  <si>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</si>
  <si>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</si>
  <si>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</si>
  <si>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</si>
  <si>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</si>
  <si>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317142428</t>
  </si>
  <si>
    <t>Překlad nenosný pórobetonový š 100 mm v do 250 mm na tenkovrstvou maltu dl přes 2000 do 2500 mm</t>
  </si>
  <si>
    <t>kus</t>
  </si>
  <si>
    <t>4</t>
  </si>
  <si>
    <t>-823464172</t>
  </si>
  <si>
    <t>VV</t>
  </si>
  <si>
    <t>bezbariérový vstup</t>
  </si>
  <si>
    <t>342272245</t>
  </si>
  <si>
    <t>Příčka z pórobetonových hladkých tvárnic na tenkovrstvou maltu tl 150 mm</t>
  </si>
  <si>
    <t>m2</t>
  </si>
  <si>
    <t>-990328049</t>
  </si>
  <si>
    <t>(3*3,48)-(2,2*2,4)</t>
  </si>
  <si>
    <t>342291121</t>
  </si>
  <si>
    <t>Ukotvení příček k cihelným konstrukcím plochými kotvami</t>
  </si>
  <si>
    <t>m</t>
  </si>
  <si>
    <t>1357691734</t>
  </si>
  <si>
    <t>(2*3,48)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</si>
  <si>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</si>
  <si>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</si>
  <si>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</si>
  <si>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</si>
  <si>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1758100204</t>
  </si>
  <si>
    <t>((3*3,48)-(2,2*2,4))*2</t>
  </si>
  <si>
    <t>5</t>
  </si>
  <si>
    <t>612321131</t>
  </si>
  <si>
    <t>Potažení vnitřních stěn vápenocementovým štukem tloušťky do 3 mm</t>
  </si>
  <si>
    <t>-1054140330</t>
  </si>
  <si>
    <t>učebny</t>
  </si>
  <si>
    <t>(34,08+32,85)*3,19</t>
  </si>
  <si>
    <t>Součet</t>
  </si>
  <si>
    <t>619991011</t>
  </si>
  <si>
    <t>Obalení konstrukcí a prvků fólií přilepenou lepící páskou</t>
  </si>
  <si>
    <t>752158305</t>
  </si>
  <si>
    <t>okna</t>
  </si>
  <si>
    <t>(2,225*2,15*6)</t>
  </si>
  <si>
    <t>parapety</t>
  </si>
  <si>
    <t>(2,225*0,3*6)</t>
  </si>
  <si>
    <t>7</t>
  </si>
  <si>
    <t>619995001</t>
  </si>
  <si>
    <t>Začištění omítek kolem oken, dveří, podlah nebo obkladů</t>
  </si>
  <si>
    <t>927444292</t>
  </si>
  <si>
    <t>kolem soklů</t>
  </si>
  <si>
    <t>28,15</t>
  </si>
  <si>
    <t>8</t>
  </si>
  <si>
    <t>631312131</t>
  </si>
  <si>
    <t>Doplnění dosavadních mazanin betonem prostým plochy do 4 m2 tloušťky přes 80 mm</t>
  </si>
  <si>
    <t>m3</t>
  </si>
  <si>
    <t>-1964226305</t>
  </si>
  <si>
    <t>1,55*1,2*0,15</t>
  </si>
  <si>
    <t>9</t>
  </si>
  <si>
    <t>631351101</t>
  </si>
  <si>
    <t>Zřízení bednění rýh a hran v podlahách</t>
  </si>
  <si>
    <t>845338526</t>
  </si>
  <si>
    <t>1,2*0,15*2</t>
  </si>
  <si>
    <t>10</t>
  </si>
  <si>
    <t>632481215</t>
  </si>
  <si>
    <t>Separační vrstva z geotextilie 300 g/m2</t>
  </si>
  <si>
    <t>12986762</t>
  </si>
  <si>
    <t>stupínek</t>
  </si>
  <si>
    <t>2,1*4,1*2</t>
  </si>
  <si>
    <t>11</t>
  </si>
  <si>
    <t>642944121</t>
  </si>
  <si>
    <t>Osazování ocelových zárubní dodatečné pl do 2,5 m2</t>
  </si>
  <si>
    <t>-2049387123</t>
  </si>
  <si>
    <t>12</t>
  </si>
  <si>
    <t>M</t>
  </si>
  <si>
    <t>55331483</t>
  </si>
  <si>
    <t>zárubeň jednokřídlá ocelová pro zdění tl stěny 75-100mm rozměru 900/1970, 2100mm</t>
  </si>
  <si>
    <t>1848069813</t>
  </si>
  <si>
    <t>Ostatní konstrukce a práce, bourání</t>
  </si>
  <si>
    <t>13</t>
  </si>
  <si>
    <t>952901111</t>
  </si>
  <si>
    <t>Vyčištění budov bytové a občanské výstavby při výšce podlaží do 4 m</t>
  </si>
  <si>
    <t>-1840893842</t>
  </si>
  <si>
    <t xml:space="preserve">chodba </t>
  </si>
  <si>
    <t>18,8</t>
  </si>
  <si>
    <t>učebna jazyků</t>
  </si>
  <si>
    <t>58,13</t>
  </si>
  <si>
    <t>učebna fyziky</t>
  </si>
  <si>
    <t>61,81</t>
  </si>
  <si>
    <t>21,6</t>
  </si>
  <si>
    <t>14</t>
  </si>
  <si>
    <t>963023712</t>
  </si>
  <si>
    <t>Vybourání schodišťových stupňů ze zdi cihelné oboustranně</t>
  </si>
  <si>
    <t>2103668074</t>
  </si>
  <si>
    <t>2,2</t>
  </si>
  <si>
    <t>965046111</t>
  </si>
  <si>
    <t>Broušení stávajících betonových podlah úběr do 3 mm</t>
  </si>
  <si>
    <t>717716704</t>
  </si>
  <si>
    <t>chodba</t>
  </si>
  <si>
    <t>18</t>
  </si>
  <si>
    <t>16</t>
  </si>
  <si>
    <t>968072455</t>
  </si>
  <si>
    <t>Vybourání kovových dveřních zárubní pl do 2 m2</t>
  </si>
  <si>
    <t>-418282339</t>
  </si>
  <si>
    <t>dveře do učeben</t>
  </si>
  <si>
    <t>0,9*2*2</t>
  </si>
  <si>
    <t>17</t>
  </si>
  <si>
    <t>978013141</t>
  </si>
  <si>
    <t>Otlučení (osekání) vnitřní vápenné nebo vápenocementové omítky stěn v rozsahu přes 10 do 30 %</t>
  </si>
  <si>
    <t>-1726807313</t>
  </si>
  <si>
    <t>učebny a chodba</t>
  </si>
  <si>
    <t>(34,08*3,3)+(32,85*3,3)+(18,8*3,3)</t>
  </si>
  <si>
    <t>988000001R</t>
  </si>
  <si>
    <t>Stavební přípomoce k ZTI a elektro</t>
  </si>
  <si>
    <t>HZS</t>
  </si>
  <si>
    <t>2083836735</t>
  </si>
  <si>
    <t>19</t>
  </si>
  <si>
    <t>988000002R</t>
  </si>
  <si>
    <t>Demontáže ZTI</t>
  </si>
  <si>
    <t>858932179</t>
  </si>
  <si>
    <t>997</t>
  </si>
  <si>
    <t>Přesun sutě</t>
  </si>
  <si>
    <t>20</t>
  </si>
  <si>
    <t>997002611</t>
  </si>
  <si>
    <t>Nakládání suti a vybouraných hmot</t>
  </si>
  <si>
    <t>t</t>
  </si>
  <si>
    <t>817448526</t>
  </si>
  <si>
    <t>997013151</t>
  </si>
  <si>
    <t>Vnitrostaveništní doprava suti a vybouraných hmot pro budovy v do 6 m s omezením mechanizace</t>
  </si>
  <si>
    <t>-1688089181</t>
  </si>
  <si>
    <t>22</t>
  </si>
  <si>
    <t>997013501</t>
  </si>
  <si>
    <t>Odvoz suti a vybouraných hmot na skládku nebo meziskládku do 1 km se složením</t>
  </si>
  <si>
    <t>311074094</t>
  </si>
  <si>
    <t>23</t>
  </si>
  <si>
    <t>997013509</t>
  </si>
  <si>
    <t>Příplatek k odvozu suti a vybouraných hmot na skládku ZKD 1 km přes 1 km</t>
  </si>
  <si>
    <t>-1510330931</t>
  </si>
  <si>
    <t>8,195*12 "Přepočtené koeficientem množství</t>
  </si>
  <si>
    <t>24</t>
  </si>
  <si>
    <t>997013609</t>
  </si>
  <si>
    <t>Poplatek za uložení na skládce (skládkovné) stavebního odpadu ze směsí nebo oddělených frakcí betonu, cihel a keramických výrobků kód odpadu 17 01 07</t>
  </si>
  <si>
    <t>-803481039</t>
  </si>
  <si>
    <t>25</t>
  </si>
  <si>
    <t>997013631</t>
  </si>
  <si>
    <t>Poplatek za uložení na skládce (skládkovné) stavebního odpadu směsného kód odpadu 17 09 04</t>
  </si>
  <si>
    <t>2086438350</t>
  </si>
  <si>
    <t>998</t>
  </si>
  <si>
    <t>Přesun hmot</t>
  </si>
  <si>
    <t>26</t>
  </si>
  <si>
    <t>998011002</t>
  </si>
  <si>
    <t>Přesun hmot pro budovy zděné v přes 6 do 12 m</t>
  </si>
  <si>
    <t>248139523</t>
  </si>
  <si>
    <t>PSV</t>
  </si>
  <si>
    <t>Práce a dodávky PSV</t>
  </si>
  <si>
    <t>711</t>
  </si>
  <si>
    <t>Izolace proti vodě, vlhkosti a plynům</t>
  </si>
  <si>
    <t>27</t>
  </si>
  <si>
    <t>711111001</t>
  </si>
  <si>
    <t>Provedení izolace proti zemní vlhkosti vodorovné za studena nátěrem penetračním</t>
  </si>
  <si>
    <t>-1284990416</t>
  </si>
  <si>
    <t>doplnění izolace 30%</t>
  </si>
  <si>
    <t>(61,81+58,13)*0,3</t>
  </si>
  <si>
    <t>28</t>
  </si>
  <si>
    <t>11163150</t>
  </si>
  <si>
    <t>lak penetrační asfaltový</t>
  </si>
  <si>
    <t>32</t>
  </si>
  <si>
    <t>-1130033612</t>
  </si>
  <si>
    <t>35,982*0,00033 "Přepočtené koeficientem množství</t>
  </si>
  <si>
    <t>29</t>
  </si>
  <si>
    <t>711141559</t>
  </si>
  <si>
    <t>Provedení izolace proti zemní vlhkosti pásy přitavením vodorovné NAIP</t>
  </si>
  <si>
    <t>1179767586</t>
  </si>
  <si>
    <t>30</t>
  </si>
  <si>
    <t>62832001</t>
  </si>
  <si>
    <t>pás asfaltový natavitelný oxidovaný tl 3,5mm typu V60 S35 s vložkou ze skleněné rohože, s jemnozrnným minerálním posypem</t>
  </si>
  <si>
    <t>1610729058</t>
  </si>
  <si>
    <t>35,982*1,1655 "Přepočtené koeficientem množství</t>
  </si>
  <si>
    <t>31</t>
  </si>
  <si>
    <t>998711102</t>
  </si>
  <si>
    <t>Přesun hmot tonážní pro izolace proti vodě, vlhkosti a plynům v objektech v přes 6 do 12 m</t>
  </si>
  <si>
    <t>874397541</t>
  </si>
  <si>
    <t>721</t>
  </si>
  <si>
    <t>Zdravotechnika - vnitřní kanalizace</t>
  </si>
  <si>
    <t>721174043</t>
  </si>
  <si>
    <t>Potrubí kanalizační z PP připojovací DN 50</t>
  </si>
  <si>
    <t>797727571</t>
  </si>
  <si>
    <t>33</t>
  </si>
  <si>
    <t>998721102</t>
  </si>
  <si>
    <t>Přesun hmot tonážní pro vnitřní kanalizace v objektech v přes 6 do 12 m</t>
  </si>
  <si>
    <t>-2115587971</t>
  </si>
  <si>
    <t>722</t>
  </si>
  <si>
    <t>Zdravotechnika - vnitřní vodovod</t>
  </si>
  <si>
    <t>34</t>
  </si>
  <si>
    <t>722174002</t>
  </si>
  <si>
    <t>Potrubí vodovodní plastové PPR svar polyfúze PN 16 D 20x2,8 mm</t>
  </si>
  <si>
    <t>-352330274</t>
  </si>
  <si>
    <t>35</t>
  </si>
  <si>
    <t>722181113</t>
  </si>
  <si>
    <t>Ochrana vodovodního potrubí plstěnými pásy DN do 25 mm</t>
  </si>
  <si>
    <t>501586253</t>
  </si>
  <si>
    <t>36</t>
  </si>
  <si>
    <t>722232045</t>
  </si>
  <si>
    <t>Kohout kulový přímý G 1" PN 42 do 185°C vnitřní závit</t>
  </si>
  <si>
    <t>2133368719</t>
  </si>
  <si>
    <t>37</t>
  </si>
  <si>
    <t>998722102</t>
  </si>
  <si>
    <t>Přesun hmot tonážní pro vnitřní vodovod v objektech v přes 6 do 12 m</t>
  </si>
  <si>
    <t>1191809418</t>
  </si>
  <si>
    <t>723</t>
  </si>
  <si>
    <t>Zdravotechnika - vnitřní plynovod</t>
  </si>
  <si>
    <t>38</t>
  </si>
  <si>
    <t>723234353R</t>
  </si>
  <si>
    <t>Skříňka HUP 600x600x300 uzamykatelná D+M včetně začištění</t>
  </si>
  <si>
    <t>-1698875603</t>
  </si>
  <si>
    <t>725</t>
  </si>
  <si>
    <t>Zdravotechnika - zařizovací předměty</t>
  </si>
  <si>
    <t>39</t>
  </si>
  <si>
    <t>725211602</t>
  </si>
  <si>
    <t>Umyvadlo keramické bílé šířky 550 mm bez krytu na sifon připevněné na stěnu šrouby</t>
  </si>
  <si>
    <t>soubor</t>
  </si>
  <si>
    <t>102654367</t>
  </si>
  <si>
    <t>40</t>
  </si>
  <si>
    <t>725291511</t>
  </si>
  <si>
    <t>Doplňky zařízení koupelen a záchodů plastové dávkovač tekutého mýdla na 350 ml</t>
  </si>
  <si>
    <t>-877213324</t>
  </si>
  <si>
    <t>41</t>
  </si>
  <si>
    <t>725813111</t>
  </si>
  <si>
    <t>Ventil rohový bez připojovací trubičky nebo flexi hadičky G 1/2"</t>
  </si>
  <si>
    <t>-687443732</t>
  </si>
  <si>
    <t>42</t>
  </si>
  <si>
    <t>725822611</t>
  </si>
  <si>
    <t>Baterie umyvadlová stojánková páková bez výpusti</t>
  </si>
  <si>
    <t>50005560</t>
  </si>
  <si>
    <t>43</t>
  </si>
  <si>
    <t>998725102</t>
  </si>
  <si>
    <t>Přesun hmot tonážní pro zařizovací předměty v objektech v přes 6 do 12 m</t>
  </si>
  <si>
    <t>-739521173</t>
  </si>
  <si>
    <t>735</t>
  </si>
  <si>
    <t>Ústřední vytápění - otopná tělesa</t>
  </si>
  <si>
    <t>44</t>
  </si>
  <si>
    <t>735111810</t>
  </si>
  <si>
    <t>Demontáž otopného tělesa litinového článkového</t>
  </si>
  <si>
    <t>1139705960</t>
  </si>
  <si>
    <t>(1,6*0,8*6)</t>
  </si>
  <si>
    <t>45</t>
  </si>
  <si>
    <t>735119140</t>
  </si>
  <si>
    <t>Montáž otopného tělesa litinového článkového</t>
  </si>
  <si>
    <t>2025754148</t>
  </si>
  <si>
    <t>46</t>
  </si>
  <si>
    <t>735494811</t>
  </si>
  <si>
    <t>Vypuštění vody z otopných těles</t>
  </si>
  <si>
    <t>1965621961</t>
  </si>
  <si>
    <t>741</t>
  </si>
  <si>
    <t>Elektroinstalace - silnoproud</t>
  </si>
  <si>
    <t>47</t>
  </si>
  <si>
    <t>1110000</t>
  </si>
  <si>
    <t>Výklopná zás.lišta Katedra (2xUSB , 3x230V) M+D</t>
  </si>
  <si>
    <t>ks</t>
  </si>
  <si>
    <t>705627110</t>
  </si>
  <si>
    <t>48</t>
  </si>
  <si>
    <t>1110002</t>
  </si>
  <si>
    <t>Zásuvkový panel Lavice (3x230V, 3xUSB+0-24V) M+D</t>
  </si>
  <si>
    <t>-1777257428</t>
  </si>
  <si>
    <t>49</t>
  </si>
  <si>
    <t>741110513</t>
  </si>
  <si>
    <t>Montáž lišta a kanálek vkládací šířky přes 120 do 180 mm s víčkem</t>
  </si>
  <si>
    <t>134484105</t>
  </si>
  <si>
    <t>50</t>
  </si>
  <si>
    <t>1192628</t>
  </si>
  <si>
    <t>KANAL 180X60 HD /2M/ nebo rovnocenný</t>
  </si>
  <si>
    <t>-1242846184</t>
  </si>
  <si>
    <t>51</t>
  </si>
  <si>
    <t>741112061</t>
  </si>
  <si>
    <t>Montáž krabice přístrojová zapuštěná plastová kruhová</t>
  </si>
  <si>
    <t>597207624</t>
  </si>
  <si>
    <t>52</t>
  </si>
  <si>
    <t>1188900</t>
  </si>
  <si>
    <t>KRABICE UNIVERZALNI KU 68</t>
  </si>
  <si>
    <t>1949873674</t>
  </si>
  <si>
    <t>53</t>
  </si>
  <si>
    <t>741122011</t>
  </si>
  <si>
    <t>Montáž kabel Cu bez ukončení uložený pod omítku plný kulatý 2x1,5 až 2,5 mm2 (např. CYKY)</t>
  </si>
  <si>
    <t>-2092633100</t>
  </si>
  <si>
    <t>54</t>
  </si>
  <si>
    <t>1257534</t>
  </si>
  <si>
    <t>KABEL CYKY 2Dx 2,5 (CYKY-O 2X2,5) BUBEN</t>
  </si>
  <si>
    <t>543615452</t>
  </si>
  <si>
    <t>55</t>
  </si>
  <si>
    <t>741122012</t>
  </si>
  <si>
    <t>Montáž kabel Cu bez ukončení uložený pod omítku plný kulatý 2x4 až 6 mm2 (např. CYKY)</t>
  </si>
  <si>
    <t>-2089341890</t>
  </si>
  <si>
    <t>56</t>
  </si>
  <si>
    <t>1257448004</t>
  </si>
  <si>
    <t>KABEL CYKY-O 2x4, BUBEN</t>
  </si>
  <si>
    <t>1194655806</t>
  </si>
  <si>
    <t>57</t>
  </si>
  <si>
    <t>741122015</t>
  </si>
  <si>
    <t>Montáž kabel Cu bez ukončení uložený pod omítku plný kulatý 3x1,5 mm2 (např. CYKY)</t>
  </si>
  <si>
    <t>-2002844184</t>
  </si>
  <si>
    <t>58</t>
  </si>
  <si>
    <t>1257383007</t>
  </si>
  <si>
    <t>KABEL CYKY-J 3x1,5, BUBEN</t>
  </si>
  <si>
    <t>-541410935</t>
  </si>
  <si>
    <t>59</t>
  </si>
  <si>
    <t>741122016</t>
  </si>
  <si>
    <t>Montáž kabel Cu bez ukončení uložený pod omítku plný kulatý 3x2,5 až 6 mm2 (např. CYKY)</t>
  </si>
  <si>
    <t>-1485683756</t>
  </si>
  <si>
    <t>60</t>
  </si>
  <si>
    <t>1257420007</t>
  </si>
  <si>
    <t>KABEL CYKY-J 3x2,5, BUBEN</t>
  </si>
  <si>
    <t>500243927</t>
  </si>
  <si>
    <t>61</t>
  </si>
  <si>
    <t>741122032</t>
  </si>
  <si>
    <t>Montáž kabel Cu bez ukončení uložený pod omítku plný kulatý 5x4 až 6 mm2 (např. CYKY)</t>
  </si>
  <si>
    <t>290006103</t>
  </si>
  <si>
    <t>62</t>
  </si>
  <si>
    <t>1257429004</t>
  </si>
  <si>
    <t>KABEL CYKY-J 5x6, BUBEN</t>
  </si>
  <si>
    <t>1115544600</t>
  </si>
  <si>
    <t>63</t>
  </si>
  <si>
    <t>741310101</t>
  </si>
  <si>
    <t>Montáž vypínač (polo)zapuštěný bezšroubové připojení 1-jednopólový</t>
  </si>
  <si>
    <t>-507163918</t>
  </si>
  <si>
    <t>64</t>
  </si>
  <si>
    <t>1183318</t>
  </si>
  <si>
    <t>SPINAC JEDNOPOLOVY</t>
  </si>
  <si>
    <t>661913361</t>
  </si>
  <si>
    <t>65</t>
  </si>
  <si>
    <t>1195604</t>
  </si>
  <si>
    <t>KRYT SPINACE JEDNODUCHY</t>
  </si>
  <si>
    <t>1107340291</t>
  </si>
  <si>
    <t>66</t>
  </si>
  <si>
    <t>1188530</t>
  </si>
  <si>
    <t>JEDNORAMECEK</t>
  </si>
  <si>
    <t>-765761564</t>
  </si>
  <si>
    <t>67</t>
  </si>
  <si>
    <t>741310231</t>
  </si>
  <si>
    <t>Montáž přepínač (polo)zapuštěný šroubové připojení 5-seriový</t>
  </si>
  <si>
    <t>-1689826017</t>
  </si>
  <si>
    <t>68</t>
  </si>
  <si>
    <t>1188801</t>
  </si>
  <si>
    <t>PREPINAC SERIOVY</t>
  </si>
  <si>
    <t>1883045824</t>
  </si>
  <si>
    <t>69</t>
  </si>
  <si>
    <t>1188793</t>
  </si>
  <si>
    <t>KRYT SPINACE DELENY</t>
  </si>
  <si>
    <t>-1560525097</t>
  </si>
  <si>
    <t>70</t>
  </si>
  <si>
    <t>1148085025</t>
  </si>
  <si>
    <t>71</t>
  </si>
  <si>
    <t>741313001</t>
  </si>
  <si>
    <t>Montáž zásuvka (polo)zapuštěná bezšroubové připojení 2P+PE se zapojením vodičů</t>
  </si>
  <si>
    <t>23210111</t>
  </si>
  <si>
    <t>72</t>
  </si>
  <si>
    <t>1183391</t>
  </si>
  <si>
    <t>ZASUVKA S CLONKAMI</t>
  </si>
  <si>
    <t>1462686255</t>
  </si>
  <si>
    <t>73</t>
  </si>
  <si>
    <t>-129719219</t>
  </si>
  <si>
    <t>74</t>
  </si>
  <si>
    <t>er0002</t>
  </si>
  <si>
    <t>Úprava rozvaděče včetně doplnění kompomentu</t>
  </si>
  <si>
    <t>kpl</t>
  </si>
  <si>
    <t>1340474521</t>
  </si>
  <si>
    <t>75</t>
  </si>
  <si>
    <t>M00125</t>
  </si>
  <si>
    <t>Montáž svítidla</t>
  </si>
  <si>
    <t>-718822031</t>
  </si>
  <si>
    <t>76</t>
  </si>
  <si>
    <t>1458436</t>
  </si>
  <si>
    <t>Závěsná světla LED asymetrická pro osvětlení tabule, dl. 1250 mm, 4500 lm, 35W nebo rovnocenný</t>
  </si>
  <si>
    <t>611996279</t>
  </si>
  <si>
    <t>77</t>
  </si>
  <si>
    <t>1301401</t>
  </si>
  <si>
    <t>Světla LED vsazená do podhledu, 1200x300mm, 4000lm, 35W nebo rovnocenný</t>
  </si>
  <si>
    <t>-1709709121</t>
  </si>
  <si>
    <t>78</t>
  </si>
  <si>
    <t>1303011</t>
  </si>
  <si>
    <t>Světla LED vsazená do podhledu, 600x300mm, 2600lm, 26W nebo rovnocenný</t>
  </si>
  <si>
    <t>-414156970</t>
  </si>
  <si>
    <t>79</t>
  </si>
  <si>
    <t>M0022</t>
  </si>
  <si>
    <t>Montáž talčítka Total Stop/Central stop</t>
  </si>
  <si>
    <t>1531635608</t>
  </si>
  <si>
    <t>80</t>
  </si>
  <si>
    <t>00020</t>
  </si>
  <si>
    <t>Tlačítko Total Stop</t>
  </si>
  <si>
    <t>114122479</t>
  </si>
  <si>
    <t>81</t>
  </si>
  <si>
    <t>PR1.1.2</t>
  </si>
  <si>
    <t>Montáž rozvaděče</t>
  </si>
  <si>
    <t>-462396622</t>
  </si>
  <si>
    <t>82</t>
  </si>
  <si>
    <t>PR1.1</t>
  </si>
  <si>
    <t>Rozvaděč R1.1 nebo rovnocenný</t>
  </si>
  <si>
    <t>-1774259035</t>
  </si>
  <si>
    <t>83</t>
  </si>
  <si>
    <t>PR1.2</t>
  </si>
  <si>
    <t>Rozvaděč R1.2 nebo rovnocenný</t>
  </si>
  <si>
    <t>-1596411765</t>
  </si>
  <si>
    <t>742</t>
  </si>
  <si>
    <t>Elektroinstalace - slaboproud</t>
  </si>
  <si>
    <t>84</t>
  </si>
  <si>
    <t>742110001</t>
  </si>
  <si>
    <t>Montáž trubek pro slaboproud plastových ohebných uložených pod omítku se zasekáním</t>
  </si>
  <si>
    <t>-153348079</t>
  </si>
  <si>
    <t>85</t>
  </si>
  <si>
    <t>1217414</t>
  </si>
  <si>
    <t>TRUBKA OHEBNA 25</t>
  </si>
  <si>
    <t>-1604022734</t>
  </si>
  <si>
    <t>86</t>
  </si>
  <si>
    <t>742121001</t>
  </si>
  <si>
    <t>Montáž kabelů sdělovacích pro vnitřní rozvody do 15 žil</t>
  </si>
  <si>
    <t>-1390423194</t>
  </si>
  <si>
    <t>87</t>
  </si>
  <si>
    <t>1002739</t>
  </si>
  <si>
    <t>KABEL FTP-PVC CAT.6 nebo rovnocenný</t>
  </si>
  <si>
    <t>1289756237</t>
  </si>
  <si>
    <t>88</t>
  </si>
  <si>
    <t>742330042</t>
  </si>
  <si>
    <t>Montáž datové dvouzásuvky</t>
  </si>
  <si>
    <t>999864996</t>
  </si>
  <si>
    <t>89</t>
  </si>
  <si>
    <t>1187428</t>
  </si>
  <si>
    <t>KRYT KOMUNIKACNI ZASUVKY</t>
  </si>
  <si>
    <t>1346353003</t>
  </si>
  <si>
    <t>90</t>
  </si>
  <si>
    <t>1186534</t>
  </si>
  <si>
    <t>MASKA NOSNA</t>
  </si>
  <si>
    <t>1950433175</t>
  </si>
  <si>
    <t>91</t>
  </si>
  <si>
    <t>1177299</t>
  </si>
  <si>
    <t>KEYSTONE MODUL RJ45 nebo rovnocenný</t>
  </si>
  <si>
    <t>-1788568189</t>
  </si>
  <si>
    <t>92</t>
  </si>
  <si>
    <t>742360130</t>
  </si>
  <si>
    <t>Montáž sady pro nouzovou signalizaci</t>
  </si>
  <si>
    <t>-1487514941</t>
  </si>
  <si>
    <t>93</t>
  </si>
  <si>
    <t>1305479</t>
  </si>
  <si>
    <t>SADA NOUZOVE SIGNALIZACE K WC invalid.</t>
  </si>
  <si>
    <t>-202169226</t>
  </si>
  <si>
    <t>94</t>
  </si>
  <si>
    <t>742600001R</t>
  </si>
  <si>
    <t>Rozvaděč LAN 18U 800x600</t>
  </si>
  <si>
    <t>1325068394</t>
  </si>
  <si>
    <t>95</t>
  </si>
  <si>
    <t>742600002R</t>
  </si>
  <si>
    <t>Patch panel 24 portů pro modely typu Keystone</t>
  </si>
  <si>
    <t>1022799527</t>
  </si>
  <si>
    <t>96</t>
  </si>
  <si>
    <t>742600003R</t>
  </si>
  <si>
    <t>Polička 19¨</t>
  </si>
  <si>
    <t>501333662</t>
  </si>
  <si>
    <t>97</t>
  </si>
  <si>
    <t>742600004R</t>
  </si>
  <si>
    <t>Vyvazovací panely</t>
  </si>
  <si>
    <t>208793479</t>
  </si>
  <si>
    <t>98</t>
  </si>
  <si>
    <t>742600005R</t>
  </si>
  <si>
    <t>Patch kabely UTP cat.6 0,7m</t>
  </si>
  <si>
    <t>-1747912449</t>
  </si>
  <si>
    <t>743</t>
  </si>
  <si>
    <t>VRN elektro</t>
  </si>
  <si>
    <t>99</t>
  </si>
  <si>
    <t>06500000</t>
  </si>
  <si>
    <t>Odvoz sutě</t>
  </si>
  <si>
    <t>-113301163</t>
  </si>
  <si>
    <t>100</t>
  </si>
  <si>
    <t>065002000</t>
  </si>
  <si>
    <t>Mimostaveništní doprava materiálů</t>
  </si>
  <si>
    <t>-1977646374</t>
  </si>
  <si>
    <t>101</t>
  </si>
  <si>
    <t>2100050</t>
  </si>
  <si>
    <t>Dokumentace skutečného provedení</t>
  </si>
  <si>
    <t>1879751420</t>
  </si>
  <si>
    <t>102</t>
  </si>
  <si>
    <t>210280003</t>
  </si>
  <si>
    <t>Revize, zkoušky a prohlídky el rozvodů a zařízení celková prohlídka pro objem mtž prací do 1 000 000 Kč</t>
  </si>
  <si>
    <t>1899941076</t>
  </si>
  <si>
    <t>103</t>
  </si>
  <si>
    <t>65000001</t>
  </si>
  <si>
    <t>Stavební přípomoce, sekání kabelových drážek, kabelové prostupy, sekání kabel.drážek v beton.podlaha</t>
  </si>
  <si>
    <t>673191113</t>
  </si>
  <si>
    <t>762</t>
  </si>
  <si>
    <t>Konstrukce tesařské</t>
  </si>
  <si>
    <t>104</t>
  </si>
  <si>
    <t>762083111</t>
  </si>
  <si>
    <t>Impregnace řeziva proti dřevokaznému hmyzu a houbám máčením třída ohrožení 1 a 2</t>
  </si>
  <si>
    <t>813136372</t>
  </si>
  <si>
    <t>nová prkna pro podlahy</t>
  </si>
  <si>
    <t>32,874*0,026</t>
  </si>
  <si>
    <t>hranoly stupínku</t>
  </si>
  <si>
    <t>0,282</t>
  </si>
  <si>
    <t>105</t>
  </si>
  <si>
    <t>762511274</t>
  </si>
  <si>
    <t>Podlahové kce podkladové z desek OSB tl 18 mm broušených na pero a drážku šroubovaných</t>
  </si>
  <si>
    <t>-1316153037</t>
  </si>
  <si>
    <t>(4,1*2,1*3)+((4,1+2,1+2,1)*0,18)</t>
  </si>
  <si>
    <t>106</t>
  </si>
  <si>
    <t>762713110</t>
  </si>
  <si>
    <t>Montáž prostorové vázané kce z hraněného řeziva průřezové pl do 120 cm2</t>
  </si>
  <si>
    <t>652729544</t>
  </si>
  <si>
    <t>(4*4,1)+(9*2,1)</t>
  </si>
  <si>
    <t>107</t>
  </si>
  <si>
    <t>60512125</t>
  </si>
  <si>
    <t>hranol stavební řezivo průřezu do 120cm2 do dl 6m</t>
  </si>
  <si>
    <t>594709757</t>
  </si>
  <si>
    <t>((4*4,1)+(9*2,1))*0,08*0,08*1,1</t>
  </si>
  <si>
    <t>108</t>
  </si>
  <si>
    <t>998762102</t>
  </si>
  <si>
    <t>Přesun hmot tonážní pro kce tesařské v objektech v přes 6 do 12 m</t>
  </si>
  <si>
    <t>626418643</t>
  </si>
  <si>
    <t>763</t>
  </si>
  <si>
    <t>Konstrukce suché výstavby</t>
  </si>
  <si>
    <t>109</t>
  </si>
  <si>
    <t>763431011</t>
  </si>
  <si>
    <t>Montáž minerálního podhledu s vyjímatelnými panely vel. do 0,36 m2 na zavěšený polozapuštěný rošt</t>
  </si>
  <si>
    <t>2018630018</t>
  </si>
  <si>
    <t>110</t>
  </si>
  <si>
    <t>59036513</t>
  </si>
  <si>
    <t>deska podhledová minerální rovná bílá jemná hladká 15x600x600mm</t>
  </si>
  <si>
    <t>-444153423</t>
  </si>
  <si>
    <t>18*1,05 "Přepočtené koeficientem množství</t>
  </si>
  <si>
    <t>111</t>
  </si>
  <si>
    <t>763431012</t>
  </si>
  <si>
    <t>Montáž minerálního podhledu s vyjímatelnými panely vel. přes 0,36 do 0,72 m2 na zavěšený polozapuštěný rošt</t>
  </si>
  <si>
    <t>754386367</t>
  </si>
  <si>
    <t>121</t>
  </si>
  <si>
    <t>112</t>
  </si>
  <si>
    <t>59036075</t>
  </si>
  <si>
    <t>panel akustický polozapuštěná hrana viditelný rošt š 24mm bílá tl 15mm</t>
  </si>
  <si>
    <t>-463572649</t>
  </si>
  <si>
    <t>121*1,05 "Přepočtené koeficientem množství</t>
  </si>
  <si>
    <t>113</t>
  </si>
  <si>
    <t>998763101</t>
  </si>
  <si>
    <t>Přesun hmot tonážní pro dřevostavby v objektech v přes 6 do 12 m</t>
  </si>
  <si>
    <t>-1370369032</t>
  </si>
  <si>
    <t>766</t>
  </si>
  <si>
    <t>Konstrukce truhlářské</t>
  </si>
  <si>
    <t>114</t>
  </si>
  <si>
    <t>766622834</t>
  </si>
  <si>
    <t>Demontáž rámu zdvojených oken dřevěných nebo plastových přes 4 m2 k opětovnému použití</t>
  </si>
  <si>
    <t>38957157</t>
  </si>
  <si>
    <t>2,2*2,95</t>
  </si>
  <si>
    <t>115</t>
  </si>
  <si>
    <t>766660002</t>
  </si>
  <si>
    <t>Montáž dveřních křídel otvíravých jednokřídlových š přes 0,8 m do ocelové zárubně</t>
  </si>
  <si>
    <t>539279706</t>
  </si>
  <si>
    <t>116</t>
  </si>
  <si>
    <t>61162087</t>
  </si>
  <si>
    <t>dveře jednokřídlé dřevotřískové povrch laminátový plné 900x1970-2100mm, bílé</t>
  </si>
  <si>
    <t>2130257057</t>
  </si>
  <si>
    <t>117</t>
  </si>
  <si>
    <t>766660451</t>
  </si>
  <si>
    <t>Montáž vchodových dveří dvoukřídlových bez nadsvětlíku do zdiva</t>
  </si>
  <si>
    <t>409301490</t>
  </si>
  <si>
    <t>118</t>
  </si>
  <si>
    <t>61140510R</t>
  </si>
  <si>
    <t>dveře dvoukřídlé plastové 2 x2,4 m prosklené Connex , madlo invalidní</t>
  </si>
  <si>
    <t>-1613092433</t>
  </si>
  <si>
    <t>2*2,4</t>
  </si>
  <si>
    <t>119</t>
  </si>
  <si>
    <t>766660720</t>
  </si>
  <si>
    <t>Osazení větrací mřížky s vyříznutím otvoru</t>
  </si>
  <si>
    <t>-1843014864</t>
  </si>
  <si>
    <t>120</t>
  </si>
  <si>
    <t>56245601</t>
  </si>
  <si>
    <t>mřížka větrací hranatá plast 400x100 mm</t>
  </si>
  <si>
    <t>2132669466</t>
  </si>
  <si>
    <t>766660729</t>
  </si>
  <si>
    <t>Montáž dveřního interiérového kování - štítku s klikou</t>
  </si>
  <si>
    <t>-234832667</t>
  </si>
  <si>
    <t>122</t>
  </si>
  <si>
    <t>54914620</t>
  </si>
  <si>
    <t>kování dveřní vrchní klika včetně rozet a montážního materiálu R PZ nerez PK</t>
  </si>
  <si>
    <t>-1064963495</t>
  </si>
  <si>
    <t>123</t>
  </si>
  <si>
    <t>766691914</t>
  </si>
  <si>
    <t>Vyvěšení nebo zavěšení dřevěných křídel dveří pl do 2 m2</t>
  </si>
  <si>
    <t>-900074022</t>
  </si>
  <si>
    <t>124</t>
  </si>
  <si>
    <t>998766102</t>
  </si>
  <si>
    <t>Přesun hmot tonážní pro kce truhlářské v objektech v přes 6 do 12 m</t>
  </si>
  <si>
    <t>-1762904029</t>
  </si>
  <si>
    <t>767</t>
  </si>
  <si>
    <t>Konstrukce zámečnické</t>
  </si>
  <si>
    <t>125</t>
  </si>
  <si>
    <t>767163121</t>
  </si>
  <si>
    <t>Montáž přímého kovového zábradlí z dílců do betonu v rovině</t>
  </si>
  <si>
    <t>-1336743253</t>
  </si>
  <si>
    <t>(1,32*2)+0,6</t>
  </si>
  <si>
    <t>126</t>
  </si>
  <si>
    <t>55342287R</t>
  </si>
  <si>
    <t>zábradlí nerezové trubkové v.900 mm, kotvení do betonu</t>
  </si>
  <si>
    <t>972713387</t>
  </si>
  <si>
    <t>771</t>
  </si>
  <si>
    <t>Podlahy z dlaždic</t>
  </si>
  <si>
    <t>127</t>
  </si>
  <si>
    <t>771111011</t>
  </si>
  <si>
    <t>Vysátí podkladu před pokládkou dlažby</t>
  </si>
  <si>
    <t>518462325</t>
  </si>
  <si>
    <t>128</t>
  </si>
  <si>
    <t>771121011</t>
  </si>
  <si>
    <t>Nátěr penetrační na podlahu</t>
  </si>
  <si>
    <t>-1708086300</t>
  </si>
  <si>
    <t>129</t>
  </si>
  <si>
    <t>771151011</t>
  </si>
  <si>
    <t>Samonivelační stěrka podlah pevnosti 20 MPa tl 3 mm</t>
  </si>
  <si>
    <t>-1138987678</t>
  </si>
  <si>
    <t>130</t>
  </si>
  <si>
    <t>771474112</t>
  </si>
  <si>
    <t>Montáž soklů z dlaždic keramických rovných flexibilní lepidlo v přes 65 do 90 mm</t>
  </si>
  <si>
    <t>1740982170</t>
  </si>
  <si>
    <t>2,6+1,2+0,75+1,5+2,5+0,8</t>
  </si>
  <si>
    <t>131</t>
  </si>
  <si>
    <t>59761275</t>
  </si>
  <si>
    <t>sokl-dlažba keramická slinutá hladká do interiéru i exteriéru 330x80mm</t>
  </si>
  <si>
    <t>119881214</t>
  </si>
  <si>
    <t>28,15*3,3 "Přepočtené koeficientem množství</t>
  </si>
  <si>
    <t>132</t>
  </si>
  <si>
    <t>771571810</t>
  </si>
  <si>
    <t>Demontáž podlah z dlaždic keramických kladených do malty</t>
  </si>
  <si>
    <t>-1099812162</t>
  </si>
  <si>
    <t>133</t>
  </si>
  <si>
    <t>771574112</t>
  </si>
  <si>
    <t>Montáž podlah keramických hladkých lepených flexibilním lepidlem přes 9 do 12 ks/m2</t>
  </si>
  <si>
    <t>-1117841911</t>
  </si>
  <si>
    <t>134</t>
  </si>
  <si>
    <t>59761003</t>
  </si>
  <si>
    <t>dlažba keramická hutná hladká do interiéru přes 9 do 12ks/m2</t>
  </si>
  <si>
    <t>-1985904971</t>
  </si>
  <si>
    <t>39,6*1,1 "Přepočtené koeficientem množství</t>
  </si>
  <si>
    <t>135</t>
  </si>
  <si>
    <t>771591115</t>
  </si>
  <si>
    <t>Podlahy spárování silikonem</t>
  </si>
  <si>
    <t>-169955173</t>
  </si>
  <si>
    <t>136</t>
  </si>
  <si>
    <t>998771101</t>
  </si>
  <si>
    <t>Přesun hmot tonážní pro podlahy z dlaždic v objektech v do 6 m</t>
  </si>
  <si>
    <t>1195645358</t>
  </si>
  <si>
    <t>776</t>
  </si>
  <si>
    <t>Podlahy povlakové</t>
  </si>
  <si>
    <t>137</t>
  </si>
  <si>
    <t>776111311</t>
  </si>
  <si>
    <t>Vysátí podkladu povlakových podlah</t>
  </si>
  <si>
    <t>-1487913958</t>
  </si>
  <si>
    <t>61,81+58,13</t>
  </si>
  <si>
    <t>138</t>
  </si>
  <si>
    <t>776121112</t>
  </si>
  <si>
    <t>Vodou ředitelná penetrace savého podkladu povlakových podlah</t>
  </si>
  <si>
    <t>1656722293</t>
  </si>
  <si>
    <t>139</t>
  </si>
  <si>
    <t>776141111</t>
  </si>
  <si>
    <t>Vyrovnání podkladu povlakových podlah stěrkou pevnosti 20 MPa tl do 3 mm</t>
  </si>
  <si>
    <t>-112833010</t>
  </si>
  <si>
    <t>140</t>
  </si>
  <si>
    <t>776201811</t>
  </si>
  <si>
    <t>Demontáž lepených povlakových podlah bez podložky ručně</t>
  </si>
  <si>
    <t>-1321372768</t>
  </si>
  <si>
    <t>(61,81+58,13)*2</t>
  </si>
  <si>
    <t>141</t>
  </si>
  <si>
    <t>776221121</t>
  </si>
  <si>
    <t>Lepení elektrostaticky vodivých pásů z PVC standardním lepidlem</t>
  </si>
  <si>
    <t>-1261819934</t>
  </si>
  <si>
    <t>142</t>
  </si>
  <si>
    <t>28410242</t>
  </si>
  <si>
    <t>krytina podlahová homogenní elektrostaticky vodivá tl 2,0mm 608x608mm</t>
  </si>
  <si>
    <t>-1480701028</t>
  </si>
  <si>
    <t>119,94*1,1 "Přepočtené koeficientem množství</t>
  </si>
  <si>
    <t>143</t>
  </si>
  <si>
    <t>776421111</t>
  </si>
  <si>
    <t>Montáž obvodových lišt lepením</t>
  </si>
  <si>
    <t>66561155</t>
  </si>
  <si>
    <t>32,85+34,08-0,9-0,9</t>
  </si>
  <si>
    <t>144</t>
  </si>
  <si>
    <t>28411006</t>
  </si>
  <si>
    <t>lišta soklová PVC samolepící 15x50mm</t>
  </si>
  <si>
    <t>1737624238</t>
  </si>
  <si>
    <t>65,13*1,02 "Přepočtené koeficientem množství</t>
  </si>
  <si>
    <t>145</t>
  </si>
  <si>
    <t>776421312</t>
  </si>
  <si>
    <t>Montáž přechodových šroubovaných lišt</t>
  </si>
  <si>
    <t>-858091519</t>
  </si>
  <si>
    <t>0,9+0,9+1,5+2</t>
  </si>
  <si>
    <t>146</t>
  </si>
  <si>
    <t>55343124</t>
  </si>
  <si>
    <t>profil přechodový Al vrtaný 30mm bronz</t>
  </si>
  <si>
    <t>1937010354</t>
  </si>
  <si>
    <t>5,3*1,02 "Přepočtené koeficientem množství</t>
  </si>
  <si>
    <t>147</t>
  </si>
  <si>
    <t>998776102</t>
  </si>
  <si>
    <t>Přesun hmot tonážní pro podlahy povlakové v objektech v přes 6 do 12 m</t>
  </si>
  <si>
    <t>-2006327945</t>
  </si>
  <si>
    <t>781</t>
  </si>
  <si>
    <t>Dokončovací práce - obklady</t>
  </si>
  <si>
    <t>148</t>
  </si>
  <si>
    <t>781111011</t>
  </si>
  <si>
    <t>Ometení (oprášení) stěny při přípravě podkladu</t>
  </si>
  <si>
    <t>-122332112</t>
  </si>
  <si>
    <t>učebny u umyvadel</t>
  </si>
  <si>
    <t>1,5*2*2</t>
  </si>
  <si>
    <t>149</t>
  </si>
  <si>
    <t>781121011</t>
  </si>
  <si>
    <t>Nátěr penetrační na stěnu</t>
  </si>
  <si>
    <t>-1417175948</t>
  </si>
  <si>
    <t>150</t>
  </si>
  <si>
    <t>781151031</t>
  </si>
  <si>
    <t>Celoplošné vyrovnání podkladu stěrkou tl 3 mm</t>
  </si>
  <si>
    <t>-160587641</t>
  </si>
  <si>
    <t>151</t>
  </si>
  <si>
    <t>781474114</t>
  </si>
  <si>
    <t>Montáž obkladů vnitřních keramických hladkých přes 19 do 22 ks/m2 lepených flexibilním lepidlem</t>
  </si>
  <si>
    <t>1033665767</t>
  </si>
  <si>
    <t>152</t>
  </si>
  <si>
    <t>59761040</t>
  </si>
  <si>
    <t>obklad keramický hladký přes 19 do 22ks/m2</t>
  </si>
  <si>
    <t>-596786847</t>
  </si>
  <si>
    <t>6*1,1 "Přepočtené koeficientem množství</t>
  </si>
  <si>
    <t>153</t>
  </si>
  <si>
    <t>781494511</t>
  </si>
  <si>
    <t>Plastové profily ukončovací lepené flexibilním lepidlem</t>
  </si>
  <si>
    <t>1382355374</t>
  </si>
  <si>
    <t>(1,5*2)+(4*2)</t>
  </si>
  <si>
    <t>154</t>
  </si>
  <si>
    <t>781495141</t>
  </si>
  <si>
    <t>Průnik obkladem kruhový do DN 30</t>
  </si>
  <si>
    <t>437532563</t>
  </si>
  <si>
    <t>155</t>
  </si>
  <si>
    <t>998781102</t>
  </si>
  <si>
    <t>Přesun hmot tonážní pro obklady keramické v objektech v přes 6 do 12 m</t>
  </si>
  <si>
    <t>1638134616</t>
  </si>
  <si>
    <t>783</t>
  </si>
  <si>
    <t>Dokončovací práce - nátěry</t>
  </si>
  <si>
    <t>156</t>
  </si>
  <si>
    <t>783101203</t>
  </si>
  <si>
    <t>Jemné obroušení podkladu truhlářských konstrukcí před provedením nátěru</t>
  </si>
  <si>
    <t>174945184</t>
  </si>
  <si>
    <t>kryty topení</t>
  </si>
  <si>
    <t>(2,25*1*6)*2</t>
  </si>
  <si>
    <t>157</t>
  </si>
  <si>
    <t>783114101</t>
  </si>
  <si>
    <t>Základní jednonásobný syntetický nátěr truhlářských konstrukcí</t>
  </si>
  <si>
    <t>318676684</t>
  </si>
  <si>
    <t>158</t>
  </si>
  <si>
    <t>783118211</t>
  </si>
  <si>
    <t>Lakovací dvojnásobný syntetický nátěr truhlářských konstrukcí s mezibroušením</t>
  </si>
  <si>
    <t>1445419502</t>
  </si>
  <si>
    <t>159</t>
  </si>
  <si>
    <t>783132111</t>
  </si>
  <si>
    <t>Lokální tmelení truhlářských konstrukcí včetně přebroušení epoxidovým tmelem plochy do 30%</t>
  </si>
  <si>
    <t>1131432863</t>
  </si>
  <si>
    <t>160</t>
  </si>
  <si>
    <t>783301401</t>
  </si>
  <si>
    <t>Ometení zámečnických konstrukcí</t>
  </si>
  <si>
    <t>1202190686</t>
  </si>
  <si>
    <t>zárubně</t>
  </si>
  <si>
    <t>2*1,5</t>
  </si>
  <si>
    <t>161</t>
  </si>
  <si>
    <t>783314101</t>
  </si>
  <si>
    <t>Základní jednonásobný syntetický nátěr zámečnických konstrukcí</t>
  </si>
  <si>
    <t>-842120200</t>
  </si>
  <si>
    <t>162</t>
  </si>
  <si>
    <t>783315101</t>
  </si>
  <si>
    <t>Mezinátěr jednonásobný syntetický standardní zámečnických konstrukcí</t>
  </si>
  <si>
    <t>531053522</t>
  </si>
  <si>
    <t>163</t>
  </si>
  <si>
    <t>783317101</t>
  </si>
  <si>
    <t>Krycí jednonásobný syntetický standardní nátěr zámečnických konstrukcí</t>
  </si>
  <si>
    <t>211628994</t>
  </si>
  <si>
    <t>164</t>
  </si>
  <si>
    <t>783601325</t>
  </si>
  <si>
    <t>Odmaštění článkových otopných těles vodou ředitelným odmašťovačem před provedením nátěru</t>
  </si>
  <si>
    <t>-504687129</t>
  </si>
  <si>
    <t>(1,6*0,8*6)*3</t>
  </si>
  <si>
    <t>1,5*0,8*2</t>
  </si>
  <si>
    <t>165</t>
  </si>
  <si>
    <t>783601713</t>
  </si>
  <si>
    <t>Odmaštění vodou ředitelným odmašťovačem potrubí DN do 50 mm</t>
  </si>
  <si>
    <t>-2061718585</t>
  </si>
  <si>
    <t>7*4</t>
  </si>
  <si>
    <t>166</t>
  </si>
  <si>
    <t>783614111</t>
  </si>
  <si>
    <t>Základní jednonásobný syntetický nátěr článkových otopných těles</t>
  </si>
  <si>
    <t>1411283436</t>
  </si>
  <si>
    <t>167</t>
  </si>
  <si>
    <t>783614551</t>
  </si>
  <si>
    <t>Základní jednonásobný syntetický nátěr potrubí DN do 50 mm</t>
  </si>
  <si>
    <t>-813500798</t>
  </si>
  <si>
    <t>168</t>
  </si>
  <si>
    <t>783615551</t>
  </si>
  <si>
    <t>Mezinátěr jednonásobný syntetický nátěr potrubí DN do 50 mm</t>
  </si>
  <si>
    <t>966677879</t>
  </si>
  <si>
    <t>169</t>
  </si>
  <si>
    <t>783617117</t>
  </si>
  <si>
    <t>Krycí dvojnásobný syntetický nátěr článkových otopných těles</t>
  </si>
  <si>
    <t>817780340</t>
  </si>
  <si>
    <t>170</t>
  </si>
  <si>
    <t>783617601</t>
  </si>
  <si>
    <t>Krycí jednonásobný syntetický nátěr potrubí DN do 50 mm</t>
  </si>
  <si>
    <t>1957503652</t>
  </si>
  <si>
    <t>171</t>
  </si>
  <si>
    <t>783622111</t>
  </si>
  <si>
    <t>Tmelení článkových otopných těles disperzním tmelem</t>
  </si>
  <si>
    <t>-1942018869</t>
  </si>
  <si>
    <t>172</t>
  </si>
  <si>
    <t>783901453</t>
  </si>
  <si>
    <t>Vysátí betonových podlah před provedením nátěru</t>
  </si>
  <si>
    <t>-922911527</t>
  </si>
  <si>
    <t>173</t>
  </si>
  <si>
    <t>783933171</t>
  </si>
  <si>
    <t>Penetrační epoxidový nátěr hrubých betonových podlah</t>
  </si>
  <si>
    <t>-267294501</t>
  </si>
  <si>
    <t>784</t>
  </si>
  <si>
    <t>Dokončovací práce - malby a tapety</t>
  </si>
  <si>
    <t>174</t>
  </si>
  <si>
    <t>784111001</t>
  </si>
  <si>
    <t>Oprášení (ometení ) podkladu v místnostech v do 3,80 m</t>
  </si>
  <si>
    <t>914793074</t>
  </si>
  <si>
    <t>175</t>
  </si>
  <si>
    <t>784121001</t>
  </si>
  <si>
    <t>Oškrabání malby v mísnostech v do 3,80 m</t>
  </si>
  <si>
    <t>-1121991431</t>
  </si>
  <si>
    <t>učebny a chodba strop</t>
  </si>
  <si>
    <t>61,81+58,13+18</t>
  </si>
  <si>
    <t>učebny a chodba stěny</t>
  </si>
  <si>
    <t>176</t>
  </si>
  <si>
    <t>784181101</t>
  </si>
  <si>
    <t>Základní akrylátová jednonásobná bezbarvá penetrace podkladu v místnostech v do 3,80 m</t>
  </si>
  <si>
    <t>1674650329</t>
  </si>
  <si>
    <t>(5+2,5+2,5+2,5)*3,42</t>
  </si>
  <si>
    <t>177</t>
  </si>
  <si>
    <t>784211101</t>
  </si>
  <si>
    <t>Dvojnásobné bílé malby ze směsí za mokra výborně oděruvzdorných v místnostech v do 3,80 m</t>
  </si>
  <si>
    <t>1119721988</t>
  </si>
  <si>
    <t>178</t>
  </si>
  <si>
    <t>784211163</t>
  </si>
  <si>
    <t>Příplatek k cenám 2x maleb ze směsí za mokra oděruvzdorných za barevnou malbu středně sytého odstínu</t>
  </si>
  <si>
    <t>-619314619</t>
  </si>
  <si>
    <t>786</t>
  </si>
  <si>
    <t>Dokončovací práce - čalounické úpravy</t>
  </si>
  <si>
    <t>179</t>
  </si>
  <si>
    <t>786626111</t>
  </si>
  <si>
    <t>Montáž lamelové žaluzie vnitřní nebo do oken dvojitých dřevěných</t>
  </si>
  <si>
    <t>1429844912</t>
  </si>
  <si>
    <t>2,25*2,13*6</t>
  </si>
  <si>
    <t>180</t>
  </si>
  <si>
    <t>55346200</t>
  </si>
  <si>
    <t>žaluzie horizontální interiérové</t>
  </si>
  <si>
    <t>1401609478</t>
  </si>
  <si>
    <t>181</t>
  </si>
  <si>
    <t>998786101</t>
  </si>
  <si>
    <t>Přesun hmot tonážní pro stínění a čalounické úpravy v objektech v do 6 m</t>
  </si>
  <si>
    <t>279987808</t>
  </si>
  <si>
    <t>VRN</t>
  </si>
  <si>
    <t>Vedlejší rozpočtové náklady</t>
  </si>
  <si>
    <t>182</t>
  </si>
  <si>
    <t>030001000</t>
  </si>
  <si>
    <t>Zařízení staveniště</t>
  </si>
  <si>
    <t>%</t>
  </si>
  <si>
    <t>1024</t>
  </si>
  <si>
    <t>1925925627</t>
  </si>
  <si>
    <t>VRN1</t>
  </si>
  <si>
    <t>Průzkumné, geodetické a projektové práce</t>
  </si>
  <si>
    <t>183</t>
  </si>
  <si>
    <t>011503000</t>
  </si>
  <si>
    <t>Stavební průzkum bez rozlišení - sondy</t>
  </si>
  <si>
    <t>sou</t>
  </si>
  <si>
    <t>617915162</t>
  </si>
  <si>
    <t>VRN2</t>
  </si>
  <si>
    <t>Příprava staveniště</t>
  </si>
  <si>
    <t>184</t>
  </si>
  <si>
    <t>024003006</t>
  </si>
  <si>
    <t xml:space="preserve">Stěhování nábytku - vyklizení nábytku, dřevěných tabulí, </t>
  </si>
  <si>
    <t>338172466</t>
  </si>
  <si>
    <t>D1</t>
  </si>
  <si>
    <t>185</t>
  </si>
  <si>
    <t>Pol24</t>
  </si>
  <si>
    <t>Elektroinstalace projekce vč. ostatní kabeláže pro ozvučení - Drobné elektroinstalační práce, lištování na stěně učebny, svazkování a propojení kabeláže projekce  a ozvučení s učitelským pracovištěm do funkčního systému, kabel CYKY 3x2,5; RGB nebo HDMI, USB, osazení kabelů koncovkami,</t>
  </si>
  <si>
    <t>1096196093</t>
  </si>
  <si>
    <t>186</t>
  </si>
  <si>
    <t>Pol25</t>
  </si>
  <si>
    <t>Elektroinstalace učitelského pracoviště - Drobné elektroinstalační práce - napojení elektroinstalace - kabeláž CYKY 3x2,5 do pracoviště katedry, vybavení katedry a napojení - zásuvky, ostatní kabeláže projekce a UTP</t>
  </si>
  <si>
    <t>1870222902</t>
  </si>
  <si>
    <t>187</t>
  </si>
  <si>
    <t>Pol26</t>
  </si>
  <si>
    <t>Zásuvka 230 V</t>
  </si>
  <si>
    <t>-1127422392</t>
  </si>
  <si>
    <t>188</t>
  </si>
  <si>
    <t>Pol27</t>
  </si>
  <si>
    <t>Zásuvka síťová data (UTP)</t>
  </si>
  <si>
    <t>-2115223988</t>
  </si>
  <si>
    <t>189</t>
  </si>
  <si>
    <t>Pol28</t>
  </si>
  <si>
    <t>Žákovský panel NN</t>
  </si>
  <si>
    <t>-1459815199</t>
  </si>
  <si>
    <t>190</t>
  </si>
  <si>
    <t>Pol29</t>
  </si>
  <si>
    <t>Elelektrický zámek pro žákovské pracoviště</t>
  </si>
  <si>
    <t>1172416071</t>
  </si>
  <si>
    <t>191</t>
  </si>
  <si>
    <t>Pol30</t>
  </si>
  <si>
    <t>Centrální ovládání zámků v žákovských stolech z učitelského pracoviště</t>
  </si>
  <si>
    <t>-1634931513</t>
  </si>
  <si>
    <t>192</t>
  </si>
  <si>
    <t>Pol31</t>
  </si>
  <si>
    <t>-1850429983</t>
  </si>
  <si>
    <t>193</t>
  </si>
  <si>
    <t>Pol32</t>
  </si>
  <si>
    <t>1045961819</t>
  </si>
  <si>
    <t>194</t>
  </si>
  <si>
    <t>Pol33</t>
  </si>
  <si>
    <t>-825773117</t>
  </si>
  <si>
    <t>195</t>
  </si>
  <si>
    <t>Pol34</t>
  </si>
  <si>
    <t>-1610266316</t>
  </si>
  <si>
    <t>196</t>
  </si>
  <si>
    <t>Pol35</t>
  </si>
  <si>
    <t>Provedení elektrorevize</t>
  </si>
  <si>
    <t>1284654548</t>
  </si>
  <si>
    <t>Elektro výbava: (předpokladem je již provedená elektroinstalace učebny v potřebném rozsahu s výstupy na určených místech)</t>
  </si>
  <si>
    <t>D1 - Elektro výbava: (předpokladem je již provedená elektroinstalace učebny v potřebném rozsahu s výstupy na určených místech)</t>
  </si>
  <si>
    <t>Elektroinstalace žákovských pracovišť - Drobné elektroinstalační práce - provedení rozvodu kabeláže CYKY  a vestavbu zásuvek 230V v žákovském nábytku a napojení elektroinstalace - kabeláží na zásuvky  v odklopech žákovských stolů</t>
  </si>
  <si>
    <t>Elektroinstalace žákovských pracovišť - Drobné elektroinstalační práce - provedení rozvodů kabeláže NN ze zdrojů NN  a vestavbu žák.panelů v žákovském nábytku a napojení rozvodů - kabeláží na žákovské panely NN v odklopech žákovských stolů</t>
  </si>
  <si>
    <t>Elektroinstalace žákovských pracovišť - Drobné elektroinstalační práce - provedení rozvodů kabeláží centrálního ovládání a vestavbu el.zámečků v žákovském nábytku a napojení na elektrozámečky v odklopech žákovských stolů</t>
  </si>
  <si>
    <t>Elektroinstalace žákovských pracovišť - Drobné elektroinstalační práce - provedení rozvodu kabeláže a vestavbu zásuvek UTP v žákovském nábytku a napojení strukturované kabeláže na zásuvky UTP 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</si>
</sst>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wrapText="1"/>
    </xf>
    <xf numFmtId="0" fontId="6" fillId="0" borderId="17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8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2"/>
      <c r="AL5" s="22"/>
      <c r="AM5" s="22"/>
      <c r="AN5" s="22"/>
      <c r="AO5" s="22"/>
      <c r="AP5" s="22"/>
      <c r="AQ5" s="22"/>
      <c r="AR5" s="20"/>
      <c r="BE5" s="24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2"/>
      <c r="AL6" s="22"/>
      <c r="AM6" s="22"/>
      <c r="AN6" s="22"/>
      <c r="AO6" s="22"/>
      <c r="AP6" s="22"/>
      <c r="AQ6" s="22"/>
      <c r="AR6" s="20"/>
      <c r="BE6" s="24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4"/>
      <c r="BS13" s="17" t="s">
        <v>6</v>
      </c>
    </row>
    <row r="14" spans="1:74" ht="12.75">
      <c r="B14" s="21"/>
      <c r="C14" s="22"/>
      <c r="D14" s="22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4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4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4"/>
    </row>
    <row r="23" spans="1:71" s="1" customFormat="1" ht="16.5" customHeight="1">
      <c r="B23" s="21"/>
      <c r="C23" s="22"/>
      <c r="D23" s="22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2"/>
      <c r="AP23" s="22"/>
      <c r="AQ23" s="22"/>
      <c r="AR23" s="20"/>
      <c r="BE23" s="24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4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2">
        <f>ROUND(AG94,2)</f>
        <v>0</v>
      </c>
      <c r="AL26" s="253"/>
      <c r="AM26" s="253"/>
      <c r="AN26" s="253"/>
      <c r="AO26" s="253"/>
      <c r="AP26" s="36"/>
      <c r="AQ26" s="36"/>
      <c r="AR26" s="39"/>
      <c r="BE26" s="24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4" t="s">
        <v>38</v>
      </c>
      <c r="M28" s="254"/>
      <c r="N28" s="254"/>
      <c r="O28" s="254"/>
      <c r="P28" s="254"/>
      <c r="Q28" s="36"/>
      <c r="R28" s="36"/>
      <c r="S28" s="36"/>
      <c r="T28" s="36"/>
      <c r="U28" s="36"/>
      <c r="V28" s="36"/>
      <c r="W28" s="254" t="s">
        <v>39</v>
      </c>
      <c r="X28" s="254"/>
      <c r="Y28" s="254"/>
      <c r="Z28" s="254"/>
      <c r="AA28" s="254"/>
      <c r="AB28" s="254"/>
      <c r="AC28" s="254"/>
      <c r="AD28" s="254"/>
      <c r="AE28" s="254"/>
      <c r="AF28" s="36"/>
      <c r="AG28" s="36"/>
      <c r="AH28" s="36"/>
      <c r="AI28" s="36"/>
      <c r="AJ28" s="36"/>
      <c r="AK28" s="254" t="s">
        <v>40</v>
      </c>
      <c r="AL28" s="254"/>
      <c r="AM28" s="254"/>
      <c r="AN28" s="254"/>
      <c r="AO28" s="254"/>
      <c r="AP28" s="36"/>
      <c r="AQ28" s="36"/>
      <c r="AR28" s="39"/>
      <c r="BE28" s="244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45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45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45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45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4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58" t="s">
        <v>49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60">
        <f>SUM(AK26:AK33)</f>
        <v>0</v>
      </c>
      <c r="AL35" s="259"/>
      <c r="AM35" s="259"/>
      <c r="AN35" s="259"/>
      <c r="AO35" s="26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LS2021-081-23/2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2" t="str">
        <f>K6</f>
        <v>ZŠ Pionýrů Sokolov - odborné učebny a chodba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4" t="str">
        <f>IF(AN8= "","",AN8)</f>
        <v>25. 10. 2023</v>
      </c>
      <c r="AN87" s="264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úřad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5" t="str">
        <f>IF(E17="","",E17)</f>
        <v>MgA.Hana Fischerová</v>
      </c>
      <c r="AN89" s="266"/>
      <c r="AO89" s="266"/>
      <c r="AP89" s="266"/>
      <c r="AQ89" s="36"/>
      <c r="AR89" s="39"/>
      <c r="AS89" s="267" t="s">
        <v>57</v>
      </c>
      <c r="AT89" s="26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5" t="str">
        <f>IF(E20="","",E20)</f>
        <v>Sadílek Ladislav</v>
      </c>
      <c r="AN90" s="266"/>
      <c r="AO90" s="266"/>
      <c r="AP90" s="266"/>
      <c r="AQ90" s="36"/>
      <c r="AR90" s="39"/>
      <c r="AS90" s="269"/>
      <c r="AT90" s="27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1"/>
      <c r="AT91" s="27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3" t="s">
        <v>58</v>
      </c>
      <c r="D92" s="274"/>
      <c r="E92" s="274"/>
      <c r="F92" s="274"/>
      <c r="G92" s="274"/>
      <c r="H92" s="73"/>
      <c r="I92" s="275" t="s">
        <v>59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60</v>
      </c>
      <c r="AH92" s="274"/>
      <c r="AI92" s="274"/>
      <c r="AJ92" s="274"/>
      <c r="AK92" s="274"/>
      <c r="AL92" s="274"/>
      <c r="AM92" s="274"/>
      <c r="AN92" s="275" t="s">
        <v>61</v>
      </c>
      <c r="AO92" s="274"/>
      <c r="AP92" s="277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1">
        <f>ROUND(AG95,2)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0" s="7" customFormat="1" ht="24.75" customHeight="1">
      <c r="A95" s="92" t="s">
        <v>80</v>
      </c>
      <c r="B95" s="93"/>
      <c r="C95" s="94"/>
      <c r="D95" s="280" t="s">
        <v>14</v>
      </c>
      <c r="E95" s="280"/>
      <c r="F95" s="280"/>
      <c r="G95" s="280"/>
      <c r="H95" s="280"/>
      <c r="I95" s="95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'LS2021-081-23-2 - ZŠ Pion...'!J28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81</v>
      </c>
      <c r="AR95" s="97"/>
      <c r="AS95" s="98">
        <v>0</v>
      </c>
      <c r="AT95" s="99">
        <f>ROUND(SUM(AV95:AW95),2)</f>
        <v>0</v>
      </c>
      <c r="AU95" s="100">
        <f>'LS2021-081-23-2 - ZŠ Pion...'!P142</f>
        <v>0</v>
      </c>
      <c r="AV95" s="99">
        <f>'LS2021-081-23-2 - ZŠ Pion...'!J31</f>
        <v>0</v>
      </c>
      <c r="AW95" s="99">
        <f>'LS2021-081-23-2 - ZŠ Pion...'!J32</f>
        <v>0</v>
      </c>
      <c r="AX95" s="99">
        <f>'LS2021-081-23-2 - ZŠ Pion...'!J33</f>
        <v>0</v>
      </c>
      <c r="AY95" s="99">
        <f>'LS2021-081-23-2 - ZŠ Pion...'!J34</f>
        <v>0</v>
      </c>
      <c r="AZ95" s="99">
        <f>'LS2021-081-23-2 - ZŠ Pion...'!F31</f>
        <v>0</v>
      </c>
      <c r="BA95" s="99">
        <f>'LS2021-081-23-2 - ZŠ Pion...'!F32</f>
        <v>0</v>
      </c>
      <c r="BB95" s="99">
        <f>'LS2021-081-23-2 - ZŠ Pion...'!F33</f>
        <v>0</v>
      </c>
      <c r="BC95" s="99">
        <f>'LS2021-081-23-2 - ZŠ Pion...'!F34</f>
        <v>0</v>
      </c>
      <c r="BD95" s="101">
        <f>'LS2021-081-23-2 - ZŠ Pion...'!F35</f>
        <v>0</v>
      </c>
      <c r="BT95" s="102" t="s">
        <v>82</v>
      </c>
      <c r="BU95" s="102" t="s">
        <v>83</v>
      </c>
      <c r="BV95" s="102" t="s">
        <v>78</v>
      </c>
      <c r="BW95" s="102" t="s">
        <v>5</v>
      </c>
      <c r="BX95" s="102" t="s">
        <v>79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lnR/9+Mhi/vt1T80A8h4E2ZLMCEmqsjpk/hF480xXyBd/j2VwRUUTOTCdPRkFzZW7WrjSAlcdB7PfcaUxk2RPg==" saltValue="CwyDA8axyQUUOojLubbi5ML7EKScydiUce/UaQmEdkF15Se1L3nQXKan6/ma1D81hknkl8XAs+eUjfyI/VTkW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S2021-081-23-2 - ZŠ Pio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23"/>
  <sheetViews>
    <sheetView showGridLines="0" tabSelected="1" topLeftCell="A516" workbookViewId="0">
      <selection activeCell="X529" sqref="X5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84</v>
      </c>
    </row>
    <row r="4" spans="1:46" s="1" customFormat="1" ht="24.95" customHeight="1">
      <c r="B4" s="20"/>
      <c r="D4" s="105" t="s">
        <v>85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4" t="s">
        <v>17</v>
      </c>
      <c r="F7" s="285"/>
      <c r="G7" s="285"/>
      <c r="H7" s="285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25. 10. 2023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6" t="str">
        <f>'Rekapitulace stavby'!E14</f>
        <v>Vyplň údaj</v>
      </c>
      <c r="F16" s="287"/>
      <c r="G16" s="287"/>
      <c r="H16" s="287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35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36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88" t="s">
        <v>1</v>
      </c>
      <c r="F25" s="288"/>
      <c r="G25" s="288"/>
      <c r="H25" s="288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37</v>
      </c>
      <c r="E28" s="34"/>
      <c r="F28" s="34"/>
      <c r="G28" s="34"/>
      <c r="H28" s="34"/>
      <c r="I28" s="34"/>
      <c r="J28" s="115">
        <f>ROUND(J142,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39</v>
      </c>
      <c r="G30" s="34"/>
      <c r="H30" s="34"/>
      <c r="I30" s="116" t="s">
        <v>38</v>
      </c>
      <c r="J30" s="116" t="s">
        <v>40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41</v>
      </c>
      <c r="E31" s="107" t="s">
        <v>42</v>
      </c>
      <c r="F31" s="118">
        <f>ROUND((SUM(BE142:BE522)),  2)</f>
        <v>0</v>
      </c>
      <c r="G31" s="34"/>
      <c r="H31" s="34"/>
      <c r="I31" s="119">
        <v>0.21</v>
      </c>
      <c r="J31" s="118">
        <f>ROUND(((SUM(BE142:BE522))*I31),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43</v>
      </c>
      <c r="F32" s="118">
        <f>ROUND((SUM(BF142:BF522)),  2)</f>
        <v>0</v>
      </c>
      <c r="G32" s="34"/>
      <c r="H32" s="34"/>
      <c r="I32" s="119">
        <v>0.15</v>
      </c>
      <c r="J32" s="118">
        <f>ROUND(((SUM(BF142:BF522))*I32),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44</v>
      </c>
      <c r="F33" s="118">
        <f>ROUND((SUM(BG142:BG522)),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45</v>
      </c>
      <c r="F34" s="118">
        <f>ROUND((SUM(BH142:BH522)),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46</v>
      </c>
      <c r="F35" s="118">
        <f>ROUND((SUM(BI142:BI522)),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47</v>
      </c>
      <c r="E37" s="122"/>
      <c r="F37" s="122"/>
      <c r="G37" s="123" t="s">
        <v>48</v>
      </c>
      <c r="H37" s="124" t="s">
        <v>49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2" t="str">
        <f>E7</f>
        <v>ZŠ Pionýrů Sokolov - odborné učebny a chodba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Sokolov</v>
      </c>
      <c r="G87" s="36"/>
      <c r="H87" s="36"/>
      <c r="I87" s="29" t="s">
        <v>22</v>
      </c>
      <c r="J87" s="66" t="str">
        <f>IF(J10="","",J10)</f>
        <v>25. 10. 2023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Městský úřad Sokolov</v>
      </c>
      <c r="G89" s="36"/>
      <c r="H89" s="36"/>
      <c r="I89" s="29" t="s">
        <v>30</v>
      </c>
      <c r="J89" s="32" t="str">
        <f>E19</f>
        <v>MgA.Hana Fischerová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Sadílek Ladislav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87</v>
      </c>
      <c r="D92" s="139"/>
      <c r="E92" s="139"/>
      <c r="F92" s="139"/>
      <c r="G92" s="139"/>
      <c r="H92" s="139"/>
      <c r="I92" s="139"/>
      <c r="J92" s="140" t="s">
        <v>88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89</v>
      </c>
      <c r="D94" s="36"/>
      <c r="E94" s="36"/>
      <c r="F94" s="36"/>
      <c r="G94" s="36"/>
      <c r="H94" s="36"/>
      <c r="I94" s="36"/>
      <c r="J94" s="84">
        <f>J142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90</v>
      </c>
    </row>
    <row r="95" spans="1:47" s="9" customFormat="1" ht="24.95" customHeight="1">
      <c r="B95" s="142"/>
      <c r="C95" s="143"/>
      <c r="D95" s="144" t="s">
        <v>91</v>
      </c>
      <c r="E95" s="145"/>
      <c r="F95" s="145"/>
      <c r="G95" s="145"/>
      <c r="H95" s="145"/>
      <c r="I95" s="145"/>
      <c r="J95" s="146">
        <f>J143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92</v>
      </c>
      <c r="E96" s="151"/>
      <c r="F96" s="151"/>
      <c r="G96" s="151"/>
      <c r="H96" s="151"/>
      <c r="I96" s="151"/>
      <c r="J96" s="152">
        <f>J144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93</v>
      </c>
      <c r="E97" s="151"/>
      <c r="F97" s="151"/>
      <c r="G97" s="151"/>
      <c r="H97" s="151"/>
      <c r="I97" s="151"/>
      <c r="J97" s="152">
        <f>J154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J188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95</v>
      </c>
      <c r="E99" s="151"/>
      <c r="F99" s="151"/>
      <c r="G99" s="151"/>
      <c r="H99" s="151"/>
      <c r="I99" s="151"/>
      <c r="J99" s="152">
        <f>J213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J221</f>
        <v>0</v>
      </c>
      <c r="K100" s="149"/>
      <c r="L100" s="153"/>
    </row>
    <row r="101" spans="2:12" s="9" customFormat="1" ht="24.95" customHeight="1">
      <c r="B101" s="142"/>
      <c r="C101" s="143"/>
      <c r="D101" s="144" t="s">
        <v>97</v>
      </c>
      <c r="E101" s="145"/>
      <c r="F101" s="145"/>
      <c r="G101" s="145"/>
      <c r="H101" s="145"/>
      <c r="I101" s="145"/>
      <c r="J101" s="146">
        <f>J223</f>
        <v>0</v>
      </c>
      <c r="K101" s="143"/>
      <c r="L101" s="147"/>
    </row>
    <row r="102" spans="2:12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J224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99</v>
      </c>
      <c r="E103" s="151"/>
      <c r="F103" s="151"/>
      <c r="G103" s="151"/>
      <c r="H103" s="151"/>
      <c r="I103" s="151"/>
      <c r="J103" s="152">
        <f>J234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100</v>
      </c>
      <c r="E104" s="151"/>
      <c r="F104" s="151"/>
      <c r="G104" s="151"/>
      <c r="H104" s="151"/>
      <c r="I104" s="151"/>
      <c r="J104" s="152">
        <f>J237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J242</f>
        <v>0</v>
      </c>
      <c r="K105" s="149"/>
      <c r="L105" s="153"/>
    </row>
    <row r="106" spans="2:12" s="10" customFormat="1" ht="19.899999999999999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J244</f>
        <v>0</v>
      </c>
      <c r="K106" s="149"/>
      <c r="L106" s="153"/>
    </row>
    <row r="107" spans="2:12" s="10" customFormat="1" ht="19.899999999999999" customHeight="1">
      <c r="B107" s="148"/>
      <c r="C107" s="149"/>
      <c r="D107" s="150" t="s">
        <v>103</v>
      </c>
      <c r="E107" s="151"/>
      <c r="F107" s="151"/>
      <c r="G107" s="151"/>
      <c r="H107" s="151"/>
      <c r="I107" s="151"/>
      <c r="J107" s="152">
        <f>J250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104</v>
      </c>
      <c r="E108" s="151"/>
      <c r="F108" s="151"/>
      <c r="G108" s="151"/>
      <c r="H108" s="151"/>
      <c r="I108" s="151"/>
      <c r="J108" s="152">
        <f>J255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105</v>
      </c>
      <c r="E109" s="151"/>
      <c r="F109" s="151"/>
      <c r="G109" s="151"/>
      <c r="H109" s="151"/>
      <c r="I109" s="151"/>
      <c r="J109" s="152">
        <f>J293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106</v>
      </c>
      <c r="E110" s="151"/>
      <c r="F110" s="151"/>
      <c r="G110" s="151"/>
      <c r="H110" s="151"/>
      <c r="I110" s="151"/>
      <c r="J110" s="152">
        <f>J309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107</v>
      </c>
      <c r="E111" s="151"/>
      <c r="F111" s="151"/>
      <c r="G111" s="151"/>
      <c r="H111" s="151"/>
      <c r="I111" s="151"/>
      <c r="J111" s="152">
        <f>J315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108</v>
      </c>
      <c r="E112" s="151"/>
      <c r="F112" s="151"/>
      <c r="G112" s="151"/>
      <c r="H112" s="151"/>
      <c r="I112" s="151"/>
      <c r="J112" s="152">
        <f>J331</f>
        <v>0</v>
      </c>
      <c r="K112" s="149"/>
      <c r="L112" s="153"/>
    </row>
    <row r="113" spans="1:31" s="10" customFormat="1" ht="19.899999999999999" customHeight="1">
      <c r="B113" s="148"/>
      <c r="C113" s="149"/>
      <c r="D113" s="150" t="s">
        <v>109</v>
      </c>
      <c r="E113" s="151"/>
      <c r="F113" s="151"/>
      <c r="G113" s="151"/>
      <c r="H113" s="151"/>
      <c r="I113" s="151"/>
      <c r="J113" s="152">
        <f>J343</f>
        <v>0</v>
      </c>
      <c r="K113" s="149"/>
      <c r="L113" s="153"/>
    </row>
    <row r="114" spans="1:31" s="10" customFormat="1" ht="19.899999999999999" customHeight="1">
      <c r="B114" s="148"/>
      <c r="C114" s="149"/>
      <c r="D114" s="150" t="s">
        <v>110</v>
      </c>
      <c r="E114" s="151"/>
      <c r="F114" s="151"/>
      <c r="G114" s="151"/>
      <c r="H114" s="151"/>
      <c r="I114" s="151"/>
      <c r="J114" s="152">
        <f>J363</f>
        <v>0</v>
      </c>
      <c r="K114" s="149"/>
      <c r="L114" s="153"/>
    </row>
    <row r="115" spans="1:31" s="10" customFormat="1" ht="19.899999999999999" customHeight="1">
      <c r="B115" s="148"/>
      <c r="C115" s="149"/>
      <c r="D115" s="150" t="s">
        <v>111</v>
      </c>
      <c r="E115" s="151"/>
      <c r="F115" s="151"/>
      <c r="G115" s="151"/>
      <c r="H115" s="151"/>
      <c r="I115" s="151"/>
      <c r="J115" s="152">
        <f>J368</f>
        <v>0</v>
      </c>
      <c r="K115" s="149"/>
      <c r="L115" s="153"/>
    </row>
    <row r="116" spans="1:31" s="10" customFormat="1" ht="19.899999999999999" customHeight="1">
      <c r="B116" s="148"/>
      <c r="C116" s="149"/>
      <c r="D116" s="150" t="s">
        <v>112</v>
      </c>
      <c r="E116" s="151"/>
      <c r="F116" s="151"/>
      <c r="G116" s="151"/>
      <c r="H116" s="151"/>
      <c r="I116" s="151"/>
      <c r="J116" s="152">
        <f>J406</f>
        <v>0</v>
      </c>
      <c r="K116" s="149"/>
      <c r="L116" s="153"/>
    </row>
    <row r="117" spans="1:31" s="10" customFormat="1" ht="19.899999999999999" customHeight="1">
      <c r="B117" s="148"/>
      <c r="C117" s="149"/>
      <c r="D117" s="150" t="s">
        <v>113</v>
      </c>
      <c r="E117" s="151"/>
      <c r="F117" s="151"/>
      <c r="G117" s="151"/>
      <c r="H117" s="151"/>
      <c r="I117" s="151"/>
      <c r="J117" s="152">
        <f>J427</f>
        <v>0</v>
      </c>
      <c r="K117" s="149"/>
      <c r="L117" s="153"/>
    </row>
    <row r="118" spans="1:31" s="10" customFormat="1" ht="19.899999999999999" customHeight="1">
      <c r="B118" s="148"/>
      <c r="C118" s="149"/>
      <c r="D118" s="150" t="s">
        <v>114</v>
      </c>
      <c r="E118" s="151"/>
      <c r="F118" s="151"/>
      <c r="G118" s="151"/>
      <c r="H118" s="151"/>
      <c r="I118" s="151"/>
      <c r="J118" s="152">
        <f>J444</f>
        <v>0</v>
      </c>
      <c r="K118" s="149"/>
      <c r="L118" s="153"/>
    </row>
    <row r="119" spans="1:31" s="10" customFormat="1" ht="19.899999999999999" customHeight="1">
      <c r="B119" s="148"/>
      <c r="C119" s="149"/>
      <c r="D119" s="150" t="s">
        <v>115</v>
      </c>
      <c r="E119" s="151"/>
      <c r="F119" s="151"/>
      <c r="G119" s="151"/>
      <c r="H119" s="151"/>
      <c r="I119" s="151"/>
      <c r="J119" s="152">
        <f>J475</f>
        <v>0</v>
      </c>
      <c r="K119" s="149"/>
      <c r="L119" s="153"/>
    </row>
    <row r="120" spans="1:31" s="10" customFormat="1" ht="19.899999999999999" customHeight="1">
      <c r="B120" s="148"/>
      <c r="C120" s="149"/>
      <c r="D120" s="150" t="s">
        <v>116</v>
      </c>
      <c r="E120" s="151"/>
      <c r="F120" s="151"/>
      <c r="G120" s="151"/>
      <c r="H120" s="151"/>
      <c r="I120" s="151"/>
      <c r="J120" s="152">
        <f>J498</f>
        <v>0</v>
      </c>
      <c r="K120" s="149"/>
      <c r="L120" s="153"/>
    </row>
    <row r="121" spans="1:31" s="9" customFormat="1" ht="24.95" customHeight="1">
      <c r="B121" s="142"/>
      <c r="C121" s="143"/>
      <c r="D121" s="144" t="s">
        <v>117</v>
      </c>
      <c r="E121" s="145"/>
      <c r="F121" s="145"/>
      <c r="G121" s="145"/>
      <c r="H121" s="145"/>
      <c r="I121" s="145"/>
      <c r="J121" s="146">
        <f>J504</f>
        <v>0</v>
      </c>
      <c r="K121" s="143"/>
      <c r="L121" s="147"/>
    </row>
    <row r="122" spans="1:31" s="10" customFormat="1" ht="19.899999999999999" customHeight="1">
      <c r="B122" s="148"/>
      <c r="C122" s="149"/>
      <c r="D122" s="150" t="s">
        <v>118</v>
      </c>
      <c r="E122" s="151"/>
      <c r="F122" s="151"/>
      <c r="G122" s="151"/>
      <c r="H122" s="151"/>
      <c r="I122" s="151"/>
      <c r="J122" s="152">
        <f>J506</f>
        <v>0</v>
      </c>
      <c r="K122" s="149"/>
      <c r="L122" s="153"/>
    </row>
    <row r="123" spans="1:31" s="10" customFormat="1" ht="19.899999999999999" customHeight="1">
      <c r="B123" s="148"/>
      <c r="C123" s="149"/>
      <c r="D123" s="150" t="s">
        <v>119</v>
      </c>
      <c r="E123" s="151"/>
      <c r="F123" s="151"/>
      <c r="G123" s="151"/>
      <c r="H123" s="151"/>
      <c r="I123" s="151"/>
      <c r="J123" s="152">
        <f>J508</f>
        <v>0</v>
      </c>
      <c r="K123" s="149"/>
      <c r="L123" s="153"/>
    </row>
    <row r="124" spans="1:31" s="9" customFormat="1" ht="36.75" customHeight="1">
      <c r="B124" s="142"/>
      <c r="C124" s="143"/>
      <c r="D124" s="291" t="s">
        <v>1052</v>
      </c>
      <c r="E124" s="291"/>
      <c r="F124" s="291"/>
      <c r="G124" s="291"/>
      <c r="H124" s="291"/>
      <c r="I124" s="291"/>
      <c r="J124" s="146">
        <f>J510</f>
        <v>0</v>
      </c>
      <c r="K124" s="143"/>
      <c r="L124" s="147"/>
    </row>
    <row r="125" spans="1:31" s="2" customFormat="1" ht="21.7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30" spans="1:63" s="2" customFormat="1" ht="6.95" customHeight="1">
      <c r="A130" s="34"/>
      <c r="B130" s="56"/>
      <c r="C130" s="57"/>
      <c r="D130" s="57"/>
      <c r="E130" s="57"/>
      <c r="F130" s="57"/>
      <c r="G130" s="57"/>
      <c r="H130" s="57"/>
      <c r="I130" s="57"/>
      <c r="J130" s="57"/>
      <c r="K130" s="57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24.95" customHeight="1">
      <c r="A131" s="34"/>
      <c r="B131" s="35"/>
      <c r="C131" s="23" t="s">
        <v>120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9" t="s">
        <v>16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6"/>
      <c r="D134" s="36"/>
      <c r="E134" s="262" t="str">
        <f>E7</f>
        <v>ZŠ Pionýrů Sokolov - odborné učebny a chodba</v>
      </c>
      <c r="F134" s="289"/>
      <c r="G134" s="289"/>
      <c r="H134" s="289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9" t="s">
        <v>20</v>
      </c>
      <c r="D136" s="36"/>
      <c r="E136" s="36"/>
      <c r="F136" s="27" t="str">
        <f>F10</f>
        <v>Sokolov</v>
      </c>
      <c r="G136" s="36"/>
      <c r="H136" s="36"/>
      <c r="I136" s="29" t="s">
        <v>22</v>
      </c>
      <c r="J136" s="66" t="str">
        <f>IF(J10="","",J10)</f>
        <v>25. 10. 2023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9" t="s">
        <v>24</v>
      </c>
      <c r="D138" s="36"/>
      <c r="E138" s="36"/>
      <c r="F138" s="27" t="str">
        <f>E13</f>
        <v>Městský úřad Sokolov</v>
      </c>
      <c r="G138" s="36"/>
      <c r="H138" s="36"/>
      <c r="I138" s="29" t="s">
        <v>30</v>
      </c>
      <c r="J138" s="32" t="str">
        <f>E19</f>
        <v>MgA.Hana Fischerová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9" t="s">
        <v>28</v>
      </c>
      <c r="D139" s="36"/>
      <c r="E139" s="36"/>
      <c r="F139" s="27" t="str">
        <f>IF(E16="","",E16)</f>
        <v>Vyplň údaj</v>
      </c>
      <c r="G139" s="36"/>
      <c r="H139" s="36"/>
      <c r="I139" s="29" t="s">
        <v>33</v>
      </c>
      <c r="J139" s="32" t="str">
        <f>E22</f>
        <v>Sadílek Ladislav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54"/>
      <c r="B141" s="155"/>
      <c r="C141" s="156" t="s">
        <v>121</v>
      </c>
      <c r="D141" s="157" t="s">
        <v>62</v>
      </c>
      <c r="E141" s="157" t="s">
        <v>58</v>
      </c>
      <c r="F141" s="157" t="s">
        <v>59</v>
      </c>
      <c r="G141" s="157" t="s">
        <v>122</v>
      </c>
      <c r="H141" s="157" t="s">
        <v>123</v>
      </c>
      <c r="I141" s="157" t="s">
        <v>124</v>
      </c>
      <c r="J141" s="157" t="s">
        <v>88</v>
      </c>
      <c r="K141" s="158" t="s">
        <v>125</v>
      </c>
      <c r="L141" s="159"/>
      <c r="M141" s="75" t="s">
        <v>1</v>
      </c>
      <c r="N141" s="76" t="s">
        <v>41</v>
      </c>
      <c r="O141" s="76" t="s">
        <v>126</v>
      </c>
      <c r="P141" s="76" t="s">
        <v>127</v>
      </c>
      <c r="Q141" s="76" t="s">
        <v>128</v>
      </c>
      <c r="R141" s="76" t="s">
        <v>129</v>
      </c>
      <c r="S141" s="76" t="s">
        <v>130</v>
      </c>
      <c r="T141" s="77" t="s">
        <v>131</v>
      </c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</row>
    <row r="142" spans="1:63" s="2" customFormat="1" ht="22.9" customHeight="1">
      <c r="A142" s="34"/>
      <c r="B142" s="35"/>
      <c r="C142" s="82" t="s">
        <v>132</v>
      </c>
      <c r="D142" s="36"/>
      <c r="E142" s="36"/>
      <c r="F142" s="36"/>
      <c r="G142" s="36"/>
      <c r="H142" s="36"/>
      <c r="I142" s="36"/>
      <c r="J142" s="160">
        <f>BK142</f>
        <v>0</v>
      </c>
      <c r="K142" s="36"/>
      <c r="L142" s="39"/>
      <c r="M142" s="78"/>
      <c r="N142" s="161"/>
      <c r="O142" s="79"/>
      <c r="P142" s="162">
        <f>P143+P223+P504+P510</f>
        <v>0</v>
      </c>
      <c r="Q142" s="79"/>
      <c r="R142" s="162">
        <f>R143+R223+R504+R510</f>
        <v>6.4955237099999996</v>
      </c>
      <c r="S142" s="79"/>
      <c r="T142" s="163">
        <f>T143+T223+T504+T510</f>
        <v>8.1951691900000014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76</v>
      </c>
      <c r="AU142" s="17" t="s">
        <v>90</v>
      </c>
      <c r="BK142" s="164">
        <f>BK143+BK223+BK504+BK510</f>
        <v>0</v>
      </c>
    </row>
    <row r="143" spans="1:63" s="12" customFormat="1" ht="25.9" customHeight="1">
      <c r="B143" s="165"/>
      <c r="C143" s="166"/>
      <c r="D143" s="167" t="s">
        <v>76</v>
      </c>
      <c r="E143" s="168" t="s">
        <v>133</v>
      </c>
      <c r="F143" s="168" t="s">
        <v>134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P144+P154+P188+P213+P221</f>
        <v>0</v>
      </c>
      <c r="Q143" s="173"/>
      <c r="R143" s="174">
        <f>R144+R154+R188+R213+R221</f>
        <v>1.9713582599999997</v>
      </c>
      <c r="S143" s="173"/>
      <c r="T143" s="175">
        <f>T144+T154+T188+T213+T221</f>
        <v>3.91669</v>
      </c>
      <c r="AR143" s="176" t="s">
        <v>82</v>
      </c>
      <c r="AT143" s="177" t="s">
        <v>76</v>
      </c>
      <c r="AU143" s="177" t="s">
        <v>77</v>
      </c>
      <c r="AY143" s="176" t="s">
        <v>135</v>
      </c>
      <c r="BK143" s="178">
        <f>BK144+BK154+BK188+BK213+BK221</f>
        <v>0</v>
      </c>
    </row>
    <row r="144" spans="1:63" s="12" customFormat="1" ht="22.9" customHeight="1">
      <c r="B144" s="165"/>
      <c r="C144" s="166"/>
      <c r="D144" s="167" t="s">
        <v>76</v>
      </c>
      <c r="E144" s="179" t="s">
        <v>136</v>
      </c>
      <c r="F144" s="179" t="s">
        <v>137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SUM(P145:P153)</f>
        <v>0</v>
      </c>
      <c r="Q144" s="173"/>
      <c r="R144" s="174">
        <f>SUM(R145:R153)</f>
        <v>0.44684839999999998</v>
      </c>
      <c r="S144" s="173"/>
      <c r="T144" s="175">
        <f>SUM(T145:T153)</f>
        <v>0</v>
      </c>
      <c r="AR144" s="176" t="s">
        <v>82</v>
      </c>
      <c r="AT144" s="177" t="s">
        <v>76</v>
      </c>
      <c r="AU144" s="177" t="s">
        <v>82</v>
      </c>
      <c r="AY144" s="176" t="s">
        <v>135</v>
      </c>
      <c r="BK144" s="178">
        <f>SUM(BK145:BK153)</f>
        <v>0</v>
      </c>
    </row>
    <row r="145" spans="1:65" s="2" customFormat="1" ht="33" customHeight="1">
      <c r="A145" s="34"/>
      <c r="B145" s="35"/>
      <c r="C145" s="181" t="s">
        <v>82</v>
      </c>
      <c r="D145" s="181" t="s">
        <v>138</v>
      </c>
      <c r="E145" s="182" t="s">
        <v>139</v>
      </c>
      <c r="F145" s="183" t="s">
        <v>140</v>
      </c>
      <c r="G145" s="184" t="s">
        <v>141</v>
      </c>
      <c r="H145" s="185">
        <v>1</v>
      </c>
      <c r="I145" s="186"/>
      <c r="J145" s="187">
        <f>ROUND(I145*H145,2)</f>
        <v>0</v>
      </c>
      <c r="K145" s="183" t="s">
        <v>1</v>
      </c>
      <c r="L145" s="39"/>
      <c r="M145" s="188" t="s">
        <v>1</v>
      </c>
      <c r="N145" s="189" t="s">
        <v>42</v>
      </c>
      <c r="O145" s="71"/>
      <c r="P145" s="190">
        <f>O145*H145</f>
        <v>0</v>
      </c>
      <c r="Q145" s="190">
        <v>5.5280000000000003E-2</v>
      </c>
      <c r="R145" s="190">
        <f>Q145*H145</f>
        <v>5.5280000000000003E-2</v>
      </c>
      <c r="S145" s="190">
        <v>0</v>
      </c>
      <c r="T145" s="19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2" t="s">
        <v>142</v>
      </c>
      <c r="AT145" s="192" t="s">
        <v>138</v>
      </c>
      <c r="AU145" s="192" t="s">
        <v>84</v>
      </c>
      <c r="AY145" s="17" t="s">
        <v>135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7" t="s">
        <v>82</v>
      </c>
      <c r="BK145" s="193">
        <f>ROUND(I145*H145,2)</f>
        <v>0</v>
      </c>
      <c r="BL145" s="17" t="s">
        <v>142</v>
      </c>
      <c r="BM145" s="192" t="s">
        <v>143</v>
      </c>
    </row>
    <row r="146" spans="1:65" s="13" customFormat="1" ht="11.25">
      <c r="B146" s="194"/>
      <c r="C146" s="195"/>
      <c r="D146" s="196" t="s">
        <v>144</v>
      </c>
      <c r="E146" s="197" t="s">
        <v>1</v>
      </c>
      <c r="F146" s="198" t="s">
        <v>145</v>
      </c>
      <c r="G146" s="195"/>
      <c r="H146" s="197" t="s">
        <v>1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144</v>
      </c>
      <c r="AU146" s="204" t="s">
        <v>84</v>
      </c>
      <c r="AV146" s="13" t="s">
        <v>82</v>
      </c>
      <c r="AW146" s="13" t="s">
        <v>32</v>
      </c>
      <c r="AX146" s="13" t="s">
        <v>77</v>
      </c>
      <c r="AY146" s="204" t="s">
        <v>135</v>
      </c>
    </row>
    <row r="147" spans="1:65" s="14" customFormat="1" ht="11.25">
      <c r="B147" s="205"/>
      <c r="C147" s="206"/>
      <c r="D147" s="196" t="s">
        <v>144</v>
      </c>
      <c r="E147" s="207" t="s">
        <v>1</v>
      </c>
      <c r="F147" s="208" t="s">
        <v>82</v>
      </c>
      <c r="G147" s="206"/>
      <c r="H147" s="209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144</v>
      </c>
      <c r="AU147" s="215" t="s">
        <v>84</v>
      </c>
      <c r="AV147" s="14" t="s">
        <v>84</v>
      </c>
      <c r="AW147" s="14" t="s">
        <v>32</v>
      </c>
      <c r="AX147" s="14" t="s">
        <v>82</v>
      </c>
      <c r="AY147" s="215" t="s">
        <v>135</v>
      </c>
    </row>
    <row r="148" spans="1:65" s="2" customFormat="1" ht="24.2" customHeight="1">
      <c r="A148" s="34"/>
      <c r="B148" s="35"/>
      <c r="C148" s="181" t="s">
        <v>84</v>
      </c>
      <c r="D148" s="181" t="s">
        <v>138</v>
      </c>
      <c r="E148" s="182" t="s">
        <v>146</v>
      </c>
      <c r="F148" s="183" t="s">
        <v>147</v>
      </c>
      <c r="G148" s="184" t="s">
        <v>148</v>
      </c>
      <c r="H148" s="185">
        <v>5.16</v>
      </c>
      <c r="I148" s="186"/>
      <c r="J148" s="187">
        <f>ROUND(I148*H148,2)</f>
        <v>0</v>
      </c>
      <c r="K148" s="183" t="s">
        <v>1</v>
      </c>
      <c r="L148" s="39"/>
      <c r="M148" s="188" t="s">
        <v>1</v>
      </c>
      <c r="N148" s="189" t="s">
        <v>42</v>
      </c>
      <c r="O148" s="71"/>
      <c r="P148" s="190">
        <f>O148*H148</f>
        <v>0</v>
      </c>
      <c r="Q148" s="190">
        <v>7.571E-2</v>
      </c>
      <c r="R148" s="190">
        <f>Q148*H148</f>
        <v>0.3906636</v>
      </c>
      <c r="S148" s="190">
        <v>0</v>
      </c>
      <c r="T148" s="19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2" t="s">
        <v>142</v>
      </c>
      <c r="AT148" s="192" t="s">
        <v>138</v>
      </c>
      <c r="AU148" s="192" t="s">
        <v>84</v>
      </c>
      <c r="AY148" s="17" t="s">
        <v>135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82</v>
      </c>
      <c r="BK148" s="193">
        <f>ROUND(I148*H148,2)</f>
        <v>0</v>
      </c>
      <c r="BL148" s="17" t="s">
        <v>142</v>
      </c>
      <c r="BM148" s="192" t="s">
        <v>149</v>
      </c>
    </row>
    <row r="149" spans="1:65" s="13" customFormat="1" ht="11.25">
      <c r="B149" s="194"/>
      <c r="C149" s="195"/>
      <c r="D149" s="196" t="s">
        <v>144</v>
      </c>
      <c r="E149" s="197" t="s">
        <v>1</v>
      </c>
      <c r="F149" s="198" t="s">
        <v>145</v>
      </c>
      <c r="G149" s="195"/>
      <c r="H149" s="197" t="s">
        <v>1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144</v>
      </c>
      <c r="AU149" s="204" t="s">
        <v>84</v>
      </c>
      <c r="AV149" s="13" t="s">
        <v>82</v>
      </c>
      <c r="AW149" s="13" t="s">
        <v>32</v>
      </c>
      <c r="AX149" s="13" t="s">
        <v>77</v>
      </c>
      <c r="AY149" s="204" t="s">
        <v>135</v>
      </c>
    </row>
    <row r="150" spans="1:65" s="14" customFormat="1" ht="11.25">
      <c r="B150" s="205"/>
      <c r="C150" s="206"/>
      <c r="D150" s="196" t="s">
        <v>144</v>
      </c>
      <c r="E150" s="207" t="s">
        <v>1</v>
      </c>
      <c r="F150" s="208" t="s">
        <v>150</v>
      </c>
      <c r="G150" s="206"/>
      <c r="H150" s="209">
        <v>5.16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144</v>
      </c>
      <c r="AU150" s="215" t="s">
        <v>84</v>
      </c>
      <c r="AV150" s="14" t="s">
        <v>84</v>
      </c>
      <c r="AW150" s="14" t="s">
        <v>32</v>
      </c>
      <c r="AX150" s="14" t="s">
        <v>82</v>
      </c>
      <c r="AY150" s="215" t="s">
        <v>135</v>
      </c>
    </row>
    <row r="151" spans="1:65" s="2" customFormat="1" ht="24.2" customHeight="1">
      <c r="A151" s="34"/>
      <c r="B151" s="35"/>
      <c r="C151" s="181" t="s">
        <v>136</v>
      </c>
      <c r="D151" s="181" t="s">
        <v>138</v>
      </c>
      <c r="E151" s="182" t="s">
        <v>151</v>
      </c>
      <c r="F151" s="183" t="s">
        <v>152</v>
      </c>
      <c r="G151" s="184" t="s">
        <v>153</v>
      </c>
      <c r="H151" s="185">
        <v>6.96</v>
      </c>
      <c r="I151" s="186"/>
      <c r="J151" s="187">
        <f>ROUND(I151*H151,2)</f>
        <v>0</v>
      </c>
      <c r="K151" s="183" t="s">
        <v>1</v>
      </c>
      <c r="L151" s="39"/>
      <c r="M151" s="188" t="s">
        <v>1</v>
      </c>
      <c r="N151" s="189" t="s">
        <v>42</v>
      </c>
      <c r="O151" s="71"/>
      <c r="P151" s="190">
        <f>O151*H151</f>
        <v>0</v>
      </c>
      <c r="Q151" s="190">
        <v>1.2999999999999999E-4</v>
      </c>
      <c r="R151" s="190">
        <f>Q151*H151</f>
        <v>9.0479999999999988E-4</v>
      </c>
      <c r="S151" s="190">
        <v>0</v>
      </c>
      <c r="T151" s="19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2" t="s">
        <v>142</v>
      </c>
      <c r="AT151" s="192" t="s">
        <v>138</v>
      </c>
      <c r="AU151" s="192" t="s">
        <v>84</v>
      </c>
      <c r="AY151" s="17" t="s">
        <v>135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7" t="s">
        <v>82</v>
      </c>
      <c r="BK151" s="193">
        <f>ROUND(I151*H151,2)</f>
        <v>0</v>
      </c>
      <c r="BL151" s="17" t="s">
        <v>142</v>
      </c>
      <c r="BM151" s="192" t="s">
        <v>154</v>
      </c>
    </row>
    <row r="152" spans="1:65" s="13" customFormat="1" ht="11.25">
      <c r="B152" s="194"/>
      <c r="C152" s="195"/>
      <c r="D152" s="196" t="s">
        <v>144</v>
      </c>
      <c r="E152" s="197" t="s">
        <v>1</v>
      </c>
      <c r="F152" s="198" t="s">
        <v>145</v>
      </c>
      <c r="G152" s="195"/>
      <c r="H152" s="197" t="s">
        <v>1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144</v>
      </c>
      <c r="AU152" s="204" t="s">
        <v>84</v>
      </c>
      <c r="AV152" s="13" t="s">
        <v>82</v>
      </c>
      <c r="AW152" s="13" t="s">
        <v>32</v>
      </c>
      <c r="AX152" s="13" t="s">
        <v>77</v>
      </c>
      <c r="AY152" s="204" t="s">
        <v>135</v>
      </c>
    </row>
    <row r="153" spans="1:65" s="14" customFormat="1" ht="11.25">
      <c r="B153" s="205"/>
      <c r="C153" s="206"/>
      <c r="D153" s="196" t="s">
        <v>144</v>
      </c>
      <c r="E153" s="207" t="s">
        <v>1</v>
      </c>
      <c r="F153" s="208" t="s">
        <v>155</v>
      </c>
      <c r="G153" s="206"/>
      <c r="H153" s="209">
        <v>6.96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144</v>
      </c>
      <c r="AU153" s="215" t="s">
        <v>84</v>
      </c>
      <c r="AV153" s="14" t="s">
        <v>84</v>
      </c>
      <c r="AW153" s="14" t="s">
        <v>32</v>
      </c>
      <c r="AX153" s="14" t="s">
        <v>82</v>
      </c>
      <c r="AY153" s="215" t="s">
        <v>135</v>
      </c>
    </row>
    <row r="154" spans="1:65" s="12" customFormat="1" ht="22.9" customHeight="1">
      <c r="B154" s="165"/>
      <c r="C154" s="166"/>
      <c r="D154" s="167" t="s">
        <v>76</v>
      </c>
      <c r="E154" s="179" t="s">
        <v>156</v>
      </c>
      <c r="F154" s="179" t="s">
        <v>157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SUM(P155:P187)</f>
        <v>0</v>
      </c>
      <c r="Q154" s="173"/>
      <c r="R154" s="174">
        <f>SUM(R155:R187)</f>
        <v>1.5180962599999999</v>
      </c>
      <c r="S154" s="173"/>
      <c r="T154" s="175">
        <f>SUM(T155:T187)</f>
        <v>0</v>
      </c>
      <c r="AR154" s="176" t="s">
        <v>82</v>
      </c>
      <c r="AT154" s="177" t="s">
        <v>76</v>
      </c>
      <c r="AU154" s="177" t="s">
        <v>82</v>
      </c>
      <c r="AY154" s="176" t="s">
        <v>135</v>
      </c>
      <c r="BK154" s="178">
        <f>SUM(BK155:BK187)</f>
        <v>0</v>
      </c>
    </row>
    <row r="155" spans="1:65" s="2" customFormat="1" ht="24.2" customHeight="1">
      <c r="A155" s="34"/>
      <c r="B155" s="35"/>
      <c r="C155" s="181" t="s">
        <v>142</v>
      </c>
      <c r="D155" s="181" t="s">
        <v>138</v>
      </c>
      <c r="E155" s="182" t="s">
        <v>158</v>
      </c>
      <c r="F155" s="183" t="s">
        <v>159</v>
      </c>
      <c r="G155" s="184" t="s">
        <v>148</v>
      </c>
      <c r="H155" s="185">
        <v>10.32</v>
      </c>
      <c r="I155" s="186"/>
      <c r="J155" s="187">
        <f>ROUND(I155*H155,2)</f>
        <v>0</v>
      </c>
      <c r="K155" s="183" t="s">
        <v>1</v>
      </c>
      <c r="L155" s="39"/>
      <c r="M155" s="188" t="s">
        <v>1</v>
      </c>
      <c r="N155" s="189" t="s">
        <v>42</v>
      </c>
      <c r="O155" s="71"/>
      <c r="P155" s="190">
        <f>O155*H155</f>
        <v>0</v>
      </c>
      <c r="Q155" s="190">
        <v>4.3800000000000002E-3</v>
      </c>
      <c r="R155" s="190">
        <f>Q155*H155</f>
        <v>4.5201600000000002E-2</v>
      </c>
      <c r="S155" s="190">
        <v>0</v>
      </c>
      <c r="T155" s="19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2" t="s">
        <v>142</v>
      </c>
      <c r="AT155" s="192" t="s">
        <v>138</v>
      </c>
      <c r="AU155" s="192" t="s">
        <v>84</v>
      </c>
      <c r="AY155" s="17" t="s">
        <v>135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82</v>
      </c>
      <c r="BK155" s="193">
        <f>ROUND(I155*H155,2)</f>
        <v>0</v>
      </c>
      <c r="BL155" s="17" t="s">
        <v>142</v>
      </c>
      <c r="BM155" s="192" t="s">
        <v>160</v>
      </c>
    </row>
    <row r="156" spans="1:65" s="13" customFormat="1" ht="11.25">
      <c r="B156" s="194"/>
      <c r="C156" s="195"/>
      <c r="D156" s="196" t="s">
        <v>144</v>
      </c>
      <c r="E156" s="197" t="s">
        <v>1</v>
      </c>
      <c r="F156" s="198" t="s">
        <v>145</v>
      </c>
      <c r="G156" s="195"/>
      <c r="H156" s="197" t="s">
        <v>1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144</v>
      </c>
      <c r="AU156" s="204" t="s">
        <v>84</v>
      </c>
      <c r="AV156" s="13" t="s">
        <v>82</v>
      </c>
      <c r="AW156" s="13" t="s">
        <v>32</v>
      </c>
      <c r="AX156" s="13" t="s">
        <v>77</v>
      </c>
      <c r="AY156" s="204" t="s">
        <v>135</v>
      </c>
    </row>
    <row r="157" spans="1:65" s="14" customFormat="1" ht="11.25">
      <c r="B157" s="205"/>
      <c r="C157" s="206"/>
      <c r="D157" s="196" t="s">
        <v>144</v>
      </c>
      <c r="E157" s="207" t="s">
        <v>1</v>
      </c>
      <c r="F157" s="208" t="s">
        <v>161</v>
      </c>
      <c r="G157" s="206"/>
      <c r="H157" s="209">
        <v>10.32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144</v>
      </c>
      <c r="AU157" s="215" t="s">
        <v>84</v>
      </c>
      <c r="AV157" s="14" t="s">
        <v>84</v>
      </c>
      <c r="AW157" s="14" t="s">
        <v>32</v>
      </c>
      <c r="AX157" s="14" t="s">
        <v>82</v>
      </c>
      <c r="AY157" s="215" t="s">
        <v>135</v>
      </c>
    </row>
    <row r="158" spans="1:65" s="2" customFormat="1" ht="24.2" customHeight="1">
      <c r="A158" s="34"/>
      <c r="B158" s="35"/>
      <c r="C158" s="181" t="s">
        <v>162</v>
      </c>
      <c r="D158" s="181" t="s">
        <v>138</v>
      </c>
      <c r="E158" s="182" t="s">
        <v>163</v>
      </c>
      <c r="F158" s="183" t="s">
        <v>164</v>
      </c>
      <c r="G158" s="184" t="s">
        <v>148</v>
      </c>
      <c r="H158" s="185">
        <v>223.827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42</v>
      </c>
      <c r="O158" s="71"/>
      <c r="P158" s="190">
        <f>O158*H158</f>
        <v>0</v>
      </c>
      <c r="Q158" s="190">
        <v>3.0000000000000001E-3</v>
      </c>
      <c r="R158" s="190">
        <f>Q158*H158</f>
        <v>0.67148099999999999</v>
      </c>
      <c r="S158" s="190">
        <v>0</v>
      </c>
      <c r="T158" s="19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2" t="s">
        <v>142</v>
      </c>
      <c r="AT158" s="192" t="s">
        <v>138</v>
      </c>
      <c r="AU158" s="192" t="s">
        <v>84</v>
      </c>
      <c r="AY158" s="17" t="s">
        <v>135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82</v>
      </c>
      <c r="BK158" s="193">
        <f>ROUND(I158*H158,2)</f>
        <v>0</v>
      </c>
      <c r="BL158" s="17" t="s">
        <v>142</v>
      </c>
      <c r="BM158" s="192" t="s">
        <v>165</v>
      </c>
    </row>
    <row r="159" spans="1:65" s="13" customFormat="1" ht="11.25">
      <c r="B159" s="194"/>
      <c r="C159" s="195"/>
      <c r="D159" s="196" t="s">
        <v>144</v>
      </c>
      <c r="E159" s="197" t="s">
        <v>1</v>
      </c>
      <c r="F159" s="198" t="s">
        <v>145</v>
      </c>
      <c r="G159" s="195"/>
      <c r="H159" s="197" t="s">
        <v>1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144</v>
      </c>
      <c r="AU159" s="204" t="s">
        <v>84</v>
      </c>
      <c r="AV159" s="13" t="s">
        <v>82</v>
      </c>
      <c r="AW159" s="13" t="s">
        <v>32</v>
      </c>
      <c r="AX159" s="13" t="s">
        <v>77</v>
      </c>
      <c r="AY159" s="204" t="s">
        <v>135</v>
      </c>
    </row>
    <row r="160" spans="1:65" s="14" customFormat="1" ht="11.25">
      <c r="B160" s="205"/>
      <c r="C160" s="206"/>
      <c r="D160" s="196" t="s">
        <v>144</v>
      </c>
      <c r="E160" s="207" t="s">
        <v>1</v>
      </c>
      <c r="F160" s="208" t="s">
        <v>161</v>
      </c>
      <c r="G160" s="206"/>
      <c r="H160" s="209">
        <v>10.32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144</v>
      </c>
      <c r="AU160" s="215" t="s">
        <v>84</v>
      </c>
      <c r="AV160" s="14" t="s">
        <v>84</v>
      </c>
      <c r="AW160" s="14" t="s">
        <v>32</v>
      </c>
      <c r="AX160" s="14" t="s">
        <v>77</v>
      </c>
      <c r="AY160" s="215" t="s">
        <v>135</v>
      </c>
    </row>
    <row r="161" spans="1:65" s="13" customFormat="1" ht="11.25">
      <c r="B161" s="194"/>
      <c r="C161" s="195"/>
      <c r="D161" s="196" t="s">
        <v>144</v>
      </c>
      <c r="E161" s="197" t="s">
        <v>1</v>
      </c>
      <c r="F161" s="198" t="s">
        <v>166</v>
      </c>
      <c r="G161" s="195"/>
      <c r="H161" s="197" t="s">
        <v>1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144</v>
      </c>
      <c r="AU161" s="204" t="s">
        <v>84</v>
      </c>
      <c r="AV161" s="13" t="s">
        <v>82</v>
      </c>
      <c r="AW161" s="13" t="s">
        <v>32</v>
      </c>
      <c r="AX161" s="13" t="s">
        <v>77</v>
      </c>
      <c r="AY161" s="204" t="s">
        <v>135</v>
      </c>
    </row>
    <row r="162" spans="1:65" s="14" customFormat="1" ht="11.25">
      <c r="B162" s="205"/>
      <c r="C162" s="206"/>
      <c r="D162" s="196" t="s">
        <v>144</v>
      </c>
      <c r="E162" s="207" t="s">
        <v>1</v>
      </c>
      <c r="F162" s="208" t="s">
        <v>167</v>
      </c>
      <c r="G162" s="206"/>
      <c r="H162" s="209">
        <v>213.50700000000001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144</v>
      </c>
      <c r="AU162" s="215" t="s">
        <v>84</v>
      </c>
      <c r="AV162" s="14" t="s">
        <v>84</v>
      </c>
      <c r="AW162" s="14" t="s">
        <v>32</v>
      </c>
      <c r="AX162" s="14" t="s">
        <v>77</v>
      </c>
      <c r="AY162" s="215" t="s">
        <v>135</v>
      </c>
    </row>
    <row r="163" spans="1:65" s="15" customFormat="1" ht="11.25">
      <c r="B163" s="216"/>
      <c r="C163" s="217"/>
      <c r="D163" s="196" t="s">
        <v>144</v>
      </c>
      <c r="E163" s="218" t="s">
        <v>1</v>
      </c>
      <c r="F163" s="219" t="s">
        <v>168</v>
      </c>
      <c r="G163" s="217"/>
      <c r="H163" s="220">
        <v>223.827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144</v>
      </c>
      <c r="AU163" s="226" t="s">
        <v>84</v>
      </c>
      <c r="AV163" s="15" t="s">
        <v>142</v>
      </c>
      <c r="AW163" s="15" t="s">
        <v>32</v>
      </c>
      <c r="AX163" s="15" t="s">
        <v>82</v>
      </c>
      <c r="AY163" s="226" t="s">
        <v>135</v>
      </c>
    </row>
    <row r="164" spans="1:65" s="2" customFormat="1" ht="24.2" customHeight="1">
      <c r="A164" s="34"/>
      <c r="B164" s="35"/>
      <c r="C164" s="181" t="s">
        <v>156</v>
      </c>
      <c r="D164" s="181" t="s">
        <v>138</v>
      </c>
      <c r="E164" s="182" t="s">
        <v>169</v>
      </c>
      <c r="F164" s="183" t="s">
        <v>170</v>
      </c>
      <c r="G164" s="184" t="s">
        <v>148</v>
      </c>
      <c r="H164" s="185">
        <v>32.707999999999998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42</v>
      </c>
      <c r="O164" s="7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2" t="s">
        <v>142</v>
      </c>
      <c r="AT164" s="192" t="s">
        <v>138</v>
      </c>
      <c r="AU164" s="192" t="s">
        <v>84</v>
      </c>
      <c r="AY164" s="17" t="s">
        <v>135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82</v>
      </c>
      <c r="BK164" s="193">
        <f>ROUND(I164*H164,2)</f>
        <v>0</v>
      </c>
      <c r="BL164" s="17" t="s">
        <v>142</v>
      </c>
      <c r="BM164" s="192" t="s">
        <v>171</v>
      </c>
    </row>
    <row r="165" spans="1:65" s="13" customFormat="1" ht="11.25">
      <c r="B165" s="194"/>
      <c r="C165" s="195"/>
      <c r="D165" s="196" t="s">
        <v>144</v>
      </c>
      <c r="E165" s="197" t="s">
        <v>1</v>
      </c>
      <c r="F165" s="198" t="s">
        <v>172</v>
      </c>
      <c r="G165" s="195"/>
      <c r="H165" s="197" t="s">
        <v>1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144</v>
      </c>
      <c r="AU165" s="204" t="s">
        <v>84</v>
      </c>
      <c r="AV165" s="13" t="s">
        <v>82</v>
      </c>
      <c r="AW165" s="13" t="s">
        <v>32</v>
      </c>
      <c r="AX165" s="13" t="s">
        <v>77</v>
      </c>
      <c r="AY165" s="204" t="s">
        <v>135</v>
      </c>
    </row>
    <row r="166" spans="1:65" s="14" customFormat="1" ht="11.25">
      <c r="B166" s="205"/>
      <c r="C166" s="206"/>
      <c r="D166" s="196" t="s">
        <v>144</v>
      </c>
      <c r="E166" s="207" t="s">
        <v>1</v>
      </c>
      <c r="F166" s="208" t="s">
        <v>173</v>
      </c>
      <c r="G166" s="206"/>
      <c r="H166" s="209">
        <v>28.702999999999999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144</v>
      </c>
      <c r="AU166" s="215" t="s">
        <v>84</v>
      </c>
      <c r="AV166" s="14" t="s">
        <v>84</v>
      </c>
      <c r="AW166" s="14" t="s">
        <v>32</v>
      </c>
      <c r="AX166" s="14" t="s">
        <v>77</v>
      </c>
      <c r="AY166" s="215" t="s">
        <v>135</v>
      </c>
    </row>
    <row r="167" spans="1:65" s="13" customFormat="1" ht="11.25">
      <c r="B167" s="194"/>
      <c r="C167" s="195"/>
      <c r="D167" s="196" t="s">
        <v>144</v>
      </c>
      <c r="E167" s="197" t="s">
        <v>1</v>
      </c>
      <c r="F167" s="198" t="s">
        <v>174</v>
      </c>
      <c r="G167" s="195"/>
      <c r="H167" s="197" t="s">
        <v>1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144</v>
      </c>
      <c r="AU167" s="204" t="s">
        <v>84</v>
      </c>
      <c r="AV167" s="13" t="s">
        <v>82</v>
      </c>
      <c r="AW167" s="13" t="s">
        <v>32</v>
      </c>
      <c r="AX167" s="13" t="s">
        <v>77</v>
      </c>
      <c r="AY167" s="204" t="s">
        <v>135</v>
      </c>
    </row>
    <row r="168" spans="1:65" s="14" customFormat="1" ht="11.25">
      <c r="B168" s="205"/>
      <c r="C168" s="206"/>
      <c r="D168" s="196" t="s">
        <v>144</v>
      </c>
      <c r="E168" s="207" t="s">
        <v>1</v>
      </c>
      <c r="F168" s="208" t="s">
        <v>175</v>
      </c>
      <c r="G168" s="206"/>
      <c r="H168" s="209">
        <v>4.0049999999999999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144</v>
      </c>
      <c r="AU168" s="215" t="s">
        <v>84</v>
      </c>
      <c r="AV168" s="14" t="s">
        <v>84</v>
      </c>
      <c r="AW168" s="14" t="s">
        <v>32</v>
      </c>
      <c r="AX168" s="14" t="s">
        <v>77</v>
      </c>
      <c r="AY168" s="215" t="s">
        <v>135</v>
      </c>
    </row>
    <row r="169" spans="1:65" s="15" customFormat="1" ht="11.25">
      <c r="B169" s="216"/>
      <c r="C169" s="217"/>
      <c r="D169" s="196" t="s">
        <v>144</v>
      </c>
      <c r="E169" s="218" t="s">
        <v>1</v>
      </c>
      <c r="F169" s="219" t="s">
        <v>168</v>
      </c>
      <c r="G169" s="217"/>
      <c r="H169" s="220">
        <v>32.707999999999998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144</v>
      </c>
      <c r="AU169" s="226" t="s">
        <v>84</v>
      </c>
      <c r="AV169" s="15" t="s">
        <v>142</v>
      </c>
      <c r="AW169" s="15" t="s">
        <v>32</v>
      </c>
      <c r="AX169" s="15" t="s">
        <v>82</v>
      </c>
      <c r="AY169" s="226" t="s">
        <v>135</v>
      </c>
    </row>
    <row r="170" spans="1:65" s="2" customFormat="1" ht="24.2" customHeight="1">
      <c r="A170" s="34"/>
      <c r="B170" s="35"/>
      <c r="C170" s="181" t="s">
        <v>176</v>
      </c>
      <c r="D170" s="181" t="s">
        <v>138</v>
      </c>
      <c r="E170" s="182" t="s">
        <v>177</v>
      </c>
      <c r="F170" s="183" t="s">
        <v>178</v>
      </c>
      <c r="G170" s="184" t="s">
        <v>153</v>
      </c>
      <c r="H170" s="185">
        <v>28.15</v>
      </c>
      <c r="I170" s="186"/>
      <c r="J170" s="187">
        <f>ROUND(I170*H170,2)</f>
        <v>0</v>
      </c>
      <c r="K170" s="183" t="s">
        <v>1</v>
      </c>
      <c r="L170" s="39"/>
      <c r="M170" s="188" t="s">
        <v>1</v>
      </c>
      <c r="N170" s="189" t="s">
        <v>42</v>
      </c>
      <c r="O170" s="71"/>
      <c r="P170" s="190">
        <f>O170*H170</f>
        <v>0</v>
      </c>
      <c r="Q170" s="190">
        <v>1.5E-3</v>
      </c>
      <c r="R170" s="190">
        <f>Q170*H170</f>
        <v>4.2224999999999999E-2</v>
      </c>
      <c r="S170" s="190">
        <v>0</v>
      </c>
      <c r="T170" s="19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2" t="s">
        <v>142</v>
      </c>
      <c r="AT170" s="192" t="s">
        <v>138</v>
      </c>
      <c r="AU170" s="192" t="s">
        <v>84</v>
      </c>
      <c r="AY170" s="17" t="s">
        <v>135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82</v>
      </c>
      <c r="BK170" s="193">
        <f>ROUND(I170*H170,2)</f>
        <v>0</v>
      </c>
      <c r="BL170" s="17" t="s">
        <v>142</v>
      </c>
      <c r="BM170" s="192" t="s">
        <v>179</v>
      </c>
    </row>
    <row r="171" spans="1:65" s="13" customFormat="1" ht="11.25">
      <c r="B171" s="194"/>
      <c r="C171" s="195"/>
      <c r="D171" s="196" t="s">
        <v>144</v>
      </c>
      <c r="E171" s="197" t="s">
        <v>1</v>
      </c>
      <c r="F171" s="198" t="s">
        <v>180</v>
      </c>
      <c r="G171" s="195"/>
      <c r="H171" s="197" t="s">
        <v>1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144</v>
      </c>
      <c r="AU171" s="204" t="s">
        <v>84</v>
      </c>
      <c r="AV171" s="13" t="s">
        <v>82</v>
      </c>
      <c r="AW171" s="13" t="s">
        <v>32</v>
      </c>
      <c r="AX171" s="13" t="s">
        <v>77</v>
      </c>
      <c r="AY171" s="204" t="s">
        <v>135</v>
      </c>
    </row>
    <row r="172" spans="1:65" s="14" customFormat="1" ht="11.25">
      <c r="B172" s="205"/>
      <c r="C172" s="206"/>
      <c r="D172" s="196" t="s">
        <v>144</v>
      </c>
      <c r="E172" s="207" t="s">
        <v>1</v>
      </c>
      <c r="F172" s="208" t="s">
        <v>181</v>
      </c>
      <c r="G172" s="206"/>
      <c r="H172" s="209">
        <v>28.15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144</v>
      </c>
      <c r="AU172" s="215" t="s">
        <v>84</v>
      </c>
      <c r="AV172" s="14" t="s">
        <v>84</v>
      </c>
      <c r="AW172" s="14" t="s">
        <v>32</v>
      </c>
      <c r="AX172" s="14" t="s">
        <v>82</v>
      </c>
      <c r="AY172" s="215" t="s">
        <v>135</v>
      </c>
    </row>
    <row r="173" spans="1:65" s="2" customFormat="1" ht="24.2" customHeight="1">
      <c r="A173" s="34"/>
      <c r="B173" s="35"/>
      <c r="C173" s="181" t="s">
        <v>182</v>
      </c>
      <c r="D173" s="181" t="s">
        <v>138</v>
      </c>
      <c r="E173" s="182" t="s">
        <v>183</v>
      </c>
      <c r="F173" s="183" t="s">
        <v>184</v>
      </c>
      <c r="G173" s="184" t="s">
        <v>185</v>
      </c>
      <c r="H173" s="185">
        <v>0.27900000000000003</v>
      </c>
      <c r="I173" s="186"/>
      <c r="J173" s="187">
        <f>ROUND(I173*H173,2)</f>
        <v>0</v>
      </c>
      <c r="K173" s="183" t="s">
        <v>1</v>
      </c>
      <c r="L173" s="39"/>
      <c r="M173" s="188" t="s">
        <v>1</v>
      </c>
      <c r="N173" s="189" t="s">
        <v>42</v>
      </c>
      <c r="O173" s="71"/>
      <c r="P173" s="190">
        <f>O173*H173</f>
        <v>0</v>
      </c>
      <c r="Q173" s="190">
        <v>2.2563399999999998</v>
      </c>
      <c r="R173" s="190">
        <f>Q173*H173</f>
        <v>0.62951886000000001</v>
      </c>
      <c r="S173" s="190">
        <v>0</v>
      </c>
      <c r="T173" s="19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2" t="s">
        <v>142</v>
      </c>
      <c r="AT173" s="192" t="s">
        <v>138</v>
      </c>
      <c r="AU173" s="192" t="s">
        <v>84</v>
      </c>
      <c r="AY173" s="17" t="s">
        <v>135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82</v>
      </c>
      <c r="BK173" s="193">
        <f>ROUND(I173*H173,2)</f>
        <v>0</v>
      </c>
      <c r="BL173" s="17" t="s">
        <v>142</v>
      </c>
      <c r="BM173" s="192" t="s">
        <v>186</v>
      </c>
    </row>
    <row r="174" spans="1:65" s="13" customFormat="1" ht="11.25">
      <c r="B174" s="194"/>
      <c r="C174" s="195"/>
      <c r="D174" s="196" t="s">
        <v>144</v>
      </c>
      <c r="E174" s="197" t="s">
        <v>1</v>
      </c>
      <c r="F174" s="198" t="s">
        <v>145</v>
      </c>
      <c r="G174" s="195"/>
      <c r="H174" s="197" t="s">
        <v>1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144</v>
      </c>
      <c r="AU174" s="204" t="s">
        <v>84</v>
      </c>
      <c r="AV174" s="13" t="s">
        <v>82</v>
      </c>
      <c r="AW174" s="13" t="s">
        <v>32</v>
      </c>
      <c r="AX174" s="13" t="s">
        <v>77</v>
      </c>
      <c r="AY174" s="204" t="s">
        <v>135</v>
      </c>
    </row>
    <row r="175" spans="1:65" s="14" customFormat="1" ht="11.25">
      <c r="B175" s="205"/>
      <c r="C175" s="206"/>
      <c r="D175" s="196" t="s">
        <v>144</v>
      </c>
      <c r="E175" s="207" t="s">
        <v>1</v>
      </c>
      <c r="F175" s="208" t="s">
        <v>187</v>
      </c>
      <c r="G175" s="206"/>
      <c r="H175" s="209">
        <v>0.27900000000000003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144</v>
      </c>
      <c r="AU175" s="215" t="s">
        <v>84</v>
      </c>
      <c r="AV175" s="14" t="s">
        <v>84</v>
      </c>
      <c r="AW175" s="14" t="s">
        <v>32</v>
      </c>
      <c r="AX175" s="14" t="s">
        <v>82</v>
      </c>
      <c r="AY175" s="215" t="s">
        <v>135</v>
      </c>
    </row>
    <row r="176" spans="1:65" s="2" customFormat="1" ht="16.5" customHeight="1">
      <c r="A176" s="34"/>
      <c r="B176" s="35"/>
      <c r="C176" s="181" t="s">
        <v>188</v>
      </c>
      <c r="D176" s="181" t="s">
        <v>138</v>
      </c>
      <c r="E176" s="182" t="s">
        <v>189</v>
      </c>
      <c r="F176" s="183" t="s">
        <v>190</v>
      </c>
      <c r="G176" s="184" t="s">
        <v>148</v>
      </c>
      <c r="H176" s="185">
        <v>0.36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42</v>
      </c>
      <c r="O176" s="71"/>
      <c r="P176" s="190">
        <f>O176*H176</f>
        <v>0</v>
      </c>
      <c r="Q176" s="190">
        <v>1.3520000000000001E-2</v>
      </c>
      <c r="R176" s="190">
        <f>Q176*H176</f>
        <v>4.8672000000000003E-3</v>
      </c>
      <c r="S176" s="190">
        <v>0</v>
      </c>
      <c r="T176" s="19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2" t="s">
        <v>142</v>
      </c>
      <c r="AT176" s="192" t="s">
        <v>138</v>
      </c>
      <c r="AU176" s="192" t="s">
        <v>84</v>
      </c>
      <c r="AY176" s="17" t="s">
        <v>135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7" t="s">
        <v>82</v>
      </c>
      <c r="BK176" s="193">
        <f>ROUND(I176*H176,2)</f>
        <v>0</v>
      </c>
      <c r="BL176" s="17" t="s">
        <v>142</v>
      </c>
      <c r="BM176" s="192" t="s">
        <v>191</v>
      </c>
    </row>
    <row r="177" spans="1:65" s="13" customFormat="1" ht="11.25">
      <c r="B177" s="194"/>
      <c r="C177" s="195"/>
      <c r="D177" s="196" t="s">
        <v>144</v>
      </c>
      <c r="E177" s="197" t="s">
        <v>1</v>
      </c>
      <c r="F177" s="198" t="s">
        <v>145</v>
      </c>
      <c r="G177" s="195"/>
      <c r="H177" s="197" t="s">
        <v>1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144</v>
      </c>
      <c r="AU177" s="204" t="s">
        <v>84</v>
      </c>
      <c r="AV177" s="13" t="s">
        <v>82</v>
      </c>
      <c r="AW177" s="13" t="s">
        <v>32</v>
      </c>
      <c r="AX177" s="13" t="s">
        <v>77</v>
      </c>
      <c r="AY177" s="204" t="s">
        <v>135</v>
      </c>
    </row>
    <row r="178" spans="1:65" s="14" customFormat="1" ht="11.25">
      <c r="B178" s="205"/>
      <c r="C178" s="206"/>
      <c r="D178" s="196" t="s">
        <v>144</v>
      </c>
      <c r="E178" s="207" t="s">
        <v>1</v>
      </c>
      <c r="F178" s="208" t="s">
        <v>192</v>
      </c>
      <c r="G178" s="206"/>
      <c r="H178" s="209">
        <v>0.36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144</v>
      </c>
      <c r="AU178" s="215" t="s">
        <v>84</v>
      </c>
      <c r="AV178" s="14" t="s">
        <v>84</v>
      </c>
      <c r="AW178" s="14" t="s">
        <v>32</v>
      </c>
      <c r="AX178" s="14" t="s">
        <v>82</v>
      </c>
      <c r="AY178" s="215" t="s">
        <v>135</v>
      </c>
    </row>
    <row r="179" spans="1:65" s="2" customFormat="1" ht="16.5" customHeight="1">
      <c r="A179" s="34"/>
      <c r="B179" s="35"/>
      <c r="C179" s="181" t="s">
        <v>193</v>
      </c>
      <c r="D179" s="181" t="s">
        <v>138</v>
      </c>
      <c r="E179" s="182" t="s">
        <v>194</v>
      </c>
      <c r="F179" s="183" t="s">
        <v>195</v>
      </c>
      <c r="G179" s="184" t="s">
        <v>148</v>
      </c>
      <c r="H179" s="185">
        <v>17.22</v>
      </c>
      <c r="I179" s="186"/>
      <c r="J179" s="187">
        <f>ROUND(I179*H179,2)</f>
        <v>0</v>
      </c>
      <c r="K179" s="183" t="s">
        <v>1</v>
      </c>
      <c r="L179" s="39"/>
      <c r="M179" s="188" t="s">
        <v>1</v>
      </c>
      <c r="N179" s="189" t="s">
        <v>42</v>
      </c>
      <c r="O179" s="71"/>
      <c r="P179" s="190">
        <f>O179*H179</f>
        <v>0</v>
      </c>
      <c r="Q179" s="190">
        <v>3.3E-4</v>
      </c>
      <c r="R179" s="190">
        <f>Q179*H179</f>
        <v>5.6825999999999995E-3</v>
      </c>
      <c r="S179" s="190">
        <v>0</v>
      </c>
      <c r="T179" s="19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2" t="s">
        <v>142</v>
      </c>
      <c r="AT179" s="192" t="s">
        <v>138</v>
      </c>
      <c r="AU179" s="192" t="s">
        <v>84</v>
      </c>
      <c r="AY179" s="17" t="s">
        <v>135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82</v>
      </c>
      <c r="BK179" s="193">
        <f>ROUND(I179*H179,2)</f>
        <v>0</v>
      </c>
      <c r="BL179" s="17" t="s">
        <v>142</v>
      </c>
      <c r="BM179" s="192" t="s">
        <v>196</v>
      </c>
    </row>
    <row r="180" spans="1:65" s="13" customFormat="1" ht="11.25">
      <c r="B180" s="194"/>
      <c r="C180" s="195"/>
      <c r="D180" s="196" t="s">
        <v>144</v>
      </c>
      <c r="E180" s="197" t="s">
        <v>1</v>
      </c>
      <c r="F180" s="198" t="s">
        <v>197</v>
      </c>
      <c r="G180" s="195"/>
      <c r="H180" s="197" t="s">
        <v>1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144</v>
      </c>
      <c r="AU180" s="204" t="s">
        <v>84</v>
      </c>
      <c r="AV180" s="13" t="s">
        <v>82</v>
      </c>
      <c r="AW180" s="13" t="s">
        <v>32</v>
      </c>
      <c r="AX180" s="13" t="s">
        <v>77</v>
      </c>
      <c r="AY180" s="204" t="s">
        <v>135</v>
      </c>
    </row>
    <row r="181" spans="1:65" s="14" customFormat="1" ht="11.25">
      <c r="B181" s="205"/>
      <c r="C181" s="206"/>
      <c r="D181" s="196" t="s">
        <v>144</v>
      </c>
      <c r="E181" s="207" t="s">
        <v>1</v>
      </c>
      <c r="F181" s="208" t="s">
        <v>198</v>
      </c>
      <c r="G181" s="206"/>
      <c r="H181" s="209">
        <v>17.22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144</v>
      </c>
      <c r="AU181" s="215" t="s">
        <v>84</v>
      </c>
      <c r="AV181" s="14" t="s">
        <v>84</v>
      </c>
      <c r="AW181" s="14" t="s">
        <v>32</v>
      </c>
      <c r="AX181" s="14" t="s">
        <v>82</v>
      </c>
      <c r="AY181" s="215" t="s">
        <v>135</v>
      </c>
    </row>
    <row r="182" spans="1:65" s="2" customFormat="1" ht="21.75" customHeight="1">
      <c r="A182" s="34"/>
      <c r="B182" s="35"/>
      <c r="C182" s="181" t="s">
        <v>199</v>
      </c>
      <c r="D182" s="181" t="s">
        <v>138</v>
      </c>
      <c r="E182" s="182" t="s">
        <v>200</v>
      </c>
      <c r="F182" s="183" t="s">
        <v>201</v>
      </c>
      <c r="G182" s="184" t="s">
        <v>141</v>
      </c>
      <c r="H182" s="185">
        <v>2</v>
      </c>
      <c r="I182" s="186"/>
      <c r="J182" s="187">
        <f>ROUND(I182*H182,2)</f>
        <v>0</v>
      </c>
      <c r="K182" s="183" t="s">
        <v>1</v>
      </c>
      <c r="L182" s="39"/>
      <c r="M182" s="188" t="s">
        <v>1</v>
      </c>
      <c r="N182" s="189" t="s">
        <v>42</v>
      </c>
      <c r="O182" s="71"/>
      <c r="P182" s="190">
        <f>O182*H182</f>
        <v>0</v>
      </c>
      <c r="Q182" s="190">
        <v>4.684E-2</v>
      </c>
      <c r="R182" s="190">
        <f>Q182*H182</f>
        <v>9.3679999999999999E-2</v>
      </c>
      <c r="S182" s="190">
        <v>0</v>
      </c>
      <c r="T182" s="19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2" t="s">
        <v>142</v>
      </c>
      <c r="AT182" s="192" t="s">
        <v>138</v>
      </c>
      <c r="AU182" s="192" t="s">
        <v>84</v>
      </c>
      <c r="AY182" s="17" t="s">
        <v>135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7" t="s">
        <v>82</v>
      </c>
      <c r="BK182" s="193">
        <f>ROUND(I182*H182,2)</f>
        <v>0</v>
      </c>
      <c r="BL182" s="17" t="s">
        <v>142</v>
      </c>
      <c r="BM182" s="192" t="s">
        <v>202</v>
      </c>
    </row>
    <row r="183" spans="1:65" s="13" customFormat="1" ht="11.25">
      <c r="B183" s="194"/>
      <c r="C183" s="195"/>
      <c r="D183" s="196" t="s">
        <v>144</v>
      </c>
      <c r="E183" s="197" t="s">
        <v>1</v>
      </c>
      <c r="F183" s="198" t="s">
        <v>166</v>
      </c>
      <c r="G183" s="195"/>
      <c r="H183" s="197" t="s">
        <v>1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144</v>
      </c>
      <c r="AU183" s="204" t="s">
        <v>84</v>
      </c>
      <c r="AV183" s="13" t="s">
        <v>82</v>
      </c>
      <c r="AW183" s="13" t="s">
        <v>32</v>
      </c>
      <c r="AX183" s="13" t="s">
        <v>77</v>
      </c>
      <c r="AY183" s="204" t="s">
        <v>135</v>
      </c>
    </row>
    <row r="184" spans="1:65" s="14" customFormat="1" ht="11.25">
      <c r="B184" s="205"/>
      <c r="C184" s="206"/>
      <c r="D184" s="196" t="s">
        <v>144</v>
      </c>
      <c r="E184" s="207" t="s">
        <v>1</v>
      </c>
      <c r="F184" s="208" t="s">
        <v>84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144</v>
      </c>
      <c r="AU184" s="215" t="s">
        <v>84</v>
      </c>
      <c r="AV184" s="14" t="s">
        <v>84</v>
      </c>
      <c r="AW184" s="14" t="s">
        <v>32</v>
      </c>
      <c r="AX184" s="14" t="s">
        <v>82</v>
      </c>
      <c r="AY184" s="215" t="s">
        <v>135</v>
      </c>
    </row>
    <row r="185" spans="1:65" s="2" customFormat="1" ht="24.2" customHeight="1">
      <c r="A185" s="34"/>
      <c r="B185" s="35"/>
      <c r="C185" s="227" t="s">
        <v>203</v>
      </c>
      <c r="D185" s="227" t="s">
        <v>204</v>
      </c>
      <c r="E185" s="228" t="s">
        <v>205</v>
      </c>
      <c r="F185" s="229" t="s">
        <v>206</v>
      </c>
      <c r="G185" s="230" t="s">
        <v>141</v>
      </c>
      <c r="H185" s="231">
        <v>2</v>
      </c>
      <c r="I185" s="232"/>
      <c r="J185" s="233">
        <f>ROUND(I185*H185,2)</f>
        <v>0</v>
      </c>
      <c r="K185" s="229" t="s">
        <v>1</v>
      </c>
      <c r="L185" s="234"/>
      <c r="M185" s="235" t="s">
        <v>1</v>
      </c>
      <c r="N185" s="236" t="s">
        <v>42</v>
      </c>
      <c r="O185" s="71"/>
      <c r="P185" s="190">
        <f>O185*H185</f>
        <v>0</v>
      </c>
      <c r="Q185" s="190">
        <v>1.272E-2</v>
      </c>
      <c r="R185" s="190">
        <f>Q185*H185</f>
        <v>2.5440000000000001E-2</v>
      </c>
      <c r="S185" s="190">
        <v>0</v>
      </c>
      <c r="T185" s="19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2" t="s">
        <v>182</v>
      </c>
      <c r="AT185" s="192" t="s">
        <v>204</v>
      </c>
      <c r="AU185" s="192" t="s">
        <v>84</v>
      </c>
      <c r="AY185" s="17" t="s">
        <v>135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82</v>
      </c>
      <c r="BK185" s="193">
        <f>ROUND(I185*H185,2)</f>
        <v>0</v>
      </c>
      <c r="BL185" s="17" t="s">
        <v>142</v>
      </c>
      <c r="BM185" s="192" t="s">
        <v>207</v>
      </c>
    </row>
    <row r="186" spans="1:65" s="13" customFormat="1" ht="11.25">
      <c r="B186" s="194"/>
      <c r="C186" s="195"/>
      <c r="D186" s="196" t="s">
        <v>144</v>
      </c>
      <c r="E186" s="197" t="s">
        <v>1</v>
      </c>
      <c r="F186" s="198" t="s">
        <v>166</v>
      </c>
      <c r="G186" s="195"/>
      <c r="H186" s="197" t="s">
        <v>1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144</v>
      </c>
      <c r="AU186" s="204" t="s">
        <v>84</v>
      </c>
      <c r="AV186" s="13" t="s">
        <v>82</v>
      </c>
      <c r="AW186" s="13" t="s">
        <v>32</v>
      </c>
      <c r="AX186" s="13" t="s">
        <v>77</v>
      </c>
      <c r="AY186" s="204" t="s">
        <v>135</v>
      </c>
    </row>
    <row r="187" spans="1:65" s="14" customFormat="1" ht="11.25">
      <c r="B187" s="205"/>
      <c r="C187" s="206"/>
      <c r="D187" s="196" t="s">
        <v>144</v>
      </c>
      <c r="E187" s="207" t="s">
        <v>1</v>
      </c>
      <c r="F187" s="208" t="s">
        <v>84</v>
      </c>
      <c r="G187" s="206"/>
      <c r="H187" s="209">
        <v>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144</v>
      </c>
      <c r="AU187" s="215" t="s">
        <v>84</v>
      </c>
      <c r="AV187" s="14" t="s">
        <v>84</v>
      </c>
      <c r="AW187" s="14" t="s">
        <v>32</v>
      </c>
      <c r="AX187" s="14" t="s">
        <v>82</v>
      </c>
      <c r="AY187" s="215" t="s">
        <v>135</v>
      </c>
    </row>
    <row r="188" spans="1:65" s="12" customFormat="1" ht="22.9" customHeight="1">
      <c r="B188" s="165"/>
      <c r="C188" s="166"/>
      <c r="D188" s="167" t="s">
        <v>76</v>
      </c>
      <c r="E188" s="179" t="s">
        <v>188</v>
      </c>
      <c r="F188" s="179" t="s">
        <v>208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SUM(P189:P212)</f>
        <v>0</v>
      </c>
      <c r="Q188" s="173"/>
      <c r="R188" s="174">
        <f>SUM(R189:R212)</f>
        <v>6.4136000000000011E-3</v>
      </c>
      <c r="S188" s="173"/>
      <c r="T188" s="175">
        <f>SUM(T189:T212)</f>
        <v>3.91669</v>
      </c>
      <c r="AR188" s="176" t="s">
        <v>82</v>
      </c>
      <c r="AT188" s="177" t="s">
        <v>76</v>
      </c>
      <c r="AU188" s="177" t="s">
        <v>82</v>
      </c>
      <c r="AY188" s="176" t="s">
        <v>135</v>
      </c>
      <c r="BK188" s="178">
        <f>SUM(BK189:BK212)</f>
        <v>0</v>
      </c>
    </row>
    <row r="189" spans="1:65" s="2" customFormat="1" ht="24.2" customHeight="1">
      <c r="A189" s="34"/>
      <c r="B189" s="35"/>
      <c r="C189" s="181" t="s">
        <v>209</v>
      </c>
      <c r="D189" s="181" t="s">
        <v>138</v>
      </c>
      <c r="E189" s="182" t="s">
        <v>210</v>
      </c>
      <c r="F189" s="183" t="s">
        <v>211</v>
      </c>
      <c r="G189" s="184" t="s">
        <v>148</v>
      </c>
      <c r="H189" s="185">
        <v>160.34</v>
      </c>
      <c r="I189" s="186"/>
      <c r="J189" s="187">
        <f>ROUND(I189*H189,2)</f>
        <v>0</v>
      </c>
      <c r="K189" s="183" t="s">
        <v>1</v>
      </c>
      <c r="L189" s="39"/>
      <c r="M189" s="188" t="s">
        <v>1</v>
      </c>
      <c r="N189" s="189" t="s">
        <v>42</v>
      </c>
      <c r="O189" s="71"/>
      <c r="P189" s="190">
        <f>O189*H189</f>
        <v>0</v>
      </c>
      <c r="Q189" s="190">
        <v>4.0000000000000003E-5</v>
      </c>
      <c r="R189" s="190">
        <f>Q189*H189</f>
        <v>6.4136000000000011E-3</v>
      </c>
      <c r="S189" s="190">
        <v>0</v>
      </c>
      <c r="T189" s="19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2" t="s">
        <v>142</v>
      </c>
      <c r="AT189" s="192" t="s">
        <v>138</v>
      </c>
      <c r="AU189" s="192" t="s">
        <v>84</v>
      </c>
      <c r="AY189" s="17" t="s">
        <v>135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82</v>
      </c>
      <c r="BK189" s="193">
        <f>ROUND(I189*H189,2)</f>
        <v>0</v>
      </c>
      <c r="BL189" s="17" t="s">
        <v>142</v>
      </c>
      <c r="BM189" s="192" t="s">
        <v>212</v>
      </c>
    </row>
    <row r="190" spans="1:65" s="13" customFormat="1" ht="11.25">
      <c r="B190" s="194"/>
      <c r="C190" s="195"/>
      <c r="D190" s="196" t="s">
        <v>144</v>
      </c>
      <c r="E190" s="197" t="s">
        <v>1</v>
      </c>
      <c r="F190" s="198" t="s">
        <v>213</v>
      </c>
      <c r="G190" s="195"/>
      <c r="H190" s="197" t="s">
        <v>1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144</v>
      </c>
      <c r="AU190" s="204" t="s">
        <v>84</v>
      </c>
      <c r="AV190" s="13" t="s">
        <v>82</v>
      </c>
      <c r="AW190" s="13" t="s">
        <v>32</v>
      </c>
      <c r="AX190" s="13" t="s">
        <v>77</v>
      </c>
      <c r="AY190" s="204" t="s">
        <v>135</v>
      </c>
    </row>
    <row r="191" spans="1:65" s="14" customFormat="1" ht="11.25">
      <c r="B191" s="205"/>
      <c r="C191" s="206"/>
      <c r="D191" s="196" t="s">
        <v>144</v>
      </c>
      <c r="E191" s="207" t="s">
        <v>1</v>
      </c>
      <c r="F191" s="208" t="s">
        <v>214</v>
      </c>
      <c r="G191" s="206"/>
      <c r="H191" s="209">
        <v>18.8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144</v>
      </c>
      <c r="AU191" s="215" t="s">
        <v>84</v>
      </c>
      <c r="AV191" s="14" t="s">
        <v>84</v>
      </c>
      <c r="AW191" s="14" t="s">
        <v>32</v>
      </c>
      <c r="AX191" s="14" t="s">
        <v>77</v>
      </c>
      <c r="AY191" s="215" t="s">
        <v>135</v>
      </c>
    </row>
    <row r="192" spans="1:65" s="13" customFormat="1" ht="11.25">
      <c r="B192" s="194"/>
      <c r="C192" s="195"/>
      <c r="D192" s="196" t="s">
        <v>144</v>
      </c>
      <c r="E192" s="197" t="s">
        <v>1</v>
      </c>
      <c r="F192" s="198" t="s">
        <v>215</v>
      </c>
      <c r="G192" s="195"/>
      <c r="H192" s="197" t="s">
        <v>1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144</v>
      </c>
      <c r="AU192" s="204" t="s">
        <v>84</v>
      </c>
      <c r="AV192" s="13" t="s">
        <v>82</v>
      </c>
      <c r="AW192" s="13" t="s">
        <v>32</v>
      </c>
      <c r="AX192" s="13" t="s">
        <v>77</v>
      </c>
      <c r="AY192" s="204" t="s">
        <v>135</v>
      </c>
    </row>
    <row r="193" spans="1:65" s="14" customFormat="1" ht="11.25">
      <c r="B193" s="205"/>
      <c r="C193" s="206"/>
      <c r="D193" s="196" t="s">
        <v>144</v>
      </c>
      <c r="E193" s="207" t="s">
        <v>1</v>
      </c>
      <c r="F193" s="208" t="s">
        <v>216</v>
      </c>
      <c r="G193" s="206"/>
      <c r="H193" s="209">
        <v>58.13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144</v>
      </c>
      <c r="AU193" s="215" t="s">
        <v>84</v>
      </c>
      <c r="AV193" s="14" t="s">
        <v>84</v>
      </c>
      <c r="AW193" s="14" t="s">
        <v>32</v>
      </c>
      <c r="AX193" s="14" t="s">
        <v>77</v>
      </c>
      <c r="AY193" s="215" t="s">
        <v>135</v>
      </c>
    </row>
    <row r="194" spans="1:65" s="13" customFormat="1" ht="11.25">
      <c r="B194" s="194"/>
      <c r="C194" s="195"/>
      <c r="D194" s="196" t="s">
        <v>144</v>
      </c>
      <c r="E194" s="197" t="s">
        <v>1</v>
      </c>
      <c r="F194" s="198" t="s">
        <v>217</v>
      </c>
      <c r="G194" s="195"/>
      <c r="H194" s="197" t="s">
        <v>1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144</v>
      </c>
      <c r="AU194" s="204" t="s">
        <v>84</v>
      </c>
      <c r="AV194" s="13" t="s">
        <v>82</v>
      </c>
      <c r="AW194" s="13" t="s">
        <v>32</v>
      </c>
      <c r="AX194" s="13" t="s">
        <v>77</v>
      </c>
      <c r="AY194" s="204" t="s">
        <v>135</v>
      </c>
    </row>
    <row r="195" spans="1:65" s="14" customFormat="1" ht="11.25">
      <c r="B195" s="205"/>
      <c r="C195" s="206"/>
      <c r="D195" s="196" t="s">
        <v>144</v>
      </c>
      <c r="E195" s="207" t="s">
        <v>1</v>
      </c>
      <c r="F195" s="208" t="s">
        <v>218</v>
      </c>
      <c r="G195" s="206"/>
      <c r="H195" s="209">
        <v>61.81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144</v>
      </c>
      <c r="AU195" s="215" t="s">
        <v>84</v>
      </c>
      <c r="AV195" s="14" t="s">
        <v>84</v>
      </c>
      <c r="AW195" s="14" t="s">
        <v>32</v>
      </c>
      <c r="AX195" s="14" t="s">
        <v>77</v>
      </c>
      <c r="AY195" s="215" t="s">
        <v>135</v>
      </c>
    </row>
    <row r="196" spans="1:65" s="13" customFormat="1" ht="11.25">
      <c r="B196" s="194"/>
      <c r="C196" s="195"/>
      <c r="D196" s="196" t="s">
        <v>144</v>
      </c>
      <c r="E196" s="197" t="s">
        <v>1</v>
      </c>
      <c r="F196" s="198" t="s">
        <v>145</v>
      </c>
      <c r="G196" s="195"/>
      <c r="H196" s="197" t="s">
        <v>1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144</v>
      </c>
      <c r="AU196" s="204" t="s">
        <v>84</v>
      </c>
      <c r="AV196" s="13" t="s">
        <v>82</v>
      </c>
      <c r="AW196" s="13" t="s">
        <v>32</v>
      </c>
      <c r="AX196" s="13" t="s">
        <v>77</v>
      </c>
      <c r="AY196" s="204" t="s">
        <v>135</v>
      </c>
    </row>
    <row r="197" spans="1:65" s="14" customFormat="1" ht="11.25">
      <c r="B197" s="205"/>
      <c r="C197" s="206"/>
      <c r="D197" s="196" t="s">
        <v>144</v>
      </c>
      <c r="E197" s="207" t="s">
        <v>1</v>
      </c>
      <c r="F197" s="208" t="s">
        <v>219</v>
      </c>
      <c r="G197" s="206"/>
      <c r="H197" s="209">
        <v>21.6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144</v>
      </c>
      <c r="AU197" s="215" t="s">
        <v>84</v>
      </c>
      <c r="AV197" s="14" t="s">
        <v>84</v>
      </c>
      <c r="AW197" s="14" t="s">
        <v>32</v>
      </c>
      <c r="AX197" s="14" t="s">
        <v>77</v>
      </c>
      <c r="AY197" s="215" t="s">
        <v>135</v>
      </c>
    </row>
    <row r="198" spans="1:65" s="15" customFormat="1" ht="11.25">
      <c r="B198" s="216"/>
      <c r="C198" s="217"/>
      <c r="D198" s="196" t="s">
        <v>144</v>
      </c>
      <c r="E198" s="218" t="s">
        <v>1</v>
      </c>
      <c r="F198" s="219" t="s">
        <v>168</v>
      </c>
      <c r="G198" s="217"/>
      <c r="H198" s="220">
        <v>160.34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144</v>
      </c>
      <c r="AU198" s="226" t="s">
        <v>84</v>
      </c>
      <c r="AV198" s="15" t="s">
        <v>142</v>
      </c>
      <c r="AW198" s="15" t="s">
        <v>32</v>
      </c>
      <c r="AX198" s="15" t="s">
        <v>82</v>
      </c>
      <c r="AY198" s="226" t="s">
        <v>135</v>
      </c>
    </row>
    <row r="199" spans="1:65" s="2" customFormat="1" ht="24.2" customHeight="1">
      <c r="A199" s="34"/>
      <c r="B199" s="35"/>
      <c r="C199" s="181" t="s">
        <v>220</v>
      </c>
      <c r="D199" s="181" t="s">
        <v>138</v>
      </c>
      <c r="E199" s="182" t="s">
        <v>221</v>
      </c>
      <c r="F199" s="183" t="s">
        <v>222</v>
      </c>
      <c r="G199" s="184" t="s">
        <v>153</v>
      </c>
      <c r="H199" s="185">
        <v>2.2000000000000002</v>
      </c>
      <c r="I199" s="186"/>
      <c r="J199" s="187">
        <f>ROUND(I199*H199,2)</f>
        <v>0</v>
      </c>
      <c r="K199" s="183" t="s">
        <v>1</v>
      </c>
      <c r="L199" s="39"/>
      <c r="M199" s="188" t="s">
        <v>1</v>
      </c>
      <c r="N199" s="189" t="s">
        <v>42</v>
      </c>
      <c r="O199" s="71"/>
      <c r="P199" s="190">
        <f>O199*H199</f>
        <v>0</v>
      </c>
      <c r="Q199" s="190">
        <v>0</v>
      </c>
      <c r="R199" s="190">
        <f>Q199*H199</f>
        <v>0</v>
      </c>
      <c r="S199" s="190">
        <v>0.37</v>
      </c>
      <c r="T199" s="191">
        <f>S199*H199</f>
        <v>0.81400000000000006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2" t="s">
        <v>142</v>
      </c>
      <c r="AT199" s="192" t="s">
        <v>138</v>
      </c>
      <c r="AU199" s="192" t="s">
        <v>84</v>
      </c>
      <c r="AY199" s="17" t="s">
        <v>135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82</v>
      </c>
      <c r="BK199" s="193">
        <f>ROUND(I199*H199,2)</f>
        <v>0</v>
      </c>
      <c r="BL199" s="17" t="s">
        <v>142</v>
      </c>
      <c r="BM199" s="192" t="s">
        <v>223</v>
      </c>
    </row>
    <row r="200" spans="1:65" s="13" customFormat="1" ht="11.25">
      <c r="B200" s="194"/>
      <c r="C200" s="195"/>
      <c r="D200" s="196" t="s">
        <v>144</v>
      </c>
      <c r="E200" s="197" t="s">
        <v>1</v>
      </c>
      <c r="F200" s="198" t="s">
        <v>145</v>
      </c>
      <c r="G200" s="195"/>
      <c r="H200" s="197" t="s">
        <v>1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144</v>
      </c>
      <c r="AU200" s="204" t="s">
        <v>84</v>
      </c>
      <c r="AV200" s="13" t="s">
        <v>82</v>
      </c>
      <c r="AW200" s="13" t="s">
        <v>32</v>
      </c>
      <c r="AX200" s="13" t="s">
        <v>77</v>
      </c>
      <c r="AY200" s="204" t="s">
        <v>135</v>
      </c>
    </row>
    <row r="201" spans="1:65" s="14" customFormat="1" ht="11.25">
      <c r="B201" s="205"/>
      <c r="C201" s="206"/>
      <c r="D201" s="196" t="s">
        <v>144</v>
      </c>
      <c r="E201" s="207" t="s">
        <v>1</v>
      </c>
      <c r="F201" s="208" t="s">
        <v>224</v>
      </c>
      <c r="G201" s="206"/>
      <c r="H201" s="209">
        <v>2.2000000000000002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144</v>
      </c>
      <c r="AU201" s="215" t="s">
        <v>84</v>
      </c>
      <c r="AV201" s="14" t="s">
        <v>84</v>
      </c>
      <c r="AW201" s="14" t="s">
        <v>32</v>
      </c>
      <c r="AX201" s="14" t="s">
        <v>82</v>
      </c>
      <c r="AY201" s="215" t="s">
        <v>135</v>
      </c>
    </row>
    <row r="202" spans="1:65" s="2" customFormat="1" ht="21.75" customHeight="1">
      <c r="A202" s="34"/>
      <c r="B202" s="35"/>
      <c r="C202" s="181" t="s">
        <v>8</v>
      </c>
      <c r="D202" s="181" t="s">
        <v>138</v>
      </c>
      <c r="E202" s="182" t="s">
        <v>225</v>
      </c>
      <c r="F202" s="183" t="s">
        <v>226</v>
      </c>
      <c r="G202" s="184" t="s">
        <v>148</v>
      </c>
      <c r="H202" s="185">
        <v>18</v>
      </c>
      <c r="I202" s="186"/>
      <c r="J202" s="187">
        <f>ROUND(I202*H202,2)</f>
        <v>0</v>
      </c>
      <c r="K202" s="183" t="s">
        <v>1</v>
      </c>
      <c r="L202" s="39"/>
      <c r="M202" s="188" t="s">
        <v>1</v>
      </c>
      <c r="N202" s="189" t="s">
        <v>42</v>
      </c>
      <c r="O202" s="71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2" t="s">
        <v>142</v>
      </c>
      <c r="AT202" s="192" t="s">
        <v>138</v>
      </c>
      <c r="AU202" s="192" t="s">
        <v>84</v>
      </c>
      <c r="AY202" s="17" t="s">
        <v>135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7" t="s">
        <v>82</v>
      </c>
      <c r="BK202" s="193">
        <f>ROUND(I202*H202,2)</f>
        <v>0</v>
      </c>
      <c r="BL202" s="17" t="s">
        <v>142</v>
      </c>
      <c r="BM202" s="192" t="s">
        <v>227</v>
      </c>
    </row>
    <row r="203" spans="1:65" s="13" customFormat="1" ht="11.25">
      <c r="B203" s="194"/>
      <c r="C203" s="195"/>
      <c r="D203" s="196" t="s">
        <v>144</v>
      </c>
      <c r="E203" s="197" t="s">
        <v>1</v>
      </c>
      <c r="F203" s="198" t="s">
        <v>228</v>
      </c>
      <c r="G203" s="195"/>
      <c r="H203" s="197" t="s">
        <v>1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144</v>
      </c>
      <c r="AU203" s="204" t="s">
        <v>84</v>
      </c>
      <c r="AV203" s="13" t="s">
        <v>82</v>
      </c>
      <c r="AW203" s="13" t="s">
        <v>32</v>
      </c>
      <c r="AX203" s="13" t="s">
        <v>77</v>
      </c>
      <c r="AY203" s="204" t="s">
        <v>135</v>
      </c>
    </row>
    <row r="204" spans="1:65" s="14" customFormat="1" ht="11.25">
      <c r="B204" s="205"/>
      <c r="C204" s="206"/>
      <c r="D204" s="196" t="s">
        <v>144</v>
      </c>
      <c r="E204" s="207" t="s">
        <v>1</v>
      </c>
      <c r="F204" s="208" t="s">
        <v>229</v>
      </c>
      <c r="G204" s="206"/>
      <c r="H204" s="209">
        <v>18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144</v>
      </c>
      <c r="AU204" s="215" t="s">
        <v>84</v>
      </c>
      <c r="AV204" s="14" t="s">
        <v>84</v>
      </c>
      <c r="AW204" s="14" t="s">
        <v>32</v>
      </c>
      <c r="AX204" s="14" t="s">
        <v>82</v>
      </c>
      <c r="AY204" s="215" t="s">
        <v>135</v>
      </c>
    </row>
    <row r="205" spans="1:65" s="2" customFormat="1" ht="21.75" customHeight="1">
      <c r="A205" s="34"/>
      <c r="B205" s="35"/>
      <c r="C205" s="181" t="s">
        <v>230</v>
      </c>
      <c r="D205" s="181" t="s">
        <v>138</v>
      </c>
      <c r="E205" s="182" t="s">
        <v>231</v>
      </c>
      <c r="F205" s="183" t="s">
        <v>232</v>
      </c>
      <c r="G205" s="184" t="s">
        <v>148</v>
      </c>
      <c r="H205" s="185">
        <v>3.6</v>
      </c>
      <c r="I205" s="186"/>
      <c r="J205" s="187">
        <f>ROUND(I205*H205,2)</f>
        <v>0</v>
      </c>
      <c r="K205" s="183" t="s">
        <v>1</v>
      </c>
      <c r="L205" s="39"/>
      <c r="M205" s="188" t="s">
        <v>1</v>
      </c>
      <c r="N205" s="189" t="s">
        <v>42</v>
      </c>
      <c r="O205" s="71"/>
      <c r="P205" s="190">
        <f>O205*H205</f>
        <v>0</v>
      </c>
      <c r="Q205" s="190">
        <v>0</v>
      </c>
      <c r="R205" s="190">
        <f>Q205*H205</f>
        <v>0</v>
      </c>
      <c r="S205" s="190">
        <v>7.5999999999999998E-2</v>
      </c>
      <c r="T205" s="191">
        <f>S205*H205</f>
        <v>0.27360000000000001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2" t="s">
        <v>142</v>
      </c>
      <c r="AT205" s="192" t="s">
        <v>138</v>
      </c>
      <c r="AU205" s="192" t="s">
        <v>84</v>
      </c>
      <c r="AY205" s="17" t="s">
        <v>135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82</v>
      </c>
      <c r="BK205" s="193">
        <f>ROUND(I205*H205,2)</f>
        <v>0</v>
      </c>
      <c r="BL205" s="17" t="s">
        <v>142</v>
      </c>
      <c r="BM205" s="192" t="s">
        <v>233</v>
      </c>
    </row>
    <row r="206" spans="1:65" s="13" customFormat="1" ht="11.25">
      <c r="B206" s="194"/>
      <c r="C206" s="195"/>
      <c r="D206" s="196" t="s">
        <v>144</v>
      </c>
      <c r="E206" s="197" t="s">
        <v>1</v>
      </c>
      <c r="F206" s="198" t="s">
        <v>234</v>
      </c>
      <c r="G206" s="195"/>
      <c r="H206" s="197" t="s">
        <v>1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144</v>
      </c>
      <c r="AU206" s="204" t="s">
        <v>84</v>
      </c>
      <c r="AV206" s="13" t="s">
        <v>82</v>
      </c>
      <c r="AW206" s="13" t="s">
        <v>32</v>
      </c>
      <c r="AX206" s="13" t="s">
        <v>77</v>
      </c>
      <c r="AY206" s="204" t="s">
        <v>135</v>
      </c>
    </row>
    <row r="207" spans="1:65" s="14" customFormat="1" ht="11.25">
      <c r="B207" s="205"/>
      <c r="C207" s="206"/>
      <c r="D207" s="196" t="s">
        <v>144</v>
      </c>
      <c r="E207" s="207" t="s">
        <v>1</v>
      </c>
      <c r="F207" s="208" t="s">
        <v>235</v>
      </c>
      <c r="G207" s="206"/>
      <c r="H207" s="209">
        <v>3.6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144</v>
      </c>
      <c r="AU207" s="215" t="s">
        <v>84</v>
      </c>
      <c r="AV207" s="14" t="s">
        <v>84</v>
      </c>
      <c r="AW207" s="14" t="s">
        <v>32</v>
      </c>
      <c r="AX207" s="14" t="s">
        <v>82</v>
      </c>
      <c r="AY207" s="215" t="s">
        <v>135</v>
      </c>
    </row>
    <row r="208" spans="1:65" s="2" customFormat="1" ht="37.9" customHeight="1">
      <c r="A208" s="34"/>
      <c r="B208" s="35"/>
      <c r="C208" s="181" t="s">
        <v>236</v>
      </c>
      <c r="D208" s="181" t="s">
        <v>138</v>
      </c>
      <c r="E208" s="182" t="s">
        <v>237</v>
      </c>
      <c r="F208" s="183" t="s">
        <v>238</v>
      </c>
      <c r="G208" s="184" t="s">
        <v>148</v>
      </c>
      <c r="H208" s="185">
        <v>282.90899999999999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42</v>
      </c>
      <c r="O208" s="71"/>
      <c r="P208" s="190">
        <f>O208*H208</f>
        <v>0</v>
      </c>
      <c r="Q208" s="190">
        <v>0</v>
      </c>
      <c r="R208" s="190">
        <f>Q208*H208</f>
        <v>0</v>
      </c>
      <c r="S208" s="190">
        <v>0.01</v>
      </c>
      <c r="T208" s="191">
        <f>S208*H208</f>
        <v>2.8290899999999999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142</v>
      </c>
      <c r="AT208" s="192" t="s">
        <v>138</v>
      </c>
      <c r="AU208" s="192" t="s">
        <v>84</v>
      </c>
      <c r="AY208" s="17" t="s">
        <v>135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82</v>
      </c>
      <c r="BK208" s="193">
        <f>ROUND(I208*H208,2)</f>
        <v>0</v>
      </c>
      <c r="BL208" s="17" t="s">
        <v>142</v>
      </c>
      <c r="BM208" s="192" t="s">
        <v>239</v>
      </c>
    </row>
    <row r="209" spans="1:65" s="13" customFormat="1" ht="11.25">
      <c r="B209" s="194"/>
      <c r="C209" s="195"/>
      <c r="D209" s="196" t="s">
        <v>144</v>
      </c>
      <c r="E209" s="197" t="s">
        <v>1</v>
      </c>
      <c r="F209" s="198" t="s">
        <v>240</v>
      </c>
      <c r="G209" s="195"/>
      <c r="H209" s="197" t="s">
        <v>1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144</v>
      </c>
      <c r="AU209" s="204" t="s">
        <v>84</v>
      </c>
      <c r="AV209" s="13" t="s">
        <v>82</v>
      </c>
      <c r="AW209" s="13" t="s">
        <v>32</v>
      </c>
      <c r="AX209" s="13" t="s">
        <v>77</v>
      </c>
      <c r="AY209" s="204" t="s">
        <v>135</v>
      </c>
    </row>
    <row r="210" spans="1:65" s="14" customFormat="1" ht="11.25">
      <c r="B210" s="205"/>
      <c r="C210" s="206"/>
      <c r="D210" s="196" t="s">
        <v>144</v>
      </c>
      <c r="E210" s="207" t="s">
        <v>1</v>
      </c>
      <c r="F210" s="208" t="s">
        <v>241</v>
      </c>
      <c r="G210" s="206"/>
      <c r="H210" s="209">
        <v>282.90899999999999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144</v>
      </c>
      <c r="AU210" s="215" t="s">
        <v>84</v>
      </c>
      <c r="AV210" s="14" t="s">
        <v>84</v>
      </c>
      <c r="AW210" s="14" t="s">
        <v>32</v>
      </c>
      <c r="AX210" s="14" t="s">
        <v>82</v>
      </c>
      <c r="AY210" s="215" t="s">
        <v>135</v>
      </c>
    </row>
    <row r="211" spans="1:65" s="2" customFormat="1" ht="16.5" customHeight="1">
      <c r="A211" s="34"/>
      <c r="B211" s="35"/>
      <c r="C211" s="181" t="s">
        <v>229</v>
      </c>
      <c r="D211" s="181" t="s">
        <v>138</v>
      </c>
      <c r="E211" s="182" t="s">
        <v>242</v>
      </c>
      <c r="F211" s="183" t="s">
        <v>243</v>
      </c>
      <c r="G211" s="184" t="s">
        <v>244</v>
      </c>
      <c r="H211" s="185">
        <v>15</v>
      </c>
      <c r="I211" s="186"/>
      <c r="J211" s="187">
        <f>ROUND(I211*H211,2)</f>
        <v>0</v>
      </c>
      <c r="K211" s="183" t="s">
        <v>1</v>
      </c>
      <c r="L211" s="39"/>
      <c r="M211" s="188" t="s">
        <v>1</v>
      </c>
      <c r="N211" s="189" t="s">
        <v>42</v>
      </c>
      <c r="O211" s="71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2" t="s">
        <v>142</v>
      </c>
      <c r="AT211" s="192" t="s">
        <v>138</v>
      </c>
      <c r="AU211" s="192" t="s">
        <v>84</v>
      </c>
      <c r="AY211" s="17" t="s">
        <v>135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82</v>
      </c>
      <c r="BK211" s="193">
        <f>ROUND(I211*H211,2)</f>
        <v>0</v>
      </c>
      <c r="BL211" s="17" t="s">
        <v>142</v>
      </c>
      <c r="BM211" s="192" t="s">
        <v>245</v>
      </c>
    </row>
    <row r="212" spans="1:65" s="2" customFormat="1" ht="16.5" customHeight="1">
      <c r="A212" s="34"/>
      <c r="B212" s="35"/>
      <c r="C212" s="181" t="s">
        <v>246</v>
      </c>
      <c r="D212" s="181" t="s">
        <v>138</v>
      </c>
      <c r="E212" s="182" t="s">
        <v>247</v>
      </c>
      <c r="F212" s="183" t="s">
        <v>248</v>
      </c>
      <c r="G212" s="184" t="s">
        <v>244</v>
      </c>
      <c r="H212" s="185">
        <v>1</v>
      </c>
      <c r="I212" s="186"/>
      <c r="J212" s="187">
        <f>ROUND(I212*H212,2)</f>
        <v>0</v>
      </c>
      <c r="K212" s="183" t="s">
        <v>1</v>
      </c>
      <c r="L212" s="39"/>
      <c r="M212" s="188" t="s">
        <v>1</v>
      </c>
      <c r="N212" s="189" t="s">
        <v>42</v>
      </c>
      <c r="O212" s="71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2" t="s">
        <v>142</v>
      </c>
      <c r="AT212" s="192" t="s">
        <v>138</v>
      </c>
      <c r="AU212" s="192" t="s">
        <v>84</v>
      </c>
      <c r="AY212" s="17" t="s">
        <v>135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82</v>
      </c>
      <c r="BK212" s="193">
        <f>ROUND(I212*H212,2)</f>
        <v>0</v>
      </c>
      <c r="BL212" s="17" t="s">
        <v>142</v>
      </c>
      <c r="BM212" s="192" t="s">
        <v>249</v>
      </c>
    </row>
    <row r="213" spans="1:65" s="12" customFormat="1" ht="22.9" customHeight="1">
      <c r="B213" s="165"/>
      <c r="C213" s="166"/>
      <c r="D213" s="167" t="s">
        <v>76</v>
      </c>
      <c r="E213" s="179" t="s">
        <v>250</v>
      </c>
      <c r="F213" s="179" t="s">
        <v>251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SUM(P214:P220)</f>
        <v>0</v>
      </c>
      <c r="Q213" s="173"/>
      <c r="R213" s="174">
        <f>SUM(R214:R220)</f>
        <v>0</v>
      </c>
      <c r="S213" s="173"/>
      <c r="T213" s="175">
        <f>SUM(T214:T220)</f>
        <v>0</v>
      </c>
      <c r="AR213" s="176" t="s">
        <v>82</v>
      </c>
      <c r="AT213" s="177" t="s">
        <v>76</v>
      </c>
      <c r="AU213" s="177" t="s">
        <v>82</v>
      </c>
      <c r="AY213" s="176" t="s">
        <v>135</v>
      </c>
      <c r="BK213" s="178">
        <f>SUM(BK214:BK220)</f>
        <v>0</v>
      </c>
    </row>
    <row r="214" spans="1:65" s="2" customFormat="1" ht="16.5" customHeight="1">
      <c r="A214" s="34"/>
      <c r="B214" s="35"/>
      <c r="C214" s="181" t="s">
        <v>252</v>
      </c>
      <c r="D214" s="181" t="s">
        <v>138</v>
      </c>
      <c r="E214" s="182" t="s">
        <v>253</v>
      </c>
      <c r="F214" s="183" t="s">
        <v>254</v>
      </c>
      <c r="G214" s="184" t="s">
        <v>255</v>
      </c>
      <c r="H214" s="185">
        <v>8.1950000000000003</v>
      </c>
      <c r="I214" s="186"/>
      <c r="J214" s="187">
        <f>ROUND(I214*H214,2)</f>
        <v>0</v>
      </c>
      <c r="K214" s="183" t="s">
        <v>1</v>
      </c>
      <c r="L214" s="39"/>
      <c r="M214" s="188" t="s">
        <v>1</v>
      </c>
      <c r="N214" s="189" t="s">
        <v>42</v>
      </c>
      <c r="O214" s="71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2" t="s">
        <v>142</v>
      </c>
      <c r="AT214" s="192" t="s">
        <v>138</v>
      </c>
      <c r="AU214" s="192" t="s">
        <v>84</v>
      </c>
      <c r="AY214" s="17" t="s">
        <v>135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7" t="s">
        <v>82</v>
      </c>
      <c r="BK214" s="193">
        <f>ROUND(I214*H214,2)</f>
        <v>0</v>
      </c>
      <c r="BL214" s="17" t="s">
        <v>142</v>
      </c>
      <c r="BM214" s="192" t="s">
        <v>256</v>
      </c>
    </row>
    <row r="215" spans="1:65" s="2" customFormat="1" ht="33" customHeight="1">
      <c r="A215" s="34"/>
      <c r="B215" s="35"/>
      <c r="C215" s="181" t="s">
        <v>7</v>
      </c>
      <c r="D215" s="181" t="s">
        <v>138</v>
      </c>
      <c r="E215" s="182" t="s">
        <v>257</v>
      </c>
      <c r="F215" s="183" t="s">
        <v>258</v>
      </c>
      <c r="G215" s="184" t="s">
        <v>255</v>
      </c>
      <c r="H215" s="185">
        <v>8.1950000000000003</v>
      </c>
      <c r="I215" s="186"/>
      <c r="J215" s="187">
        <f>ROUND(I215*H215,2)</f>
        <v>0</v>
      </c>
      <c r="K215" s="183" t="s">
        <v>1</v>
      </c>
      <c r="L215" s="39"/>
      <c r="M215" s="188" t="s">
        <v>1</v>
      </c>
      <c r="N215" s="189" t="s">
        <v>42</v>
      </c>
      <c r="O215" s="71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2" t="s">
        <v>142</v>
      </c>
      <c r="AT215" s="192" t="s">
        <v>138</v>
      </c>
      <c r="AU215" s="192" t="s">
        <v>84</v>
      </c>
      <c r="AY215" s="17" t="s">
        <v>135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7" t="s">
        <v>82</v>
      </c>
      <c r="BK215" s="193">
        <f>ROUND(I215*H215,2)</f>
        <v>0</v>
      </c>
      <c r="BL215" s="17" t="s">
        <v>142</v>
      </c>
      <c r="BM215" s="192" t="s">
        <v>259</v>
      </c>
    </row>
    <row r="216" spans="1:65" s="2" customFormat="1" ht="24.2" customHeight="1">
      <c r="A216" s="34"/>
      <c r="B216" s="35"/>
      <c r="C216" s="181" t="s">
        <v>260</v>
      </c>
      <c r="D216" s="181" t="s">
        <v>138</v>
      </c>
      <c r="E216" s="182" t="s">
        <v>261</v>
      </c>
      <c r="F216" s="183" t="s">
        <v>262</v>
      </c>
      <c r="G216" s="184" t="s">
        <v>255</v>
      </c>
      <c r="H216" s="185">
        <v>8.1950000000000003</v>
      </c>
      <c r="I216" s="186"/>
      <c r="J216" s="187">
        <f>ROUND(I216*H216,2)</f>
        <v>0</v>
      </c>
      <c r="K216" s="183" t="s">
        <v>1</v>
      </c>
      <c r="L216" s="39"/>
      <c r="M216" s="188" t="s">
        <v>1</v>
      </c>
      <c r="N216" s="189" t="s">
        <v>42</v>
      </c>
      <c r="O216" s="71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2" t="s">
        <v>142</v>
      </c>
      <c r="AT216" s="192" t="s">
        <v>138</v>
      </c>
      <c r="AU216" s="192" t="s">
        <v>84</v>
      </c>
      <c r="AY216" s="17" t="s">
        <v>135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82</v>
      </c>
      <c r="BK216" s="193">
        <f>ROUND(I216*H216,2)</f>
        <v>0</v>
      </c>
      <c r="BL216" s="17" t="s">
        <v>142</v>
      </c>
      <c r="BM216" s="192" t="s">
        <v>263</v>
      </c>
    </row>
    <row r="217" spans="1:65" s="2" customFormat="1" ht="24.2" customHeight="1">
      <c r="A217" s="34"/>
      <c r="B217" s="35"/>
      <c r="C217" s="181" t="s">
        <v>264</v>
      </c>
      <c r="D217" s="181" t="s">
        <v>138</v>
      </c>
      <c r="E217" s="182" t="s">
        <v>265</v>
      </c>
      <c r="F217" s="183" t="s">
        <v>266</v>
      </c>
      <c r="G217" s="184" t="s">
        <v>255</v>
      </c>
      <c r="H217" s="185">
        <v>98.34</v>
      </c>
      <c r="I217" s="186"/>
      <c r="J217" s="187">
        <f>ROUND(I217*H217,2)</f>
        <v>0</v>
      </c>
      <c r="K217" s="183" t="s">
        <v>1</v>
      </c>
      <c r="L217" s="39"/>
      <c r="M217" s="188" t="s">
        <v>1</v>
      </c>
      <c r="N217" s="189" t="s">
        <v>42</v>
      </c>
      <c r="O217" s="71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2" t="s">
        <v>142</v>
      </c>
      <c r="AT217" s="192" t="s">
        <v>138</v>
      </c>
      <c r="AU217" s="192" t="s">
        <v>84</v>
      </c>
      <c r="AY217" s="17" t="s">
        <v>135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7" t="s">
        <v>82</v>
      </c>
      <c r="BK217" s="193">
        <f>ROUND(I217*H217,2)</f>
        <v>0</v>
      </c>
      <c r="BL217" s="17" t="s">
        <v>142</v>
      </c>
      <c r="BM217" s="192" t="s">
        <v>267</v>
      </c>
    </row>
    <row r="218" spans="1:65" s="14" customFormat="1" ht="11.25">
      <c r="B218" s="205"/>
      <c r="C218" s="206"/>
      <c r="D218" s="196" t="s">
        <v>144</v>
      </c>
      <c r="E218" s="207" t="s">
        <v>1</v>
      </c>
      <c r="F218" s="208" t="s">
        <v>268</v>
      </c>
      <c r="G218" s="206"/>
      <c r="H218" s="209">
        <v>98.34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144</v>
      </c>
      <c r="AU218" s="215" t="s">
        <v>84</v>
      </c>
      <c r="AV218" s="14" t="s">
        <v>84</v>
      </c>
      <c r="AW218" s="14" t="s">
        <v>32</v>
      </c>
      <c r="AX218" s="14" t="s">
        <v>82</v>
      </c>
      <c r="AY218" s="215" t="s">
        <v>135</v>
      </c>
    </row>
    <row r="219" spans="1:65" s="2" customFormat="1" ht="49.15" customHeight="1">
      <c r="A219" s="34"/>
      <c r="B219" s="35"/>
      <c r="C219" s="181" t="s">
        <v>269</v>
      </c>
      <c r="D219" s="181" t="s">
        <v>138</v>
      </c>
      <c r="E219" s="182" t="s">
        <v>270</v>
      </c>
      <c r="F219" s="183" t="s">
        <v>271</v>
      </c>
      <c r="G219" s="184" t="s">
        <v>255</v>
      </c>
      <c r="H219" s="185">
        <v>3.9169999999999998</v>
      </c>
      <c r="I219" s="186"/>
      <c r="J219" s="187">
        <f>ROUND(I219*H219,2)</f>
        <v>0</v>
      </c>
      <c r="K219" s="183" t="s">
        <v>1</v>
      </c>
      <c r="L219" s="39"/>
      <c r="M219" s="188" t="s">
        <v>1</v>
      </c>
      <c r="N219" s="189" t="s">
        <v>42</v>
      </c>
      <c r="O219" s="7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2" t="s">
        <v>142</v>
      </c>
      <c r="AT219" s="192" t="s">
        <v>138</v>
      </c>
      <c r="AU219" s="192" t="s">
        <v>84</v>
      </c>
      <c r="AY219" s="17" t="s">
        <v>135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82</v>
      </c>
      <c r="BK219" s="193">
        <f>ROUND(I219*H219,2)</f>
        <v>0</v>
      </c>
      <c r="BL219" s="17" t="s">
        <v>142</v>
      </c>
      <c r="BM219" s="192" t="s">
        <v>272</v>
      </c>
    </row>
    <row r="220" spans="1:65" s="2" customFormat="1" ht="33" customHeight="1">
      <c r="A220" s="34"/>
      <c r="B220" s="35"/>
      <c r="C220" s="181" t="s">
        <v>273</v>
      </c>
      <c r="D220" s="181" t="s">
        <v>138</v>
      </c>
      <c r="E220" s="182" t="s">
        <v>274</v>
      </c>
      <c r="F220" s="183" t="s">
        <v>275</v>
      </c>
      <c r="G220" s="184" t="s">
        <v>255</v>
      </c>
      <c r="H220" s="185">
        <v>4.2779999999999996</v>
      </c>
      <c r="I220" s="186"/>
      <c r="J220" s="187">
        <f>ROUND(I220*H220,2)</f>
        <v>0</v>
      </c>
      <c r="K220" s="183" t="s">
        <v>1</v>
      </c>
      <c r="L220" s="39"/>
      <c r="M220" s="188" t="s">
        <v>1</v>
      </c>
      <c r="N220" s="189" t="s">
        <v>42</v>
      </c>
      <c r="O220" s="71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2" t="s">
        <v>142</v>
      </c>
      <c r="AT220" s="192" t="s">
        <v>138</v>
      </c>
      <c r="AU220" s="192" t="s">
        <v>84</v>
      </c>
      <c r="AY220" s="17" t="s">
        <v>135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7" t="s">
        <v>82</v>
      </c>
      <c r="BK220" s="193">
        <f>ROUND(I220*H220,2)</f>
        <v>0</v>
      </c>
      <c r="BL220" s="17" t="s">
        <v>142</v>
      </c>
      <c r="BM220" s="192" t="s">
        <v>276</v>
      </c>
    </row>
    <row r="221" spans="1:65" s="12" customFormat="1" ht="22.9" customHeight="1">
      <c r="B221" s="165"/>
      <c r="C221" s="166"/>
      <c r="D221" s="167" t="s">
        <v>76</v>
      </c>
      <c r="E221" s="179" t="s">
        <v>277</v>
      </c>
      <c r="F221" s="179" t="s">
        <v>278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P222</f>
        <v>0</v>
      </c>
      <c r="Q221" s="173"/>
      <c r="R221" s="174">
        <f>R222</f>
        <v>0</v>
      </c>
      <c r="S221" s="173"/>
      <c r="T221" s="175">
        <f>T222</f>
        <v>0</v>
      </c>
      <c r="AR221" s="176" t="s">
        <v>82</v>
      </c>
      <c r="AT221" s="177" t="s">
        <v>76</v>
      </c>
      <c r="AU221" s="177" t="s">
        <v>82</v>
      </c>
      <c r="AY221" s="176" t="s">
        <v>135</v>
      </c>
      <c r="BK221" s="178">
        <f>BK222</f>
        <v>0</v>
      </c>
    </row>
    <row r="222" spans="1:65" s="2" customFormat="1" ht="21.75" customHeight="1">
      <c r="A222" s="34"/>
      <c r="B222" s="35"/>
      <c r="C222" s="181" t="s">
        <v>279</v>
      </c>
      <c r="D222" s="181" t="s">
        <v>138</v>
      </c>
      <c r="E222" s="182" t="s">
        <v>280</v>
      </c>
      <c r="F222" s="183" t="s">
        <v>281</v>
      </c>
      <c r="G222" s="184" t="s">
        <v>255</v>
      </c>
      <c r="H222" s="185">
        <v>1.9710000000000001</v>
      </c>
      <c r="I222" s="186"/>
      <c r="J222" s="187">
        <f>ROUND(I222*H222,2)</f>
        <v>0</v>
      </c>
      <c r="K222" s="183" t="s">
        <v>1</v>
      </c>
      <c r="L222" s="39"/>
      <c r="M222" s="188" t="s">
        <v>1</v>
      </c>
      <c r="N222" s="189" t="s">
        <v>42</v>
      </c>
      <c r="O222" s="71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2" t="s">
        <v>142</v>
      </c>
      <c r="AT222" s="192" t="s">
        <v>138</v>
      </c>
      <c r="AU222" s="192" t="s">
        <v>84</v>
      </c>
      <c r="AY222" s="17" t="s">
        <v>135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7" t="s">
        <v>82</v>
      </c>
      <c r="BK222" s="193">
        <f>ROUND(I222*H222,2)</f>
        <v>0</v>
      </c>
      <c r="BL222" s="17" t="s">
        <v>142</v>
      </c>
      <c r="BM222" s="192" t="s">
        <v>282</v>
      </c>
    </row>
    <row r="223" spans="1:65" s="12" customFormat="1" ht="25.9" customHeight="1">
      <c r="B223" s="165"/>
      <c r="C223" s="166"/>
      <c r="D223" s="167" t="s">
        <v>76</v>
      </c>
      <c r="E223" s="168" t="s">
        <v>283</v>
      </c>
      <c r="F223" s="168" t="s">
        <v>284</v>
      </c>
      <c r="G223" s="166"/>
      <c r="H223" s="166"/>
      <c r="I223" s="169"/>
      <c r="J223" s="170">
        <f>BK223</f>
        <v>0</v>
      </c>
      <c r="K223" s="166"/>
      <c r="L223" s="171"/>
      <c r="M223" s="172"/>
      <c r="N223" s="173"/>
      <c r="O223" s="173"/>
      <c r="P223" s="174">
        <f>P224+P234+P237+P242+P244+P250+P255+P293+P309+P315+P331+P343+P363+P368+P406+P427+P444+P475+P498</f>
        <v>0</v>
      </c>
      <c r="Q223" s="173"/>
      <c r="R223" s="174">
        <f>R224+R234+R237+R242+R244+R250+R255+R293+R309+R315+R331+R343+R363+R368+R406+R427+R444+R475+R498</f>
        <v>4.5241654499999999</v>
      </c>
      <c r="S223" s="173"/>
      <c r="T223" s="175">
        <f>T224+T234+T237+T242+T244+T250+T255+T293+T309+T315+T331+T343+T363+T368+T406+T427+T444+T475+T498</f>
        <v>4.2784791900000005</v>
      </c>
      <c r="AR223" s="176" t="s">
        <v>84</v>
      </c>
      <c r="AT223" s="177" t="s">
        <v>76</v>
      </c>
      <c r="AU223" s="177" t="s">
        <v>77</v>
      </c>
      <c r="AY223" s="176" t="s">
        <v>135</v>
      </c>
      <c r="BK223" s="178">
        <f>BK224+BK234+BK237+BK242+BK244+BK250+BK255+BK293+BK309+BK315+BK331+BK343+BK363+BK368+BK406+BK427+BK444+BK475+BK498</f>
        <v>0</v>
      </c>
    </row>
    <row r="224" spans="1:65" s="12" customFormat="1" ht="22.9" customHeight="1">
      <c r="B224" s="165"/>
      <c r="C224" s="166"/>
      <c r="D224" s="167" t="s">
        <v>76</v>
      </c>
      <c r="E224" s="179" t="s">
        <v>285</v>
      </c>
      <c r="F224" s="179" t="s">
        <v>286</v>
      </c>
      <c r="G224" s="166"/>
      <c r="H224" s="166"/>
      <c r="I224" s="169"/>
      <c r="J224" s="180">
        <f>BK224</f>
        <v>0</v>
      </c>
      <c r="K224" s="166"/>
      <c r="L224" s="171"/>
      <c r="M224" s="172"/>
      <c r="N224" s="173"/>
      <c r="O224" s="173"/>
      <c r="P224" s="174">
        <f>SUM(P225:P233)</f>
        <v>0</v>
      </c>
      <c r="Q224" s="173"/>
      <c r="R224" s="174">
        <f>SUM(R225:R233)</f>
        <v>0.22769039999999996</v>
      </c>
      <c r="S224" s="173"/>
      <c r="T224" s="175">
        <f>SUM(T225:T233)</f>
        <v>0</v>
      </c>
      <c r="AR224" s="176" t="s">
        <v>84</v>
      </c>
      <c r="AT224" s="177" t="s">
        <v>76</v>
      </c>
      <c r="AU224" s="177" t="s">
        <v>82</v>
      </c>
      <c r="AY224" s="176" t="s">
        <v>135</v>
      </c>
      <c r="BK224" s="178">
        <f>SUM(BK225:BK233)</f>
        <v>0</v>
      </c>
    </row>
    <row r="225" spans="1:65" s="2" customFormat="1" ht="24.2" customHeight="1">
      <c r="A225" s="34"/>
      <c r="B225" s="35"/>
      <c r="C225" s="181" t="s">
        <v>287</v>
      </c>
      <c r="D225" s="181" t="s">
        <v>138</v>
      </c>
      <c r="E225" s="182" t="s">
        <v>288</v>
      </c>
      <c r="F225" s="183" t="s">
        <v>289</v>
      </c>
      <c r="G225" s="184" t="s">
        <v>148</v>
      </c>
      <c r="H225" s="185">
        <v>35.981999999999999</v>
      </c>
      <c r="I225" s="186"/>
      <c r="J225" s="187">
        <f>ROUND(I225*H225,2)</f>
        <v>0</v>
      </c>
      <c r="K225" s="183" t="s">
        <v>1</v>
      </c>
      <c r="L225" s="39"/>
      <c r="M225" s="188" t="s">
        <v>1</v>
      </c>
      <c r="N225" s="189" t="s">
        <v>42</v>
      </c>
      <c r="O225" s="71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2" t="s">
        <v>230</v>
      </c>
      <c r="AT225" s="192" t="s">
        <v>138</v>
      </c>
      <c r="AU225" s="192" t="s">
        <v>84</v>
      </c>
      <c r="AY225" s="17" t="s">
        <v>135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7" t="s">
        <v>82</v>
      </c>
      <c r="BK225" s="193">
        <f>ROUND(I225*H225,2)</f>
        <v>0</v>
      </c>
      <c r="BL225" s="17" t="s">
        <v>230</v>
      </c>
      <c r="BM225" s="192" t="s">
        <v>290</v>
      </c>
    </row>
    <row r="226" spans="1:65" s="13" customFormat="1" ht="11.25">
      <c r="B226" s="194"/>
      <c r="C226" s="195"/>
      <c r="D226" s="196" t="s">
        <v>144</v>
      </c>
      <c r="E226" s="197" t="s">
        <v>1</v>
      </c>
      <c r="F226" s="198" t="s">
        <v>291</v>
      </c>
      <c r="G226" s="195"/>
      <c r="H226" s="197" t="s">
        <v>1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144</v>
      </c>
      <c r="AU226" s="204" t="s">
        <v>84</v>
      </c>
      <c r="AV226" s="13" t="s">
        <v>82</v>
      </c>
      <c r="AW226" s="13" t="s">
        <v>32</v>
      </c>
      <c r="AX226" s="13" t="s">
        <v>77</v>
      </c>
      <c r="AY226" s="204" t="s">
        <v>135</v>
      </c>
    </row>
    <row r="227" spans="1:65" s="14" customFormat="1" ht="11.25">
      <c r="B227" s="205"/>
      <c r="C227" s="206"/>
      <c r="D227" s="196" t="s">
        <v>144</v>
      </c>
      <c r="E227" s="207" t="s">
        <v>1</v>
      </c>
      <c r="F227" s="208" t="s">
        <v>292</v>
      </c>
      <c r="G227" s="206"/>
      <c r="H227" s="209">
        <v>35.981999999999999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144</v>
      </c>
      <c r="AU227" s="215" t="s">
        <v>84</v>
      </c>
      <c r="AV227" s="14" t="s">
        <v>84</v>
      </c>
      <c r="AW227" s="14" t="s">
        <v>32</v>
      </c>
      <c r="AX227" s="14" t="s">
        <v>82</v>
      </c>
      <c r="AY227" s="215" t="s">
        <v>135</v>
      </c>
    </row>
    <row r="228" spans="1:65" s="2" customFormat="1" ht="16.5" customHeight="1">
      <c r="A228" s="34"/>
      <c r="B228" s="35"/>
      <c r="C228" s="227" t="s">
        <v>293</v>
      </c>
      <c r="D228" s="227" t="s">
        <v>204</v>
      </c>
      <c r="E228" s="228" t="s">
        <v>294</v>
      </c>
      <c r="F228" s="229" t="s">
        <v>295</v>
      </c>
      <c r="G228" s="230" t="s">
        <v>255</v>
      </c>
      <c r="H228" s="231">
        <v>1.2E-2</v>
      </c>
      <c r="I228" s="232"/>
      <c r="J228" s="233">
        <f>ROUND(I228*H228,2)</f>
        <v>0</v>
      </c>
      <c r="K228" s="229" t="s">
        <v>1</v>
      </c>
      <c r="L228" s="234"/>
      <c r="M228" s="235" t="s">
        <v>1</v>
      </c>
      <c r="N228" s="236" t="s">
        <v>42</v>
      </c>
      <c r="O228" s="71"/>
      <c r="P228" s="190">
        <f>O228*H228</f>
        <v>0</v>
      </c>
      <c r="Q228" s="190">
        <v>1</v>
      </c>
      <c r="R228" s="190">
        <f>Q228*H228</f>
        <v>1.2E-2</v>
      </c>
      <c r="S228" s="190">
        <v>0</v>
      </c>
      <c r="T228" s="19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2" t="s">
        <v>296</v>
      </c>
      <c r="AT228" s="192" t="s">
        <v>204</v>
      </c>
      <c r="AU228" s="192" t="s">
        <v>84</v>
      </c>
      <c r="AY228" s="17" t="s">
        <v>135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7" t="s">
        <v>82</v>
      </c>
      <c r="BK228" s="193">
        <f>ROUND(I228*H228,2)</f>
        <v>0</v>
      </c>
      <c r="BL228" s="17" t="s">
        <v>230</v>
      </c>
      <c r="BM228" s="192" t="s">
        <v>297</v>
      </c>
    </row>
    <row r="229" spans="1:65" s="14" customFormat="1" ht="11.25">
      <c r="B229" s="205"/>
      <c r="C229" s="206"/>
      <c r="D229" s="196" t="s">
        <v>144</v>
      </c>
      <c r="E229" s="207" t="s">
        <v>1</v>
      </c>
      <c r="F229" s="208" t="s">
        <v>298</v>
      </c>
      <c r="G229" s="206"/>
      <c r="H229" s="209">
        <v>1.2E-2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144</v>
      </c>
      <c r="AU229" s="215" t="s">
        <v>84</v>
      </c>
      <c r="AV229" s="14" t="s">
        <v>84</v>
      </c>
      <c r="AW229" s="14" t="s">
        <v>32</v>
      </c>
      <c r="AX229" s="14" t="s">
        <v>82</v>
      </c>
      <c r="AY229" s="215" t="s">
        <v>135</v>
      </c>
    </row>
    <row r="230" spans="1:65" s="2" customFormat="1" ht="24.2" customHeight="1">
      <c r="A230" s="34"/>
      <c r="B230" s="35"/>
      <c r="C230" s="181" t="s">
        <v>299</v>
      </c>
      <c r="D230" s="181" t="s">
        <v>138</v>
      </c>
      <c r="E230" s="182" t="s">
        <v>300</v>
      </c>
      <c r="F230" s="183" t="s">
        <v>301</v>
      </c>
      <c r="G230" s="184" t="s">
        <v>148</v>
      </c>
      <c r="H230" s="185">
        <v>35.981999999999999</v>
      </c>
      <c r="I230" s="186"/>
      <c r="J230" s="187">
        <f>ROUND(I230*H230,2)</f>
        <v>0</v>
      </c>
      <c r="K230" s="183" t="s">
        <v>1</v>
      </c>
      <c r="L230" s="39"/>
      <c r="M230" s="188" t="s">
        <v>1</v>
      </c>
      <c r="N230" s="189" t="s">
        <v>42</v>
      </c>
      <c r="O230" s="71"/>
      <c r="P230" s="190">
        <f>O230*H230</f>
        <v>0</v>
      </c>
      <c r="Q230" s="190">
        <v>4.0000000000000002E-4</v>
      </c>
      <c r="R230" s="190">
        <f>Q230*H230</f>
        <v>1.4392800000000001E-2</v>
      </c>
      <c r="S230" s="190">
        <v>0</v>
      </c>
      <c r="T230" s="19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2" t="s">
        <v>230</v>
      </c>
      <c r="AT230" s="192" t="s">
        <v>138</v>
      </c>
      <c r="AU230" s="192" t="s">
        <v>84</v>
      </c>
      <c r="AY230" s="17" t="s">
        <v>135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82</v>
      </c>
      <c r="BK230" s="193">
        <f>ROUND(I230*H230,2)</f>
        <v>0</v>
      </c>
      <c r="BL230" s="17" t="s">
        <v>230</v>
      </c>
      <c r="BM230" s="192" t="s">
        <v>302</v>
      </c>
    </row>
    <row r="231" spans="1:65" s="2" customFormat="1" ht="37.9" customHeight="1">
      <c r="A231" s="34"/>
      <c r="B231" s="35"/>
      <c r="C231" s="227" t="s">
        <v>303</v>
      </c>
      <c r="D231" s="227" t="s">
        <v>204</v>
      </c>
      <c r="E231" s="228" t="s">
        <v>304</v>
      </c>
      <c r="F231" s="229" t="s">
        <v>305</v>
      </c>
      <c r="G231" s="230" t="s">
        <v>148</v>
      </c>
      <c r="H231" s="231">
        <v>41.936999999999998</v>
      </c>
      <c r="I231" s="232"/>
      <c r="J231" s="233">
        <f>ROUND(I231*H231,2)</f>
        <v>0</v>
      </c>
      <c r="K231" s="229" t="s">
        <v>1</v>
      </c>
      <c r="L231" s="234"/>
      <c r="M231" s="235" t="s">
        <v>1</v>
      </c>
      <c r="N231" s="236" t="s">
        <v>42</v>
      </c>
      <c r="O231" s="71"/>
      <c r="P231" s="190">
        <f>O231*H231</f>
        <v>0</v>
      </c>
      <c r="Q231" s="190">
        <v>4.7999999999999996E-3</v>
      </c>
      <c r="R231" s="190">
        <f>Q231*H231</f>
        <v>0.20129759999999997</v>
      </c>
      <c r="S231" s="190">
        <v>0</v>
      </c>
      <c r="T231" s="19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2" t="s">
        <v>296</v>
      </c>
      <c r="AT231" s="192" t="s">
        <v>204</v>
      </c>
      <c r="AU231" s="192" t="s">
        <v>84</v>
      </c>
      <c r="AY231" s="17" t="s">
        <v>135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82</v>
      </c>
      <c r="BK231" s="193">
        <f>ROUND(I231*H231,2)</f>
        <v>0</v>
      </c>
      <c r="BL231" s="17" t="s">
        <v>230</v>
      </c>
      <c r="BM231" s="192" t="s">
        <v>306</v>
      </c>
    </row>
    <row r="232" spans="1:65" s="14" customFormat="1" ht="11.25">
      <c r="B232" s="205"/>
      <c r="C232" s="206"/>
      <c r="D232" s="196" t="s">
        <v>144</v>
      </c>
      <c r="E232" s="207" t="s">
        <v>1</v>
      </c>
      <c r="F232" s="208" t="s">
        <v>307</v>
      </c>
      <c r="G232" s="206"/>
      <c r="H232" s="209">
        <v>41.936999999999998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144</v>
      </c>
      <c r="AU232" s="215" t="s">
        <v>84</v>
      </c>
      <c r="AV232" s="14" t="s">
        <v>84</v>
      </c>
      <c r="AW232" s="14" t="s">
        <v>32</v>
      </c>
      <c r="AX232" s="14" t="s">
        <v>82</v>
      </c>
      <c r="AY232" s="215" t="s">
        <v>135</v>
      </c>
    </row>
    <row r="233" spans="1:65" s="2" customFormat="1" ht="33" customHeight="1">
      <c r="A233" s="34"/>
      <c r="B233" s="35"/>
      <c r="C233" s="181" t="s">
        <v>308</v>
      </c>
      <c r="D233" s="181" t="s">
        <v>138</v>
      </c>
      <c r="E233" s="182" t="s">
        <v>309</v>
      </c>
      <c r="F233" s="183" t="s">
        <v>310</v>
      </c>
      <c r="G233" s="184" t="s">
        <v>255</v>
      </c>
      <c r="H233" s="185">
        <v>0.22800000000000001</v>
      </c>
      <c r="I233" s="186"/>
      <c r="J233" s="187">
        <f>ROUND(I233*H233,2)</f>
        <v>0</v>
      </c>
      <c r="K233" s="183" t="s">
        <v>1</v>
      </c>
      <c r="L233" s="39"/>
      <c r="M233" s="188" t="s">
        <v>1</v>
      </c>
      <c r="N233" s="189" t="s">
        <v>42</v>
      </c>
      <c r="O233" s="71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2" t="s">
        <v>230</v>
      </c>
      <c r="AT233" s="192" t="s">
        <v>138</v>
      </c>
      <c r="AU233" s="192" t="s">
        <v>84</v>
      </c>
      <c r="AY233" s="17" t="s">
        <v>135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7" t="s">
        <v>82</v>
      </c>
      <c r="BK233" s="193">
        <f>ROUND(I233*H233,2)</f>
        <v>0</v>
      </c>
      <c r="BL233" s="17" t="s">
        <v>230</v>
      </c>
      <c r="BM233" s="192" t="s">
        <v>311</v>
      </c>
    </row>
    <row r="234" spans="1:65" s="12" customFormat="1" ht="22.9" customHeight="1">
      <c r="B234" s="165"/>
      <c r="C234" s="166"/>
      <c r="D234" s="167" t="s">
        <v>76</v>
      </c>
      <c r="E234" s="179" t="s">
        <v>312</v>
      </c>
      <c r="F234" s="179" t="s">
        <v>313</v>
      </c>
      <c r="G234" s="166"/>
      <c r="H234" s="166"/>
      <c r="I234" s="169"/>
      <c r="J234" s="180">
        <f>BK234</f>
        <v>0</v>
      </c>
      <c r="K234" s="166"/>
      <c r="L234" s="171"/>
      <c r="M234" s="172"/>
      <c r="N234" s="173"/>
      <c r="O234" s="173"/>
      <c r="P234" s="174">
        <f>SUM(P235:P236)</f>
        <v>0</v>
      </c>
      <c r="Q234" s="173"/>
      <c r="R234" s="174">
        <f>SUM(R235:R236)</f>
        <v>1.92E-3</v>
      </c>
      <c r="S234" s="173"/>
      <c r="T234" s="175">
        <f>SUM(T235:T236)</f>
        <v>0</v>
      </c>
      <c r="AR234" s="176" t="s">
        <v>84</v>
      </c>
      <c r="AT234" s="177" t="s">
        <v>76</v>
      </c>
      <c r="AU234" s="177" t="s">
        <v>82</v>
      </c>
      <c r="AY234" s="176" t="s">
        <v>135</v>
      </c>
      <c r="BK234" s="178">
        <f>SUM(BK235:BK236)</f>
        <v>0</v>
      </c>
    </row>
    <row r="235" spans="1:65" s="2" customFormat="1" ht="16.5" customHeight="1">
      <c r="A235" s="34"/>
      <c r="B235" s="35"/>
      <c r="C235" s="181" t="s">
        <v>296</v>
      </c>
      <c r="D235" s="181" t="s">
        <v>138</v>
      </c>
      <c r="E235" s="182" t="s">
        <v>314</v>
      </c>
      <c r="F235" s="183" t="s">
        <v>315</v>
      </c>
      <c r="G235" s="184" t="s">
        <v>153</v>
      </c>
      <c r="H235" s="185">
        <v>4</v>
      </c>
      <c r="I235" s="186"/>
      <c r="J235" s="187">
        <f>ROUND(I235*H235,2)</f>
        <v>0</v>
      </c>
      <c r="K235" s="183" t="s">
        <v>1</v>
      </c>
      <c r="L235" s="39"/>
      <c r="M235" s="188" t="s">
        <v>1</v>
      </c>
      <c r="N235" s="189" t="s">
        <v>42</v>
      </c>
      <c r="O235" s="71"/>
      <c r="P235" s="190">
        <f>O235*H235</f>
        <v>0</v>
      </c>
      <c r="Q235" s="190">
        <v>4.8000000000000001E-4</v>
      </c>
      <c r="R235" s="190">
        <f>Q235*H235</f>
        <v>1.92E-3</v>
      </c>
      <c r="S235" s="190">
        <v>0</v>
      </c>
      <c r="T235" s="19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2" t="s">
        <v>230</v>
      </c>
      <c r="AT235" s="192" t="s">
        <v>138</v>
      </c>
      <c r="AU235" s="192" t="s">
        <v>84</v>
      </c>
      <c r="AY235" s="17" t="s">
        <v>135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82</v>
      </c>
      <c r="BK235" s="193">
        <f>ROUND(I235*H235,2)</f>
        <v>0</v>
      </c>
      <c r="BL235" s="17" t="s">
        <v>230</v>
      </c>
      <c r="BM235" s="192" t="s">
        <v>316</v>
      </c>
    </row>
    <row r="236" spans="1:65" s="2" customFormat="1" ht="24.2" customHeight="1">
      <c r="A236" s="34"/>
      <c r="B236" s="35"/>
      <c r="C236" s="181" t="s">
        <v>317</v>
      </c>
      <c r="D236" s="181" t="s">
        <v>138</v>
      </c>
      <c r="E236" s="182" t="s">
        <v>318</v>
      </c>
      <c r="F236" s="183" t="s">
        <v>319</v>
      </c>
      <c r="G236" s="184" t="s">
        <v>255</v>
      </c>
      <c r="H236" s="185">
        <v>2E-3</v>
      </c>
      <c r="I236" s="186"/>
      <c r="J236" s="187">
        <f>ROUND(I236*H236,2)</f>
        <v>0</v>
      </c>
      <c r="K236" s="183" t="s">
        <v>1</v>
      </c>
      <c r="L236" s="39"/>
      <c r="M236" s="188" t="s">
        <v>1</v>
      </c>
      <c r="N236" s="189" t="s">
        <v>42</v>
      </c>
      <c r="O236" s="71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2" t="s">
        <v>230</v>
      </c>
      <c r="AT236" s="192" t="s">
        <v>138</v>
      </c>
      <c r="AU236" s="192" t="s">
        <v>84</v>
      </c>
      <c r="AY236" s="17" t="s">
        <v>135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7" t="s">
        <v>82</v>
      </c>
      <c r="BK236" s="193">
        <f>ROUND(I236*H236,2)</f>
        <v>0</v>
      </c>
      <c r="BL236" s="17" t="s">
        <v>230</v>
      </c>
      <c r="BM236" s="192" t="s">
        <v>320</v>
      </c>
    </row>
    <row r="237" spans="1:65" s="12" customFormat="1" ht="22.9" customHeight="1">
      <c r="B237" s="165"/>
      <c r="C237" s="166"/>
      <c r="D237" s="167" t="s">
        <v>76</v>
      </c>
      <c r="E237" s="179" t="s">
        <v>321</v>
      </c>
      <c r="F237" s="179" t="s">
        <v>322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SUM(P238:P241)</f>
        <v>0</v>
      </c>
      <c r="Q237" s="173"/>
      <c r="R237" s="174">
        <f>SUM(R238:R241)</f>
        <v>5.0000000000000001E-3</v>
      </c>
      <c r="S237" s="173"/>
      <c r="T237" s="175">
        <f>SUM(T238:T241)</f>
        <v>0</v>
      </c>
      <c r="AR237" s="176" t="s">
        <v>84</v>
      </c>
      <c r="AT237" s="177" t="s">
        <v>76</v>
      </c>
      <c r="AU237" s="177" t="s">
        <v>82</v>
      </c>
      <c r="AY237" s="176" t="s">
        <v>135</v>
      </c>
      <c r="BK237" s="178">
        <f>SUM(BK238:BK241)</f>
        <v>0</v>
      </c>
    </row>
    <row r="238" spans="1:65" s="2" customFormat="1" ht="24.2" customHeight="1">
      <c r="A238" s="34"/>
      <c r="B238" s="35"/>
      <c r="C238" s="181" t="s">
        <v>323</v>
      </c>
      <c r="D238" s="181" t="s">
        <v>138</v>
      </c>
      <c r="E238" s="182" t="s">
        <v>324</v>
      </c>
      <c r="F238" s="183" t="s">
        <v>325</v>
      </c>
      <c r="G238" s="184" t="s">
        <v>153</v>
      </c>
      <c r="H238" s="185">
        <v>4</v>
      </c>
      <c r="I238" s="186"/>
      <c r="J238" s="187">
        <f>ROUND(I238*H238,2)</f>
        <v>0</v>
      </c>
      <c r="K238" s="183" t="s">
        <v>1</v>
      </c>
      <c r="L238" s="39"/>
      <c r="M238" s="188" t="s">
        <v>1</v>
      </c>
      <c r="N238" s="189" t="s">
        <v>42</v>
      </c>
      <c r="O238" s="71"/>
      <c r="P238" s="190">
        <f>O238*H238</f>
        <v>0</v>
      </c>
      <c r="Q238" s="190">
        <v>8.4000000000000003E-4</v>
      </c>
      <c r="R238" s="190">
        <f>Q238*H238</f>
        <v>3.3600000000000001E-3</v>
      </c>
      <c r="S238" s="190">
        <v>0</v>
      </c>
      <c r="T238" s="19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2" t="s">
        <v>230</v>
      </c>
      <c r="AT238" s="192" t="s">
        <v>138</v>
      </c>
      <c r="AU238" s="192" t="s">
        <v>84</v>
      </c>
      <c r="AY238" s="17" t="s">
        <v>135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7" t="s">
        <v>82</v>
      </c>
      <c r="BK238" s="193">
        <f>ROUND(I238*H238,2)</f>
        <v>0</v>
      </c>
      <c r="BL238" s="17" t="s">
        <v>230</v>
      </c>
      <c r="BM238" s="192" t="s">
        <v>326</v>
      </c>
    </row>
    <row r="239" spans="1:65" s="2" customFormat="1" ht="24.2" customHeight="1">
      <c r="A239" s="34"/>
      <c r="B239" s="35"/>
      <c r="C239" s="181" t="s">
        <v>327</v>
      </c>
      <c r="D239" s="181" t="s">
        <v>138</v>
      </c>
      <c r="E239" s="182" t="s">
        <v>328</v>
      </c>
      <c r="F239" s="183" t="s">
        <v>329</v>
      </c>
      <c r="G239" s="184" t="s">
        <v>153</v>
      </c>
      <c r="H239" s="185">
        <v>4</v>
      </c>
      <c r="I239" s="186"/>
      <c r="J239" s="187">
        <f>ROUND(I239*H239,2)</f>
        <v>0</v>
      </c>
      <c r="K239" s="183" t="s">
        <v>1</v>
      </c>
      <c r="L239" s="39"/>
      <c r="M239" s="188" t="s">
        <v>1</v>
      </c>
      <c r="N239" s="189" t="s">
        <v>42</v>
      </c>
      <c r="O239" s="71"/>
      <c r="P239" s="190">
        <f>O239*H239</f>
        <v>0</v>
      </c>
      <c r="Q239" s="190">
        <v>1.6000000000000001E-4</v>
      </c>
      <c r="R239" s="190">
        <f>Q239*H239</f>
        <v>6.4000000000000005E-4</v>
      </c>
      <c r="S239" s="190">
        <v>0</v>
      </c>
      <c r="T239" s="19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2" t="s">
        <v>230</v>
      </c>
      <c r="AT239" s="192" t="s">
        <v>138</v>
      </c>
      <c r="AU239" s="192" t="s">
        <v>84</v>
      </c>
      <c r="AY239" s="17" t="s">
        <v>135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7" t="s">
        <v>82</v>
      </c>
      <c r="BK239" s="193">
        <f>ROUND(I239*H239,2)</f>
        <v>0</v>
      </c>
      <c r="BL239" s="17" t="s">
        <v>230</v>
      </c>
      <c r="BM239" s="192" t="s">
        <v>330</v>
      </c>
    </row>
    <row r="240" spans="1:65" s="2" customFormat="1" ht="21.75" customHeight="1">
      <c r="A240" s="34"/>
      <c r="B240" s="35"/>
      <c r="C240" s="181" t="s">
        <v>331</v>
      </c>
      <c r="D240" s="181" t="s">
        <v>138</v>
      </c>
      <c r="E240" s="182" t="s">
        <v>332</v>
      </c>
      <c r="F240" s="183" t="s">
        <v>333</v>
      </c>
      <c r="G240" s="184" t="s">
        <v>141</v>
      </c>
      <c r="H240" s="185">
        <v>2</v>
      </c>
      <c r="I240" s="186"/>
      <c r="J240" s="187">
        <f>ROUND(I240*H240,2)</f>
        <v>0</v>
      </c>
      <c r="K240" s="183" t="s">
        <v>1</v>
      </c>
      <c r="L240" s="39"/>
      <c r="M240" s="188" t="s">
        <v>1</v>
      </c>
      <c r="N240" s="189" t="s">
        <v>42</v>
      </c>
      <c r="O240" s="71"/>
      <c r="P240" s="190">
        <f>O240*H240</f>
        <v>0</v>
      </c>
      <c r="Q240" s="190">
        <v>5.0000000000000001E-4</v>
      </c>
      <c r="R240" s="190">
        <f>Q240*H240</f>
        <v>1E-3</v>
      </c>
      <c r="S240" s="190">
        <v>0</v>
      </c>
      <c r="T240" s="19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2" t="s">
        <v>230</v>
      </c>
      <c r="AT240" s="192" t="s">
        <v>138</v>
      </c>
      <c r="AU240" s="192" t="s">
        <v>84</v>
      </c>
      <c r="AY240" s="17" t="s">
        <v>135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7" t="s">
        <v>82</v>
      </c>
      <c r="BK240" s="193">
        <f>ROUND(I240*H240,2)</f>
        <v>0</v>
      </c>
      <c r="BL240" s="17" t="s">
        <v>230</v>
      </c>
      <c r="BM240" s="192" t="s">
        <v>334</v>
      </c>
    </row>
    <row r="241" spans="1:65" s="2" customFormat="1" ht="24.2" customHeight="1">
      <c r="A241" s="34"/>
      <c r="B241" s="35"/>
      <c r="C241" s="181" t="s">
        <v>335</v>
      </c>
      <c r="D241" s="181" t="s">
        <v>138</v>
      </c>
      <c r="E241" s="182" t="s">
        <v>336</v>
      </c>
      <c r="F241" s="183" t="s">
        <v>337</v>
      </c>
      <c r="G241" s="184" t="s">
        <v>255</v>
      </c>
      <c r="H241" s="185">
        <v>5.0000000000000001E-3</v>
      </c>
      <c r="I241" s="186"/>
      <c r="J241" s="187">
        <f>ROUND(I241*H241,2)</f>
        <v>0</v>
      </c>
      <c r="K241" s="183" t="s">
        <v>1</v>
      </c>
      <c r="L241" s="39"/>
      <c r="M241" s="188" t="s">
        <v>1</v>
      </c>
      <c r="N241" s="189" t="s">
        <v>42</v>
      </c>
      <c r="O241" s="71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2" t="s">
        <v>230</v>
      </c>
      <c r="AT241" s="192" t="s">
        <v>138</v>
      </c>
      <c r="AU241" s="192" t="s">
        <v>84</v>
      </c>
      <c r="AY241" s="17" t="s">
        <v>135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82</v>
      </c>
      <c r="BK241" s="193">
        <f>ROUND(I241*H241,2)</f>
        <v>0</v>
      </c>
      <c r="BL241" s="17" t="s">
        <v>230</v>
      </c>
      <c r="BM241" s="192" t="s">
        <v>338</v>
      </c>
    </row>
    <row r="242" spans="1:65" s="12" customFormat="1" ht="22.9" customHeight="1">
      <c r="B242" s="165"/>
      <c r="C242" s="166"/>
      <c r="D242" s="167" t="s">
        <v>76</v>
      </c>
      <c r="E242" s="179" t="s">
        <v>339</v>
      </c>
      <c r="F242" s="179" t="s">
        <v>340</v>
      </c>
      <c r="G242" s="166"/>
      <c r="H242" s="166"/>
      <c r="I242" s="169"/>
      <c r="J242" s="180">
        <f>BK242</f>
        <v>0</v>
      </c>
      <c r="K242" s="166"/>
      <c r="L242" s="171"/>
      <c r="M242" s="172"/>
      <c r="N242" s="173"/>
      <c r="O242" s="173"/>
      <c r="P242" s="174">
        <f>P243</f>
        <v>0</v>
      </c>
      <c r="Q242" s="173"/>
      <c r="R242" s="174">
        <f>R243</f>
        <v>5.0000000000000001E-3</v>
      </c>
      <c r="S242" s="173"/>
      <c r="T242" s="175">
        <f>T243</f>
        <v>0</v>
      </c>
      <c r="AR242" s="176" t="s">
        <v>84</v>
      </c>
      <c r="AT242" s="177" t="s">
        <v>76</v>
      </c>
      <c r="AU242" s="177" t="s">
        <v>82</v>
      </c>
      <c r="AY242" s="176" t="s">
        <v>135</v>
      </c>
      <c r="BK242" s="178">
        <f>BK243</f>
        <v>0</v>
      </c>
    </row>
    <row r="243" spans="1:65" s="2" customFormat="1" ht="24.2" customHeight="1">
      <c r="A243" s="34"/>
      <c r="B243" s="35"/>
      <c r="C243" s="181" t="s">
        <v>341</v>
      </c>
      <c r="D243" s="181" t="s">
        <v>138</v>
      </c>
      <c r="E243" s="182" t="s">
        <v>342</v>
      </c>
      <c r="F243" s="183" t="s">
        <v>343</v>
      </c>
      <c r="G243" s="184" t="s">
        <v>141</v>
      </c>
      <c r="H243" s="185">
        <v>1</v>
      </c>
      <c r="I243" s="186"/>
      <c r="J243" s="187">
        <f>ROUND(I243*H243,2)</f>
        <v>0</v>
      </c>
      <c r="K243" s="183" t="s">
        <v>1</v>
      </c>
      <c r="L243" s="39"/>
      <c r="M243" s="188" t="s">
        <v>1</v>
      </c>
      <c r="N243" s="189" t="s">
        <v>42</v>
      </c>
      <c r="O243" s="71"/>
      <c r="P243" s="190">
        <f>O243*H243</f>
        <v>0</v>
      </c>
      <c r="Q243" s="190">
        <v>5.0000000000000001E-3</v>
      </c>
      <c r="R243" s="190">
        <f>Q243*H243</f>
        <v>5.0000000000000001E-3</v>
      </c>
      <c r="S243" s="190">
        <v>0</v>
      </c>
      <c r="T243" s="19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2" t="s">
        <v>230</v>
      </c>
      <c r="AT243" s="192" t="s">
        <v>138</v>
      </c>
      <c r="AU243" s="192" t="s">
        <v>84</v>
      </c>
      <c r="AY243" s="17" t="s">
        <v>135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7" t="s">
        <v>82</v>
      </c>
      <c r="BK243" s="193">
        <f>ROUND(I243*H243,2)</f>
        <v>0</v>
      </c>
      <c r="BL243" s="17" t="s">
        <v>230</v>
      </c>
      <c r="BM243" s="192" t="s">
        <v>344</v>
      </c>
    </row>
    <row r="244" spans="1:65" s="12" customFormat="1" ht="22.9" customHeight="1">
      <c r="B244" s="165"/>
      <c r="C244" s="166"/>
      <c r="D244" s="167" t="s">
        <v>76</v>
      </c>
      <c r="E244" s="179" t="s">
        <v>345</v>
      </c>
      <c r="F244" s="179" t="s">
        <v>346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SUM(P245:P249)</f>
        <v>0</v>
      </c>
      <c r="Q244" s="173"/>
      <c r="R244" s="174">
        <f>SUM(R245:R249)</f>
        <v>3.5540000000000002E-2</v>
      </c>
      <c r="S244" s="173"/>
      <c r="T244" s="175">
        <f>SUM(T245:T249)</f>
        <v>0</v>
      </c>
      <c r="AR244" s="176" t="s">
        <v>84</v>
      </c>
      <c r="AT244" s="177" t="s">
        <v>76</v>
      </c>
      <c r="AU244" s="177" t="s">
        <v>82</v>
      </c>
      <c r="AY244" s="176" t="s">
        <v>135</v>
      </c>
      <c r="BK244" s="178">
        <f>SUM(BK245:BK249)</f>
        <v>0</v>
      </c>
    </row>
    <row r="245" spans="1:65" s="2" customFormat="1" ht="24.2" customHeight="1">
      <c r="A245" s="34"/>
      <c r="B245" s="35"/>
      <c r="C245" s="181" t="s">
        <v>347</v>
      </c>
      <c r="D245" s="181" t="s">
        <v>138</v>
      </c>
      <c r="E245" s="182" t="s">
        <v>348</v>
      </c>
      <c r="F245" s="183" t="s">
        <v>349</v>
      </c>
      <c r="G245" s="184" t="s">
        <v>350</v>
      </c>
      <c r="H245" s="185">
        <v>2</v>
      </c>
      <c r="I245" s="186"/>
      <c r="J245" s="187">
        <f>ROUND(I245*H245,2)</f>
        <v>0</v>
      </c>
      <c r="K245" s="183" t="s">
        <v>1</v>
      </c>
      <c r="L245" s="39"/>
      <c r="M245" s="188" t="s">
        <v>1</v>
      </c>
      <c r="N245" s="189" t="s">
        <v>42</v>
      </c>
      <c r="O245" s="71"/>
      <c r="P245" s="190">
        <f>O245*H245</f>
        <v>0</v>
      </c>
      <c r="Q245" s="190">
        <v>1.4970000000000001E-2</v>
      </c>
      <c r="R245" s="190">
        <f>Q245*H245</f>
        <v>2.9940000000000001E-2</v>
      </c>
      <c r="S245" s="190">
        <v>0</v>
      </c>
      <c r="T245" s="19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2" t="s">
        <v>230</v>
      </c>
      <c r="AT245" s="192" t="s">
        <v>138</v>
      </c>
      <c r="AU245" s="192" t="s">
        <v>84</v>
      </c>
      <c r="AY245" s="17" t="s">
        <v>135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7" t="s">
        <v>82</v>
      </c>
      <c r="BK245" s="193">
        <f>ROUND(I245*H245,2)</f>
        <v>0</v>
      </c>
      <c r="BL245" s="17" t="s">
        <v>230</v>
      </c>
      <c r="BM245" s="192" t="s">
        <v>351</v>
      </c>
    </row>
    <row r="246" spans="1:65" s="2" customFormat="1" ht="24.2" customHeight="1">
      <c r="A246" s="34"/>
      <c r="B246" s="35"/>
      <c r="C246" s="181" t="s">
        <v>352</v>
      </c>
      <c r="D246" s="181" t="s">
        <v>138</v>
      </c>
      <c r="E246" s="182" t="s">
        <v>353</v>
      </c>
      <c r="F246" s="183" t="s">
        <v>354</v>
      </c>
      <c r="G246" s="184" t="s">
        <v>350</v>
      </c>
      <c r="H246" s="185">
        <v>2</v>
      </c>
      <c r="I246" s="186"/>
      <c r="J246" s="187">
        <f>ROUND(I246*H246,2)</f>
        <v>0</v>
      </c>
      <c r="K246" s="183" t="s">
        <v>1</v>
      </c>
      <c r="L246" s="39"/>
      <c r="M246" s="188" t="s">
        <v>1</v>
      </c>
      <c r="N246" s="189" t="s">
        <v>42</v>
      </c>
      <c r="O246" s="71"/>
      <c r="P246" s="190">
        <f>O246*H246</f>
        <v>0</v>
      </c>
      <c r="Q246" s="190">
        <v>5.1999999999999995E-4</v>
      </c>
      <c r="R246" s="190">
        <f>Q246*H246</f>
        <v>1.0399999999999999E-3</v>
      </c>
      <c r="S246" s="190">
        <v>0</v>
      </c>
      <c r="T246" s="19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2" t="s">
        <v>230</v>
      </c>
      <c r="AT246" s="192" t="s">
        <v>138</v>
      </c>
      <c r="AU246" s="192" t="s">
        <v>84</v>
      </c>
      <c r="AY246" s="17" t="s">
        <v>135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82</v>
      </c>
      <c r="BK246" s="193">
        <f>ROUND(I246*H246,2)</f>
        <v>0</v>
      </c>
      <c r="BL246" s="17" t="s">
        <v>230</v>
      </c>
      <c r="BM246" s="192" t="s">
        <v>355</v>
      </c>
    </row>
    <row r="247" spans="1:65" s="2" customFormat="1" ht="24.2" customHeight="1">
      <c r="A247" s="34"/>
      <c r="B247" s="35"/>
      <c r="C247" s="181" t="s">
        <v>356</v>
      </c>
      <c r="D247" s="181" t="s">
        <v>138</v>
      </c>
      <c r="E247" s="182" t="s">
        <v>357</v>
      </c>
      <c r="F247" s="183" t="s">
        <v>358</v>
      </c>
      <c r="G247" s="184" t="s">
        <v>350</v>
      </c>
      <c r="H247" s="185">
        <v>4</v>
      </c>
      <c r="I247" s="186"/>
      <c r="J247" s="187">
        <f>ROUND(I247*H247,2)</f>
        <v>0</v>
      </c>
      <c r="K247" s="183" t="s">
        <v>1</v>
      </c>
      <c r="L247" s="39"/>
      <c r="M247" s="188" t="s">
        <v>1</v>
      </c>
      <c r="N247" s="189" t="s">
        <v>42</v>
      </c>
      <c r="O247" s="71"/>
      <c r="P247" s="190">
        <f>O247*H247</f>
        <v>0</v>
      </c>
      <c r="Q247" s="190">
        <v>2.4000000000000001E-4</v>
      </c>
      <c r="R247" s="190">
        <f>Q247*H247</f>
        <v>9.6000000000000002E-4</v>
      </c>
      <c r="S247" s="190">
        <v>0</v>
      </c>
      <c r="T247" s="19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2" t="s">
        <v>230</v>
      </c>
      <c r="AT247" s="192" t="s">
        <v>138</v>
      </c>
      <c r="AU247" s="192" t="s">
        <v>84</v>
      </c>
      <c r="AY247" s="17" t="s">
        <v>135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82</v>
      </c>
      <c r="BK247" s="193">
        <f>ROUND(I247*H247,2)</f>
        <v>0</v>
      </c>
      <c r="BL247" s="17" t="s">
        <v>230</v>
      </c>
      <c r="BM247" s="192" t="s">
        <v>359</v>
      </c>
    </row>
    <row r="248" spans="1:65" s="2" customFormat="1" ht="21.75" customHeight="1">
      <c r="A248" s="34"/>
      <c r="B248" s="35"/>
      <c r="C248" s="181" t="s">
        <v>360</v>
      </c>
      <c r="D248" s="181" t="s">
        <v>138</v>
      </c>
      <c r="E248" s="182" t="s">
        <v>361</v>
      </c>
      <c r="F248" s="183" t="s">
        <v>362</v>
      </c>
      <c r="G248" s="184" t="s">
        <v>350</v>
      </c>
      <c r="H248" s="185">
        <v>2</v>
      </c>
      <c r="I248" s="186"/>
      <c r="J248" s="187">
        <f>ROUND(I248*H248,2)</f>
        <v>0</v>
      </c>
      <c r="K248" s="183" t="s">
        <v>1</v>
      </c>
      <c r="L248" s="39"/>
      <c r="M248" s="188" t="s">
        <v>1</v>
      </c>
      <c r="N248" s="189" t="s">
        <v>42</v>
      </c>
      <c r="O248" s="71"/>
      <c r="P248" s="190">
        <f>O248*H248</f>
        <v>0</v>
      </c>
      <c r="Q248" s="190">
        <v>1.8E-3</v>
      </c>
      <c r="R248" s="190">
        <f>Q248*H248</f>
        <v>3.5999999999999999E-3</v>
      </c>
      <c r="S248" s="190">
        <v>0</v>
      </c>
      <c r="T248" s="19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2" t="s">
        <v>230</v>
      </c>
      <c r="AT248" s="192" t="s">
        <v>138</v>
      </c>
      <c r="AU248" s="192" t="s">
        <v>84</v>
      </c>
      <c r="AY248" s="17" t="s">
        <v>135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82</v>
      </c>
      <c r="BK248" s="193">
        <f>ROUND(I248*H248,2)</f>
        <v>0</v>
      </c>
      <c r="BL248" s="17" t="s">
        <v>230</v>
      </c>
      <c r="BM248" s="192" t="s">
        <v>363</v>
      </c>
    </row>
    <row r="249" spans="1:65" s="2" customFormat="1" ht="24.2" customHeight="1">
      <c r="A249" s="34"/>
      <c r="B249" s="35"/>
      <c r="C249" s="181" t="s">
        <v>364</v>
      </c>
      <c r="D249" s="181" t="s">
        <v>138</v>
      </c>
      <c r="E249" s="182" t="s">
        <v>365</v>
      </c>
      <c r="F249" s="183" t="s">
        <v>366</v>
      </c>
      <c r="G249" s="184" t="s">
        <v>255</v>
      </c>
      <c r="H249" s="185">
        <v>3.5999999999999997E-2</v>
      </c>
      <c r="I249" s="186"/>
      <c r="J249" s="187">
        <f>ROUND(I249*H249,2)</f>
        <v>0</v>
      </c>
      <c r="K249" s="183" t="s">
        <v>1</v>
      </c>
      <c r="L249" s="39"/>
      <c r="M249" s="188" t="s">
        <v>1</v>
      </c>
      <c r="N249" s="189" t="s">
        <v>42</v>
      </c>
      <c r="O249" s="71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2" t="s">
        <v>230</v>
      </c>
      <c r="AT249" s="192" t="s">
        <v>138</v>
      </c>
      <c r="AU249" s="192" t="s">
        <v>84</v>
      </c>
      <c r="AY249" s="17" t="s">
        <v>135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7" t="s">
        <v>82</v>
      </c>
      <c r="BK249" s="193">
        <f>ROUND(I249*H249,2)</f>
        <v>0</v>
      </c>
      <c r="BL249" s="17" t="s">
        <v>230</v>
      </c>
      <c r="BM249" s="192" t="s">
        <v>367</v>
      </c>
    </row>
    <row r="250" spans="1:65" s="12" customFormat="1" ht="22.9" customHeight="1">
      <c r="B250" s="165"/>
      <c r="C250" s="166"/>
      <c r="D250" s="167" t="s">
        <v>76</v>
      </c>
      <c r="E250" s="179" t="s">
        <v>368</v>
      </c>
      <c r="F250" s="179" t="s">
        <v>369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SUM(P251:P254)</f>
        <v>0</v>
      </c>
      <c r="Q250" s="173"/>
      <c r="R250" s="174">
        <f>SUM(R251:R254)</f>
        <v>1.0675199999999999E-2</v>
      </c>
      <c r="S250" s="173"/>
      <c r="T250" s="175">
        <f>SUM(T251:T254)</f>
        <v>0.182784</v>
      </c>
      <c r="AR250" s="176" t="s">
        <v>84</v>
      </c>
      <c r="AT250" s="177" t="s">
        <v>76</v>
      </c>
      <c r="AU250" s="177" t="s">
        <v>82</v>
      </c>
      <c r="AY250" s="176" t="s">
        <v>135</v>
      </c>
      <c r="BK250" s="178">
        <f>SUM(BK251:BK254)</f>
        <v>0</v>
      </c>
    </row>
    <row r="251" spans="1:65" s="2" customFormat="1" ht="16.5" customHeight="1">
      <c r="A251" s="34"/>
      <c r="B251" s="35"/>
      <c r="C251" s="181" t="s">
        <v>370</v>
      </c>
      <c r="D251" s="181" t="s">
        <v>138</v>
      </c>
      <c r="E251" s="182" t="s">
        <v>371</v>
      </c>
      <c r="F251" s="183" t="s">
        <v>372</v>
      </c>
      <c r="G251" s="184" t="s">
        <v>148</v>
      </c>
      <c r="H251" s="185">
        <v>7.68</v>
      </c>
      <c r="I251" s="186"/>
      <c r="J251" s="187">
        <f>ROUND(I251*H251,2)</f>
        <v>0</v>
      </c>
      <c r="K251" s="183" t="s">
        <v>1</v>
      </c>
      <c r="L251" s="39"/>
      <c r="M251" s="188" t="s">
        <v>1</v>
      </c>
      <c r="N251" s="189" t="s">
        <v>42</v>
      </c>
      <c r="O251" s="71"/>
      <c r="P251" s="190">
        <f>O251*H251</f>
        <v>0</v>
      </c>
      <c r="Q251" s="190">
        <v>0</v>
      </c>
      <c r="R251" s="190">
        <f>Q251*H251</f>
        <v>0</v>
      </c>
      <c r="S251" s="190">
        <v>2.3800000000000002E-2</v>
      </c>
      <c r="T251" s="191">
        <f>S251*H251</f>
        <v>0.182784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2" t="s">
        <v>230</v>
      </c>
      <c r="AT251" s="192" t="s">
        <v>138</v>
      </c>
      <c r="AU251" s="192" t="s">
        <v>84</v>
      </c>
      <c r="AY251" s="17" t="s">
        <v>135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82</v>
      </c>
      <c r="BK251" s="193">
        <f>ROUND(I251*H251,2)</f>
        <v>0</v>
      </c>
      <c r="BL251" s="17" t="s">
        <v>230</v>
      </c>
      <c r="BM251" s="192" t="s">
        <v>373</v>
      </c>
    </row>
    <row r="252" spans="1:65" s="14" customFormat="1" ht="11.25">
      <c r="B252" s="205"/>
      <c r="C252" s="206"/>
      <c r="D252" s="196" t="s">
        <v>144</v>
      </c>
      <c r="E252" s="207" t="s">
        <v>1</v>
      </c>
      <c r="F252" s="208" t="s">
        <v>374</v>
      </c>
      <c r="G252" s="206"/>
      <c r="H252" s="209">
        <v>7.68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144</v>
      </c>
      <c r="AU252" s="215" t="s">
        <v>84</v>
      </c>
      <c r="AV252" s="14" t="s">
        <v>84</v>
      </c>
      <c r="AW252" s="14" t="s">
        <v>32</v>
      </c>
      <c r="AX252" s="14" t="s">
        <v>82</v>
      </c>
      <c r="AY252" s="215" t="s">
        <v>135</v>
      </c>
    </row>
    <row r="253" spans="1:65" s="2" customFormat="1" ht="16.5" customHeight="1">
      <c r="A253" s="34"/>
      <c r="B253" s="35"/>
      <c r="C253" s="181" t="s">
        <v>375</v>
      </c>
      <c r="D253" s="181" t="s">
        <v>138</v>
      </c>
      <c r="E253" s="182" t="s">
        <v>376</v>
      </c>
      <c r="F253" s="183" t="s">
        <v>377</v>
      </c>
      <c r="G253" s="184" t="s">
        <v>148</v>
      </c>
      <c r="H253" s="185">
        <v>7.68</v>
      </c>
      <c r="I253" s="186"/>
      <c r="J253" s="187">
        <f>ROUND(I253*H253,2)</f>
        <v>0</v>
      </c>
      <c r="K253" s="183" t="s">
        <v>1</v>
      </c>
      <c r="L253" s="39"/>
      <c r="M253" s="188" t="s">
        <v>1</v>
      </c>
      <c r="N253" s="189" t="s">
        <v>42</v>
      </c>
      <c r="O253" s="71"/>
      <c r="P253" s="190">
        <f>O253*H253</f>
        <v>0</v>
      </c>
      <c r="Q253" s="190">
        <v>1.39E-3</v>
      </c>
      <c r="R253" s="190">
        <f>Q253*H253</f>
        <v>1.0675199999999999E-2</v>
      </c>
      <c r="S253" s="190">
        <v>0</v>
      </c>
      <c r="T253" s="19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2" t="s">
        <v>230</v>
      </c>
      <c r="AT253" s="192" t="s">
        <v>138</v>
      </c>
      <c r="AU253" s="192" t="s">
        <v>84</v>
      </c>
      <c r="AY253" s="17" t="s">
        <v>135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82</v>
      </c>
      <c r="BK253" s="193">
        <f>ROUND(I253*H253,2)</f>
        <v>0</v>
      </c>
      <c r="BL253" s="17" t="s">
        <v>230</v>
      </c>
      <c r="BM253" s="192" t="s">
        <v>378</v>
      </c>
    </row>
    <row r="254" spans="1:65" s="2" customFormat="1" ht="16.5" customHeight="1">
      <c r="A254" s="34"/>
      <c r="B254" s="35"/>
      <c r="C254" s="181" t="s">
        <v>379</v>
      </c>
      <c r="D254" s="181" t="s">
        <v>138</v>
      </c>
      <c r="E254" s="182" t="s">
        <v>380</v>
      </c>
      <c r="F254" s="183" t="s">
        <v>381</v>
      </c>
      <c r="G254" s="184" t="s">
        <v>148</v>
      </c>
      <c r="H254" s="185">
        <v>7.68</v>
      </c>
      <c r="I254" s="186"/>
      <c r="J254" s="187">
        <f>ROUND(I254*H254,2)</f>
        <v>0</v>
      </c>
      <c r="K254" s="183" t="s">
        <v>1</v>
      </c>
      <c r="L254" s="39"/>
      <c r="M254" s="188" t="s">
        <v>1</v>
      </c>
      <c r="N254" s="189" t="s">
        <v>42</v>
      </c>
      <c r="O254" s="71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2" t="s">
        <v>230</v>
      </c>
      <c r="AT254" s="192" t="s">
        <v>138</v>
      </c>
      <c r="AU254" s="192" t="s">
        <v>84</v>
      </c>
      <c r="AY254" s="17" t="s">
        <v>135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7" t="s">
        <v>82</v>
      </c>
      <c r="BK254" s="193">
        <f>ROUND(I254*H254,2)</f>
        <v>0</v>
      </c>
      <c r="BL254" s="17" t="s">
        <v>230</v>
      </c>
      <c r="BM254" s="192" t="s">
        <v>382</v>
      </c>
    </row>
    <row r="255" spans="1:65" s="12" customFormat="1" ht="22.9" customHeight="1">
      <c r="B255" s="165"/>
      <c r="C255" s="166"/>
      <c r="D255" s="167" t="s">
        <v>76</v>
      </c>
      <c r="E255" s="179" t="s">
        <v>383</v>
      </c>
      <c r="F255" s="179" t="s">
        <v>384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SUM(P256:P292)</f>
        <v>0</v>
      </c>
      <c r="Q255" s="173"/>
      <c r="R255" s="174">
        <f>SUM(R256:R292)</f>
        <v>0</v>
      </c>
      <c r="S255" s="173"/>
      <c r="T255" s="175">
        <f>SUM(T256:T292)</f>
        <v>0</v>
      </c>
      <c r="AR255" s="176" t="s">
        <v>84</v>
      </c>
      <c r="AT255" s="177" t="s">
        <v>76</v>
      </c>
      <c r="AU255" s="177" t="s">
        <v>82</v>
      </c>
      <c r="AY255" s="176" t="s">
        <v>135</v>
      </c>
      <c r="BK255" s="178">
        <f>SUM(BK256:BK292)</f>
        <v>0</v>
      </c>
    </row>
    <row r="256" spans="1:65" s="2" customFormat="1" ht="21.75" customHeight="1">
      <c r="A256" s="34"/>
      <c r="B256" s="35"/>
      <c r="C256" s="181" t="s">
        <v>385</v>
      </c>
      <c r="D256" s="181" t="s">
        <v>138</v>
      </c>
      <c r="E256" s="182" t="s">
        <v>386</v>
      </c>
      <c r="F256" s="183" t="s">
        <v>387</v>
      </c>
      <c r="G256" s="184" t="s">
        <v>388</v>
      </c>
      <c r="H256" s="185">
        <v>3</v>
      </c>
      <c r="I256" s="186"/>
      <c r="J256" s="187">
        <f t="shared" ref="J256:J292" si="0">ROUND(I256*H256,2)</f>
        <v>0</v>
      </c>
      <c r="K256" s="183" t="s">
        <v>1</v>
      </c>
      <c r="L256" s="39"/>
      <c r="M256" s="188" t="s">
        <v>1</v>
      </c>
      <c r="N256" s="189" t="s">
        <v>42</v>
      </c>
      <c r="O256" s="71"/>
      <c r="P256" s="190">
        <f t="shared" ref="P256:P292" si="1">O256*H256</f>
        <v>0</v>
      </c>
      <c r="Q256" s="190">
        <v>0</v>
      </c>
      <c r="R256" s="190">
        <f t="shared" ref="R256:R292" si="2">Q256*H256</f>
        <v>0</v>
      </c>
      <c r="S256" s="190">
        <v>0</v>
      </c>
      <c r="T256" s="191">
        <f t="shared" ref="T256:T292" si="3"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2" t="s">
        <v>230</v>
      </c>
      <c r="AT256" s="192" t="s">
        <v>138</v>
      </c>
      <c r="AU256" s="192" t="s">
        <v>84</v>
      </c>
      <c r="AY256" s="17" t="s">
        <v>135</v>
      </c>
      <c r="BE256" s="193">
        <f t="shared" ref="BE256:BE292" si="4">IF(N256="základní",J256,0)</f>
        <v>0</v>
      </c>
      <c r="BF256" s="193">
        <f t="shared" ref="BF256:BF292" si="5">IF(N256="snížená",J256,0)</f>
        <v>0</v>
      </c>
      <c r="BG256" s="193">
        <f t="shared" ref="BG256:BG292" si="6">IF(N256="zákl. přenesená",J256,0)</f>
        <v>0</v>
      </c>
      <c r="BH256" s="193">
        <f t="shared" ref="BH256:BH292" si="7">IF(N256="sníž. přenesená",J256,0)</f>
        <v>0</v>
      </c>
      <c r="BI256" s="193">
        <f t="shared" ref="BI256:BI292" si="8">IF(N256="nulová",J256,0)</f>
        <v>0</v>
      </c>
      <c r="BJ256" s="17" t="s">
        <v>82</v>
      </c>
      <c r="BK256" s="193">
        <f t="shared" ref="BK256:BK292" si="9">ROUND(I256*H256,2)</f>
        <v>0</v>
      </c>
      <c r="BL256" s="17" t="s">
        <v>230</v>
      </c>
      <c r="BM256" s="192" t="s">
        <v>389</v>
      </c>
    </row>
    <row r="257" spans="1:65" s="2" customFormat="1" ht="21.75" customHeight="1">
      <c r="A257" s="34"/>
      <c r="B257" s="35"/>
      <c r="C257" s="181" t="s">
        <v>390</v>
      </c>
      <c r="D257" s="181" t="s">
        <v>138</v>
      </c>
      <c r="E257" s="182" t="s">
        <v>391</v>
      </c>
      <c r="F257" s="183" t="s">
        <v>392</v>
      </c>
      <c r="G257" s="184" t="s">
        <v>388</v>
      </c>
      <c r="H257" s="185">
        <v>30</v>
      </c>
      <c r="I257" s="186"/>
      <c r="J257" s="187">
        <f t="shared" si="0"/>
        <v>0</v>
      </c>
      <c r="K257" s="183" t="s">
        <v>1</v>
      </c>
      <c r="L257" s="39"/>
      <c r="M257" s="188" t="s">
        <v>1</v>
      </c>
      <c r="N257" s="189" t="s">
        <v>42</v>
      </c>
      <c r="O257" s="71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2" t="s">
        <v>230</v>
      </c>
      <c r="AT257" s="192" t="s">
        <v>138</v>
      </c>
      <c r="AU257" s="192" t="s">
        <v>84</v>
      </c>
      <c r="AY257" s="17" t="s">
        <v>135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7" t="s">
        <v>82</v>
      </c>
      <c r="BK257" s="193">
        <f t="shared" si="9"/>
        <v>0</v>
      </c>
      <c r="BL257" s="17" t="s">
        <v>230</v>
      </c>
      <c r="BM257" s="192" t="s">
        <v>393</v>
      </c>
    </row>
    <row r="258" spans="1:65" s="2" customFormat="1" ht="24.2" customHeight="1">
      <c r="A258" s="34"/>
      <c r="B258" s="35"/>
      <c r="C258" s="181" t="s">
        <v>394</v>
      </c>
      <c r="D258" s="181" t="s">
        <v>138</v>
      </c>
      <c r="E258" s="182" t="s">
        <v>395</v>
      </c>
      <c r="F258" s="183" t="s">
        <v>396</v>
      </c>
      <c r="G258" s="184" t="s">
        <v>153</v>
      </c>
      <c r="H258" s="185">
        <v>70</v>
      </c>
      <c r="I258" s="186"/>
      <c r="J258" s="187">
        <f t="shared" si="0"/>
        <v>0</v>
      </c>
      <c r="K258" s="183" t="s">
        <v>1</v>
      </c>
      <c r="L258" s="39"/>
      <c r="M258" s="188" t="s">
        <v>1</v>
      </c>
      <c r="N258" s="189" t="s">
        <v>42</v>
      </c>
      <c r="O258" s="71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2" t="s">
        <v>230</v>
      </c>
      <c r="AT258" s="192" t="s">
        <v>138</v>
      </c>
      <c r="AU258" s="192" t="s">
        <v>84</v>
      </c>
      <c r="AY258" s="17" t="s">
        <v>135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7" t="s">
        <v>82</v>
      </c>
      <c r="BK258" s="193">
        <f t="shared" si="9"/>
        <v>0</v>
      </c>
      <c r="BL258" s="17" t="s">
        <v>230</v>
      </c>
      <c r="BM258" s="192" t="s">
        <v>397</v>
      </c>
    </row>
    <row r="259" spans="1:65" s="2" customFormat="1" ht="16.5" customHeight="1">
      <c r="A259" s="34"/>
      <c r="B259" s="35"/>
      <c r="C259" s="227" t="s">
        <v>398</v>
      </c>
      <c r="D259" s="227" t="s">
        <v>204</v>
      </c>
      <c r="E259" s="228" t="s">
        <v>399</v>
      </c>
      <c r="F259" s="229" t="s">
        <v>400</v>
      </c>
      <c r="G259" s="230" t="s">
        <v>153</v>
      </c>
      <c r="H259" s="231">
        <v>70</v>
      </c>
      <c r="I259" s="232"/>
      <c r="J259" s="233">
        <f t="shared" si="0"/>
        <v>0</v>
      </c>
      <c r="K259" s="229" t="s">
        <v>1</v>
      </c>
      <c r="L259" s="234"/>
      <c r="M259" s="235" t="s">
        <v>1</v>
      </c>
      <c r="N259" s="236" t="s">
        <v>42</v>
      </c>
      <c r="O259" s="71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2" t="s">
        <v>296</v>
      </c>
      <c r="AT259" s="192" t="s">
        <v>204</v>
      </c>
      <c r="AU259" s="192" t="s">
        <v>84</v>
      </c>
      <c r="AY259" s="17" t="s">
        <v>135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7" t="s">
        <v>82</v>
      </c>
      <c r="BK259" s="193">
        <f t="shared" si="9"/>
        <v>0</v>
      </c>
      <c r="BL259" s="17" t="s">
        <v>230</v>
      </c>
      <c r="BM259" s="192" t="s">
        <v>401</v>
      </c>
    </row>
    <row r="260" spans="1:65" s="2" customFormat="1" ht="21.75" customHeight="1">
      <c r="A260" s="34"/>
      <c r="B260" s="35"/>
      <c r="C260" s="181" t="s">
        <v>402</v>
      </c>
      <c r="D260" s="181" t="s">
        <v>138</v>
      </c>
      <c r="E260" s="182" t="s">
        <v>403</v>
      </c>
      <c r="F260" s="183" t="s">
        <v>404</v>
      </c>
      <c r="G260" s="184" t="s">
        <v>141</v>
      </c>
      <c r="H260" s="185">
        <v>75</v>
      </c>
      <c r="I260" s="186"/>
      <c r="J260" s="187">
        <f t="shared" si="0"/>
        <v>0</v>
      </c>
      <c r="K260" s="183" t="s">
        <v>1</v>
      </c>
      <c r="L260" s="39"/>
      <c r="M260" s="188" t="s">
        <v>1</v>
      </c>
      <c r="N260" s="189" t="s">
        <v>42</v>
      </c>
      <c r="O260" s="71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230</v>
      </c>
      <c r="AT260" s="192" t="s">
        <v>138</v>
      </c>
      <c r="AU260" s="192" t="s">
        <v>84</v>
      </c>
      <c r="AY260" s="17" t="s">
        <v>135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7" t="s">
        <v>82</v>
      </c>
      <c r="BK260" s="193">
        <f t="shared" si="9"/>
        <v>0</v>
      </c>
      <c r="BL260" s="17" t="s">
        <v>230</v>
      </c>
      <c r="BM260" s="192" t="s">
        <v>405</v>
      </c>
    </row>
    <row r="261" spans="1:65" s="2" customFormat="1" ht="16.5" customHeight="1">
      <c r="A261" s="34"/>
      <c r="B261" s="35"/>
      <c r="C261" s="227" t="s">
        <v>406</v>
      </c>
      <c r="D261" s="227" t="s">
        <v>204</v>
      </c>
      <c r="E261" s="228" t="s">
        <v>407</v>
      </c>
      <c r="F261" s="229" t="s">
        <v>408</v>
      </c>
      <c r="G261" s="230" t="s">
        <v>141</v>
      </c>
      <c r="H261" s="231">
        <v>75</v>
      </c>
      <c r="I261" s="232"/>
      <c r="J261" s="233">
        <f t="shared" si="0"/>
        <v>0</v>
      </c>
      <c r="K261" s="229" t="s">
        <v>1</v>
      </c>
      <c r="L261" s="234"/>
      <c r="M261" s="235" t="s">
        <v>1</v>
      </c>
      <c r="N261" s="236" t="s">
        <v>42</v>
      </c>
      <c r="O261" s="71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2" t="s">
        <v>296</v>
      </c>
      <c r="AT261" s="192" t="s">
        <v>204</v>
      </c>
      <c r="AU261" s="192" t="s">
        <v>84</v>
      </c>
      <c r="AY261" s="17" t="s">
        <v>135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7" t="s">
        <v>82</v>
      </c>
      <c r="BK261" s="193">
        <f t="shared" si="9"/>
        <v>0</v>
      </c>
      <c r="BL261" s="17" t="s">
        <v>230</v>
      </c>
      <c r="BM261" s="192" t="s">
        <v>409</v>
      </c>
    </row>
    <row r="262" spans="1:65" s="2" customFormat="1" ht="33" customHeight="1">
      <c r="A262" s="34"/>
      <c r="B262" s="35"/>
      <c r="C262" s="181" t="s">
        <v>410</v>
      </c>
      <c r="D262" s="181" t="s">
        <v>138</v>
      </c>
      <c r="E262" s="182" t="s">
        <v>411</v>
      </c>
      <c r="F262" s="183" t="s">
        <v>412</v>
      </c>
      <c r="G262" s="184" t="s">
        <v>153</v>
      </c>
      <c r="H262" s="185">
        <v>208</v>
      </c>
      <c r="I262" s="186"/>
      <c r="J262" s="187">
        <f t="shared" si="0"/>
        <v>0</v>
      </c>
      <c r="K262" s="183" t="s">
        <v>1</v>
      </c>
      <c r="L262" s="39"/>
      <c r="M262" s="188" t="s">
        <v>1</v>
      </c>
      <c r="N262" s="189" t="s">
        <v>42</v>
      </c>
      <c r="O262" s="71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2" t="s">
        <v>230</v>
      </c>
      <c r="AT262" s="192" t="s">
        <v>138</v>
      </c>
      <c r="AU262" s="192" t="s">
        <v>84</v>
      </c>
      <c r="AY262" s="17" t="s">
        <v>135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7" t="s">
        <v>82</v>
      </c>
      <c r="BK262" s="193">
        <f t="shared" si="9"/>
        <v>0</v>
      </c>
      <c r="BL262" s="17" t="s">
        <v>230</v>
      </c>
      <c r="BM262" s="192" t="s">
        <v>413</v>
      </c>
    </row>
    <row r="263" spans="1:65" s="2" customFormat="1" ht="16.5" customHeight="1">
      <c r="A263" s="34"/>
      <c r="B263" s="35"/>
      <c r="C263" s="227" t="s">
        <v>414</v>
      </c>
      <c r="D263" s="227" t="s">
        <v>204</v>
      </c>
      <c r="E263" s="228" t="s">
        <v>415</v>
      </c>
      <c r="F263" s="229" t="s">
        <v>416</v>
      </c>
      <c r="G263" s="230" t="s">
        <v>153</v>
      </c>
      <c r="H263" s="231">
        <v>208</v>
      </c>
      <c r="I263" s="232"/>
      <c r="J263" s="233">
        <f t="shared" si="0"/>
        <v>0</v>
      </c>
      <c r="K263" s="229" t="s">
        <v>1</v>
      </c>
      <c r="L263" s="234"/>
      <c r="M263" s="235" t="s">
        <v>1</v>
      </c>
      <c r="N263" s="236" t="s">
        <v>42</v>
      </c>
      <c r="O263" s="71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2" t="s">
        <v>296</v>
      </c>
      <c r="AT263" s="192" t="s">
        <v>204</v>
      </c>
      <c r="AU263" s="192" t="s">
        <v>84</v>
      </c>
      <c r="AY263" s="17" t="s">
        <v>135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7" t="s">
        <v>82</v>
      </c>
      <c r="BK263" s="193">
        <f t="shared" si="9"/>
        <v>0</v>
      </c>
      <c r="BL263" s="17" t="s">
        <v>230</v>
      </c>
      <c r="BM263" s="192" t="s">
        <v>417</v>
      </c>
    </row>
    <row r="264" spans="1:65" s="2" customFormat="1" ht="24.2" customHeight="1">
      <c r="A264" s="34"/>
      <c r="B264" s="35"/>
      <c r="C264" s="181" t="s">
        <v>418</v>
      </c>
      <c r="D264" s="181" t="s">
        <v>138</v>
      </c>
      <c r="E264" s="182" t="s">
        <v>419</v>
      </c>
      <c r="F264" s="183" t="s">
        <v>420</v>
      </c>
      <c r="G264" s="184" t="s">
        <v>153</v>
      </c>
      <c r="H264" s="185">
        <v>266</v>
      </c>
      <c r="I264" s="186"/>
      <c r="J264" s="187">
        <f t="shared" si="0"/>
        <v>0</v>
      </c>
      <c r="K264" s="183" t="s">
        <v>1</v>
      </c>
      <c r="L264" s="39"/>
      <c r="M264" s="188" t="s">
        <v>1</v>
      </c>
      <c r="N264" s="189" t="s">
        <v>42</v>
      </c>
      <c r="O264" s="71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2" t="s">
        <v>230</v>
      </c>
      <c r="AT264" s="192" t="s">
        <v>138</v>
      </c>
      <c r="AU264" s="192" t="s">
        <v>84</v>
      </c>
      <c r="AY264" s="17" t="s">
        <v>135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7" t="s">
        <v>82</v>
      </c>
      <c r="BK264" s="193">
        <f t="shared" si="9"/>
        <v>0</v>
      </c>
      <c r="BL264" s="17" t="s">
        <v>230</v>
      </c>
      <c r="BM264" s="192" t="s">
        <v>421</v>
      </c>
    </row>
    <row r="265" spans="1:65" s="2" customFormat="1" ht="16.5" customHeight="1">
      <c r="A265" s="34"/>
      <c r="B265" s="35"/>
      <c r="C265" s="227" t="s">
        <v>422</v>
      </c>
      <c r="D265" s="227" t="s">
        <v>204</v>
      </c>
      <c r="E265" s="228" t="s">
        <v>423</v>
      </c>
      <c r="F265" s="229" t="s">
        <v>424</v>
      </c>
      <c r="G265" s="230" t="s">
        <v>153</v>
      </c>
      <c r="H265" s="231">
        <v>266</v>
      </c>
      <c r="I265" s="232"/>
      <c r="J265" s="233">
        <f t="shared" si="0"/>
        <v>0</v>
      </c>
      <c r="K265" s="229" t="s">
        <v>1</v>
      </c>
      <c r="L265" s="234"/>
      <c r="M265" s="235" t="s">
        <v>1</v>
      </c>
      <c r="N265" s="236" t="s">
        <v>42</v>
      </c>
      <c r="O265" s="71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2" t="s">
        <v>296</v>
      </c>
      <c r="AT265" s="192" t="s">
        <v>204</v>
      </c>
      <c r="AU265" s="192" t="s">
        <v>84</v>
      </c>
      <c r="AY265" s="17" t="s">
        <v>135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7" t="s">
        <v>82</v>
      </c>
      <c r="BK265" s="193">
        <f t="shared" si="9"/>
        <v>0</v>
      </c>
      <c r="BL265" s="17" t="s">
        <v>230</v>
      </c>
      <c r="BM265" s="192" t="s">
        <v>425</v>
      </c>
    </row>
    <row r="266" spans="1:65" s="2" customFormat="1" ht="24.2" customHeight="1">
      <c r="A266" s="34"/>
      <c r="B266" s="35"/>
      <c r="C266" s="181" t="s">
        <v>426</v>
      </c>
      <c r="D266" s="181" t="s">
        <v>138</v>
      </c>
      <c r="E266" s="182" t="s">
        <v>427</v>
      </c>
      <c r="F266" s="183" t="s">
        <v>428</v>
      </c>
      <c r="G266" s="184" t="s">
        <v>153</v>
      </c>
      <c r="H266" s="185">
        <v>440</v>
      </c>
      <c r="I266" s="186"/>
      <c r="J266" s="187">
        <f t="shared" si="0"/>
        <v>0</v>
      </c>
      <c r="K266" s="183" t="s">
        <v>1</v>
      </c>
      <c r="L266" s="39"/>
      <c r="M266" s="188" t="s">
        <v>1</v>
      </c>
      <c r="N266" s="189" t="s">
        <v>42</v>
      </c>
      <c r="O266" s="71"/>
      <c r="P266" s="190">
        <f t="shared" si="1"/>
        <v>0</v>
      </c>
      <c r="Q266" s="190">
        <v>0</v>
      </c>
      <c r="R266" s="190">
        <f t="shared" si="2"/>
        <v>0</v>
      </c>
      <c r="S266" s="190">
        <v>0</v>
      </c>
      <c r="T266" s="191">
        <f t="shared" si="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2" t="s">
        <v>230</v>
      </c>
      <c r="AT266" s="192" t="s">
        <v>138</v>
      </c>
      <c r="AU266" s="192" t="s">
        <v>84</v>
      </c>
      <c r="AY266" s="17" t="s">
        <v>135</v>
      </c>
      <c r="BE266" s="193">
        <f t="shared" si="4"/>
        <v>0</v>
      </c>
      <c r="BF266" s="193">
        <f t="shared" si="5"/>
        <v>0</v>
      </c>
      <c r="BG266" s="193">
        <f t="shared" si="6"/>
        <v>0</v>
      </c>
      <c r="BH266" s="193">
        <f t="shared" si="7"/>
        <v>0</v>
      </c>
      <c r="BI266" s="193">
        <f t="shared" si="8"/>
        <v>0</v>
      </c>
      <c r="BJ266" s="17" t="s">
        <v>82</v>
      </c>
      <c r="BK266" s="193">
        <f t="shared" si="9"/>
        <v>0</v>
      </c>
      <c r="BL266" s="17" t="s">
        <v>230</v>
      </c>
      <c r="BM266" s="192" t="s">
        <v>429</v>
      </c>
    </row>
    <row r="267" spans="1:65" s="2" customFormat="1" ht="16.5" customHeight="1">
      <c r="A267" s="34"/>
      <c r="B267" s="35"/>
      <c r="C267" s="227" t="s">
        <v>430</v>
      </c>
      <c r="D267" s="227" t="s">
        <v>204</v>
      </c>
      <c r="E267" s="228" t="s">
        <v>431</v>
      </c>
      <c r="F267" s="229" t="s">
        <v>432</v>
      </c>
      <c r="G267" s="230" t="s">
        <v>153</v>
      </c>
      <c r="H267" s="231">
        <v>440</v>
      </c>
      <c r="I267" s="232"/>
      <c r="J267" s="233">
        <f t="shared" si="0"/>
        <v>0</v>
      </c>
      <c r="K267" s="229" t="s">
        <v>1</v>
      </c>
      <c r="L267" s="234"/>
      <c r="M267" s="235" t="s">
        <v>1</v>
      </c>
      <c r="N267" s="236" t="s">
        <v>42</v>
      </c>
      <c r="O267" s="71"/>
      <c r="P267" s="190">
        <f t="shared" si="1"/>
        <v>0</v>
      </c>
      <c r="Q267" s="190">
        <v>0</v>
      </c>
      <c r="R267" s="190">
        <f t="shared" si="2"/>
        <v>0</v>
      </c>
      <c r="S267" s="190">
        <v>0</v>
      </c>
      <c r="T267" s="191">
        <f t="shared" si="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2" t="s">
        <v>296</v>
      </c>
      <c r="AT267" s="192" t="s">
        <v>204</v>
      </c>
      <c r="AU267" s="192" t="s">
        <v>84</v>
      </c>
      <c r="AY267" s="17" t="s">
        <v>135</v>
      </c>
      <c r="BE267" s="193">
        <f t="shared" si="4"/>
        <v>0</v>
      </c>
      <c r="BF267" s="193">
        <f t="shared" si="5"/>
        <v>0</v>
      </c>
      <c r="BG267" s="193">
        <f t="shared" si="6"/>
        <v>0</v>
      </c>
      <c r="BH267" s="193">
        <f t="shared" si="7"/>
        <v>0</v>
      </c>
      <c r="BI267" s="193">
        <f t="shared" si="8"/>
        <v>0</v>
      </c>
      <c r="BJ267" s="17" t="s">
        <v>82</v>
      </c>
      <c r="BK267" s="193">
        <f t="shared" si="9"/>
        <v>0</v>
      </c>
      <c r="BL267" s="17" t="s">
        <v>230</v>
      </c>
      <c r="BM267" s="192" t="s">
        <v>433</v>
      </c>
    </row>
    <row r="268" spans="1:65" s="2" customFormat="1" ht="33" customHeight="1">
      <c r="A268" s="34"/>
      <c r="B268" s="35"/>
      <c r="C268" s="181" t="s">
        <v>434</v>
      </c>
      <c r="D268" s="181" t="s">
        <v>138</v>
      </c>
      <c r="E268" s="182" t="s">
        <v>435</v>
      </c>
      <c r="F268" s="183" t="s">
        <v>436</v>
      </c>
      <c r="G268" s="184" t="s">
        <v>153</v>
      </c>
      <c r="H268" s="185">
        <v>556</v>
      </c>
      <c r="I268" s="186"/>
      <c r="J268" s="187">
        <f t="shared" si="0"/>
        <v>0</v>
      </c>
      <c r="K268" s="183" t="s">
        <v>1</v>
      </c>
      <c r="L268" s="39"/>
      <c r="M268" s="188" t="s">
        <v>1</v>
      </c>
      <c r="N268" s="189" t="s">
        <v>42</v>
      </c>
      <c r="O268" s="71"/>
      <c r="P268" s="190">
        <f t="shared" si="1"/>
        <v>0</v>
      </c>
      <c r="Q268" s="190">
        <v>0</v>
      </c>
      <c r="R268" s="190">
        <f t="shared" si="2"/>
        <v>0</v>
      </c>
      <c r="S268" s="190">
        <v>0</v>
      </c>
      <c r="T268" s="191">
        <f t="shared" si="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2" t="s">
        <v>230</v>
      </c>
      <c r="AT268" s="192" t="s">
        <v>138</v>
      </c>
      <c r="AU268" s="192" t="s">
        <v>84</v>
      </c>
      <c r="AY268" s="17" t="s">
        <v>135</v>
      </c>
      <c r="BE268" s="193">
        <f t="shared" si="4"/>
        <v>0</v>
      </c>
      <c r="BF268" s="193">
        <f t="shared" si="5"/>
        <v>0</v>
      </c>
      <c r="BG268" s="193">
        <f t="shared" si="6"/>
        <v>0</v>
      </c>
      <c r="BH268" s="193">
        <f t="shared" si="7"/>
        <v>0</v>
      </c>
      <c r="BI268" s="193">
        <f t="shared" si="8"/>
        <v>0</v>
      </c>
      <c r="BJ268" s="17" t="s">
        <v>82</v>
      </c>
      <c r="BK268" s="193">
        <f t="shared" si="9"/>
        <v>0</v>
      </c>
      <c r="BL268" s="17" t="s">
        <v>230</v>
      </c>
      <c r="BM268" s="192" t="s">
        <v>437</v>
      </c>
    </row>
    <row r="269" spans="1:65" s="2" customFormat="1" ht="16.5" customHeight="1">
      <c r="A269" s="34"/>
      <c r="B269" s="35"/>
      <c r="C269" s="227" t="s">
        <v>438</v>
      </c>
      <c r="D269" s="227" t="s">
        <v>204</v>
      </c>
      <c r="E269" s="228" t="s">
        <v>439</v>
      </c>
      <c r="F269" s="229" t="s">
        <v>440</v>
      </c>
      <c r="G269" s="230" t="s">
        <v>153</v>
      </c>
      <c r="H269" s="231">
        <v>556</v>
      </c>
      <c r="I269" s="232"/>
      <c r="J269" s="233">
        <f t="shared" si="0"/>
        <v>0</v>
      </c>
      <c r="K269" s="229" t="s">
        <v>1</v>
      </c>
      <c r="L269" s="234"/>
      <c r="M269" s="235" t="s">
        <v>1</v>
      </c>
      <c r="N269" s="236" t="s">
        <v>42</v>
      </c>
      <c r="O269" s="71"/>
      <c r="P269" s="190">
        <f t="shared" si="1"/>
        <v>0</v>
      </c>
      <c r="Q269" s="190">
        <v>0</v>
      </c>
      <c r="R269" s="190">
        <f t="shared" si="2"/>
        <v>0</v>
      </c>
      <c r="S269" s="190">
        <v>0</v>
      </c>
      <c r="T269" s="191">
        <f t="shared" si="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2" t="s">
        <v>296</v>
      </c>
      <c r="AT269" s="192" t="s">
        <v>204</v>
      </c>
      <c r="AU269" s="192" t="s">
        <v>84</v>
      </c>
      <c r="AY269" s="17" t="s">
        <v>135</v>
      </c>
      <c r="BE269" s="193">
        <f t="shared" si="4"/>
        <v>0</v>
      </c>
      <c r="BF269" s="193">
        <f t="shared" si="5"/>
        <v>0</v>
      </c>
      <c r="BG269" s="193">
        <f t="shared" si="6"/>
        <v>0</v>
      </c>
      <c r="BH269" s="193">
        <f t="shared" si="7"/>
        <v>0</v>
      </c>
      <c r="BI269" s="193">
        <f t="shared" si="8"/>
        <v>0</v>
      </c>
      <c r="BJ269" s="17" t="s">
        <v>82</v>
      </c>
      <c r="BK269" s="193">
        <f t="shared" si="9"/>
        <v>0</v>
      </c>
      <c r="BL269" s="17" t="s">
        <v>230</v>
      </c>
      <c r="BM269" s="192" t="s">
        <v>441</v>
      </c>
    </row>
    <row r="270" spans="1:65" s="2" customFormat="1" ht="24.2" customHeight="1">
      <c r="A270" s="34"/>
      <c r="B270" s="35"/>
      <c r="C270" s="181" t="s">
        <v>442</v>
      </c>
      <c r="D270" s="181" t="s">
        <v>138</v>
      </c>
      <c r="E270" s="182" t="s">
        <v>443</v>
      </c>
      <c r="F270" s="183" t="s">
        <v>444</v>
      </c>
      <c r="G270" s="184" t="s">
        <v>153</v>
      </c>
      <c r="H270" s="185">
        <v>22</v>
      </c>
      <c r="I270" s="186"/>
      <c r="J270" s="187">
        <f t="shared" si="0"/>
        <v>0</v>
      </c>
      <c r="K270" s="183" t="s">
        <v>1</v>
      </c>
      <c r="L270" s="39"/>
      <c r="M270" s="188" t="s">
        <v>1</v>
      </c>
      <c r="N270" s="189" t="s">
        <v>42</v>
      </c>
      <c r="O270" s="71"/>
      <c r="P270" s="190">
        <f t="shared" si="1"/>
        <v>0</v>
      </c>
      <c r="Q270" s="190">
        <v>0</v>
      </c>
      <c r="R270" s="190">
        <f t="shared" si="2"/>
        <v>0</v>
      </c>
      <c r="S270" s="190">
        <v>0</v>
      </c>
      <c r="T270" s="191">
        <f t="shared" si="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2" t="s">
        <v>230</v>
      </c>
      <c r="AT270" s="192" t="s">
        <v>138</v>
      </c>
      <c r="AU270" s="192" t="s">
        <v>84</v>
      </c>
      <c r="AY270" s="17" t="s">
        <v>135</v>
      </c>
      <c r="BE270" s="193">
        <f t="shared" si="4"/>
        <v>0</v>
      </c>
      <c r="BF270" s="193">
        <f t="shared" si="5"/>
        <v>0</v>
      </c>
      <c r="BG270" s="193">
        <f t="shared" si="6"/>
        <v>0</v>
      </c>
      <c r="BH270" s="193">
        <f t="shared" si="7"/>
        <v>0</v>
      </c>
      <c r="BI270" s="193">
        <f t="shared" si="8"/>
        <v>0</v>
      </c>
      <c r="BJ270" s="17" t="s">
        <v>82</v>
      </c>
      <c r="BK270" s="193">
        <f t="shared" si="9"/>
        <v>0</v>
      </c>
      <c r="BL270" s="17" t="s">
        <v>230</v>
      </c>
      <c r="BM270" s="192" t="s">
        <v>445</v>
      </c>
    </row>
    <row r="271" spans="1:65" s="2" customFormat="1" ht="16.5" customHeight="1">
      <c r="A271" s="34"/>
      <c r="B271" s="35"/>
      <c r="C271" s="227" t="s">
        <v>446</v>
      </c>
      <c r="D271" s="227" t="s">
        <v>204</v>
      </c>
      <c r="E271" s="228" t="s">
        <v>447</v>
      </c>
      <c r="F271" s="229" t="s">
        <v>448</v>
      </c>
      <c r="G271" s="230" t="s">
        <v>153</v>
      </c>
      <c r="H271" s="231">
        <v>22</v>
      </c>
      <c r="I271" s="232"/>
      <c r="J271" s="233">
        <f t="shared" si="0"/>
        <v>0</v>
      </c>
      <c r="K271" s="229" t="s">
        <v>1</v>
      </c>
      <c r="L271" s="234"/>
      <c r="M271" s="235" t="s">
        <v>1</v>
      </c>
      <c r="N271" s="236" t="s">
        <v>42</v>
      </c>
      <c r="O271" s="71"/>
      <c r="P271" s="190">
        <f t="shared" si="1"/>
        <v>0</v>
      </c>
      <c r="Q271" s="190">
        <v>0</v>
      </c>
      <c r="R271" s="190">
        <f t="shared" si="2"/>
        <v>0</v>
      </c>
      <c r="S271" s="190">
        <v>0</v>
      </c>
      <c r="T271" s="191">
        <f t="shared" si="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2" t="s">
        <v>296</v>
      </c>
      <c r="AT271" s="192" t="s">
        <v>204</v>
      </c>
      <c r="AU271" s="192" t="s">
        <v>84</v>
      </c>
      <c r="AY271" s="17" t="s">
        <v>135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17" t="s">
        <v>82</v>
      </c>
      <c r="BK271" s="193">
        <f t="shared" si="9"/>
        <v>0</v>
      </c>
      <c r="BL271" s="17" t="s">
        <v>230</v>
      </c>
      <c r="BM271" s="192" t="s">
        <v>449</v>
      </c>
    </row>
    <row r="272" spans="1:65" s="2" customFormat="1" ht="24.2" customHeight="1">
      <c r="A272" s="34"/>
      <c r="B272" s="35"/>
      <c r="C272" s="181" t="s">
        <v>450</v>
      </c>
      <c r="D272" s="181" t="s">
        <v>138</v>
      </c>
      <c r="E272" s="182" t="s">
        <v>451</v>
      </c>
      <c r="F272" s="183" t="s">
        <v>452</v>
      </c>
      <c r="G272" s="184" t="s">
        <v>141</v>
      </c>
      <c r="H272" s="185">
        <v>6</v>
      </c>
      <c r="I272" s="186"/>
      <c r="J272" s="187">
        <f t="shared" si="0"/>
        <v>0</v>
      </c>
      <c r="K272" s="183" t="s">
        <v>1</v>
      </c>
      <c r="L272" s="39"/>
      <c r="M272" s="188" t="s">
        <v>1</v>
      </c>
      <c r="N272" s="189" t="s">
        <v>42</v>
      </c>
      <c r="O272" s="71"/>
      <c r="P272" s="190">
        <f t="shared" si="1"/>
        <v>0</v>
      </c>
      <c r="Q272" s="190">
        <v>0</v>
      </c>
      <c r="R272" s="190">
        <f t="shared" si="2"/>
        <v>0</v>
      </c>
      <c r="S272" s="190">
        <v>0</v>
      </c>
      <c r="T272" s="191">
        <f t="shared" si="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2" t="s">
        <v>230</v>
      </c>
      <c r="AT272" s="192" t="s">
        <v>138</v>
      </c>
      <c r="AU272" s="192" t="s">
        <v>84</v>
      </c>
      <c r="AY272" s="17" t="s">
        <v>135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17" t="s">
        <v>82</v>
      </c>
      <c r="BK272" s="193">
        <f t="shared" si="9"/>
        <v>0</v>
      </c>
      <c r="BL272" s="17" t="s">
        <v>230</v>
      </c>
      <c r="BM272" s="192" t="s">
        <v>453</v>
      </c>
    </row>
    <row r="273" spans="1:65" s="2" customFormat="1" ht="16.5" customHeight="1">
      <c r="A273" s="34"/>
      <c r="B273" s="35"/>
      <c r="C273" s="227" t="s">
        <v>454</v>
      </c>
      <c r="D273" s="227" t="s">
        <v>204</v>
      </c>
      <c r="E273" s="228" t="s">
        <v>455</v>
      </c>
      <c r="F273" s="229" t="s">
        <v>456</v>
      </c>
      <c r="G273" s="230" t="s">
        <v>141</v>
      </c>
      <c r="H273" s="231">
        <v>6</v>
      </c>
      <c r="I273" s="232"/>
      <c r="J273" s="233">
        <f t="shared" si="0"/>
        <v>0</v>
      </c>
      <c r="K273" s="229" t="s">
        <v>1</v>
      </c>
      <c r="L273" s="234"/>
      <c r="M273" s="235" t="s">
        <v>1</v>
      </c>
      <c r="N273" s="236" t="s">
        <v>42</v>
      </c>
      <c r="O273" s="71"/>
      <c r="P273" s="190">
        <f t="shared" si="1"/>
        <v>0</v>
      </c>
      <c r="Q273" s="190">
        <v>0</v>
      </c>
      <c r="R273" s="190">
        <f t="shared" si="2"/>
        <v>0</v>
      </c>
      <c r="S273" s="190">
        <v>0</v>
      </c>
      <c r="T273" s="191">
        <f t="shared" si="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2" t="s">
        <v>296</v>
      </c>
      <c r="AT273" s="192" t="s">
        <v>204</v>
      </c>
      <c r="AU273" s="192" t="s">
        <v>84</v>
      </c>
      <c r="AY273" s="17" t="s">
        <v>135</v>
      </c>
      <c r="BE273" s="193">
        <f t="shared" si="4"/>
        <v>0</v>
      </c>
      <c r="BF273" s="193">
        <f t="shared" si="5"/>
        <v>0</v>
      </c>
      <c r="BG273" s="193">
        <f t="shared" si="6"/>
        <v>0</v>
      </c>
      <c r="BH273" s="193">
        <f t="shared" si="7"/>
        <v>0</v>
      </c>
      <c r="BI273" s="193">
        <f t="shared" si="8"/>
        <v>0</v>
      </c>
      <c r="BJ273" s="17" t="s">
        <v>82</v>
      </c>
      <c r="BK273" s="193">
        <f t="shared" si="9"/>
        <v>0</v>
      </c>
      <c r="BL273" s="17" t="s">
        <v>230</v>
      </c>
      <c r="BM273" s="192" t="s">
        <v>457</v>
      </c>
    </row>
    <row r="274" spans="1:65" s="2" customFormat="1" ht="16.5" customHeight="1">
      <c r="A274" s="34"/>
      <c r="B274" s="35"/>
      <c r="C274" s="227" t="s">
        <v>458</v>
      </c>
      <c r="D274" s="227" t="s">
        <v>204</v>
      </c>
      <c r="E274" s="228" t="s">
        <v>459</v>
      </c>
      <c r="F274" s="229" t="s">
        <v>460</v>
      </c>
      <c r="G274" s="230" t="s">
        <v>141</v>
      </c>
      <c r="H274" s="231">
        <v>6</v>
      </c>
      <c r="I274" s="232"/>
      <c r="J274" s="233">
        <f t="shared" si="0"/>
        <v>0</v>
      </c>
      <c r="K274" s="229" t="s">
        <v>1</v>
      </c>
      <c r="L274" s="234"/>
      <c r="M274" s="235" t="s">
        <v>1</v>
      </c>
      <c r="N274" s="236" t="s">
        <v>42</v>
      </c>
      <c r="O274" s="71"/>
      <c r="P274" s="190">
        <f t="shared" si="1"/>
        <v>0</v>
      </c>
      <c r="Q274" s="190">
        <v>0</v>
      </c>
      <c r="R274" s="190">
        <f t="shared" si="2"/>
        <v>0</v>
      </c>
      <c r="S274" s="190">
        <v>0</v>
      </c>
      <c r="T274" s="191">
        <f t="shared" si="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2" t="s">
        <v>296</v>
      </c>
      <c r="AT274" s="192" t="s">
        <v>204</v>
      </c>
      <c r="AU274" s="192" t="s">
        <v>84</v>
      </c>
      <c r="AY274" s="17" t="s">
        <v>135</v>
      </c>
      <c r="BE274" s="193">
        <f t="shared" si="4"/>
        <v>0</v>
      </c>
      <c r="BF274" s="193">
        <f t="shared" si="5"/>
        <v>0</v>
      </c>
      <c r="BG274" s="193">
        <f t="shared" si="6"/>
        <v>0</v>
      </c>
      <c r="BH274" s="193">
        <f t="shared" si="7"/>
        <v>0</v>
      </c>
      <c r="BI274" s="193">
        <f t="shared" si="8"/>
        <v>0</v>
      </c>
      <c r="BJ274" s="17" t="s">
        <v>82</v>
      </c>
      <c r="BK274" s="193">
        <f t="shared" si="9"/>
        <v>0</v>
      </c>
      <c r="BL274" s="17" t="s">
        <v>230</v>
      </c>
      <c r="BM274" s="192" t="s">
        <v>461</v>
      </c>
    </row>
    <row r="275" spans="1:65" s="2" customFormat="1" ht="16.5" customHeight="1">
      <c r="A275" s="34"/>
      <c r="B275" s="35"/>
      <c r="C275" s="227" t="s">
        <v>462</v>
      </c>
      <c r="D275" s="227" t="s">
        <v>204</v>
      </c>
      <c r="E275" s="228" t="s">
        <v>463</v>
      </c>
      <c r="F275" s="229" t="s">
        <v>464</v>
      </c>
      <c r="G275" s="230" t="s">
        <v>141</v>
      </c>
      <c r="H275" s="231">
        <v>6</v>
      </c>
      <c r="I275" s="232"/>
      <c r="J275" s="233">
        <f t="shared" si="0"/>
        <v>0</v>
      </c>
      <c r="K275" s="229" t="s">
        <v>1</v>
      </c>
      <c r="L275" s="234"/>
      <c r="M275" s="235" t="s">
        <v>1</v>
      </c>
      <c r="N275" s="236" t="s">
        <v>42</v>
      </c>
      <c r="O275" s="71"/>
      <c r="P275" s="190">
        <f t="shared" si="1"/>
        <v>0</v>
      </c>
      <c r="Q275" s="190">
        <v>0</v>
      </c>
      <c r="R275" s="190">
        <f t="shared" si="2"/>
        <v>0</v>
      </c>
      <c r="S275" s="190">
        <v>0</v>
      </c>
      <c r="T275" s="191">
        <f t="shared" si="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2" t="s">
        <v>296</v>
      </c>
      <c r="AT275" s="192" t="s">
        <v>204</v>
      </c>
      <c r="AU275" s="192" t="s">
        <v>84</v>
      </c>
      <c r="AY275" s="17" t="s">
        <v>135</v>
      </c>
      <c r="BE275" s="193">
        <f t="shared" si="4"/>
        <v>0</v>
      </c>
      <c r="BF275" s="193">
        <f t="shared" si="5"/>
        <v>0</v>
      </c>
      <c r="BG275" s="193">
        <f t="shared" si="6"/>
        <v>0</v>
      </c>
      <c r="BH275" s="193">
        <f t="shared" si="7"/>
        <v>0</v>
      </c>
      <c r="BI275" s="193">
        <f t="shared" si="8"/>
        <v>0</v>
      </c>
      <c r="BJ275" s="17" t="s">
        <v>82</v>
      </c>
      <c r="BK275" s="193">
        <f t="shared" si="9"/>
        <v>0</v>
      </c>
      <c r="BL275" s="17" t="s">
        <v>230</v>
      </c>
      <c r="BM275" s="192" t="s">
        <v>465</v>
      </c>
    </row>
    <row r="276" spans="1:65" s="2" customFormat="1" ht="24.2" customHeight="1">
      <c r="A276" s="34"/>
      <c r="B276" s="35"/>
      <c r="C276" s="181" t="s">
        <v>466</v>
      </c>
      <c r="D276" s="181" t="s">
        <v>138</v>
      </c>
      <c r="E276" s="182" t="s">
        <v>467</v>
      </c>
      <c r="F276" s="183" t="s">
        <v>468</v>
      </c>
      <c r="G276" s="184" t="s">
        <v>141</v>
      </c>
      <c r="H276" s="185">
        <v>3</v>
      </c>
      <c r="I276" s="186"/>
      <c r="J276" s="187">
        <f t="shared" si="0"/>
        <v>0</v>
      </c>
      <c r="K276" s="183" t="s">
        <v>1</v>
      </c>
      <c r="L276" s="39"/>
      <c r="M276" s="188" t="s">
        <v>1</v>
      </c>
      <c r="N276" s="189" t="s">
        <v>42</v>
      </c>
      <c r="O276" s="71"/>
      <c r="P276" s="190">
        <f t="shared" si="1"/>
        <v>0</v>
      </c>
      <c r="Q276" s="190">
        <v>0</v>
      </c>
      <c r="R276" s="190">
        <f t="shared" si="2"/>
        <v>0</v>
      </c>
      <c r="S276" s="190">
        <v>0</v>
      </c>
      <c r="T276" s="191">
        <f t="shared" si="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2" t="s">
        <v>230</v>
      </c>
      <c r="AT276" s="192" t="s">
        <v>138</v>
      </c>
      <c r="AU276" s="192" t="s">
        <v>84</v>
      </c>
      <c r="AY276" s="17" t="s">
        <v>135</v>
      </c>
      <c r="BE276" s="193">
        <f t="shared" si="4"/>
        <v>0</v>
      </c>
      <c r="BF276" s="193">
        <f t="shared" si="5"/>
        <v>0</v>
      </c>
      <c r="BG276" s="193">
        <f t="shared" si="6"/>
        <v>0</v>
      </c>
      <c r="BH276" s="193">
        <f t="shared" si="7"/>
        <v>0</v>
      </c>
      <c r="BI276" s="193">
        <f t="shared" si="8"/>
        <v>0</v>
      </c>
      <c r="BJ276" s="17" t="s">
        <v>82</v>
      </c>
      <c r="BK276" s="193">
        <f t="shared" si="9"/>
        <v>0</v>
      </c>
      <c r="BL276" s="17" t="s">
        <v>230</v>
      </c>
      <c r="BM276" s="192" t="s">
        <v>469</v>
      </c>
    </row>
    <row r="277" spans="1:65" s="2" customFormat="1" ht="16.5" customHeight="1">
      <c r="A277" s="34"/>
      <c r="B277" s="35"/>
      <c r="C277" s="227" t="s">
        <v>470</v>
      </c>
      <c r="D277" s="227" t="s">
        <v>204</v>
      </c>
      <c r="E277" s="228" t="s">
        <v>471</v>
      </c>
      <c r="F277" s="229" t="s">
        <v>472</v>
      </c>
      <c r="G277" s="230" t="s">
        <v>141</v>
      </c>
      <c r="H277" s="231">
        <v>3</v>
      </c>
      <c r="I277" s="232"/>
      <c r="J277" s="233">
        <f t="shared" si="0"/>
        <v>0</v>
      </c>
      <c r="K277" s="229" t="s">
        <v>1</v>
      </c>
      <c r="L277" s="234"/>
      <c r="M277" s="235" t="s">
        <v>1</v>
      </c>
      <c r="N277" s="236" t="s">
        <v>42</v>
      </c>
      <c r="O277" s="71"/>
      <c r="P277" s="190">
        <f t="shared" si="1"/>
        <v>0</v>
      </c>
      <c r="Q277" s="190">
        <v>0</v>
      </c>
      <c r="R277" s="190">
        <f t="shared" si="2"/>
        <v>0</v>
      </c>
      <c r="S277" s="190">
        <v>0</v>
      </c>
      <c r="T277" s="191">
        <f t="shared" si="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2" t="s">
        <v>296</v>
      </c>
      <c r="AT277" s="192" t="s">
        <v>204</v>
      </c>
      <c r="AU277" s="192" t="s">
        <v>84</v>
      </c>
      <c r="AY277" s="17" t="s">
        <v>135</v>
      </c>
      <c r="BE277" s="193">
        <f t="shared" si="4"/>
        <v>0</v>
      </c>
      <c r="BF277" s="193">
        <f t="shared" si="5"/>
        <v>0</v>
      </c>
      <c r="BG277" s="193">
        <f t="shared" si="6"/>
        <v>0</v>
      </c>
      <c r="BH277" s="193">
        <f t="shared" si="7"/>
        <v>0</v>
      </c>
      <c r="BI277" s="193">
        <f t="shared" si="8"/>
        <v>0</v>
      </c>
      <c r="BJ277" s="17" t="s">
        <v>82</v>
      </c>
      <c r="BK277" s="193">
        <f t="shared" si="9"/>
        <v>0</v>
      </c>
      <c r="BL277" s="17" t="s">
        <v>230</v>
      </c>
      <c r="BM277" s="192" t="s">
        <v>473</v>
      </c>
    </row>
    <row r="278" spans="1:65" s="2" customFormat="1" ht="16.5" customHeight="1">
      <c r="A278" s="34"/>
      <c r="B278" s="35"/>
      <c r="C278" s="227" t="s">
        <v>474</v>
      </c>
      <c r="D278" s="227" t="s">
        <v>204</v>
      </c>
      <c r="E278" s="228" t="s">
        <v>475</v>
      </c>
      <c r="F278" s="229" t="s">
        <v>476</v>
      </c>
      <c r="G278" s="230" t="s">
        <v>141</v>
      </c>
      <c r="H278" s="231">
        <v>3</v>
      </c>
      <c r="I278" s="232"/>
      <c r="J278" s="233">
        <f t="shared" si="0"/>
        <v>0</v>
      </c>
      <c r="K278" s="229" t="s">
        <v>1</v>
      </c>
      <c r="L278" s="234"/>
      <c r="M278" s="235" t="s">
        <v>1</v>
      </c>
      <c r="N278" s="236" t="s">
        <v>42</v>
      </c>
      <c r="O278" s="71"/>
      <c r="P278" s="190">
        <f t="shared" si="1"/>
        <v>0</v>
      </c>
      <c r="Q278" s="190">
        <v>0</v>
      </c>
      <c r="R278" s="190">
        <f t="shared" si="2"/>
        <v>0</v>
      </c>
      <c r="S278" s="190">
        <v>0</v>
      </c>
      <c r="T278" s="191">
        <f t="shared" si="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2" t="s">
        <v>296</v>
      </c>
      <c r="AT278" s="192" t="s">
        <v>204</v>
      </c>
      <c r="AU278" s="192" t="s">
        <v>84</v>
      </c>
      <c r="AY278" s="17" t="s">
        <v>135</v>
      </c>
      <c r="BE278" s="193">
        <f t="shared" si="4"/>
        <v>0</v>
      </c>
      <c r="BF278" s="193">
        <f t="shared" si="5"/>
        <v>0</v>
      </c>
      <c r="BG278" s="193">
        <f t="shared" si="6"/>
        <v>0</v>
      </c>
      <c r="BH278" s="193">
        <f t="shared" si="7"/>
        <v>0</v>
      </c>
      <c r="BI278" s="193">
        <f t="shared" si="8"/>
        <v>0</v>
      </c>
      <c r="BJ278" s="17" t="s">
        <v>82</v>
      </c>
      <c r="BK278" s="193">
        <f t="shared" si="9"/>
        <v>0</v>
      </c>
      <c r="BL278" s="17" t="s">
        <v>230</v>
      </c>
      <c r="BM278" s="192" t="s">
        <v>477</v>
      </c>
    </row>
    <row r="279" spans="1:65" s="2" customFormat="1" ht="16.5" customHeight="1">
      <c r="A279" s="34"/>
      <c r="B279" s="35"/>
      <c r="C279" s="227" t="s">
        <v>478</v>
      </c>
      <c r="D279" s="227" t="s">
        <v>204</v>
      </c>
      <c r="E279" s="228" t="s">
        <v>463</v>
      </c>
      <c r="F279" s="229" t="s">
        <v>464</v>
      </c>
      <c r="G279" s="230" t="s">
        <v>141</v>
      </c>
      <c r="H279" s="231">
        <v>3</v>
      </c>
      <c r="I279" s="232"/>
      <c r="J279" s="233">
        <f t="shared" si="0"/>
        <v>0</v>
      </c>
      <c r="K279" s="229" t="s">
        <v>1</v>
      </c>
      <c r="L279" s="234"/>
      <c r="M279" s="235" t="s">
        <v>1</v>
      </c>
      <c r="N279" s="236" t="s">
        <v>42</v>
      </c>
      <c r="O279" s="71"/>
      <c r="P279" s="190">
        <f t="shared" si="1"/>
        <v>0</v>
      </c>
      <c r="Q279" s="190">
        <v>0</v>
      </c>
      <c r="R279" s="190">
        <f t="shared" si="2"/>
        <v>0</v>
      </c>
      <c r="S279" s="190">
        <v>0</v>
      </c>
      <c r="T279" s="191">
        <f t="shared" si="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2" t="s">
        <v>296</v>
      </c>
      <c r="AT279" s="192" t="s">
        <v>204</v>
      </c>
      <c r="AU279" s="192" t="s">
        <v>84</v>
      </c>
      <c r="AY279" s="17" t="s">
        <v>135</v>
      </c>
      <c r="BE279" s="193">
        <f t="shared" si="4"/>
        <v>0</v>
      </c>
      <c r="BF279" s="193">
        <f t="shared" si="5"/>
        <v>0</v>
      </c>
      <c r="BG279" s="193">
        <f t="shared" si="6"/>
        <v>0</v>
      </c>
      <c r="BH279" s="193">
        <f t="shared" si="7"/>
        <v>0</v>
      </c>
      <c r="BI279" s="193">
        <f t="shared" si="8"/>
        <v>0</v>
      </c>
      <c r="BJ279" s="17" t="s">
        <v>82</v>
      </c>
      <c r="BK279" s="193">
        <f t="shared" si="9"/>
        <v>0</v>
      </c>
      <c r="BL279" s="17" t="s">
        <v>230</v>
      </c>
      <c r="BM279" s="192" t="s">
        <v>479</v>
      </c>
    </row>
    <row r="280" spans="1:65" s="2" customFormat="1" ht="24.2" customHeight="1">
      <c r="A280" s="34"/>
      <c r="B280" s="35"/>
      <c r="C280" s="181" t="s">
        <v>480</v>
      </c>
      <c r="D280" s="181" t="s">
        <v>138</v>
      </c>
      <c r="E280" s="182" t="s">
        <v>481</v>
      </c>
      <c r="F280" s="183" t="s">
        <v>482</v>
      </c>
      <c r="G280" s="184" t="s">
        <v>141</v>
      </c>
      <c r="H280" s="185">
        <v>40</v>
      </c>
      <c r="I280" s="186"/>
      <c r="J280" s="187">
        <f t="shared" si="0"/>
        <v>0</v>
      </c>
      <c r="K280" s="183" t="s">
        <v>1</v>
      </c>
      <c r="L280" s="39"/>
      <c r="M280" s="188" t="s">
        <v>1</v>
      </c>
      <c r="N280" s="189" t="s">
        <v>42</v>
      </c>
      <c r="O280" s="71"/>
      <c r="P280" s="190">
        <f t="shared" si="1"/>
        <v>0</v>
      </c>
      <c r="Q280" s="190">
        <v>0</v>
      </c>
      <c r="R280" s="190">
        <f t="shared" si="2"/>
        <v>0</v>
      </c>
      <c r="S280" s="190">
        <v>0</v>
      </c>
      <c r="T280" s="191">
        <f t="shared" si="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2" t="s">
        <v>230</v>
      </c>
      <c r="AT280" s="192" t="s">
        <v>138</v>
      </c>
      <c r="AU280" s="192" t="s">
        <v>84</v>
      </c>
      <c r="AY280" s="17" t="s">
        <v>135</v>
      </c>
      <c r="BE280" s="193">
        <f t="shared" si="4"/>
        <v>0</v>
      </c>
      <c r="BF280" s="193">
        <f t="shared" si="5"/>
        <v>0</v>
      </c>
      <c r="BG280" s="193">
        <f t="shared" si="6"/>
        <v>0</v>
      </c>
      <c r="BH280" s="193">
        <f t="shared" si="7"/>
        <v>0</v>
      </c>
      <c r="BI280" s="193">
        <f t="shared" si="8"/>
        <v>0</v>
      </c>
      <c r="BJ280" s="17" t="s">
        <v>82</v>
      </c>
      <c r="BK280" s="193">
        <f t="shared" si="9"/>
        <v>0</v>
      </c>
      <c r="BL280" s="17" t="s">
        <v>230</v>
      </c>
      <c r="BM280" s="192" t="s">
        <v>483</v>
      </c>
    </row>
    <row r="281" spans="1:65" s="2" customFormat="1" ht="16.5" customHeight="1">
      <c r="A281" s="34"/>
      <c r="B281" s="35"/>
      <c r="C281" s="227" t="s">
        <v>484</v>
      </c>
      <c r="D281" s="227" t="s">
        <v>204</v>
      </c>
      <c r="E281" s="228" t="s">
        <v>485</v>
      </c>
      <c r="F281" s="229" t="s">
        <v>486</v>
      </c>
      <c r="G281" s="230" t="s">
        <v>141</v>
      </c>
      <c r="H281" s="231">
        <v>40</v>
      </c>
      <c r="I281" s="232"/>
      <c r="J281" s="233">
        <f t="shared" si="0"/>
        <v>0</v>
      </c>
      <c r="K281" s="229" t="s">
        <v>1</v>
      </c>
      <c r="L281" s="234"/>
      <c r="M281" s="235" t="s">
        <v>1</v>
      </c>
      <c r="N281" s="236" t="s">
        <v>42</v>
      </c>
      <c r="O281" s="71"/>
      <c r="P281" s="190">
        <f t="shared" si="1"/>
        <v>0</v>
      </c>
      <c r="Q281" s="190">
        <v>0</v>
      </c>
      <c r="R281" s="190">
        <f t="shared" si="2"/>
        <v>0</v>
      </c>
      <c r="S281" s="190">
        <v>0</v>
      </c>
      <c r="T281" s="191">
        <f t="shared" si="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2" t="s">
        <v>296</v>
      </c>
      <c r="AT281" s="192" t="s">
        <v>204</v>
      </c>
      <c r="AU281" s="192" t="s">
        <v>84</v>
      </c>
      <c r="AY281" s="17" t="s">
        <v>135</v>
      </c>
      <c r="BE281" s="193">
        <f t="shared" si="4"/>
        <v>0</v>
      </c>
      <c r="BF281" s="193">
        <f t="shared" si="5"/>
        <v>0</v>
      </c>
      <c r="BG281" s="193">
        <f t="shared" si="6"/>
        <v>0</v>
      </c>
      <c r="BH281" s="193">
        <f t="shared" si="7"/>
        <v>0</v>
      </c>
      <c r="BI281" s="193">
        <f t="shared" si="8"/>
        <v>0</v>
      </c>
      <c r="BJ281" s="17" t="s">
        <v>82</v>
      </c>
      <c r="BK281" s="193">
        <f t="shared" si="9"/>
        <v>0</v>
      </c>
      <c r="BL281" s="17" t="s">
        <v>230</v>
      </c>
      <c r="BM281" s="192" t="s">
        <v>487</v>
      </c>
    </row>
    <row r="282" spans="1:65" s="2" customFormat="1" ht="16.5" customHeight="1">
      <c r="A282" s="34"/>
      <c r="B282" s="35"/>
      <c r="C282" s="227" t="s">
        <v>488</v>
      </c>
      <c r="D282" s="227" t="s">
        <v>204</v>
      </c>
      <c r="E282" s="228" t="s">
        <v>463</v>
      </c>
      <c r="F282" s="229" t="s">
        <v>464</v>
      </c>
      <c r="G282" s="230" t="s">
        <v>141</v>
      </c>
      <c r="H282" s="231">
        <v>40</v>
      </c>
      <c r="I282" s="232"/>
      <c r="J282" s="233">
        <f t="shared" si="0"/>
        <v>0</v>
      </c>
      <c r="K282" s="229" t="s">
        <v>1</v>
      </c>
      <c r="L282" s="234"/>
      <c r="M282" s="235" t="s">
        <v>1</v>
      </c>
      <c r="N282" s="236" t="s">
        <v>42</v>
      </c>
      <c r="O282" s="71"/>
      <c r="P282" s="190">
        <f t="shared" si="1"/>
        <v>0</v>
      </c>
      <c r="Q282" s="190">
        <v>0</v>
      </c>
      <c r="R282" s="190">
        <f t="shared" si="2"/>
        <v>0</v>
      </c>
      <c r="S282" s="190">
        <v>0</v>
      </c>
      <c r="T282" s="191">
        <f t="shared" si="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2" t="s">
        <v>296</v>
      </c>
      <c r="AT282" s="192" t="s">
        <v>204</v>
      </c>
      <c r="AU282" s="192" t="s">
        <v>84</v>
      </c>
      <c r="AY282" s="17" t="s">
        <v>135</v>
      </c>
      <c r="BE282" s="193">
        <f t="shared" si="4"/>
        <v>0</v>
      </c>
      <c r="BF282" s="193">
        <f t="shared" si="5"/>
        <v>0</v>
      </c>
      <c r="BG282" s="193">
        <f t="shared" si="6"/>
        <v>0</v>
      </c>
      <c r="BH282" s="193">
        <f t="shared" si="7"/>
        <v>0</v>
      </c>
      <c r="BI282" s="193">
        <f t="shared" si="8"/>
        <v>0</v>
      </c>
      <c r="BJ282" s="17" t="s">
        <v>82</v>
      </c>
      <c r="BK282" s="193">
        <f t="shared" si="9"/>
        <v>0</v>
      </c>
      <c r="BL282" s="17" t="s">
        <v>230</v>
      </c>
      <c r="BM282" s="192" t="s">
        <v>489</v>
      </c>
    </row>
    <row r="283" spans="1:65" s="2" customFormat="1" ht="16.5" customHeight="1">
      <c r="A283" s="34"/>
      <c r="B283" s="35"/>
      <c r="C283" s="181" t="s">
        <v>490</v>
      </c>
      <c r="D283" s="181" t="s">
        <v>138</v>
      </c>
      <c r="E283" s="182" t="s">
        <v>491</v>
      </c>
      <c r="F283" s="183" t="s">
        <v>492</v>
      </c>
      <c r="G283" s="184" t="s">
        <v>493</v>
      </c>
      <c r="H283" s="185">
        <v>1</v>
      </c>
      <c r="I283" s="186"/>
      <c r="J283" s="187">
        <f t="shared" si="0"/>
        <v>0</v>
      </c>
      <c r="K283" s="183" t="s">
        <v>1</v>
      </c>
      <c r="L283" s="39"/>
      <c r="M283" s="188" t="s">
        <v>1</v>
      </c>
      <c r="N283" s="189" t="s">
        <v>42</v>
      </c>
      <c r="O283" s="71"/>
      <c r="P283" s="190">
        <f t="shared" si="1"/>
        <v>0</v>
      </c>
      <c r="Q283" s="190">
        <v>0</v>
      </c>
      <c r="R283" s="190">
        <f t="shared" si="2"/>
        <v>0</v>
      </c>
      <c r="S283" s="190">
        <v>0</v>
      </c>
      <c r="T283" s="191">
        <f t="shared" si="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2" t="s">
        <v>230</v>
      </c>
      <c r="AT283" s="192" t="s">
        <v>138</v>
      </c>
      <c r="AU283" s="192" t="s">
        <v>84</v>
      </c>
      <c r="AY283" s="17" t="s">
        <v>135</v>
      </c>
      <c r="BE283" s="193">
        <f t="shared" si="4"/>
        <v>0</v>
      </c>
      <c r="BF283" s="193">
        <f t="shared" si="5"/>
        <v>0</v>
      </c>
      <c r="BG283" s="193">
        <f t="shared" si="6"/>
        <v>0</v>
      </c>
      <c r="BH283" s="193">
        <f t="shared" si="7"/>
        <v>0</v>
      </c>
      <c r="BI283" s="193">
        <f t="shared" si="8"/>
        <v>0</v>
      </c>
      <c r="BJ283" s="17" t="s">
        <v>82</v>
      </c>
      <c r="BK283" s="193">
        <f t="shared" si="9"/>
        <v>0</v>
      </c>
      <c r="BL283" s="17" t="s">
        <v>230</v>
      </c>
      <c r="BM283" s="192" t="s">
        <v>494</v>
      </c>
    </row>
    <row r="284" spans="1:65" s="2" customFormat="1" ht="16.5" customHeight="1">
      <c r="A284" s="34"/>
      <c r="B284" s="35"/>
      <c r="C284" s="181" t="s">
        <v>495</v>
      </c>
      <c r="D284" s="181" t="s">
        <v>138</v>
      </c>
      <c r="E284" s="182" t="s">
        <v>496</v>
      </c>
      <c r="F284" s="183" t="s">
        <v>497</v>
      </c>
      <c r="G284" s="184" t="s">
        <v>388</v>
      </c>
      <c r="H284" s="185">
        <v>55</v>
      </c>
      <c r="I284" s="186"/>
      <c r="J284" s="187">
        <f t="shared" si="0"/>
        <v>0</v>
      </c>
      <c r="K284" s="183" t="s">
        <v>1</v>
      </c>
      <c r="L284" s="39"/>
      <c r="M284" s="188" t="s">
        <v>1</v>
      </c>
      <c r="N284" s="189" t="s">
        <v>42</v>
      </c>
      <c r="O284" s="71"/>
      <c r="P284" s="190">
        <f t="shared" si="1"/>
        <v>0</v>
      </c>
      <c r="Q284" s="190">
        <v>0</v>
      </c>
      <c r="R284" s="190">
        <f t="shared" si="2"/>
        <v>0</v>
      </c>
      <c r="S284" s="190">
        <v>0</v>
      </c>
      <c r="T284" s="191">
        <f t="shared" si="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2" t="s">
        <v>230</v>
      </c>
      <c r="AT284" s="192" t="s">
        <v>138</v>
      </c>
      <c r="AU284" s="192" t="s">
        <v>84</v>
      </c>
      <c r="AY284" s="17" t="s">
        <v>135</v>
      </c>
      <c r="BE284" s="193">
        <f t="shared" si="4"/>
        <v>0</v>
      </c>
      <c r="BF284" s="193">
        <f t="shared" si="5"/>
        <v>0</v>
      </c>
      <c r="BG284" s="193">
        <f t="shared" si="6"/>
        <v>0</v>
      </c>
      <c r="BH284" s="193">
        <f t="shared" si="7"/>
        <v>0</v>
      </c>
      <c r="BI284" s="193">
        <f t="shared" si="8"/>
        <v>0</v>
      </c>
      <c r="BJ284" s="17" t="s">
        <v>82</v>
      </c>
      <c r="BK284" s="193">
        <f t="shared" si="9"/>
        <v>0</v>
      </c>
      <c r="BL284" s="17" t="s">
        <v>230</v>
      </c>
      <c r="BM284" s="192" t="s">
        <v>498</v>
      </c>
    </row>
    <row r="285" spans="1:65" s="2" customFormat="1" ht="33" customHeight="1">
      <c r="A285" s="34"/>
      <c r="B285" s="35"/>
      <c r="C285" s="227" t="s">
        <v>499</v>
      </c>
      <c r="D285" s="227" t="s">
        <v>204</v>
      </c>
      <c r="E285" s="228" t="s">
        <v>500</v>
      </c>
      <c r="F285" s="229" t="s">
        <v>501</v>
      </c>
      <c r="G285" s="230" t="s">
        <v>141</v>
      </c>
      <c r="H285" s="231">
        <v>4</v>
      </c>
      <c r="I285" s="232"/>
      <c r="J285" s="233">
        <f t="shared" si="0"/>
        <v>0</v>
      </c>
      <c r="K285" s="229" t="s">
        <v>1</v>
      </c>
      <c r="L285" s="234"/>
      <c r="M285" s="235" t="s">
        <v>1</v>
      </c>
      <c r="N285" s="236" t="s">
        <v>42</v>
      </c>
      <c r="O285" s="71"/>
      <c r="P285" s="190">
        <f t="shared" si="1"/>
        <v>0</v>
      </c>
      <c r="Q285" s="190">
        <v>0</v>
      </c>
      <c r="R285" s="190">
        <f t="shared" si="2"/>
        <v>0</v>
      </c>
      <c r="S285" s="190">
        <v>0</v>
      </c>
      <c r="T285" s="191">
        <f t="shared" si="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2" t="s">
        <v>296</v>
      </c>
      <c r="AT285" s="192" t="s">
        <v>204</v>
      </c>
      <c r="AU285" s="192" t="s">
        <v>84</v>
      </c>
      <c r="AY285" s="17" t="s">
        <v>135</v>
      </c>
      <c r="BE285" s="193">
        <f t="shared" si="4"/>
        <v>0</v>
      </c>
      <c r="BF285" s="193">
        <f t="shared" si="5"/>
        <v>0</v>
      </c>
      <c r="BG285" s="193">
        <f t="shared" si="6"/>
        <v>0</v>
      </c>
      <c r="BH285" s="193">
        <f t="shared" si="7"/>
        <v>0</v>
      </c>
      <c r="BI285" s="193">
        <f t="shared" si="8"/>
        <v>0</v>
      </c>
      <c r="BJ285" s="17" t="s">
        <v>82</v>
      </c>
      <c r="BK285" s="193">
        <f t="shared" si="9"/>
        <v>0</v>
      </c>
      <c r="BL285" s="17" t="s">
        <v>230</v>
      </c>
      <c r="BM285" s="192" t="s">
        <v>502</v>
      </c>
    </row>
    <row r="286" spans="1:65" s="2" customFormat="1" ht="24.2" customHeight="1">
      <c r="A286" s="34"/>
      <c r="B286" s="35"/>
      <c r="C286" s="227" t="s">
        <v>503</v>
      </c>
      <c r="D286" s="227" t="s">
        <v>204</v>
      </c>
      <c r="E286" s="228" t="s">
        <v>504</v>
      </c>
      <c r="F286" s="229" t="s">
        <v>505</v>
      </c>
      <c r="G286" s="230" t="s">
        <v>141</v>
      </c>
      <c r="H286" s="231">
        <v>48</v>
      </c>
      <c r="I286" s="232"/>
      <c r="J286" s="233">
        <f t="shared" si="0"/>
        <v>0</v>
      </c>
      <c r="K286" s="229" t="s">
        <v>1</v>
      </c>
      <c r="L286" s="234"/>
      <c r="M286" s="235" t="s">
        <v>1</v>
      </c>
      <c r="N286" s="236" t="s">
        <v>42</v>
      </c>
      <c r="O286" s="71"/>
      <c r="P286" s="190">
        <f t="shared" si="1"/>
        <v>0</v>
      </c>
      <c r="Q286" s="190">
        <v>0</v>
      </c>
      <c r="R286" s="190">
        <f t="shared" si="2"/>
        <v>0</v>
      </c>
      <c r="S286" s="190">
        <v>0</v>
      </c>
      <c r="T286" s="191">
        <f t="shared" si="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2" t="s">
        <v>296</v>
      </c>
      <c r="AT286" s="192" t="s">
        <v>204</v>
      </c>
      <c r="AU286" s="192" t="s">
        <v>84</v>
      </c>
      <c r="AY286" s="17" t="s">
        <v>135</v>
      </c>
      <c r="BE286" s="193">
        <f t="shared" si="4"/>
        <v>0</v>
      </c>
      <c r="BF286" s="193">
        <f t="shared" si="5"/>
        <v>0</v>
      </c>
      <c r="BG286" s="193">
        <f t="shared" si="6"/>
        <v>0</v>
      </c>
      <c r="BH286" s="193">
        <f t="shared" si="7"/>
        <v>0</v>
      </c>
      <c r="BI286" s="193">
        <f t="shared" si="8"/>
        <v>0</v>
      </c>
      <c r="BJ286" s="17" t="s">
        <v>82</v>
      </c>
      <c r="BK286" s="193">
        <f t="shared" si="9"/>
        <v>0</v>
      </c>
      <c r="BL286" s="17" t="s">
        <v>230</v>
      </c>
      <c r="BM286" s="192" t="s">
        <v>506</v>
      </c>
    </row>
    <row r="287" spans="1:65" s="2" customFormat="1" ht="24.2" customHeight="1">
      <c r="A287" s="34"/>
      <c r="B287" s="35"/>
      <c r="C287" s="227" t="s">
        <v>507</v>
      </c>
      <c r="D287" s="227" t="s">
        <v>204</v>
      </c>
      <c r="E287" s="228" t="s">
        <v>508</v>
      </c>
      <c r="F287" s="229" t="s">
        <v>509</v>
      </c>
      <c r="G287" s="230" t="s">
        <v>141</v>
      </c>
      <c r="H287" s="231">
        <v>3</v>
      </c>
      <c r="I287" s="232"/>
      <c r="J287" s="233">
        <f t="shared" si="0"/>
        <v>0</v>
      </c>
      <c r="K287" s="229" t="s">
        <v>1</v>
      </c>
      <c r="L287" s="234"/>
      <c r="M287" s="235" t="s">
        <v>1</v>
      </c>
      <c r="N287" s="236" t="s">
        <v>42</v>
      </c>
      <c r="O287" s="71"/>
      <c r="P287" s="190">
        <f t="shared" si="1"/>
        <v>0</v>
      </c>
      <c r="Q287" s="190">
        <v>0</v>
      </c>
      <c r="R287" s="190">
        <f t="shared" si="2"/>
        <v>0</v>
      </c>
      <c r="S287" s="190">
        <v>0</v>
      </c>
      <c r="T287" s="191">
        <f t="shared" si="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2" t="s">
        <v>296</v>
      </c>
      <c r="AT287" s="192" t="s">
        <v>204</v>
      </c>
      <c r="AU287" s="192" t="s">
        <v>84</v>
      </c>
      <c r="AY287" s="17" t="s">
        <v>135</v>
      </c>
      <c r="BE287" s="193">
        <f t="shared" si="4"/>
        <v>0</v>
      </c>
      <c r="BF287" s="193">
        <f t="shared" si="5"/>
        <v>0</v>
      </c>
      <c r="BG287" s="193">
        <f t="shared" si="6"/>
        <v>0</v>
      </c>
      <c r="BH287" s="193">
        <f t="shared" si="7"/>
        <v>0</v>
      </c>
      <c r="BI287" s="193">
        <f t="shared" si="8"/>
        <v>0</v>
      </c>
      <c r="BJ287" s="17" t="s">
        <v>82</v>
      </c>
      <c r="BK287" s="193">
        <f t="shared" si="9"/>
        <v>0</v>
      </c>
      <c r="BL287" s="17" t="s">
        <v>230</v>
      </c>
      <c r="BM287" s="192" t="s">
        <v>510</v>
      </c>
    </row>
    <row r="288" spans="1:65" s="2" customFormat="1" ht="16.5" customHeight="1">
      <c r="A288" s="34"/>
      <c r="B288" s="35"/>
      <c r="C288" s="181" t="s">
        <v>511</v>
      </c>
      <c r="D288" s="181" t="s">
        <v>138</v>
      </c>
      <c r="E288" s="182" t="s">
        <v>512</v>
      </c>
      <c r="F288" s="183" t="s">
        <v>513</v>
      </c>
      <c r="G288" s="184" t="s">
        <v>141</v>
      </c>
      <c r="H288" s="185">
        <v>2</v>
      </c>
      <c r="I288" s="186"/>
      <c r="J288" s="187">
        <f t="shared" si="0"/>
        <v>0</v>
      </c>
      <c r="K288" s="183" t="s">
        <v>1</v>
      </c>
      <c r="L288" s="39"/>
      <c r="M288" s="188" t="s">
        <v>1</v>
      </c>
      <c r="N288" s="189" t="s">
        <v>42</v>
      </c>
      <c r="O288" s="71"/>
      <c r="P288" s="190">
        <f t="shared" si="1"/>
        <v>0</v>
      </c>
      <c r="Q288" s="190">
        <v>0</v>
      </c>
      <c r="R288" s="190">
        <f t="shared" si="2"/>
        <v>0</v>
      </c>
      <c r="S288" s="190">
        <v>0</v>
      </c>
      <c r="T288" s="191">
        <f t="shared" si="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2" t="s">
        <v>230</v>
      </c>
      <c r="AT288" s="192" t="s">
        <v>138</v>
      </c>
      <c r="AU288" s="192" t="s">
        <v>84</v>
      </c>
      <c r="AY288" s="17" t="s">
        <v>135</v>
      </c>
      <c r="BE288" s="193">
        <f t="shared" si="4"/>
        <v>0</v>
      </c>
      <c r="BF288" s="193">
        <f t="shared" si="5"/>
        <v>0</v>
      </c>
      <c r="BG288" s="193">
        <f t="shared" si="6"/>
        <v>0</v>
      </c>
      <c r="BH288" s="193">
        <f t="shared" si="7"/>
        <v>0</v>
      </c>
      <c r="BI288" s="193">
        <f t="shared" si="8"/>
        <v>0</v>
      </c>
      <c r="BJ288" s="17" t="s">
        <v>82</v>
      </c>
      <c r="BK288" s="193">
        <f t="shared" si="9"/>
        <v>0</v>
      </c>
      <c r="BL288" s="17" t="s">
        <v>230</v>
      </c>
      <c r="BM288" s="192" t="s">
        <v>514</v>
      </c>
    </row>
    <row r="289" spans="1:65" s="2" customFormat="1" ht="16.5" customHeight="1">
      <c r="A289" s="34"/>
      <c r="B289" s="35"/>
      <c r="C289" s="227" t="s">
        <v>515</v>
      </c>
      <c r="D289" s="227" t="s">
        <v>204</v>
      </c>
      <c r="E289" s="228" t="s">
        <v>516</v>
      </c>
      <c r="F289" s="229" t="s">
        <v>517</v>
      </c>
      <c r="G289" s="230" t="s">
        <v>141</v>
      </c>
      <c r="H289" s="231">
        <v>2</v>
      </c>
      <c r="I289" s="232"/>
      <c r="J289" s="233">
        <f t="shared" si="0"/>
        <v>0</v>
      </c>
      <c r="K289" s="229" t="s">
        <v>1</v>
      </c>
      <c r="L289" s="234"/>
      <c r="M289" s="235" t="s">
        <v>1</v>
      </c>
      <c r="N289" s="236" t="s">
        <v>42</v>
      </c>
      <c r="O289" s="71"/>
      <c r="P289" s="190">
        <f t="shared" si="1"/>
        <v>0</v>
      </c>
      <c r="Q289" s="190">
        <v>0</v>
      </c>
      <c r="R289" s="190">
        <f t="shared" si="2"/>
        <v>0</v>
      </c>
      <c r="S289" s="190">
        <v>0</v>
      </c>
      <c r="T289" s="191">
        <f t="shared" si="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2" t="s">
        <v>296</v>
      </c>
      <c r="AT289" s="192" t="s">
        <v>204</v>
      </c>
      <c r="AU289" s="192" t="s">
        <v>84</v>
      </c>
      <c r="AY289" s="17" t="s">
        <v>135</v>
      </c>
      <c r="BE289" s="193">
        <f t="shared" si="4"/>
        <v>0</v>
      </c>
      <c r="BF289" s="193">
        <f t="shared" si="5"/>
        <v>0</v>
      </c>
      <c r="BG289" s="193">
        <f t="shared" si="6"/>
        <v>0</v>
      </c>
      <c r="BH289" s="193">
        <f t="shared" si="7"/>
        <v>0</v>
      </c>
      <c r="BI289" s="193">
        <f t="shared" si="8"/>
        <v>0</v>
      </c>
      <c r="BJ289" s="17" t="s">
        <v>82</v>
      </c>
      <c r="BK289" s="193">
        <f t="shared" si="9"/>
        <v>0</v>
      </c>
      <c r="BL289" s="17" t="s">
        <v>230</v>
      </c>
      <c r="BM289" s="192" t="s">
        <v>518</v>
      </c>
    </row>
    <row r="290" spans="1:65" s="2" customFormat="1" ht="16.5" customHeight="1">
      <c r="A290" s="34"/>
      <c r="B290" s="35"/>
      <c r="C290" s="181" t="s">
        <v>519</v>
      </c>
      <c r="D290" s="181" t="s">
        <v>138</v>
      </c>
      <c r="E290" s="182" t="s">
        <v>520</v>
      </c>
      <c r="F290" s="183" t="s">
        <v>521</v>
      </c>
      <c r="G290" s="184" t="s">
        <v>388</v>
      </c>
      <c r="H290" s="185">
        <v>2</v>
      </c>
      <c r="I290" s="186"/>
      <c r="J290" s="187">
        <f t="shared" si="0"/>
        <v>0</v>
      </c>
      <c r="K290" s="183" t="s">
        <v>1</v>
      </c>
      <c r="L290" s="39"/>
      <c r="M290" s="188" t="s">
        <v>1</v>
      </c>
      <c r="N290" s="189" t="s">
        <v>42</v>
      </c>
      <c r="O290" s="71"/>
      <c r="P290" s="190">
        <f t="shared" si="1"/>
        <v>0</v>
      </c>
      <c r="Q290" s="190">
        <v>0</v>
      </c>
      <c r="R290" s="190">
        <f t="shared" si="2"/>
        <v>0</v>
      </c>
      <c r="S290" s="190">
        <v>0</v>
      </c>
      <c r="T290" s="191">
        <f t="shared" si="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2" t="s">
        <v>230</v>
      </c>
      <c r="AT290" s="192" t="s">
        <v>138</v>
      </c>
      <c r="AU290" s="192" t="s">
        <v>84</v>
      </c>
      <c r="AY290" s="17" t="s">
        <v>135</v>
      </c>
      <c r="BE290" s="193">
        <f t="shared" si="4"/>
        <v>0</v>
      </c>
      <c r="BF290" s="193">
        <f t="shared" si="5"/>
        <v>0</v>
      </c>
      <c r="BG290" s="193">
        <f t="shared" si="6"/>
        <v>0</v>
      </c>
      <c r="BH290" s="193">
        <f t="shared" si="7"/>
        <v>0</v>
      </c>
      <c r="BI290" s="193">
        <f t="shared" si="8"/>
        <v>0</v>
      </c>
      <c r="BJ290" s="17" t="s">
        <v>82</v>
      </c>
      <c r="BK290" s="193">
        <f t="shared" si="9"/>
        <v>0</v>
      </c>
      <c r="BL290" s="17" t="s">
        <v>230</v>
      </c>
      <c r="BM290" s="192" t="s">
        <v>522</v>
      </c>
    </row>
    <row r="291" spans="1:65" s="2" customFormat="1" ht="16.5" customHeight="1">
      <c r="A291" s="34"/>
      <c r="B291" s="35"/>
      <c r="C291" s="227" t="s">
        <v>523</v>
      </c>
      <c r="D291" s="227" t="s">
        <v>204</v>
      </c>
      <c r="E291" s="228" t="s">
        <v>524</v>
      </c>
      <c r="F291" s="229" t="s">
        <v>525</v>
      </c>
      <c r="G291" s="230" t="s">
        <v>388</v>
      </c>
      <c r="H291" s="231">
        <v>1</v>
      </c>
      <c r="I291" s="232"/>
      <c r="J291" s="233">
        <f t="shared" si="0"/>
        <v>0</v>
      </c>
      <c r="K291" s="229" t="s">
        <v>1</v>
      </c>
      <c r="L291" s="234"/>
      <c r="M291" s="235" t="s">
        <v>1</v>
      </c>
      <c r="N291" s="236" t="s">
        <v>42</v>
      </c>
      <c r="O291" s="71"/>
      <c r="P291" s="190">
        <f t="shared" si="1"/>
        <v>0</v>
      </c>
      <c r="Q291" s="190">
        <v>0</v>
      </c>
      <c r="R291" s="190">
        <f t="shared" si="2"/>
        <v>0</v>
      </c>
      <c r="S291" s="190">
        <v>0</v>
      </c>
      <c r="T291" s="191">
        <f t="shared" si="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2" t="s">
        <v>296</v>
      </c>
      <c r="AT291" s="192" t="s">
        <v>204</v>
      </c>
      <c r="AU291" s="192" t="s">
        <v>84</v>
      </c>
      <c r="AY291" s="17" t="s">
        <v>135</v>
      </c>
      <c r="BE291" s="193">
        <f t="shared" si="4"/>
        <v>0</v>
      </c>
      <c r="BF291" s="193">
        <f t="shared" si="5"/>
        <v>0</v>
      </c>
      <c r="BG291" s="193">
        <f t="shared" si="6"/>
        <v>0</v>
      </c>
      <c r="BH291" s="193">
        <f t="shared" si="7"/>
        <v>0</v>
      </c>
      <c r="BI291" s="193">
        <f t="shared" si="8"/>
        <v>0</v>
      </c>
      <c r="BJ291" s="17" t="s">
        <v>82</v>
      </c>
      <c r="BK291" s="193">
        <f t="shared" si="9"/>
        <v>0</v>
      </c>
      <c r="BL291" s="17" t="s">
        <v>230</v>
      </c>
      <c r="BM291" s="192" t="s">
        <v>526</v>
      </c>
    </row>
    <row r="292" spans="1:65" s="2" customFormat="1" ht="16.5" customHeight="1">
      <c r="A292" s="34"/>
      <c r="B292" s="35"/>
      <c r="C292" s="227" t="s">
        <v>527</v>
      </c>
      <c r="D292" s="227" t="s">
        <v>204</v>
      </c>
      <c r="E292" s="228" t="s">
        <v>528</v>
      </c>
      <c r="F292" s="229" t="s">
        <v>529</v>
      </c>
      <c r="G292" s="230" t="s">
        <v>388</v>
      </c>
      <c r="H292" s="231">
        <v>1</v>
      </c>
      <c r="I292" s="232"/>
      <c r="J292" s="233">
        <f t="shared" si="0"/>
        <v>0</v>
      </c>
      <c r="K292" s="229" t="s">
        <v>1</v>
      </c>
      <c r="L292" s="234"/>
      <c r="M292" s="235" t="s">
        <v>1</v>
      </c>
      <c r="N292" s="236" t="s">
        <v>42</v>
      </c>
      <c r="O292" s="71"/>
      <c r="P292" s="190">
        <f t="shared" si="1"/>
        <v>0</v>
      </c>
      <c r="Q292" s="190">
        <v>0</v>
      </c>
      <c r="R292" s="190">
        <f t="shared" si="2"/>
        <v>0</v>
      </c>
      <c r="S292" s="190">
        <v>0</v>
      </c>
      <c r="T292" s="191">
        <f t="shared" si="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2" t="s">
        <v>296</v>
      </c>
      <c r="AT292" s="192" t="s">
        <v>204</v>
      </c>
      <c r="AU292" s="192" t="s">
        <v>84</v>
      </c>
      <c r="AY292" s="17" t="s">
        <v>135</v>
      </c>
      <c r="BE292" s="193">
        <f t="shared" si="4"/>
        <v>0</v>
      </c>
      <c r="BF292" s="193">
        <f t="shared" si="5"/>
        <v>0</v>
      </c>
      <c r="BG292" s="193">
        <f t="shared" si="6"/>
        <v>0</v>
      </c>
      <c r="BH292" s="193">
        <f t="shared" si="7"/>
        <v>0</v>
      </c>
      <c r="BI292" s="193">
        <f t="shared" si="8"/>
        <v>0</v>
      </c>
      <c r="BJ292" s="17" t="s">
        <v>82</v>
      </c>
      <c r="BK292" s="193">
        <f t="shared" si="9"/>
        <v>0</v>
      </c>
      <c r="BL292" s="17" t="s">
        <v>230</v>
      </c>
      <c r="BM292" s="192" t="s">
        <v>530</v>
      </c>
    </row>
    <row r="293" spans="1:65" s="12" customFormat="1" ht="22.9" customHeight="1">
      <c r="B293" s="165"/>
      <c r="C293" s="166"/>
      <c r="D293" s="167" t="s">
        <v>76</v>
      </c>
      <c r="E293" s="179" t="s">
        <v>531</v>
      </c>
      <c r="F293" s="179" t="s">
        <v>532</v>
      </c>
      <c r="G293" s="166"/>
      <c r="H293" s="166"/>
      <c r="I293" s="169"/>
      <c r="J293" s="180">
        <f>BK293</f>
        <v>0</v>
      </c>
      <c r="K293" s="166"/>
      <c r="L293" s="171"/>
      <c r="M293" s="172"/>
      <c r="N293" s="173"/>
      <c r="O293" s="173"/>
      <c r="P293" s="174">
        <f>SUM(P294:P308)</f>
        <v>0</v>
      </c>
      <c r="Q293" s="173"/>
      <c r="R293" s="174">
        <f>SUM(R294:R308)</f>
        <v>0</v>
      </c>
      <c r="S293" s="173"/>
      <c r="T293" s="175">
        <f>SUM(T294:T308)</f>
        <v>0</v>
      </c>
      <c r="AR293" s="176" t="s">
        <v>84</v>
      </c>
      <c r="AT293" s="177" t="s">
        <v>76</v>
      </c>
      <c r="AU293" s="177" t="s">
        <v>82</v>
      </c>
      <c r="AY293" s="176" t="s">
        <v>135</v>
      </c>
      <c r="BK293" s="178">
        <f>SUM(BK294:BK308)</f>
        <v>0</v>
      </c>
    </row>
    <row r="294" spans="1:65" s="2" customFormat="1" ht="24.2" customHeight="1">
      <c r="A294" s="34"/>
      <c r="B294" s="35"/>
      <c r="C294" s="181" t="s">
        <v>533</v>
      </c>
      <c r="D294" s="181" t="s">
        <v>138</v>
      </c>
      <c r="E294" s="182" t="s">
        <v>534</v>
      </c>
      <c r="F294" s="183" t="s">
        <v>535</v>
      </c>
      <c r="G294" s="184" t="s">
        <v>153</v>
      </c>
      <c r="H294" s="185">
        <v>200</v>
      </c>
      <c r="I294" s="186"/>
      <c r="J294" s="187">
        <f t="shared" ref="J294:J308" si="10">ROUND(I294*H294,2)</f>
        <v>0</v>
      </c>
      <c r="K294" s="183" t="s">
        <v>1</v>
      </c>
      <c r="L294" s="39"/>
      <c r="M294" s="188" t="s">
        <v>1</v>
      </c>
      <c r="N294" s="189" t="s">
        <v>42</v>
      </c>
      <c r="O294" s="71"/>
      <c r="P294" s="190">
        <f t="shared" ref="P294:P308" si="11">O294*H294</f>
        <v>0</v>
      </c>
      <c r="Q294" s="190">
        <v>0</v>
      </c>
      <c r="R294" s="190">
        <f t="shared" ref="R294:R308" si="12">Q294*H294</f>
        <v>0</v>
      </c>
      <c r="S294" s="190">
        <v>0</v>
      </c>
      <c r="T294" s="191">
        <f t="shared" ref="T294:T308" si="13"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2" t="s">
        <v>230</v>
      </c>
      <c r="AT294" s="192" t="s">
        <v>138</v>
      </c>
      <c r="AU294" s="192" t="s">
        <v>84</v>
      </c>
      <c r="AY294" s="17" t="s">
        <v>135</v>
      </c>
      <c r="BE294" s="193">
        <f t="shared" ref="BE294:BE308" si="14">IF(N294="základní",J294,0)</f>
        <v>0</v>
      </c>
      <c r="BF294" s="193">
        <f t="shared" ref="BF294:BF308" si="15">IF(N294="snížená",J294,0)</f>
        <v>0</v>
      </c>
      <c r="BG294" s="193">
        <f t="shared" ref="BG294:BG308" si="16">IF(N294="zákl. přenesená",J294,0)</f>
        <v>0</v>
      </c>
      <c r="BH294" s="193">
        <f t="shared" ref="BH294:BH308" si="17">IF(N294="sníž. přenesená",J294,0)</f>
        <v>0</v>
      </c>
      <c r="BI294" s="193">
        <f t="shared" ref="BI294:BI308" si="18">IF(N294="nulová",J294,0)</f>
        <v>0</v>
      </c>
      <c r="BJ294" s="17" t="s">
        <v>82</v>
      </c>
      <c r="BK294" s="193">
        <f t="shared" ref="BK294:BK308" si="19">ROUND(I294*H294,2)</f>
        <v>0</v>
      </c>
      <c r="BL294" s="17" t="s">
        <v>230</v>
      </c>
      <c r="BM294" s="192" t="s">
        <v>536</v>
      </c>
    </row>
    <row r="295" spans="1:65" s="2" customFormat="1" ht="16.5" customHeight="1">
      <c r="A295" s="34"/>
      <c r="B295" s="35"/>
      <c r="C295" s="227" t="s">
        <v>537</v>
      </c>
      <c r="D295" s="227" t="s">
        <v>204</v>
      </c>
      <c r="E295" s="228" t="s">
        <v>538</v>
      </c>
      <c r="F295" s="229" t="s">
        <v>539</v>
      </c>
      <c r="G295" s="230" t="s">
        <v>153</v>
      </c>
      <c r="H295" s="231">
        <v>200</v>
      </c>
      <c r="I295" s="232"/>
      <c r="J295" s="233">
        <f t="shared" si="10"/>
        <v>0</v>
      </c>
      <c r="K295" s="229" t="s">
        <v>1</v>
      </c>
      <c r="L295" s="234"/>
      <c r="M295" s="235" t="s">
        <v>1</v>
      </c>
      <c r="N295" s="236" t="s">
        <v>42</v>
      </c>
      <c r="O295" s="71"/>
      <c r="P295" s="190">
        <f t="shared" si="11"/>
        <v>0</v>
      </c>
      <c r="Q295" s="190">
        <v>0</v>
      </c>
      <c r="R295" s="190">
        <f t="shared" si="12"/>
        <v>0</v>
      </c>
      <c r="S295" s="190">
        <v>0</v>
      </c>
      <c r="T295" s="191">
        <f t="shared" si="1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2" t="s">
        <v>296</v>
      </c>
      <c r="AT295" s="192" t="s">
        <v>204</v>
      </c>
      <c r="AU295" s="192" t="s">
        <v>84</v>
      </c>
      <c r="AY295" s="17" t="s">
        <v>135</v>
      </c>
      <c r="BE295" s="193">
        <f t="shared" si="14"/>
        <v>0</v>
      </c>
      <c r="BF295" s="193">
        <f t="shared" si="15"/>
        <v>0</v>
      </c>
      <c r="BG295" s="193">
        <f t="shared" si="16"/>
        <v>0</v>
      </c>
      <c r="BH295" s="193">
        <f t="shared" si="17"/>
        <v>0</v>
      </c>
      <c r="BI295" s="193">
        <f t="shared" si="18"/>
        <v>0</v>
      </c>
      <c r="BJ295" s="17" t="s">
        <v>82</v>
      </c>
      <c r="BK295" s="193">
        <f t="shared" si="19"/>
        <v>0</v>
      </c>
      <c r="BL295" s="17" t="s">
        <v>230</v>
      </c>
      <c r="BM295" s="192" t="s">
        <v>540</v>
      </c>
    </row>
    <row r="296" spans="1:65" s="2" customFormat="1" ht="21.75" customHeight="1">
      <c r="A296" s="34"/>
      <c r="B296" s="35"/>
      <c r="C296" s="181" t="s">
        <v>541</v>
      </c>
      <c r="D296" s="181" t="s">
        <v>138</v>
      </c>
      <c r="E296" s="182" t="s">
        <v>542</v>
      </c>
      <c r="F296" s="183" t="s">
        <v>543</v>
      </c>
      <c r="G296" s="184" t="s">
        <v>153</v>
      </c>
      <c r="H296" s="185">
        <v>500</v>
      </c>
      <c r="I296" s="186"/>
      <c r="J296" s="187">
        <f t="shared" si="10"/>
        <v>0</v>
      </c>
      <c r="K296" s="183" t="s">
        <v>1</v>
      </c>
      <c r="L296" s="39"/>
      <c r="M296" s="188" t="s">
        <v>1</v>
      </c>
      <c r="N296" s="189" t="s">
        <v>42</v>
      </c>
      <c r="O296" s="71"/>
      <c r="P296" s="190">
        <f t="shared" si="11"/>
        <v>0</v>
      </c>
      <c r="Q296" s="190">
        <v>0</v>
      </c>
      <c r="R296" s="190">
        <f t="shared" si="12"/>
        <v>0</v>
      </c>
      <c r="S296" s="190">
        <v>0</v>
      </c>
      <c r="T296" s="191">
        <f t="shared" si="1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2" t="s">
        <v>230</v>
      </c>
      <c r="AT296" s="192" t="s">
        <v>138</v>
      </c>
      <c r="AU296" s="192" t="s">
        <v>84</v>
      </c>
      <c r="AY296" s="17" t="s">
        <v>135</v>
      </c>
      <c r="BE296" s="193">
        <f t="shared" si="14"/>
        <v>0</v>
      </c>
      <c r="BF296" s="193">
        <f t="shared" si="15"/>
        <v>0</v>
      </c>
      <c r="BG296" s="193">
        <f t="shared" si="16"/>
        <v>0</v>
      </c>
      <c r="BH296" s="193">
        <f t="shared" si="17"/>
        <v>0</v>
      </c>
      <c r="BI296" s="193">
        <f t="shared" si="18"/>
        <v>0</v>
      </c>
      <c r="BJ296" s="17" t="s">
        <v>82</v>
      </c>
      <c r="BK296" s="193">
        <f t="shared" si="19"/>
        <v>0</v>
      </c>
      <c r="BL296" s="17" t="s">
        <v>230</v>
      </c>
      <c r="BM296" s="192" t="s">
        <v>544</v>
      </c>
    </row>
    <row r="297" spans="1:65" s="2" customFormat="1" ht="16.5" customHeight="1">
      <c r="A297" s="34"/>
      <c r="B297" s="35"/>
      <c r="C297" s="227" t="s">
        <v>545</v>
      </c>
      <c r="D297" s="227" t="s">
        <v>204</v>
      </c>
      <c r="E297" s="228" t="s">
        <v>546</v>
      </c>
      <c r="F297" s="229" t="s">
        <v>547</v>
      </c>
      <c r="G297" s="230" t="s">
        <v>153</v>
      </c>
      <c r="H297" s="231">
        <v>500</v>
      </c>
      <c r="I297" s="232"/>
      <c r="J297" s="233">
        <f t="shared" si="10"/>
        <v>0</v>
      </c>
      <c r="K297" s="229" t="s">
        <v>1</v>
      </c>
      <c r="L297" s="234"/>
      <c r="M297" s="235" t="s">
        <v>1</v>
      </c>
      <c r="N297" s="236" t="s">
        <v>42</v>
      </c>
      <c r="O297" s="71"/>
      <c r="P297" s="190">
        <f t="shared" si="11"/>
        <v>0</v>
      </c>
      <c r="Q297" s="190">
        <v>0</v>
      </c>
      <c r="R297" s="190">
        <f t="shared" si="12"/>
        <v>0</v>
      </c>
      <c r="S297" s="190">
        <v>0</v>
      </c>
      <c r="T297" s="191">
        <f t="shared" si="1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2" t="s">
        <v>296</v>
      </c>
      <c r="AT297" s="192" t="s">
        <v>204</v>
      </c>
      <c r="AU297" s="192" t="s">
        <v>84</v>
      </c>
      <c r="AY297" s="17" t="s">
        <v>135</v>
      </c>
      <c r="BE297" s="193">
        <f t="shared" si="14"/>
        <v>0</v>
      </c>
      <c r="BF297" s="193">
        <f t="shared" si="15"/>
        <v>0</v>
      </c>
      <c r="BG297" s="193">
        <f t="shared" si="16"/>
        <v>0</v>
      </c>
      <c r="BH297" s="193">
        <f t="shared" si="17"/>
        <v>0</v>
      </c>
      <c r="BI297" s="193">
        <f t="shared" si="18"/>
        <v>0</v>
      </c>
      <c r="BJ297" s="17" t="s">
        <v>82</v>
      </c>
      <c r="BK297" s="193">
        <f t="shared" si="19"/>
        <v>0</v>
      </c>
      <c r="BL297" s="17" t="s">
        <v>230</v>
      </c>
      <c r="BM297" s="192" t="s">
        <v>548</v>
      </c>
    </row>
    <row r="298" spans="1:65" s="2" customFormat="1" ht="16.5" customHeight="1">
      <c r="A298" s="34"/>
      <c r="B298" s="35"/>
      <c r="C298" s="181" t="s">
        <v>549</v>
      </c>
      <c r="D298" s="181" t="s">
        <v>138</v>
      </c>
      <c r="E298" s="182" t="s">
        <v>550</v>
      </c>
      <c r="F298" s="183" t="s">
        <v>551</v>
      </c>
      <c r="G298" s="184" t="s">
        <v>141</v>
      </c>
      <c r="H298" s="185">
        <v>35</v>
      </c>
      <c r="I298" s="186"/>
      <c r="J298" s="187">
        <f t="shared" si="10"/>
        <v>0</v>
      </c>
      <c r="K298" s="183" t="s">
        <v>1</v>
      </c>
      <c r="L298" s="39"/>
      <c r="M298" s="188" t="s">
        <v>1</v>
      </c>
      <c r="N298" s="189" t="s">
        <v>42</v>
      </c>
      <c r="O298" s="71"/>
      <c r="P298" s="190">
        <f t="shared" si="11"/>
        <v>0</v>
      </c>
      <c r="Q298" s="190">
        <v>0</v>
      </c>
      <c r="R298" s="190">
        <f t="shared" si="12"/>
        <v>0</v>
      </c>
      <c r="S298" s="190">
        <v>0</v>
      </c>
      <c r="T298" s="191">
        <f t="shared" si="1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2" t="s">
        <v>230</v>
      </c>
      <c r="AT298" s="192" t="s">
        <v>138</v>
      </c>
      <c r="AU298" s="192" t="s">
        <v>84</v>
      </c>
      <c r="AY298" s="17" t="s">
        <v>135</v>
      </c>
      <c r="BE298" s="193">
        <f t="shared" si="14"/>
        <v>0</v>
      </c>
      <c r="BF298" s="193">
        <f t="shared" si="15"/>
        <v>0</v>
      </c>
      <c r="BG298" s="193">
        <f t="shared" si="16"/>
        <v>0</v>
      </c>
      <c r="BH298" s="193">
        <f t="shared" si="17"/>
        <v>0</v>
      </c>
      <c r="BI298" s="193">
        <f t="shared" si="18"/>
        <v>0</v>
      </c>
      <c r="BJ298" s="17" t="s">
        <v>82</v>
      </c>
      <c r="BK298" s="193">
        <f t="shared" si="19"/>
        <v>0</v>
      </c>
      <c r="BL298" s="17" t="s">
        <v>230</v>
      </c>
      <c r="BM298" s="192" t="s">
        <v>552</v>
      </c>
    </row>
    <row r="299" spans="1:65" s="2" customFormat="1" ht="16.5" customHeight="1">
      <c r="A299" s="34"/>
      <c r="B299" s="35"/>
      <c r="C299" s="227" t="s">
        <v>553</v>
      </c>
      <c r="D299" s="227" t="s">
        <v>204</v>
      </c>
      <c r="E299" s="228" t="s">
        <v>554</v>
      </c>
      <c r="F299" s="229" t="s">
        <v>555</v>
      </c>
      <c r="G299" s="230" t="s">
        <v>141</v>
      </c>
      <c r="H299" s="231">
        <v>35</v>
      </c>
      <c r="I299" s="232"/>
      <c r="J299" s="233">
        <f t="shared" si="10"/>
        <v>0</v>
      </c>
      <c r="K299" s="229" t="s">
        <v>1</v>
      </c>
      <c r="L299" s="234"/>
      <c r="M299" s="235" t="s">
        <v>1</v>
      </c>
      <c r="N299" s="236" t="s">
        <v>42</v>
      </c>
      <c r="O299" s="71"/>
      <c r="P299" s="190">
        <f t="shared" si="11"/>
        <v>0</v>
      </c>
      <c r="Q299" s="190">
        <v>0</v>
      </c>
      <c r="R299" s="190">
        <f t="shared" si="12"/>
        <v>0</v>
      </c>
      <c r="S299" s="190">
        <v>0</v>
      </c>
      <c r="T299" s="191">
        <f t="shared" si="1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2" t="s">
        <v>296</v>
      </c>
      <c r="AT299" s="192" t="s">
        <v>204</v>
      </c>
      <c r="AU299" s="192" t="s">
        <v>84</v>
      </c>
      <c r="AY299" s="17" t="s">
        <v>135</v>
      </c>
      <c r="BE299" s="193">
        <f t="shared" si="14"/>
        <v>0</v>
      </c>
      <c r="BF299" s="193">
        <f t="shared" si="15"/>
        <v>0</v>
      </c>
      <c r="BG299" s="193">
        <f t="shared" si="16"/>
        <v>0</v>
      </c>
      <c r="BH299" s="193">
        <f t="shared" si="17"/>
        <v>0</v>
      </c>
      <c r="BI299" s="193">
        <f t="shared" si="18"/>
        <v>0</v>
      </c>
      <c r="BJ299" s="17" t="s">
        <v>82</v>
      </c>
      <c r="BK299" s="193">
        <f t="shared" si="19"/>
        <v>0</v>
      </c>
      <c r="BL299" s="17" t="s">
        <v>230</v>
      </c>
      <c r="BM299" s="192" t="s">
        <v>556</v>
      </c>
    </row>
    <row r="300" spans="1:65" s="2" customFormat="1" ht="16.5" customHeight="1">
      <c r="A300" s="34"/>
      <c r="B300" s="35"/>
      <c r="C300" s="227" t="s">
        <v>557</v>
      </c>
      <c r="D300" s="227" t="s">
        <v>204</v>
      </c>
      <c r="E300" s="228" t="s">
        <v>558</v>
      </c>
      <c r="F300" s="229" t="s">
        <v>559</v>
      </c>
      <c r="G300" s="230" t="s">
        <v>141</v>
      </c>
      <c r="H300" s="231">
        <v>35</v>
      </c>
      <c r="I300" s="232"/>
      <c r="J300" s="233">
        <f t="shared" si="10"/>
        <v>0</v>
      </c>
      <c r="K300" s="229" t="s">
        <v>1</v>
      </c>
      <c r="L300" s="234"/>
      <c r="M300" s="235" t="s">
        <v>1</v>
      </c>
      <c r="N300" s="236" t="s">
        <v>42</v>
      </c>
      <c r="O300" s="71"/>
      <c r="P300" s="190">
        <f t="shared" si="11"/>
        <v>0</v>
      </c>
      <c r="Q300" s="190">
        <v>0</v>
      </c>
      <c r="R300" s="190">
        <f t="shared" si="12"/>
        <v>0</v>
      </c>
      <c r="S300" s="190">
        <v>0</v>
      </c>
      <c r="T300" s="191">
        <f t="shared" si="1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2" t="s">
        <v>296</v>
      </c>
      <c r="AT300" s="192" t="s">
        <v>204</v>
      </c>
      <c r="AU300" s="192" t="s">
        <v>84</v>
      </c>
      <c r="AY300" s="17" t="s">
        <v>135</v>
      </c>
      <c r="BE300" s="193">
        <f t="shared" si="14"/>
        <v>0</v>
      </c>
      <c r="BF300" s="193">
        <f t="shared" si="15"/>
        <v>0</v>
      </c>
      <c r="BG300" s="193">
        <f t="shared" si="16"/>
        <v>0</v>
      </c>
      <c r="BH300" s="193">
        <f t="shared" si="17"/>
        <v>0</v>
      </c>
      <c r="BI300" s="193">
        <f t="shared" si="18"/>
        <v>0</v>
      </c>
      <c r="BJ300" s="17" t="s">
        <v>82</v>
      </c>
      <c r="BK300" s="193">
        <f t="shared" si="19"/>
        <v>0</v>
      </c>
      <c r="BL300" s="17" t="s">
        <v>230</v>
      </c>
      <c r="BM300" s="192" t="s">
        <v>560</v>
      </c>
    </row>
    <row r="301" spans="1:65" s="2" customFormat="1" ht="16.5" customHeight="1">
      <c r="A301" s="34"/>
      <c r="B301" s="35"/>
      <c r="C301" s="227" t="s">
        <v>561</v>
      </c>
      <c r="D301" s="227" t="s">
        <v>204</v>
      </c>
      <c r="E301" s="228" t="s">
        <v>562</v>
      </c>
      <c r="F301" s="229" t="s">
        <v>563</v>
      </c>
      <c r="G301" s="230" t="s">
        <v>141</v>
      </c>
      <c r="H301" s="231">
        <v>140</v>
      </c>
      <c r="I301" s="232"/>
      <c r="J301" s="233">
        <f t="shared" si="10"/>
        <v>0</v>
      </c>
      <c r="K301" s="229" t="s">
        <v>1</v>
      </c>
      <c r="L301" s="234"/>
      <c r="M301" s="235" t="s">
        <v>1</v>
      </c>
      <c r="N301" s="236" t="s">
        <v>42</v>
      </c>
      <c r="O301" s="71"/>
      <c r="P301" s="190">
        <f t="shared" si="11"/>
        <v>0</v>
      </c>
      <c r="Q301" s="190">
        <v>0</v>
      </c>
      <c r="R301" s="190">
        <f t="shared" si="12"/>
        <v>0</v>
      </c>
      <c r="S301" s="190">
        <v>0</v>
      </c>
      <c r="T301" s="191">
        <f t="shared" si="1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2" t="s">
        <v>296</v>
      </c>
      <c r="AT301" s="192" t="s">
        <v>204</v>
      </c>
      <c r="AU301" s="192" t="s">
        <v>84</v>
      </c>
      <c r="AY301" s="17" t="s">
        <v>135</v>
      </c>
      <c r="BE301" s="193">
        <f t="shared" si="14"/>
        <v>0</v>
      </c>
      <c r="BF301" s="193">
        <f t="shared" si="15"/>
        <v>0</v>
      </c>
      <c r="BG301" s="193">
        <f t="shared" si="16"/>
        <v>0</v>
      </c>
      <c r="BH301" s="193">
        <f t="shared" si="17"/>
        <v>0</v>
      </c>
      <c r="BI301" s="193">
        <f t="shared" si="18"/>
        <v>0</v>
      </c>
      <c r="BJ301" s="17" t="s">
        <v>82</v>
      </c>
      <c r="BK301" s="193">
        <f t="shared" si="19"/>
        <v>0</v>
      </c>
      <c r="BL301" s="17" t="s">
        <v>230</v>
      </c>
      <c r="BM301" s="192" t="s">
        <v>564</v>
      </c>
    </row>
    <row r="302" spans="1:65" s="2" customFormat="1" ht="16.5" customHeight="1">
      <c r="A302" s="34"/>
      <c r="B302" s="35"/>
      <c r="C302" s="181" t="s">
        <v>565</v>
      </c>
      <c r="D302" s="181" t="s">
        <v>138</v>
      </c>
      <c r="E302" s="182" t="s">
        <v>566</v>
      </c>
      <c r="F302" s="183" t="s">
        <v>567</v>
      </c>
      <c r="G302" s="184" t="s">
        <v>141</v>
      </c>
      <c r="H302" s="185">
        <v>1</v>
      </c>
      <c r="I302" s="186"/>
      <c r="J302" s="187">
        <f t="shared" si="10"/>
        <v>0</v>
      </c>
      <c r="K302" s="183" t="s">
        <v>1</v>
      </c>
      <c r="L302" s="39"/>
      <c r="M302" s="188" t="s">
        <v>1</v>
      </c>
      <c r="N302" s="189" t="s">
        <v>42</v>
      </c>
      <c r="O302" s="71"/>
      <c r="P302" s="190">
        <f t="shared" si="11"/>
        <v>0</v>
      </c>
      <c r="Q302" s="190">
        <v>0</v>
      </c>
      <c r="R302" s="190">
        <f t="shared" si="12"/>
        <v>0</v>
      </c>
      <c r="S302" s="190">
        <v>0</v>
      </c>
      <c r="T302" s="191">
        <f t="shared" si="1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2" t="s">
        <v>230</v>
      </c>
      <c r="AT302" s="192" t="s">
        <v>138</v>
      </c>
      <c r="AU302" s="192" t="s">
        <v>84</v>
      </c>
      <c r="AY302" s="17" t="s">
        <v>135</v>
      </c>
      <c r="BE302" s="193">
        <f t="shared" si="14"/>
        <v>0</v>
      </c>
      <c r="BF302" s="193">
        <f t="shared" si="15"/>
        <v>0</v>
      </c>
      <c r="BG302" s="193">
        <f t="shared" si="16"/>
        <v>0</v>
      </c>
      <c r="BH302" s="193">
        <f t="shared" si="17"/>
        <v>0</v>
      </c>
      <c r="BI302" s="193">
        <f t="shared" si="18"/>
        <v>0</v>
      </c>
      <c r="BJ302" s="17" t="s">
        <v>82</v>
      </c>
      <c r="BK302" s="193">
        <f t="shared" si="19"/>
        <v>0</v>
      </c>
      <c r="BL302" s="17" t="s">
        <v>230</v>
      </c>
      <c r="BM302" s="192" t="s">
        <v>568</v>
      </c>
    </row>
    <row r="303" spans="1:65" s="2" customFormat="1" ht="16.5" customHeight="1">
      <c r="A303" s="34"/>
      <c r="B303" s="35"/>
      <c r="C303" s="227" t="s">
        <v>569</v>
      </c>
      <c r="D303" s="227" t="s">
        <v>204</v>
      </c>
      <c r="E303" s="228" t="s">
        <v>570</v>
      </c>
      <c r="F303" s="229" t="s">
        <v>571</v>
      </c>
      <c r="G303" s="230" t="s">
        <v>141</v>
      </c>
      <c r="H303" s="231">
        <v>1</v>
      </c>
      <c r="I303" s="232"/>
      <c r="J303" s="233">
        <f t="shared" si="10"/>
        <v>0</v>
      </c>
      <c r="K303" s="229" t="s">
        <v>1</v>
      </c>
      <c r="L303" s="234"/>
      <c r="M303" s="235" t="s">
        <v>1</v>
      </c>
      <c r="N303" s="236" t="s">
        <v>42</v>
      </c>
      <c r="O303" s="71"/>
      <c r="P303" s="190">
        <f t="shared" si="11"/>
        <v>0</v>
      </c>
      <c r="Q303" s="190">
        <v>0</v>
      </c>
      <c r="R303" s="190">
        <f t="shared" si="12"/>
        <v>0</v>
      </c>
      <c r="S303" s="190">
        <v>0</v>
      </c>
      <c r="T303" s="191">
        <f t="shared" si="1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2" t="s">
        <v>296</v>
      </c>
      <c r="AT303" s="192" t="s">
        <v>204</v>
      </c>
      <c r="AU303" s="192" t="s">
        <v>84</v>
      </c>
      <c r="AY303" s="17" t="s">
        <v>135</v>
      </c>
      <c r="BE303" s="193">
        <f t="shared" si="14"/>
        <v>0</v>
      </c>
      <c r="BF303" s="193">
        <f t="shared" si="15"/>
        <v>0</v>
      </c>
      <c r="BG303" s="193">
        <f t="shared" si="16"/>
        <v>0</v>
      </c>
      <c r="BH303" s="193">
        <f t="shared" si="17"/>
        <v>0</v>
      </c>
      <c r="BI303" s="193">
        <f t="shared" si="18"/>
        <v>0</v>
      </c>
      <c r="BJ303" s="17" t="s">
        <v>82</v>
      </c>
      <c r="BK303" s="193">
        <f t="shared" si="19"/>
        <v>0</v>
      </c>
      <c r="BL303" s="17" t="s">
        <v>230</v>
      </c>
      <c r="BM303" s="192" t="s">
        <v>572</v>
      </c>
    </row>
    <row r="304" spans="1:65" s="2" customFormat="1" ht="16.5" customHeight="1">
      <c r="A304" s="34"/>
      <c r="B304" s="35"/>
      <c r="C304" s="181" t="s">
        <v>573</v>
      </c>
      <c r="D304" s="181" t="s">
        <v>138</v>
      </c>
      <c r="E304" s="182" t="s">
        <v>574</v>
      </c>
      <c r="F304" s="183" t="s">
        <v>575</v>
      </c>
      <c r="G304" s="184" t="s">
        <v>141</v>
      </c>
      <c r="H304" s="185">
        <v>1</v>
      </c>
      <c r="I304" s="186"/>
      <c r="J304" s="187">
        <f t="shared" si="10"/>
        <v>0</v>
      </c>
      <c r="K304" s="183" t="s">
        <v>1</v>
      </c>
      <c r="L304" s="39"/>
      <c r="M304" s="188" t="s">
        <v>1</v>
      </c>
      <c r="N304" s="189" t="s">
        <v>42</v>
      </c>
      <c r="O304" s="71"/>
      <c r="P304" s="190">
        <f t="shared" si="11"/>
        <v>0</v>
      </c>
      <c r="Q304" s="190">
        <v>0</v>
      </c>
      <c r="R304" s="190">
        <f t="shared" si="12"/>
        <v>0</v>
      </c>
      <c r="S304" s="190">
        <v>0</v>
      </c>
      <c r="T304" s="191">
        <f t="shared" si="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2" t="s">
        <v>230</v>
      </c>
      <c r="AT304" s="192" t="s">
        <v>138</v>
      </c>
      <c r="AU304" s="192" t="s">
        <v>84</v>
      </c>
      <c r="AY304" s="17" t="s">
        <v>135</v>
      </c>
      <c r="BE304" s="193">
        <f t="shared" si="14"/>
        <v>0</v>
      </c>
      <c r="BF304" s="193">
        <f t="shared" si="15"/>
        <v>0</v>
      </c>
      <c r="BG304" s="193">
        <f t="shared" si="16"/>
        <v>0</v>
      </c>
      <c r="BH304" s="193">
        <f t="shared" si="17"/>
        <v>0</v>
      </c>
      <c r="BI304" s="193">
        <f t="shared" si="18"/>
        <v>0</v>
      </c>
      <c r="BJ304" s="17" t="s">
        <v>82</v>
      </c>
      <c r="BK304" s="193">
        <f t="shared" si="19"/>
        <v>0</v>
      </c>
      <c r="BL304" s="17" t="s">
        <v>230</v>
      </c>
      <c r="BM304" s="192" t="s">
        <v>576</v>
      </c>
    </row>
    <row r="305" spans="1:65" s="2" customFormat="1" ht="16.5" customHeight="1">
      <c r="A305" s="34"/>
      <c r="B305" s="35"/>
      <c r="C305" s="181" t="s">
        <v>577</v>
      </c>
      <c r="D305" s="181" t="s">
        <v>138</v>
      </c>
      <c r="E305" s="182" t="s">
        <v>578</v>
      </c>
      <c r="F305" s="183" t="s">
        <v>579</v>
      </c>
      <c r="G305" s="184" t="s">
        <v>141</v>
      </c>
      <c r="H305" s="185">
        <v>4</v>
      </c>
      <c r="I305" s="186"/>
      <c r="J305" s="187">
        <f t="shared" si="10"/>
        <v>0</v>
      </c>
      <c r="K305" s="183" t="s">
        <v>1</v>
      </c>
      <c r="L305" s="39"/>
      <c r="M305" s="188" t="s">
        <v>1</v>
      </c>
      <c r="N305" s="189" t="s">
        <v>42</v>
      </c>
      <c r="O305" s="71"/>
      <c r="P305" s="190">
        <f t="shared" si="11"/>
        <v>0</v>
      </c>
      <c r="Q305" s="190">
        <v>0</v>
      </c>
      <c r="R305" s="190">
        <f t="shared" si="12"/>
        <v>0</v>
      </c>
      <c r="S305" s="190">
        <v>0</v>
      </c>
      <c r="T305" s="191">
        <f t="shared" si="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2" t="s">
        <v>230</v>
      </c>
      <c r="AT305" s="192" t="s">
        <v>138</v>
      </c>
      <c r="AU305" s="192" t="s">
        <v>84</v>
      </c>
      <c r="AY305" s="17" t="s">
        <v>135</v>
      </c>
      <c r="BE305" s="193">
        <f t="shared" si="14"/>
        <v>0</v>
      </c>
      <c r="BF305" s="193">
        <f t="shared" si="15"/>
        <v>0</v>
      </c>
      <c r="BG305" s="193">
        <f t="shared" si="16"/>
        <v>0</v>
      </c>
      <c r="BH305" s="193">
        <f t="shared" si="17"/>
        <v>0</v>
      </c>
      <c r="BI305" s="193">
        <f t="shared" si="18"/>
        <v>0</v>
      </c>
      <c r="BJ305" s="17" t="s">
        <v>82</v>
      </c>
      <c r="BK305" s="193">
        <f t="shared" si="19"/>
        <v>0</v>
      </c>
      <c r="BL305" s="17" t="s">
        <v>230</v>
      </c>
      <c r="BM305" s="192" t="s">
        <v>580</v>
      </c>
    </row>
    <row r="306" spans="1:65" s="2" customFormat="1" ht="16.5" customHeight="1">
      <c r="A306" s="34"/>
      <c r="B306" s="35"/>
      <c r="C306" s="181" t="s">
        <v>581</v>
      </c>
      <c r="D306" s="181" t="s">
        <v>138</v>
      </c>
      <c r="E306" s="182" t="s">
        <v>582</v>
      </c>
      <c r="F306" s="183" t="s">
        <v>583</v>
      </c>
      <c r="G306" s="184" t="s">
        <v>141</v>
      </c>
      <c r="H306" s="185">
        <v>1</v>
      </c>
      <c r="I306" s="186"/>
      <c r="J306" s="187">
        <f t="shared" si="10"/>
        <v>0</v>
      </c>
      <c r="K306" s="183" t="s">
        <v>1</v>
      </c>
      <c r="L306" s="39"/>
      <c r="M306" s="188" t="s">
        <v>1</v>
      </c>
      <c r="N306" s="189" t="s">
        <v>42</v>
      </c>
      <c r="O306" s="71"/>
      <c r="P306" s="190">
        <f t="shared" si="11"/>
        <v>0</v>
      </c>
      <c r="Q306" s="190">
        <v>0</v>
      </c>
      <c r="R306" s="190">
        <f t="shared" si="12"/>
        <v>0</v>
      </c>
      <c r="S306" s="190">
        <v>0</v>
      </c>
      <c r="T306" s="191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2" t="s">
        <v>230</v>
      </c>
      <c r="AT306" s="192" t="s">
        <v>138</v>
      </c>
      <c r="AU306" s="192" t="s">
        <v>84</v>
      </c>
      <c r="AY306" s="17" t="s">
        <v>135</v>
      </c>
      <c r="BE306" s="193">
        <f t="shared" si="14"/>
        <v>0</v>
      </c>
      <c r="BF306" s="193">
        <f t="shared" si="15"/>
        <v>0</v>
      </c>
      <c r="BG306" s="193">
        <f t="shared" si="16"/>
        <v>0</v>
      </c>
      <c r="BH306" s="193">
        <f t="shared" si="17"/>
        <v>0</v>
      </c>
      <c r="BI306" s="193">
        <f t="shared" si="18"/>
        <v>0</v>
      </c>
      <c r="BJ306" s="17" t="s">
        <v>82</v>
      </c>
      <c r="BK306" s="193">
        <f t="shared" si="19"/>
        <v>0</v>
      </c>
      <c r="BL306" s="17" t="s">
        <v>230</v>
      </c>
      <c r="BM306" s="192" t="s">
        <v>584</v>
      </c>
    </row>
    <row r="307" spans="1:65" s="2" customFormat="1" ht="16.5" customHeight="1">
      <c r="A307" s="34"/>
      <c r="B307" s="35"/>
      <c r="C307" s="181" t="s">
        <v>585</v>
      </c>
      <c r="D307" s="181" t="s">
        <v>138</v>
      </c>
      <c r="E307" s="182" t="s">
        <v>586</v>
      </c>
      <c r="F307" s="183" t="s">
        <v>587</v>
      </c>
      <c r="G307" s="184" t="s">
        <v>141</v>
      </c>
      <c r="H307" s="185">
        <v>4</v>
      </c>
      <c r="I307" s="186"/>
      <c r="J307" s="187">
        <f t="shared" si="10"/>
        <v>0</v>
      </c>
      <c r="K307" s="183" t="s">
        <v>1</v>
      </c>
      <c r="L307" s="39"/>
      <c r="M307" s="188" t="s">
        <v>1</v>
      </c>
      <c r="N307" s="189" t="s">
        <v>42</v>
      </c>
      <c r="O307" s="71"/>
      <c r="P307" s="190">
        <f t="shared" si="11"/>
        <v>0</v>
      </c>
      <c r="Q307" s="190">
        <v>0</v>
      </c>
      <c r="R307" s="190">
        <f t="shared" si="12"/>
        <v>0</v>
      </c>
      <c r="S307" s="190">
        <v>0</v>
      </c>
      <c r="T307" s="191">
        <f t="shared" si="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2" t="s">
        <v>230</v>
      </c>
      <c r="AT307" s="192" t="s">
        <v>138</v>
      </c>
      <c r="AU307" s="192" t="s">
        <v>84</v>
      </c>
      <c r="AY307" s="17" t="s">
        <v>135</v>
      </c>
      <c r="BE307" s="193">
        <f t="shared" si="14"/>
        <v>0</v>
      </c>
      <c r="BF307" s="193">
        <f t="shared" si="15"/>
        <v>0</v>
      </c>
      <c r="BG307" s="193">
        <f t="shared" si="16"/>
        <v>0</v>
      </c>
      <c r="BH307" s="193">
        <f t="shared" si="17"/>
        <v>0</v>
      </c>
      <c r="BI307" s="193">
        <f t="shared" si="18"/>
        <v>0</v>
      </c>
      <c r="BJ307" s="17" t="s">
        <v>82</v>
      </c>
      <c r="BK307" s="193">
        <f t="shared" si="19"/>
        <v>0</v>
      </c>
      <c r="BL307" s="17" t="s">
        <v>230</v>
      </c>
      <c r="BM307" s="192" t="s">
        <v>588</v>
      </c>
    </row>
    <row r="308" spans="1:65" s="2" customFormat="1" ht="16.5" customHeight="1">
      <c r="A308" s="34"/>
      <c r="B308" s="35"/>
      <c r="C308" s="181" t="s">
        <v>589</v>
      </c>
      <c r="D308" s="181" t="s">
        <v>138</v>
      </c>
      <c r="E308" s="182" t="s">
        <v>590</v>
      </c>
      <c r="F308" s="183" t="s">
        <v>591</v>
      </c>
      <c r="G308" s="184" t="s">
        <v>141</v>
      </c>
      <c r="H308" s="185">
        <v>70</v>
      </c>
      <c r="I308" s="186"/>
      <c r="J308" s="187">
        <f t="shared" si="10"/>
        <v>0</v>
      </c>
      <c r="K308" s="183" t="s">
        <v>1</v>
      </c>
      <c r="L308" s="39"/>
      <c r="M308" s="188" t="s">
        <v>1</v>
      </c>
      <c r="N308" s="189" t="s">
        <v>42</v>
      </c>
      <c r="O308" s="71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2" t="s">
        <v>230</v>
      </c>
      <c r="AT308" s="192" t="s">
        <v>138</v>
      </c>
      <c r="AU308" s="192" t="s">
        <v>84</v>
      </c>
      <c r="AY308" s="17" t="s">
        <v>135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7" t="s">
        <v>82</v>
      </c>
      <c r="BK308" s="193">
        <f t="shared" si="19"/>
        <v>0</v>
      </c>
      <c r="BL308" s="17" t="s">
        <v>230</v>
      </c>
      <c r="BM308" s="192" t="s">
        <v>592</v>
      </c>
    </row>
    <row r="309" spans="1:65" s="12" customFormat="1" ht="22.9" customHeight="1">
      <c r="B309" s="165"/>
      <c r="C309" s="166"/>
      <c r="D309" s="167" t="s">
        <v>76</v>
      </c>
      <c r="E309" s="179" t="s">
        <v>593</v>
      </c>
      <c r="F309" s="179" t="s">
        <v>594</v>
      </c>
      <c r="G309" s="166"/>
      <c r="H309" s="166"/>
      <c r="I309" s="169"/>
      <c r="J309" s="180">
        <f>BK309</f>
        <v>0</v>
      </c>
      <c r="K309" s="166"/>
      <c r="L309" s="171"/>
      <c r="M309" s="172"/>
      <c r="N309" s="173"/>
      <c r="O309" s="173"/>
      <c r="P309" s="174">
        <f>SUM(P310:P314)</f>
        <v>0</v>
      </c>
      <c r="Q309" s="173"/>
      <c r="R309" s="174">
        <f>SUM(R310:R314)</f>
        <v>0</v>
      </c>
      <c r="S309" s="173"/>
      <c r="T309" s="175">
        <f>SUM(T310:T314)</f>
        <v>0</v>
      </c>
      <c r="AR309" s="176" t="s">
        <v>84</v>
      </c>
      <c r="AT309" s="177" t="s">
        <v>76</v>
      </c>
      <c r="AU309" s="177" t="s">
        <v>82</v>
      </c>
      <c r="AY309" s="176" t="s">
        <v>135</v>
      </c>
      <c r="BK309" s="178">
        <f>SUM(BK310:BK314)</f>
        <v>0</v>
      </c>
    </row>
    <row r="310" spans="1:65" s="2" customFormat="1" ht="16.5" customHeight="1">
      <c r="A310" s="34"/>
      <c r="B310" s="35"/>
      <c r="C310" s="181" t="s">
        <v>595</v>
      </c>
      <c r="D310" s="181" t="s">
        <v>138</v>
      </c>
      <c r="E310" s="182" t="s">
        <v>596</v>
      </c>
      <c r="F310" s="183" t="s">
        <v>597</v>
      </c>
      <c r="G310" s="184" t="s">
        <v>493</v>
      </c>
      <c r="H310" s="185">
        <v>1</v>
      </c>
      <c r="I310" s="186"/>
      <c r="J310" s="187">
        <f>ROUND(I310*H310,2)</f>
        <v>0</v>
      </c>
      <c r="K310" s="183" t="s">
        <v>1</v>
      </c>
      <c r="L310" s="39"/>
      <c r="M310" s="188" t="s">
        <v>1</v>
      </c>
      <c r="N310" s="189" t="s">
        <v>42</v>
      </c>
      <c r="O310" s="71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2" t="s">
        <v>142</v>
      </c>
      <c r="AT310" s="192" t="s">
        <v>138</v>
      </c>
      <c r="AU310" s="192" t="s">
        <v>84</v>
      </c>
      <c r="AY310" s="17" t="s">
        <v>135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7" t="s">
        <v>82</v>
      </c>
      <c r="BK310" s="193">
        <f>ROUND(I310*H310,2)</f>
        <v>0</v>
      </c>
      <c r="BL310" s="17" t="s">
        <v>142</v>
      </c>
      <c r="BM310" s="192" t="s">
        <v>598</v>
      </c>
    </row>
    <row r="311" spans="1:65" s="2" customFormat="1" ht="16.5" customHeight="1">
      <c r="A311" s="34"/>
      <c r="B311" s="35"/>
      <c r="C311" s="181" t="s">
        <v>599</v>
      </c>
      <c r="D311" s="181" t="s">
        <v>138</v>
      </c>
      <c r="E311" s="182" t="s">
        <v>600</v>
      </c>
      <c r="F311" s="183" t="s">
        <v>601</v>
      </c>
      <c r="G311" s="184" t="s">
        <v>493</v>
      </c>
      <c r="H311" s="185">
        <v>1</v>
      </c>
      <c r="I311" s="186"/>
      <c r="J311" s="187">
        <f>ROUND(I311*H311,2)</f>
        <v>0</v>
      </c>
      <c r="K311" s="183" t="s">
        <v>1</v>
      </c>
      <c r="L311" s="39"/>
      <c r="M311" s="188" t="s">
        <v>1</v>
      </c>
      <c r="N311" s="189" t="s">
        <v>42</v>
      </c>
      <c r="O311" s="71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2" t="s">
        <v>142</v>
      </c>
      <c r="AT311" s="192" t="s">
        <v>138</v>
      </c>
      <c r="AU311" s="192" t="s">
        <v>84</v>
      </c>
      <c r="AY311" s="17" t="s">
        <v>135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7" t="s">
        <v>82</v>
      </c>
      <c r="BK311" s="193">
        <f>ROUND(I311*H311,2)</f>
        <v>0</v>
      </c>
      <c r="BL311" s="17" t="s">
        <v>142</v>
      </c>
      <c r="BM311" s="192" t="s">
        <v>602</v>
      </c>
    </row>
    <row r="312" spans="1:65" s="2" customFormat="1" ht="16.5" customHeight="1">
      <c r="A312" s="34"/>
      <c r="B312" s="35"/>
      <c r="C312" s="181" t="s">
        <v>603</v>
      </c>
      <c r="D312" s="181" t="s">
        <v>138</v>
      </c>
      <c r="E312" s="182" t="s">
        <v>604</v>
      </c>
      <c r="F312" s="183" t="s">
        <v>605</v>
      </c>
      <c r="G312" s="184" t="s">
        <v>493</v>
      </c>
      <c r="H312" s="185">
        <v>1</v>
      </c>
      <c r="I312" s="186"/>
      <c r="J312" s="187">
        <f>ROUND(I312*H312,2)</f>
        <v>0</v>
      </c>
      <c r="K312" s="183" t="s">
        <v>1</v>
      </c>
      <c r="L312" s="39"/>
      <c r="M312" s="188" t="s">
        <v>1</v>
      </c>
      <c r="N312" s="189" t="s">
        <v>42</v>
      </c>
      <c r="O312" s="71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2" t="s">
        <v>142</v>
      </c>
      <c r="AT312" s="192" t="s">
        <v>138</v>
      </c>
      <c r="AU312" s="192" t="s">
        <v>84</v>
      </c>
      <c r="AY312" s="17" t="s">
        <v>135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7" t="s">
        <v>82</v>
      </c>
      <c r="BK312" s="193">
        <f>ROUND(I312*H312,2)</f>
        <v>0</v>
      </c>
      <c r="BL312" s="17" t="s">
        <v>142</v>
      </c>
      <c r="BM312" s="192" t="s">
        <v>606</v>
      </c>
    </row>
    <row r="313" spans="1:65" s="2" customFormat="1" ht="33" customHeight="1">
      <c r="A313" s="34"/>
      <c r="B313" s="35"/>
      <c r="C313" s="181" t="s">
        <v>607</v>
      </c>
      <c r="D313" s="181" t="s">
        <v>138</v>
      </c>
      <c r="E313" s="182" t="s">
        <v>608</v>
      </c>
      <c r="F313" s="183" t="s">
        <v>609</v>
      </c>
      <c r="G313" s="184" t="s">
        <v>493</v>
      </c>
      <c r="H313" s="185">
        <v>1</v>
      </c>
      <c r="I313" s="186"/>
      <c r="J313" s="187">
        <f>ROUND(I313*H313,2)</f>
        <v>0</v>
      </c>
      <c r="K313" s="183" t="s">
        <v>1</v>
      </c>
      <c r="L313" s="39"/>
      <c r="M313" s="188" t="s">
        <v>1</v>
      </c>
      <c r="N313" s="189" t="s">
        <v>42</v>
      </c>
      <c r="O313" s="71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2" t="s">
        <v>142</v>
      </c>
      <c r="AT313" s="192" t="s">
        <v>138</v>
      </c>
      <c r="AU313" s="192" t="s">
        <v>84</v>
      </c>
      <c r="AY313" s="17" t="s">
        <v>135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7" t="s">
        <v>82</v>
      </c>
      <c r="BK313" s="193">
        <f>ROUND(I313*H313,2)</f>
        <v>0</v>
      </c>
      <c r="BL313" s="17" t="s">
        <v>142</v>
      </c>
      <c r="BM313" s="192" t="s">
        <v>610</v>
      </c>
    </row>
    <row r="314" spans="1:65" s="2" customFormat="1" ht="37.9" customHeight="1">
      <c r="A314" s="34"/>
      <c r="B314" s="35"/>
      <c r="C314" s="181" t="s">
        <v>611</v>
      </c>
      <c r="D314" s="181" t="s">
        <v>138</v>
      </c>
      <c r="E314" s="182" t="s">
        <v>612</v>
      </c>
      <c r="F314" s="183" t="s">
        <v>613</v>
      </c>
      <c r="G314" s="184" t="s">
        <v>493</v>
      </c>
      <c r="H314" s="185">
        <v>1</v>
      </c>
      <c r="I314" s="186"/>
      <c r="J314" s="187">
        <f>ROUND(I314*H314,2)</f>
        <v>0</v>
      </c>
      <c r="K314" s="183" t="s">
        <v>1</v>
      </c>
      <c r="L314" s="39"/>
      <c r="M314" s="188" t="s">
        <v>1</v>
      </c>
      <c r="N314" s="189" t="s">
        <v>42</v>
      </c>
      <c r="O314" s="71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2" t="s">
        <v>142</v>
      </c>
      <c r="AT314" s="192" t="s">
        <v>138</v>
      </c>
      <c r="AU314" s="192" t="s">
        <v>84</v>
      </c>
      <c r="AY314" s="17" t="s">
        <v>135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7" t="s">
        <v>82</v>
      </c>
      <c r="BK314" s="193">
        <f>ROUND(I314*H314,2)</f>
        <v>0</v>
      </c>
      <c r="BL314" s="17" t="s">
        <v>142</v>
      </c>
      <c r="BM314" s="192" t="s">
        <v>614</v>
      </c>
    </row>
    <row r="315" spans="1:65" s="12" customFormat="1" ht="22.9" customHeight="1">
      <c r="B315" s="165"/>
      <c r="C315" s="166"/>
      <c r="D315" s="167" t="s">
        <v>76</v>
      </c>
      <c r="E315" s="179" t="s">
        <v>615</v>
      </c>
      <c r="F315" s="179" t="s">
        <v>616</v>
      </c>
      <c r="G315" s="166"/>
      <c r="H315" s="166"/>
      <c r="I315" s="169"/>
      <c r="J315" s="180">
        <f>BK315</f>
        <v>0</v>
      </c>
      <c r="K315" s="166"/>
      <c r="L315" s="171"/>
      <c r="M315" s="172"/>
      <c r="N315" s="173"/>
      <c r="O315" s="173"/>
      <c r="P315" s="174">
        <f>SUM(P316:P330)</f>
        <v>0</v>
      </c>
      <c r="Q315" s="173"/>
      <c r="R315" s="174">
        <f>SUM(R316:R330)</f>
        <v>0.44737158000000005</v>
      </c>
      <c r="S315" s="173"/>
      <c r="T315" s="175">
        <f>SUM(T316:T330)</f>
        <v>0</v>
      </c>
      <c r="AR315" s="176" t="s">
        <v>84</v>
      </c>
      <c r="AT315" s="177" t="s">
        <v>76</v>
      </c>
      <c r="AU315" s="177" t="s">
        <v>82</v>
      </c>
      <c r="AY315" s="176" t="s">
        <v>135</v>
      </c>
      <c r="BK315" s="178">
        <f>SUM(BK316:BK330)</f>
        <v>0</v>
      </c>
    </row>
    <row r="316" spans="1:65" s="2" customFormat="1" ht="24.2" customHeight="1">
      <c r="A316" s="34"/>
      <c r="B316" s="35"/>
      <c r="C316" s="181" t="s">
        <v>617</v>
      </c>
      <c r="D316" s="181" t="s">
        <v>138</v>
      </c>
      <c r="E316" s="182" t="s">
        <v>618</v>
      </c>
      <c r="F316" s="183" t="s">
        <v>619</v>
      </c>
      <c r="G316" s="184" t="s">
        <v>185</v>
      </c>
      <c r="H316" s="185">
        <v>1.137</v>
      </c>
      <c r="I316" s="186"/>
      <c r="J316" s="187">
        <f>ROUND(I316*H316,2)</f>
        <v>0</v>
      </c>
      <c r="K316" s="183" t="s">
        <v>1</v>
      </c>
      <c r="L316" s="39"/>
      <c r="M316" s="188" t="s">
        <v>1</v>
      </c>
      <c r="N316" s="189" t="s">
        <v>42</v>
      </c>
      <c r="O316" s="71"/>
      <c r="P316" s="190">
        <f>O316*H316</f>
        <v>0</v>
      </c>
      <c r="Q316" s="190">
        <v>1.2199999999999999E-3</v>
      </c>
      <c r="R316" s="190">
        <f>Q316*H316</f>
        <v>1.38714E-3</v>
      </c>
      <c r="S316" s="190">
        <v>0</v>
      </c>
      <c r="T316" s="19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2" t="s">
        <v>230</v>
      </c>
      <c r="AT316" s="192" t="s">
        <v>138</v>
      </c>
      <c r="AU316" s="192" t="s">
        <v>84</v>
      </c>
      <c r="AY316" s="17" t="s">
        <v>135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7" t="s">
        <v>82</v>
      </c>
      <c r="BK316" s="193">
        <f>ROUND(I316*H316,2)</f>
        <v>0</v>
      </c>
      <c r="BL316" s="17" t="s">
        <v>230</v>
      </c>
      <c r="BM316" s="192" t="s">
        <v>620</v>
      </c>
    </row>
    <row r="317" spans="1:65" s="13" customFormat="1" ht="11.25">
      <c r="B317" s="194"/>
      <c r="C317" s="195"/>
      <c r="D317" s="196" t="s">
        <v>144</v>
      </c>
      <c r="E317" s="197" t="s">
        <v>1</v>
      </c>
      <c r="F317" s="198" t="s">
        <v>621</v>
      </c>
      <c r="G317" s="195"/>
      <c r="H317" s="197" t="s">
        <v>1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144</v>
      </c>
      <c r="AU317" s="204" t="s">
        <v>84</v>
      </c>
      <c r="AV317" s="13" t="s">
        <v>82</v>
      </c>
      <c r="AW317" s="13" t="s">
        <v>32</v>
      </c>
      <c r="AX317" s="13" t="s">
        <v>77</v>
      </c>
      <c r="AY317" s="204" t="s">
        <v>135</v>
      </c>
    </row>
    <row r="318" spans="1:65" s="14" customFormat="1" ht="11.25">
      <c r="B318" s="205"/>
      <c r="C318" s="206"/>
      <c r="D318" s="196" t="s">
        <v>144</v>
      </c>
      <c r="E318" s="207" t="s">
        <v>1</v>
      </c>
      <c r="F318" s="208" t="s">
        <v>622</v>
      </c>
      <c r="G318" s="206"/>
      <c r="H318" s="209">
        <v>0.85499999999999998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144</v>
      </c>
      <c r="AU318" s="215" t="s">
        <v>84</v>
      </c>
      <c r="AV318" s="14" t="s">
        <v>84</v>
      </c>
      <c r="AW318" s="14" t="s">
        <v>32</v>
      </c>
      <c r="AX318" s="14" t="s">
        <v>77</v>
      </c>
      <c r="AY318" s="215" t="s">
        <v>135</v>
      </c>
    </row>
    <row r="319" spans="1:65" s="13" customFormat="1" ht="11.25">
      <c r="B319" s="194"/>
      <c r="C319" s="195"/>
      <c r="D319" s="196" t="s">
        <v>144</v>
      </c>
      <c r="E319" s="197" t="s">
        <v>1</v>
      </c>
      <c r="F319" s="198" t="s">
        <v>623</v>
      </c>
      <c r="G319" s="195"/>
      <c r="H319" s="197" t="s">
        <v>1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144</v>
      </c>
      <c r="AU319" s="204" t="s">
        <v>84</v>
      </c>
      <c r="AV319" s="13" t="s">
        <v>82</v>
      </c>
      <c r="AW319" s="13" t="s">
        <v>32</v>
      </c>
      <c r="AX319" s="13" t="s">
        <v>77</v>
      </c>
      <c r="AY319" s="204" t="s">
        <v>135</v>
      </c>
    </row>
    <row r="320" spans="1:65" s="14" customFormat="1" ht="11.25">
      <c r="B320" s="205"/>
      <c r="C320" s="206"/>
      <c r="D320" s="196" t="s">
        <v>144</v>
      </c>
      <c r="E320" s="207" t="s">
        <v>1</v>
      </c>
      <c r="F320" s="208" t="s">
        <v>624</v>
      </c>
      <c r="G320" s="206"/>
      <c r="H320" s="209">
        <v>0.28199999999999997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144</v>
      </c>
      <c r="AU320" s="215" t="s">
        <v>84</v>
      </c>
      <c r="AV320" s="14" t="s">
        <v>84</v>
      </c>
      <c r="AW320" s="14" t="s">
        <v>32</v>
      </c>
      <c r="AX320" s="14" t="s">
        <v>77</v>
      </c>
      <c r="AY320" s="215" t="s">
        <v>135</v>
      </c>
    </row>
    <row r="321" spans="1:65" s="15" customFormat="1" ht="11.25">
      <c r="B321" s="216"/>
      <c r="C321" s="217"/>
      <c r="D321" s="196" t="s">
        <v>144</v>
      </c>
      <c r="E321" s="218" t="s">
        <v>1</v>
      </c>
      <c r="F321" s="219" t="s">
        <v>168</v>
      </c>
      <c r="G321" s="217"/>
      <c r="H321" s="220">
        <v>1.137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144</v>
      </c>
      <c r="AU321" s="226" t="s">
        <v>84</v>
      </c>
      <c r="AV321" s="15" t="s">
        <v>142</v>
      </c>
      <c r="AW321" s="15" t="s">
        <v>32</v>
      </c>
      <c r="AX321" s="15" t="s">
        <v>82</v>
      </c>
      <c r="AY321" s="226" t="s">
        <v>135</v>
      </c>
    </row>
    <row r="322" spans="1:65" s="2" customFormat="1" ht="24.2" customHeight="1">
      <c r="A322" s="34"/>
      <c r="B322" s="35"/>
      <c r="C322" s="181" t="s">
        <v>625</v>
      </c>
      <c r="D322" s="181" t="s">
        <v>138</v>
      </c>
      <c r="E322" s="182" t="s">
        <v>626</v>
      </c>
      <c r="F322" s="183" t="s">
        <v>627</v>
      </c>
      <c r="G322" s="184" t="s">
        <v>148</v>
      </c>
      <c r="H322" s="185">
        <v>27.324000000000002</v>
      </c>
      <c r="I322" s="186"/>
      <c r="J322" s="187">
        <f>ROUND(I322*H322,2)</f>
        <v>0</v>
      </c>
      <c r="K322" s="183" t="s">
        <v>1</v>
      </c>
      <c r="L322" s="39"/>
      <c r="M322" s="188" t="s">
        <v>1</v>
      </c>
      <c r="N322" s="189" t="s">
        <v>42</v>
      </c>
      <c r="O322" s="71"/>
      <c r="P322" s="190">
        <f>O322*H322</f>
        <v>0</v>
      </c>
      <c r="Q322" s="190">
        <v>1.1310000000000001E-2</v>
      </c>
      <c r="R322" s="190">
        <f>Q322*H322</f>
        <v>0.30903444000000002</v>
      </c>
      <c r="S322" s="190">
        <v>0</v>
      </c>
      <c r="T322" s="19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2" t="s">
        <v>230</v>
      </c>
      <c r="AT322" s="192" t="s">
        <v>138</v>
      </c>
      <c r="AU322" s="192" t="s">
        <v>84</v>
      </c>
      <c r="AY322" s="17" t="s">
        <v>135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82</v>
      </c>
      <c r="BK322" s="193">
        <f>ROUND(I322*H322,2)</f>
        <v>0</v>
      </c>
      <c r="BL322" s="17" t="s">
        <v>230</v>
      </c>
      <c r="BM322" s="192" t="s">
        <v>628</v>
      </c>
    </row>
    <row r="323" spans="1:65" s="13" customFormat="1" ht="11.25">
      <c r="B323" s="194"/>
      <c r="C323" s="195"/>
      <c r="D323" s="196" t="s">
        <v>144</v>
      </c>
      <c r="E323" s="197" t="s">
        <v>1</v>
      </c>
      <c r="F323" s="198" t="s">
        <v>197</v>
      </c>
      <c r="G323" s="195"/>
      <c r="H323" s="197" t="s">
        <v>1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144</v>
      </c>
      <c r="AU323" s="204" t="s">
        <v>84</v>
      </c>
      <c r="AV323" s="13" t="s">
        <v>82</v>
      </c>
      <c r="AW323" s="13" t="s">
        <v>32</v>
      </c>
      <c r="AX323" s="13" t="s">
        <v>77</v>
      </c>
      <c r="AY323" s="204" t="s">
        <v>135</v>
      </c>
    </row>
    <row r="324" spans="1:65" s="14" customFormat="1" ht="11.25">
      <c r="B324" s="205"/>
      <c r="C324" s="206"/>
      <c r="D324" s="196" t="s">
        <v>144</v>
      </c>
      <c r="E324" s="207" t="s">
        <v>1</v>
      </c>
      <c r="F324" s="208" t="s">
        <v>629</v>
      </c>
      <c r="G324" s="206"/>
      <c r="H324" s="209">
        <v>27.324000000000002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144</v>
      </c>
      <c r="AU324" s="215" t="s">
        <v>84</v>
      </c>
      <c r="AV324" s="14" t="s">
        <v>84</v>
      </c>
      <c r="AW324" s="14" t="s">
        <v>32</v>
      </c>
      <c r="AX324" s="14" t="s">
        <v>82</v>
      </c>
      <c r="AY324" s="215" t="s">
        <v>135</v>
      </c>
    </row>
    <row r="325" spans="1:65" s="2" customFormat="1" ht="24.2" customHeight="1">
      <c r="A325" s="34"/>
      <c r="B325" s="35"/>
      <c r="C325" s="181" t="s">
        <v>630</v>
      </c>
      <c r="D325" s="181" t="s">
        <v>138</v>
      </c>
      <c r="E325" s="182" t="s">
        <v>631</v>
      </c>
      <c r="F325" s="183" t="s">
        <v>632</v>
      </c>
      <c r="G325" s="184" t="s">
        <v>153</v>
      </c>
      <c r="H325" s="185">
        <v>35.299999999999997</v>
      </c>
      <c r="I325" s="186"/>
      <c r="J325" s="187">
        <f>ROUND(I325*H325,2)</f>
        <v>0</v>
      </c>
      <c r="K325" s="183" t="s">
        <v>1</v>
      </c>
      <c r="L325" s="39"/>
      <c r="M325" s="188" t="s">
        <v>1</v>
      </c>
      <c r="N325" s="189" t="s">
        <v>42</v>
      </c>
      <c r="O325" s="71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2" t="s">
        <v>230</v>
      </c>
      <c r="AT325" s="192" t="s">
        <v>138</v>
      </c>
      <c r="AU325" s="192" t="s">
        <v>84</v>
      </c>
      <c r="AY325" s="17" t="s">
        <v>135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7" t="s">
        <v>82</v>
      </c>
      <c r="BK325" s="193">
        <f>ROUND(I325*H325,2)</f>
        <v>0</v>
      </c>
      <c r="BL325" s="17" t="s">
        <v>230</v>
      </c>
      <c r="BM325" s="192" t="s">
        <v>633</v>
      </c>
    </row>
    <row r="326" spans="1:65" s="13" customFormat="1" ht="11.25">
      <c r="B326" s="194"/>
      <c r="C326" s="195"/>
      <c r="D326" s="196" t="s">
        <v>144</v>
      </c>
      <c r="E326" s="197" t="s">
        <v>1</v>
      </c>
      <c r="F326" s="198" t="s">
        <v>197</v>
      </c>
      <c r="G326" s="195"/>
      <c r="H326" s="197" t="s">
        <v>1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144</v>
      </c>
      <c r="AU326" s="204" t="s">
        <v>84</v>
      </c>
      <c r="AV326" s="13" t="s">
        <v>82</v>
      </c>
      <c r="AW326" s="13" t="s">
        <v>32</v>
      </c>
      <c r="AX326" s="13" t="s">
        <v>77</v>
      </c>
      <c r="AY326" s="204" t="s">
        <v>135</v>
      </c>
    </row>
    <row r="327" spans="1:65" s="14" customFormat="1" ht="11.25">
      <c r="B327" s="205"/>
      <c r="C327" s="206"/>
      <c r="D327" s="196" t="s">
        <v>144</v>
      </c>
      <c r="E327" s="207" t="s">
        <v>1</v>
      </c>
      <c r="F327" s="208" t="s">
        <v>634</v>
      </c>
      <c r="G327" s="206"/>
      <c r="H327" s="209">
        <v>35.299999999999997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144</v>
      </c>
      <c r="AU327" s="215" t="s">
        <v>84</v>
      </c>
      <c r="AV327" s="14" t="s">
        <v>84</v>
      </c>
      <c r="AW327" s="14" t="s">
        <v>32</v>
      </c>
      <c r="AX327" s="14" t="s">
        <v>82</v>
      </c>
      <c r="AY327" s="215" t="s">
        <v>135</v>
      </c>
    </row>
    <row r="328" spans="1:65" s="2" customFormat="1" ht="21.75" customHeight="1">
      <c r="A328" s="34"/>
      <c r="B328" s="35"/>
      <c r="C328" s="227" t="s">
        <v>635</v>
      </c>
      <c r="D328" s="227" t="s">
        <v>204</v>
      </c>
      <c r="E328" s="228" t="s">
        <v>636</v>
      </c>
      <c r="F328" s="229" t="s">
        <v>637</v>
      </c>
      <c r="G328" s="230" t="s">
        <v>185</v>
      </c>
      <c r="H328" s="231">
        <v>0.249</v>
      </c>
      <c r="I328" s="232"/>
      <c r="J328" s="233">
        <f>ROUND(I328*H328,2)</f>
        <v>0</v>
      </c>
      <c r="K328" s="229" t="s">
        <v>1</v>
      </c>
      <c r="L328" s="234"/>
      <c r="M328" s="235" t="s">
        <v>1</v>
      </c>
      <c r="N328" s="236" t="s">
        <v>42</v>
      </c>
      <c r="O328" s="71"/>
      <c r="P328" s="190">
        <f>O328*H328</f>
        <v>0</v>
      </c>
      <c r="Q328" s="190">
        <v>0.55000000000000004</v>
      </c>
      <c r="R328" s="190">
        <f>Q328*H328</f>
        <v>0.13695000000000002</v>
      </c>
      <c r="S328" s="190">
        <v>0</v>
      </c>
      <c r="T328" s="19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2" t="s">
        <v>296</v>
      </c>
      <c r="AT328" s="192" t="s">
        <v>204</v>
      </c>
      <c r="AU328" s="192" t="s">
        <v>84</v>
      </c>
      <c r="AY328" s="17" t="s">
        <v>135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7" t="s">
        <v>82</v>
      </c>
      <c r="BK328" s="193">
        <f>ROUND(I328*H328,2)</f>
        <v>0</v>
      </c>
      <c r="BL328" s="17" t="s">
        <v>230</v>
      </c>
      <c r="BM328" s="192" t="s">
        <v>638</v>
      </c>
    </row>
    <row r="329" spans="1:65" s="14" customFormat="1" ht="11.25">
      <c r="B329" s="205"/>
      <c r="C329" s="206"/>
      <c r="D329" s="196" t="s">
        <v>144</v>
      </c>
      <c r="E329" s="207" t="s">
        <v>1</v>
      </c>
      <c r="F329" s="208" t="s">
        <v>639</v>
      </c>
      <c r="G329" s="206"/>
      <c r="H329" s="209">
        <v>0.249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144</v>
      </c>
      <c r="AU329" s="215" t="s">
        <v>84</v>
      </c>
      <c r="AV329" s="14" t="s">
        <v>84</v>
      </c>
      <c r="AW329" s="14" t="s">
        <v>32</v>
      </c>
      <c r="AX329" s="14" t="s">
        <v>82</v>
      </c>
      <c r="AY329" s="215" t="s">
        <v>135</v>
      </c>
    </row>
    <row r="330" spans="1:65" s="2" customFormat="1" ht="24.2" customHeight="1">
      <c r="A330" s="34"/>
      <c r="B330" s="35"/>
      <c r="C330" s="181" t="s">
        <v>640</v>
      </c>
      <c r="D330" s="181" t="s">
        <v>138</v>
      </c>
      <c r="E330" s="182" t="s">
        <v>641</v>
      </c>
      <c r="F330" s="183" t="s">
        <v>642</v>
      </c>
      <c r="G330" s="184" t="s">
        <v>255</v>
      </c>
      <c r="H330" s="185">
        <v>0.44700000000000001</v>
      </c>
      <c r="I330" s="186"/>
      <c r="J330" s="187">
        <f>ROUND(I330*H330,2)</f>
        <v>0</v>
      </c>
      <c r="K330" s="183" t="s">
        <v>1</v>
      </c>
      <c r="L330" s="39"/>
      <c r="M330" s="188" t="s">
        <v>1</v>
      </c>
      <c r="N330" s="189" t="s">
        <v>42</v>
      </c>
      <c r="O330" s="71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2" t="s">
        <v>230</v>
      </c>
      <c r="AT330" s="192" t="s">
        <v>138</v>
      </c>
      <c r="AU330" s="192" t="s">
        <v>84</v>
      </c>
      <c r="AY330" s="17" t="s">
        <v>135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7" t="s">
        <v>82</v>
      </c>
      <c r="BK330" s="193">
        <f>ROUND(I330*H330,2)</f>
        <v>0</v>
      </c>
      <c r="BL330" s="17" t="s">
        <v>230</v>
      </c>
      <c r="BM330" s="192" t="s">
        <v>643</v>
      </c>
    </row>
    <row r="331" spans="1:65" s="12" customFormat="1" ht="22.9" customHeight="1">
      <c r="B331" s="165"/>
      <c r="C331" s="166"/>
      <c r="D331" s="167" t="s">
        <v>76</v>
      </c>
      <c r="E331" s="179" t="s">
        <v>644</v>
      </c>
      <c r="F331" s="179" t="s">
        <v>645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SUM(P332:P342)</f>
        <v>0</v>
      </c>
      <c r="Q331" s="173"/>
      <c r="R331" s="174">
        <f>SUM(R332:R342)</f>
        <v>0.42124249999999996</v>
      </c>
      <c r="S331" s="173"/>
      <c r="T331" s="175">
        <f>SUM(T332:T342)</f>
        <v>0</v>
      </c>
      <c r="AR331" s="176" t="s">
        <v>84</v>
      </c>
      <c r="AT331" s="177" t="s">
        <v>76</v>
      </c>
      <c r="AU331" s="177" t="s">
        <v>82</v>
      </c>
      <c r="AY331" s="176" t="s">
        <v>135</v>
      </c>
      <c r="BK331" s="178">
        <f>SUM(BK332:BK342)</f>
        <v>0</v>
      </c>
    </row>
    <row r="332" spans="1:65" s="2" customFormat="1" ht="33" customHeight="1">
      <c r="A332" s="34"/>
      <c r="B332" s="35"/>
      <c r="C332" s="181" t="s">
        <v>646</v>
      </c>
      <c r="D332" s="181" t="s">
        <v>138</v>
      </c>
      <c r="E332" s="182" t="s">
        <v>647</v>
      </c>
      <c r="F332" s="183" t="s">
        <v>648</v>
      </c>
      <c r="G332" s="184" t="s">
        <v>148</v>
      </c>
      <c r="H332" s="185">
        <v>18</v>
      </c>
      <c r="I332" s="186"/>
      <c r="J332" s="187">
        <f>ROUND(I332*H332,2)</f>
        <v>0</v>
      </c>
      <c r="K332" s="183" t="s">
        <v>1</v>
      </c>
      <c r="L332" s="39"/>
      <c r="M332" s="188" t="s">
        <v>1</v>
      </c>
      <c r="N332" s="189" t="s">
        <v>42</v>
      </c>
      <c r="O332" s="71"/>
      <c r="P332" s="190">
        <f>O332*H332</f>
        <v>0</v>
      </c>
      <c r="Q332" s="190">
        <v>1.17E-3</v>
      </c>
      <c r="R332" s="190">
        <f>Q332*H332</f>
        <v>2.1060000000000002E-2</v>
      </c>
      <c r="S332" s="190">
        <v>0</v>
      </c>
      <c r="T332" s="19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2" t="s">
        <v>230</v>
      </c>
      <c r="AT332" s="192" t="s">
        <v>138</v>
      </c>
      <c r="AU332" s="192" t="s">
        <v>84</v>
      </c>
      <c r="AY332" s="17" t="s">
        <v>135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7" t="s">
        <v>82</v>
      </c>
      <c r="BK332" s="193">
        <f>ROUND(I332*H332,2)</f>
        <v>0</v>
      </c>
      <c r="BL332" s="17" t="s">
        <v>230</v>
      </c>
      <c r="BM332" s="192" t="s">
        <v>649</v>
      </c>
    </row>
    <row r="333" spans="1:65" s="13" customFormat="1" ht="11.25">
      <c r="B333" s="194"/>
      <c r="C333" s="195"/>
      <c r="D333" s="196" t="s">
        <v>144</v>
      </c>
      <c r="E333" s="197" t="s">
        <v>1</v>
      </c>
      <c r="F333" s="198" t="s">
        <v>228</v>
      </c>
      <c r="G333" s="195"/>
      <c r="H333" s="197" t="s">
        <v>1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144</v>
      </c>
      <c r="AU333" s="204" t="s">
        <v>84</v>
      </c>
      <c r="AV333" s="13" t="s">
        <v>82</v>
      </c>
      <c r="AW333" s="13" t="s">
        <v>32</v>
      </c>
      <c r="AX333" s="13" t="s">
        <v>77</v>
      </c>
      <c r="AY333" s="204" t="s">
        <v>135</v>
      </c>
    </row>
    <row r="334" spans="1:65" s="14" customFormat="1" ht="11.25">
      <c r="B334" s="205"/>
      <c r="C334" s="206"/>
      <c r="D334" s="196" t="s">
        <v>144</v>
      </c>
      <c r="E334" s="207" t="s">
        <v>1</v>
      </c>
      <c r="F334" s="208" t="s">
        <v>229</v>
      </c>
      <c r="G334" s="206"/>
      <c r="H334" s="209">
        <v>18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144</v>
      </c>
      <c r="AU334" s="215" t="s">
        <v>84</v>
      </c>
      <c r="AV334" s="14" t="s">
        <v>84</v>
      </c>
      <c r="AW334" s="14" t="s">
        <v>32</v>
      </c>
      <c r="AX334" s="14" t="s">
        <v>82</v>
      </c>
      <c r="AY334" s="215" t="s">
        <v>135</v>
      </c>
    </row>
    <row r="335" spans="1:65" s="2" customFormat="1" ht="24.2" customHeight="1">
      <c r="A335" s="34"/>
      <c r="B335" s="35"/>
      <c r="C335" s="227" t="s">
        <v>650</v>
      </c>
      <c r="D335" s="227" t="s">
        <v>204</v>
      </c>
      <c r="E335" s="228" t="s">
        <v>651</v>
      </c>
      <c r="F335" s="229" t="s">
        <v>652</v>
      </c>
      <c r="G335" s="230" t="s">
        <v>148</v>
      </c>
      <c r="H335" s="231">
        <v>18.899999999999999</v>
      </c>
      <c r="I335" s="232"/>
      <c r="J335" s="233">
        <f>ROUND(I335*H335,2)</f>
        <v>0</v>
      </c>
      <c r="K335" s="229" t="s">
        <v>1</v>
      </c>
      <c r="L335" s="234"/>
      <c r="M335" s="235" t="s">
        <v>1</v>
      </c>
      <c r="N335" s="236" t="s">
        <v>42</v>
      </c>
      <c r="O335" s="71"/>
      <c r="P335" s="190">
        <f>O335*H335</f>
        <v>0</v>
      </c>
      <c r="Q335" s="190">
        <v>4.0000000000000001E-3</v>
      </c>
      <c r="R335" s="190">
        <f>Q335*H335</f>
        <v>7.5600000000000001E-2</v>
      </c>
      <c r="S335" s="190">
        <v>0</v>
      </c>
      <c r="T335" s="19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2" t="s">
        <v>296</v>
      </c>
      <c r="AT335" s="192" t="s">
        <v>204</v>
      </c>
      <c r="AU335" s="192" t="s">
        <v>84</v>
      </c>
      <c r="AY335" s="17" t="s">
        <v>135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7" t="s">
        <v>82</v>
      </c>
      <c r="BK335" s="193">
        <f>ROUND(I335*H335,2)</f>
        <v>0</v>
      </c>
      <c r="BL335" s="17" t="s">
        <v>230</v>
      </c>
      <c r="BM335" s="192" t="s">
        <v>653</v>
      </c>
    </row>
    <row r="336" spans="1:65" s="14" customFormat="1" ht="11.25">
      <c r="B336" s="205"/>
      <c r="C336" s="206"/>
      <c r="D336" s="196" t="s">
        <v>144</v>
      </c>
      <c r="E336" s="207" t="s">
        <v>1</v>
      </c>
      <c r="F336" s="208" t="s">
        <v>654</v>
      </c>
      <c r="G336" s="206"/>
      <c r="H336" s="209">
        <v>18.899999999999999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144</v>
      </c>
      <c r="AU336" s="215" t="s">
        <v>84</v>
      </c>
      <c r="AV336" s="14" t="s">
        <v>84</v>
      </c>
      <c r="AW336" s="14" t="s">
        <v>32</v>
      </c>
      <c r="AX336" s="14" t="s">
        <v>82</v>
      </c>
      <c r="AY336" s="215" t="s">
        <v>135</v>
      </c>
    </row>
    <row r="337" spans="1:65" s="2" customFormat="1" ht="37.9" customHeight="1">
      <c r="A337" s="34"/>
      <c r="B337" s="35"/>
      <c r="C337" s="181" t="s">
        <v>655</v>
      </c>
      <c r="D337" s="181" t="s">
        <v>138</v>
      </c>
      <c r="E337" s="182" t="s">
        <v>656</v>
      </c>
      <c r="F337" s="183" t="s">
        <v>657</v>
      </c>
      <c r="G337" s="184" t="s">
        <v>148</v>
      </c>
      <c r="H337" s="185">
        <v>121</v>
      </c>
      <c r="I337" s="186"/>
      <c r="J337" s="187">
        <f>ROUND(I337*H337,2)</f>
        <v>0</v>
      </c>
      <c r="K337" s="183" t="s">
        <v>1</v>
      </c>
      <c r="L337" s="39"/>
      <c r="M337" s="188" t="s">
        <v>1</v>
      </c>
      <c r="N337" s="189" t="s">
        <v>42</v>
      </c>
      <c r="O337" s="71"/>
      <c r="P337" s="190">
        <f>O337*H337</f>
        <v>0</v>
      </c>
      <c r="Q337" s="190">
        <v>9.5E-4</v>
      </c>
      <c r="R337" s="190">
        <f>Q337*H337</f>
        <v>0.11495</v>
      </c>
      <c r="S337" s="190">
        <v>0</v>
      </c>
      <c r="T337" s="19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2" t="s">
        <v>230</v>
      </c>
      <c r="AT337" s="192" t="s">
        <v>138</v>
      </c>
      <c r="AU337" s="192" t="s">
        <v>84</v>
      </c>
      <c r="AY337" s="17" t="s">
        <v>135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7" t="s">
        <v>82</v>
      </c>
      <c r="BK337" s="193">
        <f>ROUND(I337*H337,2)</f>
        <v>0</v>
      </c>
      <c r="BL337" s="17" t="s">
        <v>230</v>
      </c>
      <c r="BM337" s="192" t="s">
        <v>658</v>
      </c>
    </row>
    <row r="338" spans="1:65" s="13" customFormat="1" ht="11.25">
      <c r="B338" s="194"/>
      <c r="C338" s="195"/>
      <c r="D338" s="196" t="s">
        <v>144</v>
      </c>
      <c r="E338" s="197" t="s">
        <v>1</v>
      </c>
      <c r="F338" s="198" t="s">
        <v>166</v>
      </c>
      <c r="G338" s="195"/>
      <c r="H338" s="197" t="s">
        <v>1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144</v>
      </c>
      <c r="AU338" s="204" t="s">
        <v>84</v>
      </c>
      <c r="AV338" s="13" t="s">
        <v>82</v>
      </c>
      <c r="AW338" s="13" t="s">
        <v>32</v>
      </c>
      <c r="AX338" s="13" t="s">
        <v>77</v>
      </c>
      <c r="AY338" s="204" t="s">
        <v>135</v>
      </c>
    </row>
    <row r="339" spans="1:65" s="14" customFormat="1" ht="11.25">
      <c r="B339" s="205"/>
      <c r="C339" s="206"/>
      <c r="D339" s="196" t="s">
        <v>144</v>
      </c>
      <c r="E339" s="207" t="s">
        <v>1</v>
      </c>
      <c r="F339" s="208" t="s">
        <v>659</v>
      </c>
      <c r="G339" s="206"/>
      <c r="H339" s="209">
        <v>121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144</v>
      </c>
      <c r="AU339" s="215" t="s">
        <v>84</v>
      </c>
      <c r="AV339" s="14" t="s">
        <v>84</v>
      </c>
      <c r="AW339" s="14" t="s">
        <v>32</v>
      </c>
      <c r="AX339" s="14" t="s">
        <v>82</v>
      </c>
      <c r="AY339" s="215" t="s">
        <v>135</v>
      </c>
    </row>
    <row r="340" spans="1:65" s="2" customFormat="1" ht="24.2" customHeight="1">
      <c r="A340" s="34"/>
      <c r="B340" s="35"/>
      <c r="C340" s="227" t="s">
        <v>660</v>
      </c>
      <c r="D340" s="227" t="s">
        <v>204</v>
      </c>
      <c r="E340" s="228" t="s">
        <v>661</v>
      </c>
      <c r="F340" s="229" t="s">
        <v>662</v>
      </c>
      <c r="G340" s="230" t="s">
        <v>148</v>
      </c>
      <c r="H340" s="231">
        <v>127.05</v>
      </c>
      <c r="I340" s="232"/>
      <c r="J340" s="233">
        <f>ROUND(I340*H340,2)</f>
        <v>0</v>
      </c>
      <c r="K340" s="229" t="s">
        <v>1</v>
      </c>
      <c r="L340" s="234"/>
      <c r="M340" s="235" t="s">
        <v>1</v>
      </c>
      <c r="N340" s="236" t="s">
        <v>42</v>
      </c>
      <c r="O340" s="71"/>
      <c r="P340" s="190">
        <f>O340*H340</f>
        <v>0</v>
      </c>
      <c r="Q340" s="190">
        <v>1.65E-3</v>
      </c>
      <c r="R340" s="190">
        <f>Q340*H340</f>
        <v>0.2096325</v>
      </c>
      <c r="S340" s="190">
        <v>0</v>
      </c>
      <c r="T340" s="19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2" t="s">
        <v>296</v>
      </c>
      <c r="AT340" s="192" t="s">
        <v>204</v>
      </c>
      <c r="AU340" s="192" t="s">
        <v>84</v>
      </c>
      <c r="AY340" s="17" t="s">
        <v>135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7" t="s">
        <v>82</v>
      </c>
      <c r="BK340" s="193">
        <f>ROUND(I340*H340,2)</f>
        <v>0</v>
      </c>
      <c r="BL340" s="17" t="s">
        <v>230</v>
      </c>
      <c r="BM340" s="192" t="s">
        <v>663</v>
      </c>
    </row>
    <row r="341" spans="1:65" s="14" customFormat="1" ht="11.25">
      <c r="B341" s="205"/>
      <c r="C341" s="206"/>
      <c r="D341" s="196" t="s">
        <v>144</v>
      </c>
      <c r="E341" s="207" t="s">
        <v>1</v>
      </c>
      <c r="F341" s="208" t="s">
        <v>664</v>
      </c>
      <c r="G341" s="206"/>
      <c r="H341" s="209">
        <v>127.05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144</v>
      </c>
      <c r="AU341" s="215" t="s">
        <v>84</v>
      </c>
      <c r="AV341" s="14" t="s">
        <v>84</v>
      </c>
      <c r="AW341" s="14" t="s">
        <v>32</v>
      </c>
      <c r="AX341" s="14" t="s">
        <v>82</v>
      </c>
      <c r="AY341" s="215" t="s">
        <v>135</v>
      </c>
    </row>
    <row r="342" spans="1:65" s="2" customFormat="1" ht="24.2" customHeight="1">
      <c r="A342" s="34"/>
      <c r="B342" s="35"/>
      <c r="C342" s="181" t="s">
        <v>665</v>
      </c>
      <c r="D342" s="181" t="s">
        <v>138</v>
      </c>
      <c r="E342" s="182" t="s">
        <v>666</v>
      </c>
      <c r="F342" s="183" t="s">
        <v>667</v>
      </c>
      <c r="G342" s="184" t="s">
        <v>255</v>
      </c>
      <c r="H342" s="185">
        <v>0.42099999999999999</v>
      </c>
      <c r="I342" s="186"/>
      <c r="J342" s="187">
        <f>ROUND(I342*H342,2)</f>
        <v>0</v>
      </c>
      <c r="K342" s="183" t="s">
        <v>1</v>
      </c>
      <c r="L342" s="39"/>
      <c r="M342" s="188" t="s">
        <v>1</v>
      </c>
      <c r="N342" s="189" t="s">
        <v>42</v>
      </c>
      <c r="O342" s="71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2" t="s">
        <v>230</v>
      </c>
      <c r="AT342" s="192" t="s">
        <v>138</v>
      </c>
      <c r="AU342" s="192" t="s">
        <v>84</v>
      </c>
      <c r="AY342" s="17" t="s">
        <v>135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7" t="s">
        <v>82</v>
      </c>
      <c r="BK342" s="193">
        <f>ROUND(I342*H342,2)</f>
        <v>0</v>
      </c>
      <c r="BL342" s="17" t="s">
        <v>230</v>
      </c>
      <c r="BM342" s="192" t="s">
        <v>668</v>
      </c>
    </row>
    <row r="343" spans="1:65" s="12" customFormat="1" ht="22.9" customHeight="1">
      <c r="B343" s="165"/>
      <c r="C343" s="166"/>
      <c r="D343" s="167" t="s">
        <v>76</v>
      </c>
      <c r="E343" s="179" t="s">
        <v>669</v>
      </c>
      <c r="F343" s="179" t="s">
        <v>670</v>
      </c>
      <c r="G343" s="166"/>
      <c r="H343" s="166"/>
      <c r="I343" s="169"/>
      <c r="J343" s="180">
        <f>BK343</f>
        <v>0</v>
      </c>
      <c r="K343" s="166"/>
      <c r="L343" s="171"/>
      <c r="M343" s="172"/>
      <c r="N343" s="173"/>
      <c r="O343" s="173"/>
      <c r="P343" s="174">
        <f>SUM(P344:P362)</f>
        <v>0</v>
      </c>
      <c r="Q343" s="173"/>
      <c r="R343" s="174">
        <f>SUM(R344:R362)</f>
        <v>0.20766400000000002</v>
      </c>
      <c r="S343" s="173"/>
      <c r="T343" s="175">
        <f>SUM(T344:T362)</f>
        <v>7.2000000000000008E-2</v>
      </c>
      <c r="AR343" s="176" t="s">
        <v>84</v>
      </c>
      <c r="AT343" s="177" t="s">
        <v>76</v>
      </c>
      <c r="AU343" s="177" t="s">
        <v>82</v>
      </c>
      <c r="AY343" s="176" t="s">
        <v>135</v>
      </c>
      <c r="BK343" s="178">
        <f>SUM(BK344:BK362)</f>
        <v>0</v>
      </c>
    </row>
    <row r="344" spans="1:65" s="2" customFormat="1" ht="24.2" customHeight="1">
      <c r="A344" s="34"/>
      <c r="B344" s="35"/>
      <c r="C344" s="181" t="s">
        <v>671</v>
      </c>
      <c r="D344" s="181" t="s">
        <v>138</v>
      </c>
      <c r="E344" s="182" t="s">
        <v>672</v>
      </c>
      <c r="F344" s="183" t="s">
        <v>673</v>
      </c>
      <c r="G344" s="184" t="s">
        <v>148</v>
      </c>
      <c r="H344" s="185">
        <v>6.49</v>
      </c>
      <c r="I344" s="186"/>
      <c r="J344" s="187">
        <f>ROUND(I344*H344,2)</f>
        <v>0</v>
      </c>
      <c r="K344" s="183" t="s">
        <v>1</v>
      </c>
      <c r="L344" s="39"/>
      <c r="M344" s="188" t="s">
        <v>1</v>
      </c>
      <c r="N344" s="189" t="s">
        <v>42</v>
      </c>
      <c r="O344" s="71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2" t="s">
        <v>230</v>
      </c>
      <c r="AT344" s="192" t="s">
        <v>138</v>
      </c>
      <c r="AU344" s="192" t="s">
        <v>84</v>
      </c>
      <c r="AY344" s="17" t="s">
        <v>135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7" t="s">
        <v>82</v>
      </c>
      <c r="BK344" s="193">
        <f>ROUND(I344*H344,2)</f>
        <v>0</v>
      </c>
      <c r="BL344" s="17" t="s">
        <v>230</v>
      </c>
      <c r="BM344" s="192" t="s">
        <v>674</v>
      </c>
    </row>
    <row r="345" spans="1:65" s="13" customFormat="1" ht="11.25">
      <c r="B345" s="194"/>
      <c r="C345" s="195"/>
      <c r="D345" s="196" t="s">
        <v>144</v>
      </c>
      <c r="E345" s="197" t="s">
        <v>1</v>
      </c>
      <c r="F345" s="198" t="s">
        <v>145</v>
      </c>
      <c r="G345" s="195"/>
      <c r="H345" s="197" t="s">
        <v>1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144</v>
      </c>
      <c r="AU345" s="204" t="s">
        <v>84</v>
      </c>
      <c r="AV345" s="13" t="s">
        <v>82</v>
      </c>
      <c r="AW345" s="13" t="s">
        <v>32</v>
      </c>
      <c r="AX345" s="13" t="s">
        <v>77</v>
      </c>
      <c r="AY345" s="204" t="s">
        <v>135</v>
      </c>
    </row>
    <row r="346" spans="1:65" s="14" customFormat="1" ht="11.25">
      <c r="B346" s="205"/>
      <c r="C346" s="206"/>
      <c r="D346" s="196" t="s">
        <v>144</v>
      </c>
      <c r="E346" s="207" t="s">
        <v>1</v>
      </c>
      <c r="F346" s="208" t="s">
        <v>675</v>
      </c>
      <c r="G346" s="206"/>
      <c r="H346" s="209">
        <v>6.49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144</v>
      </c>
      <c r="AU346" s="215" t="s">
        <v>84</v>
      </c>
      <c r="AV346" s="14" t="s">
        <v>84</v>
      </c>
      <c r="AW346" s="14" t="s">
        <v>32</v>
      </c>
      <c r="AX346" s="14" t="s">
        <v>82</v>
      </c>
      <c r="AY346" s="215" t="s">
        <v>135</v>
      </c>
    </row>
    <row r="347" spans="1:65" s="2" customFormat="1" ht="24.2" customHeight="1">
      <c r="A347" s="34"/>
      <c r="B347" s="35"/>
      <c r="C347" s="181" t="s">
        <v>676</v>
      </c>
      <c r="D347" s="181" t="s">
        <v>138</v>
      </c>
      <c r="E347" s="182" t="s">
        <v>677</v>
      </c>
      <c r="F347" s="183" t="s">
        <v>678</v>
      </c>
      <c r="G347" s="184" t="s">
        <v>141</v>
      </c>
      <c r="H347" s="185">
        <v>2</v>
      </c>
      <c r="I347" s="186"/>
      <c r="J347" s="187">
        <f>ROUND(I347*H347,2)</f>
        <v>0</v>
      </c>
      <c r="K347" s="183" t="s">
        <v>1</v>
      </c>
      <c r="L347" s="39"/>
      <c r="M347" s="188" t="s">
        <v>1</v>
      </c>
      <c r="N347" s="189" t="s">
        <v>42</v>
      </c>
      <c r="O347" s="71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2" t="s">
        <v>230</v>
      </c>
      <c r="AT347" s="192" t="s">
        <v>138</v>
      </c>
      <c r="AU347" s="192" t="s">
        <v>84</v>
      </c>
      <c r="AY347" s="17" t="s">
        <v>135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7" t="s">
        <v>82</v>
      </c>
      <c r="BK347" s="193">
        <f>ROUND(I347*H347,2)</f>
        <v>0</v>
      </c>
      <c r="BL347" s="17" t="s">
        <v>230</v>
      </c>
      <c r="BM347" s="192" t="s">
        <v>679</v>
      </c>
    </row>
    <row r="348" spans="1:65" s="13" customFormat="1" ht="11.25">
      <c r="B348" s="194"/>
      <c r="C348" s="195"/>
      <c r="D348" s="196" t="s">
        <v>144</v>
      </c>
      <c r="E348" s="197" t="s">
        <v>1</v>
      </c>
      <c r="F348" s="198" t="s">
        <v>166</v>
      </c>
      <c r="G348" s="195"/>
      <c r="H348" s="197" t="s">
        <v>1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144</v>
      </c>
      <c r="AU348" s="204" t="s">
        <v>84</v>
      </c>
      <c r="AV348" s="13" t="s">
        <v>82</v>
      </c>
      <c r="AW348" s="13" t="s">
        <v>32</v>
      </c>
      <c r="AX348" s="13" t="s">
        <v>77</v>
      </c>
      <c r="AY348" s="204" t="s">
        <v>135</v>
      </c>
    </row>
    <row r="349" spans="1:65" s="14" customFormat="1" ht="11.25">
      <c r="B349" s="205"/>
      <c r="C349" s="206"/>
      <c r="D349" s="196" t="s">
        <v>144</v>
      </c>
      <c r="E349" s="207" t="s">
        <v>1</v>
      </c>
      <c r="F349" s="208" t="s">
        <v>84</v>
      </c>
      <c r="G349" s="206"/>
      <c r="H349" s="209">
        <v>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144</v>
      </c>
      <c r="AU349" s="215" t="s">
        <v>84</v>
      </c>
      <c r="AV349" s="14" t="s">
        <v>84</v>
      </c>
      <c r="AW349" s="14" t="s">
        <v>32</v>
      </c>
      <c r="AX349" s="14" t="s">
        <v>82</v>
      </c>
      <c r="AY349" s="215" t="s">
        <v>135</v>
      </c>
    </row>
    <row r="350" spans="1:65" s="2" customFormat="1" ht="24.2" customHeight="1">
      <c r="A350" s="34"/>
      <c r="B350" s="35"/>
      <c r="C350" s="227" t="s">
        <v>680</v>
      </c>
      <c r="D350" s="227" t="s">
        <v>204</v>
      </c>
      <c r="E350" s="228" t="s">
        <v>681</v>
      </c>
      <c r="F350" s="229" t="s">
        <v>682</v>
      </c>
      <c r="G350" s="230" t="s">
        <v>141</v>
      </c>
      <c r="H350" s="231">
        <v>2</v>
      </c>
      <c r="I350" s="232"/>
      <c r="J350" s="233">
        <f>ROUND(I350*H350,2)</f>
        <v>0</v>
      </c>
      <c r="K350" s="229" t="s">
        <v>1</v>
      </c>
      <c r="L350" s="234"/>
      <c r="M350" s="235" t="s">
        <v>1</v>
      </c>
      <c r="N350" s="236" t="s">
        <v>42</v>
      </c>
      <c r="O350" s="71"/>
      <c r="P350" s="190">
        <f>O350*H350</f>
        <v>0</v>
      </c>
      <c r="Q350" s="190">
        <v>2.0500000000000001E-2</v>
      </c>
      <c r="R350" s="190">
        <f>Q350*H350</f>
        <v>4.1000000000000002E-2</v>
      </c>
      <c r="S350" s="190">
        <v>0</v>
      </c>
      <c r="T350" s="19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2" t="s">
        <v>296</v>
      </c>
      <c r="AT350" s="192" t="s">
        <v>204</v>
      </c>
      <c r="AU350" s="192" t="s">
        <v>84</v>
      </c>
      <c r="AY350" s="17" t="s">
        <v>135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7" t="s">
        <v>82</v>
      </c>
      <c r="BK350" s="193">
        <f>ROUND(I350*H350,2)</f>
        <v>0</v>
      </c>
      <c r="BL350" s="17" t="s">
        <v>230</v>
      </c>
      <c r="BM350" s="192" t="s">
        <v>683</v>
      </c>
    </row>
    <row r="351" spans="1:65" s="2" customFormat="1" ht="24.2" customHeight="1">
      <c r="A351" s="34"/>
      <c r="B351" s="35"/>
      <c r="C351" s="181" t="s">
        <v>684</v>
      </c>
      <c r="D351" s="181" t="s">
        <v>138</v>
      </c>
      <c r="E351" s="182" t="s">
        <v>685</v>
      </c>
      <c r="F351" s="183" t="s">
        <v>686</v>
      </c>
      <c r="G351" s="184" t="s">
        <v>141</v>
      </c>
      <c r="H351" s="185">
        <v>1</v>
      </c>
      <c r="I351" s="186"/>
      <c r="J351" s="187">
        <f>ROUND(I351*H351,2)</f>
        <v>0</v>
      </c>
      <c r="K351" s="183" t="s">
        <v>1</v>
      </c>
      <c r="L351" s="39"/>
      <c r="M351" s="188" t="s">
        <v>1</v>
      </c>
      <c r="N351" s="189" t="s">
        <v>42</v>
      </c>
      <c r="O351" s="71"/>
      <c r="P351" s="190">
        <f>O351*H351</f>
        <v>0</v>
      </c>
      <c r="Q351" s="190">
        <v>8.8000000000000003E-4</v>
      </c>
      <c r="R351" s="190">
        <f>Q351*H351</f>
        <v>8.8000000000000003E-4</v>
      </c>
      <c r="S351" s="190">
        <v>0</v>
      </c>
      <c r="T351" s="19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2" t="s">
        <v>230</v>
      </c>
      <c r="AT351" s="192" t="s">
        <v>138</v>
      </c>
      <c r="AU351" s="192" t="s">
        <v>84</v>
      </c>
      <c r="AY351" s="17" t="s">
        <v>135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7" t="s">
        <v>82</v>
      </c>
      <c r="BK351" s="193">
        <f>ROUND(I351*H351,2)</f>
        <v>0</v>
      </c>
      <c r="BL351" s="17" t="s">
        <v>230</v>
      </c>
      <c r="BM351" s="192" t="s">
        <v>687</v>
      </c>
    </row>
    <row r="352" spans="1:65" s="13" customFormat="1" ht="11.25">
      <c r="B352" s="194"/>
      <c r="C352" s="195"/>
      <c r="D352" s="196" t="s">
        <v>144</v>
      </c>
      <c r="E352" s="197" t="s">
        <v>1</v>
      </c>
      <c r="F352" s="198" t="s">
        <v>145</v>
      </c>
      <c r="G352" s="195"/>
      <c r="H352" s="197" t="s">
        <v>1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144</v>
      </c>
      <c r="AU352" s="204" t="s">
        <v>84</v>
      </c>
      <c r="AV352" s="13" t="s">
        <v>82</v>
      </c>
      <c r="AW352" s="13" t="s">
        <v>32</v>
      </c>
      <c r="AX352" s="13" t="s">
        <v>77</v>
      </c>
      <c r="AY352" s="204" t="s">
        <v>135</v>
      </c>
    </row>
    <row r="353" spans="1:65" s="14" customFormat="1" ht="11.25">
      <c r="B353" s="205"/>
      <c r="C353" s="206"/>
      <c r="D353" s="196" t="s">
        <v>144</v>
      </c>
      <c r="E353" s="207" t="s">
        <v>1</v>
      </c>
      <c r="F353" s="208" t="s">
        <v>82</v>
      </c>
      <c r="G353" s="206"/>
      <c r="H353" s="209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144</v>
      </c>
      <c r="AU353" s="215" t="s">
        <v>84</v>
      </c>
      <c r="AV353" s="14" t="s">
        <v>84</v>
      </c>
      <c r="AW353" s="14" t="s">
        <v>32</v>
      </c>
      <c r="AX353" s="14" t="s">
        <v>82</v>
      </c>
      <c r="AY353" s="215" t="s">
        <v>135</v>
      </c>
    </row>
    <row r="354" spans="1:65" s="2" customFormat="1" ht="24.2" customHeight="1">
      <c r="A354" s="34"/>
      <c r="B354" s="35"/>
      <c r="C354" s="227" t="s">
        <v>688</v>
      </c>
      <c r="D354" s="227" t="s">
        <v>204</v>
      </c>
      <c r="E354" s="228" t="s">
        <v>689</v>
      </c>
      <c r="F354" s="229" t="s">
        <v>690</v>
      </c>
      <c r="G354" s="230" t="s">
        <v>148</v>
      </c>
      <c r="H354" s="231">
        <v>4.8</v>
      </c>
      <c r="I354" s="232"/>
      <c r="J354" s="233">
        <f>ROUND(I354*H354,2)</f>
        <v>0</v>
      </c>
      <c r="K354" s="229" t="s">
        <v>1</v>
      </c>
      <c r="L354" s="234"/>
      <c r="M354" s="235" t="s">
        <v>1</v>
      </c>
      <c r="N354" s="236" t="s">
        <v>42</v>
      </c>
      <c r="O354" s="71"/>
      <c r="P354" s="190">
        <f>O354*H354</f>
        <v>0</v>
      </c>
      <c r="Q354" s="190">
        <v>3.388E-2</v>
      </c>
      <c r="R354" s="190">
        <f>Q354*H354</f>
        <v>0.16262399999999999</v>
      </c>
      <c r="S354" s="190">
        <v>0</v>
      </c>
      <c r="T354" s="19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2" t="s">
        <v>296</v>
      </c>
      <c r="AT354" s="192" t="s">
        <v>204</v>
      </c>
      <c r="AU354" s="192" t="s">
        <v>84</v>
      </c>
      <c r="AY354" s="17" t="s">
        <v>135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7" t="s">
        <v>82</v>
      </c>
      <c r="BK354" s="193">
        <f>ROUND(I354*H354,2)</f>
        <v>0</v>
      </c>
      <c r="BL354" s="17" t="s">
        <v>230</v>
      </c>
      <c r="BM354" s="192" t="s">
        <v>691</v>
      </c>
    </row>
    <row r="355" spans="1:65" s="13" customFormat="1" ht="11.25">
      <c r="B355" s="194"/>
      <c r="C355" s="195"/>
      <c r="D355" s="196" t="s">
        <v>144</v>
      </c>
      <c r="E355" s="197" t="s">
        <v>1</v>
      </c>
      <c r="F355" s="198" t="s">
        <v>145</v>
      </c>
      <c r="G355" s="195"/>
      <c r="H355" s="197" t="s">
        <v>1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144</v>
      </c>
      <c r="AU355" s="204" t="s">
        <v>84</v>
      </c>
      <c r="AV355" s="13" t="s">
        <v>82</v>
      </c>
      <c r="AW355" s="13" t="s">
        <v>32</v>
      </c>
      <c r="AX355" s="13" t="s">
        <v>77</v>
      </c>
      <c r="AY355" s="204" t="s">
        <v>135</v>
      </c>
    </row>
    <row r="356" spans="1:65" s="14" customFormat="1" ht="11.25">
      <c r="B356" s="205"/>
      <c r="C356" s="206"/>
      <c r="D356" s="196" t="s">
        <v>144</v>
      </c>
      <c r="E356" s="207" t="s">
        <v>1</v>
      </c>
      <c r="F356" s="208" t="s">
        <v>692</v>
      </c>
      <c r="G356" s="206"/>
      <c r="H356" s="209">
        <v>4.8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144</v>
      </c>
      <c r="AU356" s="215" t="s">
        <v>84</v>
      </c>
      <c r="AV356" s="14" t="s">
        <v>84</v>
      </c>
      <c r="AW356" s="14" t="s">
        <v>32</v>
      </c>
      <c r="AX356" s="14" t="s">
        <v>82</v>
      </c>
      <c r="AY356" s="215" t="s">
        <v>135</v>
      </c>
    </row>
    <row r="357" spans="1:65" s="2" customFormat="1" ht="16.5" customHeight="1">
      <c r="A357" s="34"/>
      <c r="B357" s="35"/>
      <c r="C357" s="181" t="s">
        <v>693</v>
      </c>
      <c r="D357" s="181" t="s">
        <v>138</v>
      </c>
      <c r="E357" s="182" t="s">
        <v>694</v>
      </c>
      <c r="F357" s="183" t="s">
        <v>695</v>
      </c>
      <c r="G357" s="184" t="s">
        <v>141</v>
      </c>
      <c r="H357" s="185">
        <v>2</v>
      </c>
      <c r="I357" s="186"/>
      <c r="J357" s="187">
        <f t="shared" ref="J357:J362" si="20">ROUND(I357*H357,2)</f>
        <v>0</v>
      </c>
      <c r="K357" s="183" t="s">
        <v>1</v>
      </c>
      <c r="L357" s="39"/>
      <c r="M357" s="188" t="s">
        <v>1</v>
      </c>
      <c r="N357" s="189" t="s">
        <v>42</v>
      </c>
      <c r="O357" s="71"/>
      <c r="P357" s="190">
        <f t="shared" ref="P357:P362" si="21">O357*H357</f>
        <v>0</v>
      </c>
      <c r="Q357" s="190">
        <v>0</v>
      </c>
      <c r="R357" s="190">
        <f t="shared" ref="R357:R362" si="22">Q357*H357</f>
        <v>0</v>
      </c>
      <c r="S357" s="190">
        <v>0</v>
      </c>
      <c r="T357" s="191">
        <f t="shared" ref="T357:T362" si="2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2" t="s">
        <v>230</v>
      </c>
      <c r="AT357" s="192" t="s">
        <v>138</v>
      </c>
      <c r="AU357" s="192" t="s">
        <v>84</v>
      </c>
      <c r="AY357" s="17" t="s">
        <v>135</v>
      </c>
      <c r="BE357" s="193">
        <f t="shared" ref="BE357:BE362" si="24">IF(N357="základní",J357,0)</f>
        <v>0</v>
      </c>
      <c r="BF357" s="193">
        <f t="shared" ref="BF357:BF362" si="25">IF(N357="snížená",J357,0)</f>
        <v>0</v>
      </c>
      <c r="BG357" s="193">
        <f t="shared" ref="BG357:BG362" si="26">IF(N357="zákl. přenesená",J357,0)</f>
        <v>0</v>
      </c>
      <c r="BH357" s="193">
        <f t="shared" ref="BH357:BH362" si="27">IF(N357="sníž. přenesená",J357,0)</f>
        <v>0</v>
      </c>
      <c r="BI357" s="193">
        <f t="shared" ref="BI357:BI362" si="28">IF(N357="nulová",J357,0)</f>
        <v>0</v>
      </c>
      <c r="BJ357" s="17" t="s">
        <v>82</v>
      </c>
      <c r="BK357" s="193">
        <f t="shared" ref="BK357:BK362" si="29">ROUND(I357*H357,2)</f>
        <v>0</v>
      </c>
      <c r="BL357" s="17" t="s">
        <v>230</v>
      </c>
      <c r="BM357" s="192" t="s">
        <v>696</v>
      </c>
    </row>
    <row r="358" spans="1:65" s="2" customFormat="1" ht="16.5" customHeight="1">
      <c r="A358" s="34"/>
      <c r="B358" s="35"/>
      <c r="C358" s="227" t="s">
        <v>697</v>
      </c>
      <c r="D358" s="227" t="s">
        <v>204</v>
      </c>
      <c r="E358" s="228" t="s">
        <v>698</v>
      </c>
      <c r="F358" s="229" t="s">
        <v>699</v>
      </c>
      <c r="G358" s="230" t="s">
        <v>141</v>
      </c>
      <c r="H358" s="231">
        <v>2</v>
      </c>
      <c r="I358" s="232"/>
      <c r="J358" s="233">
        <f t="shared" si="20"/>
        <v>0</v>
      </c>
      <c r="K358" s="229" t="s">
        <v>1</v>
      </c>
      <c r="L358" s="234"/>
      <c r="M358" s="235" t="s">
        <v>1</v>
      </c>
      <c r="N358" s="236" t="s">
        <v>42</v>
      </c>
      <c r="O358" s="71"/>
      <c r="P358" s="190">
        <f t="shared" si="21"/>
        <v>0</v>
      </c>
      <c r="Q358" s="190">
        <v>3.8000000000000002E-4</v>
      </c>
      <c r="R358" s="190">
        <f t="shared" si="22"/>
        <v>7.6000000000000004E-4</v>
      </c>
      <c r="S358" s="190">
        <v>0</v>
      </c>
      <c r="T358" s="191">
        <f t="shared" si="2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2" t="s">
        <v>296</v>
      </c>
      <c r="AT358" s="192" t="s">
        <v>204</v>
      </c>
      <c r="AU358" s="192" t="s">
        <v>84</v>
      </c>
      <c r="AY358" s="17" t="s">
        <v>135</v>
      </c>
      <c r="BE358" s="193">
        <f t="shared" si="24"/>
        <v>0</v>
      </c>
      <c r="BF358" s="193">
        <f t="shared" si="25"/>
        <v>0</v>
      </c>
      <c r="BG358" s="193">
        <f t="shared" si="26"/>
        <v>0</v>
      </c>
      <c r="BH358" s="193">
        <f t="shared" si="27"/>
        <v>0</v>
      </c>
      <c r="BI358" s="193">
        <f t="shared" si="28"/>
        <v>0</v>
      </c>
      <c r="BJ358" s="17" t="s">
        <v>82</v>
      </c>
      <c r="BK358" s="193">
        <f t="shared" si="29"/>
        <v>0</v>
      </c>
      <c r="BL358" s="17" t="s">
        <v>230</v>
      </c>
      <c r="BM358" s="192" t="s">
        <v>700</v>
      </c>
    </row>
    <row r="359" spans="1:65" s="2" customFormat="1" ht="21.75" customHeight="1">
      <c r="A359" s="34"/>
      <c r="B359" s="35"/>
      <c r="C359" s="181" t="s">
        <v>659</v>
      </c>
      <c r="D359" s="181" t="s">
        <v>138</v>
      </c>
      <c r="E359" s="182" t="s">
        <v>701</v>
      </c>
      <c r="F359" s="183" t="s">
        <v>702</v>
      </c>
      <c r="G359" s="184" t="s">
        <v>141</v>
      </c>
      <c r="H359" s="185">
        <v>2</v>
      </c>
      <c r="I359" s="186"/>
      <c r="J359" s="187">
        <f t="shared" si="20"/>
        <v>0</v>
      </c>
      <c r="K359" s="183" t="s">
        <v>1</v>
      </c>
      <c r="L359" s="39"/>
      <c r="M359" s="188" t="s">
        <v>1</v>
      </c>
      <c r="N359" s="189" t="s">
        <v>42</v>
      </c>
      <c r="O359" s="71"/>
      <c r="P359" s="190">
        <f t="shared" si="21"/>
        <v>0</v>
      </c>
      <c r="Q359" s="190">
        <v>0</v>
      </c>
      <c r="R359" s="190">
        <f t="shared" si="22"/>
        <v>0</v>
      </c>
      <c r="S359" s="190">
        <v>0</v>
      </c>
      <c r="T359" s="191">
        <f t="shared" si="2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2" t="s">
        <v>230</v>
      </c>
      <c r="AT359" s="192" t="s">
        <v>138</v>
      </c>
      <c r="AU359" s="192" t="s">
        <v>84</v>
      </c>
      <c r="AY359" s="17" t="s">
        <v>135</v>
      </c>
      <c r="BE359" s="193">
        <f t="shared" si="24"/>
        <v>0</v>
      </c>
      <c r="BF359" s="193">
        <f t="shared" si="25"/>
        <v>0</v>
      </c>
      <c r="BG359" s="193">
        <f t="shared" si="26"/>
        <v>0</v>
      </c>
      <c r="BH359" s="193">
        <f t="shared" si="27"/>
        <v>0</v>
      </c>
      <c r="BI359" s="193">
        <f t="shared" si="28"/>
        <v>0</v>
      </c>
      <c r="BJ359" s="17" t="s">
        <v>82</v>
      </c>
      <c r="BK359" s="193">
        <f t="shared" si="29"/>
        <v>0</v>
      </c>
      <c r="BL359" s="17" t="s">
        <v>230</v>
      </c>
      <c r="BM359" s="192" t="s">
        <v>703</v>
      </c>
    </row>
    <row r="360" spans="1:65" s="2" customFormat="1" ht="24.2" customHeight="1">
      <c r="A360" s="34"/>
      <c r="B360" s="35"/>
      <c r="C360" s="227" t="s">
        <v>704</v>
      </c>
      <c r="D360" s="227" t="s">
        <v>204</v>
      </c>
      <c r="E360" s="228" t="s">
        <v>705</v>
      </c>
      <c r="F360" s="229" t="s">
        <v>706</v>
      </c>
      <c r="G360" s="230" t="s">
        <v>141</v>
      </c>
      <c r="H360" s="231">
        <v>2</v>
      </c>
      <c r="I360" s="232"/>
      <c r="J360" s="233">
        <f t="shared" si="20"/>
        <v>0</v>
      </c>
      <c r="K360" s="229" t="s">
        <v>1</v>
      </c>
      <c r="L360" s="234"/>
      <c r="M360" s="235" t="s">
        <v>1</v>
      </c>
      <c r="N360" s="236" t="s">
        <v>42</v>
      </c>
      <c r="O360" s="71"/>
      <c r="P360" s="190">
        <f t="shared" si="21"/>
        <v>0</v>
      </c>
      <c r="Q360" s="190">
        <v>1.1999999999999999E-3</v>
      </c>
      <c r="R360" s="190">
        <f t="shared" si="22"/>
        <v>2.3999999999999998E-3</v>
      </c>
      <c r="S360" s="190">
        <v>0</v>
      </c>
      <c r="T360" s="191">
        <f t="shared" si="2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2" t="s">
        <v>296</v>
      </c>
      <c r="AT360" s="192" t="s">
        <v>204</v>
      </c>
      <c r="AU360" s="192" t="s">
        <v>84</v>
      </c>
      <c r="AY360" s="17" t="s">
        <v>135</v>
      </c>
      <c r="BE360" s="193">
        <f t="shared" si="24"/>
        <v>0</v>
      </c>
      <c r="BF360" s="193">
        <f t="shared" si="25"/>
        <v>0</v>
      </c>
      <c r="BG360" s="193">
        <f t="shared" si="26"/>
        <v>0</v>
      </c>
      <c r="BH360" s="193">
        <f t="shared" si="27"/>
        <v>0</v>
      </c>
      <c r="BI360" s="193">
        <f t="shared" si="28"/>
        <v>0</v>
      </c>
      <c r="BJ360" s="17" t="s">
        <v>82</v>
      </c>
      <c r="BK360" s="193">
        <f t="shared" si="29"/>
        <v>0</v>
      </c>
      <c r="BL360" s="17" t="s">
        <v>230</v>
      </c>
      <c r="BM360" s="192" t="s">
        <v>707</v>
      </c>
    </row>
    <row r="361" spans="1:65" s="2" customFormat="1" ht="24.2" customHeight="1">
      <c r="A361" s="34"/>
      <c r="B361" s="35"/>
      <c r="C361" s="181" t="s">
        <v>708</v>
      </c>
      <c r="D361" s="181" t="s">
        <v>138</v>
      </c>
      <c r="E361" s="182" t="s">
        <v>709</v>
      </c>
      <c r="F361" s="183" t="s">
        <v>710</v>
      </c>
      <c r="G361" s="184" t="s">
        <v>141</v>
      </c>
      <c r="H361" s="185">
        <v>3</v>
      </c>
      <c r="I361" s="186"/>
      <c r="J361" s="187">
        <f t="shared" si="20"/>
        <v>0</v>
      </c>
      <c r="K361" s="183" t="s">
        <v>1</v>
      </c>
      <c r="L361" s="39"/>
      <c r="M361" s="188" t="s">
        <v>1</v>
      </c>
      <c r="N361" s="189" t="s">
        <v>42</v>
      </c>
      <c r="O361" s="71"/>
      <c r="P361" s="190">
        <f t="shared" si="21"/>
        <v>0</v>
      </c>
      <c r="Q361" s="190">
        <v>0</v>
      </c>
      <c r="R361" s="190">
        <f t="shared" si="22"/>
        <v>0</v>
      </c>
      <c r="S361" s="190">
        <v>2.4E-2</v>
      </c>
      <c r="T361" s="191">
        <f t="shared" si="23"/>
        <v>7.2000000000000008E-2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2" t="s">
        <v>230</v>
      </c>
      <c r="AT361" s="192" t="s">
        <v>138</v>
      </c>
      <c r="AU361" s="192" t="s">
        <v>84</v>
      </c>
      <c r="AY361" s="17" t="s">
        <v>135</v>
      </c>
      <c r="BE361" s="193">
        <f t="shared" si="24"/>
        <v>0</v>
      </c>
      <c r="BF361" s="193">
        <f t="shared" si="25"/>
        <v>0</v>
      </c>
      <c r="BG361" s="193">
        <f t="shared" si="26"/>
        <v>0</v>
      </c>
      <c r="BH361" s="193">
        <f t="shared" si="27"/>
        <v>0</v>
      </c>
      <c r="BI361" s="193">
        <f t="shared" si="28"/>
        <v>0</v>
      </c>
      <c r="BJ361" s="17" t="s">
        <v>82</v>
      </c>
      <c r="BK361" s="193">
        <f t="shared" si="29"/>
        <v>0</v>
      </c>
      <c r="BL361" s="17" t="s">
        <v>230</v>
      </c>
      <c r="BM361" s="192" t="s">
        <v>711</v>
      </c>
    </row>
    <row r="362" spans="1:65" s="2" customFormat="1" ht="24.2" customHeight="1">
      <c r="A362" s="34"/>
      <c r="B362" s="35"/>
      <c r="C362" s="181" t="s">
        <v>712</v>
      </c>
      <c r="D362" s="181" t="s">
        <v>138</v>
      </c>
      <c r="E362" s="182" t="s">
        <v>713</v>
      </c>
      <c r="F362" s="183" t="s">
        <v>714</v>
      </c>
      <c r="G362" s="184" t="s">
        <v>255</v>
      </c>
      <c r="H362" s="185">
        <v>0.20799999999999999</v>
      </c>
      <c r="I362" s="186"/>
      <c r="J362" s="187">
        <f t="shared" si="20"/>
        <v>0</v>
      </c>
      <c r="K362" s="183" t="s">
        <v>1</v>
      </c>
      <c r="L362" s="39"/>
      <c r="M362" s="188" t="s">
        <v>1</v>
      </c>
      <c r="N362" s="189" t="s">
        <v>42</v>
      </c>
      <c r="O362" s="71"/>
      <c r="P362" s="190">
        <f t="shared" si="21"/>
        <v>0</v>
      </c>
      <c r="Q362" s="190">
        <v>0</v>
      </c>
      <c r="R362" s="190">
        <f t="shared" si="22"/>
        <v>0</v>
      </c>
      <c r="S362" s="190">
        <v>0</v>
      </c>
      <c r="T362" s="191">
        <f t="shared" si="2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2" t="s">
        <v>230</v>
      </c>
      <c r="AT362" s="192" t="s">
        <v>138</v>
      </c>
      <c r="AU362" s="192" t="s">
        <v>84</v>
      </c>
      <c r="AY362" s="17" t="s">
        <v>135</v>
      </c>
      <c r="BE362" s="193">
        <f t="shared" si="24"/>
        <v>0</v>
      </c>
      <c r="BF362" s="193">
        <f t="shared" si="25"/>
        <v>0</v>
      </c>
      <c r="BG362" s="193">
        <f t="shared" si="26"/>
        <v>0</v>
      </c>
      <c r="BH362" s="193">
        <f t="shared" si="27"/>
        <v>0</v>
      </c>
      <c r="BI362" s="193">
        <f t="shared" si="28"/>
        <v>0</v>
      </c>
      <c r="BJ362" s="17" t="s">
        <v>82</v>
      </c>
      <c r="BK362" s="193">
        <f t="shared" si="29"/>
        <v>0</v>
      </c>
      <c r="BL362" s="17" t="s">
        <v>230</v>
      </c>
      <c r="BM362" s="192" t="s">
        <v>715</v>
      </c>
    </row>
    <row r="363" spans="1:65" s="12" customFormat="1" ht="22.9" customHeight="1">
      <c r="B363" s="165"/>
      <c r="C363" s="166"/>
      <c r="D363" s="167" t="s">
        <v>76</v>
      </c>
      <c r="E363" s="179" t="s">
        <v>716</v>
      </c>
      <c r="F363" s="179" t="s">
        <v>717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SUM(P364:P367)</f>
        <v>0</v>
      </c>
      <c r="Q363" s="173"/>
      <c r="R363" s="174">
        <f>SUM(R364:R367)</f>
        <v>1.2960000000000001E-3</v>
      </c>
      <c r="S363" s="173"/>
      <c r="T363" s="175">
        <f>SUM(T364:T367)</f>
        <v>0</v>
      </c>
      <c r="AR363" s="176" t="s">
        <v>84</v>
      </c>
      <c r="AT363" s="177" t="s">
        <v>76</v>
      </c>
      <c r="AU363" s="177" t="s">
        <v>82</v>
      </c>
      <c r="AY363" s="176" t="s">
        <v>135</v>
      </c>
      <c r="BK363" s="178">
        <f>SUM(BK364:BK367)</f>
        <v>0</v>
      </c>
    </row>
    <row r="364" spans="1:65" s="2" customFormat="1" ht="24.2" customHeight="1">
      <c r="A364" s="34"/>
      <c r="B364" s="35"/>
      <c r="C364" s="181" t="s">
        <v>718</v>
      </c>
      <c r="D364" s="181" t="s">
        <v>138</v>
      </c>
      <c r="E364" s="182" t="s">
        <v>719</v>
      </c>
      <c r="F364" s="183" t="s">
        <v>720</v>
      </c>
      <c r="G364" s="184" t="s">
        <v>153</v>
      </c>
      <c r="H364" s="185">
        <v>3.24</v>
      </c>
      <c r="I364" s="186"/>
      <c r="J364" s="187">
        <f>ROUND(I364*H364,2)</f>
        <v>0</v>
      </c>
      <c r="K364" s="183" t="s">
        <v>1</v>
      </c>
      <c r="L364" s="39"/>
      <c r="M364" s="188" t="s">
        <v>1</v>
      </c>
      <c r="N364" s="189" t="s">
        <v>42</v>
      </c>
      <c r="O364" s="71"/>
      <c r="P364" s="190">
        <f>O364*H364</f>
        <v>0</v>
      </c>
      <c r="Q364" s="190">
        <v>4.0000000000000002E-4</v>
      </c>
      <c r="R364" s="190">
        <f>Q364*H364</f>
        <v>1.2960000000000001E-3</v>
      </c>
      <c r="S364" s="190">
        <v>0</v>
      </c>
      <c r="T364" s="19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2" t="s">
        <v>230</v>
      </c>
      <c r="AT364" s="192" t="s">
        <v>138</v>
      </c>
      <c r="AU364" s="192" t="s">
        <v>84</v>
      </c>
      <c r="AY364" s="17" t="s">
        <v>135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7" t="s">
        <v>82</v>
      </c>
      <c r="BK364" s="193">
        <f>ROUND(I364*H364,2)</f>
        <v>0</v>
      </c>
      <c r="BL364" s="17" t="s">
        <v>230</v>
      </c>
      <c r="BM364" s="192" t="s">
        <v>721</v>
      </c>
    </row>
    <row r="365" spans="1:65" s="13" customFormat="1" ht="11.25">
      <c r="B365" s="194"/>
      <c r="C365" s="195"/>
      <c r="D365" s="196" t="s">
        <v>144</v>
      </c>
      <c r="E365" s="197" t="s">
        <v>1</v>
      </c>
      <c r="F365" s="198" t="s">
        <v>145</v>
      </c>
      <c r="G365" s="195"/>
      <c r="H365" s="197" t="s">
        <v>1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144</v>
      </c>
      <c r="AU365" s="204" t="s">
        <v>84</v>
      </c>
      <c r="AV365" s="13" t="s">
        <v>82</v>
      </c>
      <c r="AW365" s="13" t="s">
        <v>32</v>
      </c>
      <c r="AX365" s="13" t="s">
        <v>77</v>
      </c>
      <c r="AY365" s="204" t="s">
        <v>135</v>
      </c>
    </row>
    <row r="366" spans="1:65" s="14" customFormat="1" ht="11.25">
      <c r="B366" s="205"/>
      <c r="C366" s="206"/>
      <c r="D366" s="196" t="s">
        <v>144</v>
      </c>
      <c r="E366" s="207" t="s">
        <v>1</v>
      </c>
      <c r="F366" s="208" t="s">
        <v>722</v>
      </c>
      <c r="G366" s="206"/>
      <c r="H366" s="209">
        <v>3.24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144</v>
      </c>
      <c r="AU366" s="215" t="s">
        <v>84</v>
      </c>
      <c r="AV366" s="14" t="s">
        <v>84</v>
      </c>
      <c r="AW366" s="14" t="s">
        <v>32</v>
      </c>
      <c r="AX366" s="14" t="s">
        <v>82</v>
      </c>
      <c r="AY366" s="215" t="s">
        <v>135</v>
      </c>
    </row>
    <row r="367" spans="1:65" s="2" customFormat="1" ht="24.2" customHeight="1">
      <c r="A367" s="34"/>
      <c r="B367" s="35"/>
      <c r="C367" s="227" t="s">
        <v>723</v>
      </c>
      <c r="D367" s="227" t="s">
        <v>204</v>
      </c>
      <c r="E367" s="228" t="s">
        <v>724</v>
      </c>
      <c r="F367" s="229" t="s">
        <v>725</v>
      </c>
      <c r="G367" s="230" t="s">
        <v>153</v>
      </c>
      <c r="H367" s="231">
        <v>3.24</v>
      </c>
      <c r="I367" s="232"/>
      <c r="J367" s="233">
        <f>ROUND(I367*H367,2)</f>
        <v>0</v>
      </c>
      <c r="K367" s="229" t="s">
        <v>1</v>
      </c>
      <c r="L367" s="234"/>
      <c r="M367" s="235" t="s">
        <v>1</v>
      </c>
      <c r="N367" s="236" t="s">
        <v>42</v>
      </c>
      <c r="O367" s="71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2" t="s">
        <v>296</v>
      </c>
      <c r="AT367" s="192" t="s">
        <v>204</v>
      </c>
      <c r="AU367" s="192" t="s">
        <v>84</v>
      </c>
      <c r="AY367" s="17" t="s">
        <v>135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7" t="s">
        <v>82</v>
      </c>
      <c r="BK367" s="193">
        <f>ROUND(I367*H367,2)</f>
        <v>0</v>
      </c>
      <c r="BL367" s="17" t="s">
        <v>230</v>
      </c>
      <c r="BM367" s="192" t="s">
        <v>726</v>
      </c>
    </row>
    <row r="368" spans="1:65" s="12" customFormat="1" ht="22.9" customHeight="1">
      <c r="B368" s="165"/>
      <c r="C368" s="166"/>
      <c r="D368" s="167" t="s">
        <v>76</v>
      </c>
      <c r="E368" s="179" t="s">
        <v>727</v>
      </c>
      <c r="F368" s="179" t="s">
        <v>728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SUM(P369:P405)</f>
        <v>0</v>
      </c>
      <c r="Q368" s="173"/>
      <c r="R368" s="174">
        <f>SUM(R369:R405)</f>
        <v>1.2822296499999999</v>
      </c>
      <c r="S368" s="173"/>
      <c r="T368" s="175">
        <f>SUM(T369:T405)</f>
        <v>3.2935319999999999</v>
      </c>
      <c r="AR368" s="176" t="s">
        <v>84</v>
      </c>
      <c r="AT368" s="177" t="s">
        <v>76</v>
      </c>
      <c r="AU368" s="177" t="s">
        <v>82</v>
      </c>
      <c r="AY368" s="176" t="s">
        <v>135</v>
      </c>
      <c r="BK368" s="178">
        <f>SUM(BK369:BK405)</f>
        <v>0</v>
      </c>
    </row>
    <row r="369" spans="1:65" s="2" customFormat="1" ht="16.5" customHeight="1">
      <c r="A369" s="34"/>
      <c r="B369" s="35"/>
      <c r="C369" s="181" t="s">
        <v>729</v>
      </c>
      <c r="D369" s="181" t="s">
        <v>138</v>
      </c>
      <c r="E369" s="182" t="s">
        <v>730</v>
      </c>
      <c r="F369" s="183" t="s">
        <v>731</v>
      </c>
      <c r="G369" s="184" t="s">
        <v>148</v>
      </c>
      <c r="H369" s="185">
        <v>39.6</v>
      </c>
      <c r="I369" s="186"/>
      <c r="J369" s="187">
        <f>ROUND(I369*H369,2)</f>
        <v>0</v>
      </c>
      <c r="K369" s="183" t="s">
        <v>1</v>
      </c>
      <c r="L369" s="39"/>
      <c r="M369" s="188" t="s">
        <v>1</v>
      </c>
      <c r="N369" s="189" t="s">
        <v>42</v>
      </c>
      <c r="O369" s="71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2" t="s">
        <v>230</v>
      </c>
      <c r="AT369" s="192" t="s">
        <v>138</v>
      </c>
      <c r="AU369" s="192" t="s">
        <v>84</v>
      </c>
      <c r="AY369" s="17" t="s">
        <v>135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7" t="s">
        <v>82</v>
      </c>
      <c r="BK369" s="193">
        <f>ROUND(I369*H369,2)</f>
        <v>0</v>
      </c>
      <c r="BL369" s="17" t="s">
        <v>230</v>
      </c>
      <c r="BM369" s="192" t="s">
        <v>732</v>
      </c>
    </row>
    <row r="370" spans="1:65" s="13" customFormat="1" ht="11.25">
      <c r="B370" s="194"/>
      <c r="C370" s="195"/>
      <c r="D370" s="196" t="s">
        <v>144</v>
      </c>
      <c r="E370" s="197" t="s">
        <v>1</v>
      </c>
      <c r="F370" s="198" t="s">
        <v>228</v>
      </c>
      <c r="G370" s="195"/>
      <c r="H370" s="197" t="s">
        <v>1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144</v>
      </c>
      <c r="AU370" s="204" t="s">
        <v>84</v>
      </c>
      <c r="AV370" s="13" t="s">
        <v>82</v>
      </c>
      <c r="AW370" s="13" t="s">
        <v>32</v>
      </c>
      <c r="AX370" s="13" t="s">
        <v>77</v>
      </c>
      <c r="AY370" s="204" t="s">
        <v>135</v>
      </c>
    </row>
    <row r="371" spans="1:65" s="14" customFormat="1" ht="11.25">
      <c r="B371" s="205"/>
      <c r="C371" s="206"/>
      <c r="D371" s="196" t="s">
        <v>144</v>
      </c>
      <c r="E371" s="207" t="s">
        <v>1</v>
      </c>
      <c r="F371" s="208" t="s">
        <v>229</v>
      </c>
      <c r="G371" s="206"/>
      <c r="H371" s="209">
        <v>18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144</v>
      </c>
      <c r="AU371" s="215" t="s">
        <v>84</v>
      </c>
      <c r="AV371" s="14" t="s">
        <v>84</v>
      </c>
      <c r="AW371" s="14" t="s">
        <v>32</v>
      </c>
      <c r="AX371" s="14" t="s">
        <v>77</v>
      </c>
      <c r="AY371" s="215" t="s">
        <v>135</v>
      </c>
    </row>
    <row r="372" spans="1:65" s="13" customFormat="1" ht="11.25">
      <c r="B372" s="194"/>
      <c r="C372" s="195"/>
      <c r="D372" s="196" t="s">
        <v>144</v>
      </c>
      <c r="E372" s="197" t="s">
        <v>1</v>
      </c>
      <c r="F372" s="198" t="s">
        <v>145</v>
      </c>
      <c r="G372" s="195"/>
      <c r="H372" s="197" t="s">
        <v>1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144</v>
      </c>
      <c r="AU372" s="204" t="s">
        <v>84</v>
      </c>
      <c r="AV372" s="13" t="s">
        <v>82</v>
      </c>
      <c r="AW372" s="13" t="s">
        <v>32</v>
      </c>
      <c r="AX372" s="13" t="s">
        <v>77</v>
      </c>
      <c r="AY372" s="204" t="s">
        <v>135</v>
      </c>
    </row>
    <row r="373" spans="1:65" s="14" customFormat="1" ht="11.25">
      <c r="B373" s="205"/>
      <c r="C373" s="206"/>
      <c r="D373" s="196" t="s">
        <v>144</v>
      </c>
      <c r="E373" s="207" t="s">
        <v>1</v>
      </c>
      <c r="F373" s="208" t="s">
        <v>219</v>
      </c>
      <c r="G373" s="206"/>
      <c r="H373" s="209">
        <v>21.6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144</v>
      </c>
      <c r="AU373" s="215" t="s">
        <v>84</v>
      </c>
      <c r="AV373" s="14" t="s">
        <v>84</v>
      </c>
      <c r="AW373" s="14" t="s">
        <v>32</v>
      </c>
      <c r="AX373" s="14" t="s">
        <v>77</v>
      </c>
      <c r="AY373" s="215" t="s">
        <v>135</v>
      </c>
    </row>
    <row r="374" spans="1:65" s="15" customFormat="1" ht="11.25">
      <c r="B374" s="216"/>
      <c r="C374" s="217"/>
      <c r="D374" s="196" t="s">
        <v>144</v>
      </c>
      <c r="E374" s="218" t="s">
        <v>1</v>
      </c>
      <c r="F374" s="219" t="s">
        <v>168</v>
      </c>
      <c r="G374" s="217"/>
      <c r="H374" s="220">
        <v>39.6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144</v>
      </c>
      <c r="AU374" s="226" t="s">
        <v>84</v>
      </c>
      <c r="AV374" s="15" t="s">
        <v>142</v>
      </c>
      <c r="AW374" s="15" t="s">
        <v>32</v>
      </c>
      <c r="AX374" s="15" t="s">
        <v>82</v>
      </c>
      <c r="AY374" s="226" t="s">
        <v>135</v>
      </c>
    </row>
    <row r="375" spans="1:65" s="2" customFormat="1" ht="16.5" customHeight="1">
      <c r="A375" s="34"/>
      <c r="B375" s="35"/>
      <c r="C375" s="181" t="s">
        <v>733</v>
      </c>
      <c r="D375" s="181" t="s">
        <v>138</v>
      </c>
      <c r="E375" s="182" t="s">
        <v>734</v>
      </c>
      <c r="F375" s="183" t="s">
        <v>735</v>
      </c>
      <c r="G375" s="184" t="s">
        <v>148</v>
      </c>
      <c r="H375" s="185">
        <v>39.6</v>
      </c>
      <c r="I375" s="186"/>
      <c r="J375" s="187">
        <f>ROUND(I375*H375,2)</f>
        <v>0</v>
      </c>
      <c r="K375" s="183" t="s">
        <v>1</v>
      </c>
      <c r="L375" s="39"/>
      <c r="M375" s="188" t="s">
        <v>1</v>
      </c>
      <c r="N375" s="189" t="s">
        <v>42</v>
      </c>
      <c r="O375" s="71"/>
      <c r="P375" s="190">
        <f>O375*H375</f>
        <v>0</v>
      </c>
      <c r="Q375" s="190">
        <v>2.9999999999999997E-4</v>
      </c>
      <c r="R375" s="190">
        <f>Q375*H375</f>
        <v>1.188E-2</v>
      </c>
      <c r="S375" s="190">
        <v>0</v>
      </c>
      <c r="T375" s="19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2" t="s">
        <v>230</v>
      </c>
      <c r="AT375" s="192" t="s">
        <v>138</v>
      </c>
      <c r="AU375" s="192" t="s">
        <v>84</v>
      </c>
      <c r="AY375" s="17" t="s">
        <v>135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7" t="s">
        <v>82</v>
      </c>
      <c r="BK375" s="193">
        <f>ROUND(I375*H375,2)</f>
        <v>0</v>
      </c>
      <c r="BL375" s="17" t="s">
        <v>230</v>
      </c>
      <c r="BM375" s="192" t="s">
        <v>736</v>
      </c>
    </row>
    <row r="376" spans="1:65" s="13" customFormat="1" ht="11.25">
      <c r="B376" s="194"/>
      <c r="C376" s="195"/>
      <c r="D376" s="196" t="s">
        <v>144</v>
      </c>
      <c r="E376" s="197" t="s">
        <v>1</v>
      </c>
      <c r="F376" s="198" t="s">
        <v>228</v>
      </c>
      <c r="G376" s="195"/>
      <c r="H376" s="197" t="s">
        <v>1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144</v>
      </c>
      <c r="AU376" s="204" t="s">
        <v>84</v>
      </c>
      <c r="AV376" s="13" t="s">
        <v>82</v>
      </c>
      <c r="AW376" s="13" t="s">
        <v>32</v>
      </c>
      <c r="AX376" s="13" t="s">
        <v>77</v>
      </c>
      <c r="AY376" s="204" t="s">
        <v>135</v>
      </c>
    </row>
    <row r="377" spans="1:65" s="14" customFormat="1" ht="11.25">
      <c r="B377" s="205"/>
      <c r="C377" s="206"/>
      <c r="D377" s="196" t="s">
        <v>144</v>
      </c>
      <c r="E377" s="207" t="s">
        <v>1</v>
      </c>
      <c r="F377" s="208" t="s">
        <v>229</v>
      </c>
      <c r="G377" s="206"/>
      <c r="H377" s="209">
        <v>18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144</v>
      </c>
      <c r="AU377" s="215" t="s">
        <v>84</v>
      </c>
      <c r="AV377" s="14" t="s">
        <v>84</v>
      </c>
      <c r="AW377" s="14" t="s">
        <v>32</v>
      </c>
      <c r="AX377" s="14" t="s">
        <v>77</v>
      </c>
      <c r="AY377" s="215" t="s">
        <v>135</v>
      </c>
    </row>
    <row r="378" spans="1:65" s="13" customFormat="1" ht="11.25">
      <c r="B378" s="194"/>
      <c r="C378" s="195"/>
      <c r="D378" s="196" t="s">
        <v>144</v>
      </c>
      <c r="E378" s="197" t="s">
        <v>1</v>
      </c>
      <c r="F378" s="198" t="s">
        <v>145</v>
      </c>
      <c r="G378" s="195"/>
      <c r="H378" s="197" t="s">
        <v>1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144</v>
      </c>
      <c r="AU378" s="204" t="s">
        <v>84</v>
      </c>
      <c r="AV378" s="13" t="s">
        <v>82</v>
      </c>
      <c r="AW378" s="13" t="s">
        <v>32</v>
      </c>
      <c r="AX378" s="13" t="s">
        <v>77</v>
      </c>
      <c r="AY378" s="204" t="s">
        <v>135</v>
      </c>
    </row>
    <row r="379" spans="1:65" s="14" customFormat="1" ht="11.25">
      <c r="B379" s="205"/>
      <c r="C379" s="206"/>
      <c r="D379" s="196" t="s">
        <v>144</v>
      </c>
      <c r="E379" s="207" t="s">
        <v>1</v>
      </c>
      <c r="F379" s="208" t="s">
        <v>219</v>
      </c>
      <c r="G379" s="206"/>
      <c r="H379" s="209">
        <v>21.6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144</v>
      </c>
      <c r="AU379" s="215" t="s">
        <v>84</v>
      </c>
      <c r="AV379" s="14" t="s">
        <v>84</v>
      </c>
      <c r="AW379" s="14" t="s">
        <v>32</v>
      </c>
      <c r="AX379" s="14" t="s">
        <v>77</v>
      </c>
      <c r="AY379" s="215" t="s">
        <v>135</v>
      </c>
    </row>
    <row r="380" spans="1:65" s="15" customFormat="1" ht="11.25">
      <c r="B380" s="216"/>
      <c r="C380" s="217"/>
      <c r="D380" s="196" t="s">
        <v>144</v>
      </c>
      <c r="E380" s="218" t="s">
        <v>1</v>
      </c>
      <c r="F380" s="219" t="s">
        <v>168</v>
      </c>
      <c r="G380" s="217"/>
      <c r="H380" s="220">
        <v>39.6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144</v>
      </c>
      <c r="AU380" s="226" t="s">
        <v>84</v>
      </c>
      <c r="AV380" s="15" t="s">
        <v>142</v>
      </c>
      <c r="AW380" s="15" t="s">
        <v>32</v>
      </c>
      <c r="AX380" s="15" t="s">
        <v>82</v>
      </c>
      <c r="AY380" s="226" t="s">
        <v>135</v>
      </c>
    </row>
    <row r="381" spans="1:65" s="2" customFormat="1" ht="21.75" customHeight="1">
      <c r="A381" s="34"/>
      <c r="B381" s="35"/>
      <c r="C381" s="181" t="s">
        <v>737</v>
      </c>
      <c r="D381" s="181" t="s">
        <v>138</v>
      </c>
      <c r="E381" s="182" t="s">
        <v>738</v>
      </c>
      <c r="F381" s="183" t="s">
        <v>739</v>
      </c>
      <c r="G381" s="184" t="s">
        <v>148</v>
      </c>
      <c r="H381" s="185">
        <v>39.6</v>
      </c>
      <c r="I381" s="186"/>
      <c r="J381" s="187">
        <f>ROUND(I381*H381,2)</f>
        <v>0</v>
      </c>
      <c r="K381" s="183" t="s">
        <v>1</v>
      </c>
      <c r="L381" s="39"/>
      <c r="M381" s="188" t="s">
        <v>1</v>
      </c>
      <c r="N381" s="189" t="s">
        <v>42</v>
      </c>
      <c r="O381" s="71"/>
      <c r="P381" s="190">
        <f>O381*H381</f>
        <v>0</v>
      </c>
      <c r="Q381" s="190">
        <v>4.5500000000000002E-3</v>
      </c>
      <c r="R381" s="190">
        <f>Q381*H381</f>
        <v>0.18018000000000001</v>
      </c>
      <c r="S381" s="190">
        <v>0</v>
      </c>
      <c r="T381" s="19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2" t="s">
        <v>230</v>
      </c>
      <c r="AT381" s="192" t="s">
        <v>138</v>
      </c>
      <c r="AU381" s="192" t="s">
        <v>84</v>
      </c>
      <c r="AY381" s="17" t="s">
        <v>135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7" t="s">
        <v>82</v>
      </c>
      <c r="BK381" s="193">
        <f>ROUND(I381*H381,2)</f>
        <v>0</v>
      </c>
      <c r="BL381" s="17" t="s">
        <v>230</v>
      </c>
      <c r="BM381" s="192" t="s">
        <v>740</v>
      </c>
    </row>
    <row r="382" spans="1:65" s="2" customFormat="1" ht="24.2" customHeight="1">
      <c r="A382" s="34"/>
      <c r="B382" s="35"/>
      <c r="C382" s="181" t="s">
        <v>741</v>
      </c>
      <c r="D382" s="181" t="s">
        <v>138</v>
      </c>
      <c r="E382" s="182" t="s">
        <v>742</v>
      </c>
      <c r="F382" s="183" t="s">
        <v>743</v>
      </c>
      <c r="G382" s="184" t="s">
        <v>153</v>
      </c>
      <c r="H382" s="185">
        <v>28.15</v>
      </c>
      <c r="I382" s="186"/>
      <c r="J382" s="187">
        <f>ROUND(I382*H382,2)</f>
        <v>0</v>
      </c>
      <c r="K382" s="183" t="s">
        <v>1</v>
      </c>
      <c r="L382" s="39"/>
      <c r="M382" s="188" t="s">
        <v>1</v>
      </c>
      <c r="N382" s="189" t="s">
        <v>42</v>
      </c>
      <c r="O382" s="71"/>
      <c r="P382" s="190">
        <f>O382*H382</f>
        <v>0</v>
      </c>
      <c r="Q382" s="190">
        <v>4.2999999999999999E-4</v>
      </c>
      <c r="R382" s="190">
        <f>Q382*H382</f>
        <v>1.2104499999999999E-2</v>
      </c>
      <c r="S382" s="190">
        <v>0</v>
      </c>
      <c r="T382" s="191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2" t="s">
        <v>230</v>
      </c>
      <c r="AT382" s="192" t="s">
        <v>138</v>
      </c>
      <c r="AU382" s="192" t="s">
        <v>84</v>
      </c>
      <c r="AY382" s="17" t="s">
        <v>135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7" t="s">
        <v>82</v>
      </c>
      <c r="BK382" s="193">
        <f>ROUND(I382*H382,2)</f>
        <v>0</v>
      </c>
      <c r="BL382" s="17" t="s">
        <v>230</v>
      </c>
      <c r="BM382" s="192" t="s">
        <v>744</v>
      </c>
    </row>
    <row r="383" spans="1:65" s="13" customFormat="1" ht="11.25">
      <c r="B383" s="194"/>
      <c r="C383" s="195"/>
      <c r="D383" s="196" t="s">
        <v>144</v>
      </c>
      <c r="E383" s="197" t="s">
        <v>1</v>
      </c>
      <c r="F383" s="198" t="s">
        <v>228</v>
      </c>
      <c r="G383" s="195"/>
      <c r="H383" s="197" t="s">
        <v>1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144</v>
      </c>
      <c r="AU383" s="204" t="s">
        <v>84</v>
      </c>
      <c r="AV383" s="13" t="s">
        <v>82</v>
      </c>
      <c r="AW383" s="13" t="s">
        <v>32</v>
      </c>
      <c r="AX383" s="13" t="s">
        <v>77</v>
      </c>
      <c r="AY383" s="204" t="s">
        <v>135</v>
      </c>
    </row>
    <row r="384" spans="1:65" s="14" customFormat="1" ht="11.25">
      <c r="B384" s="205"/>
      <c r="C384" s="206"/>
      <c r="D384" s="196" t="s">
        <v>144</v>
      </c>
      <c r="E384" s="207" t="s">
        <v>1</v>
      </c>
      <c r="F384" s="208" t="s">
        <v>214</v>
      </c>
      <c r="G384" s="206"/>
      <c r="H384" s="209">
        <v>18.8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144</v>
      </c>
      <c r="AU384" s="215" t="s">
        <v>84</v>
      </c>
      <c r="AV384" s="14" t="s">
        <v>84</v>
      </c>
      <c r="AW384" s="14" t="s">
        <v>32</v>
      </c>
      <c r="AX384" s="14" t="s">
        <v>77</v>
      </c>
      <c r="AY384" s="215" t="s">
        <v>135</v>
      </c>
    </row>
    <row r="385" spans="1:65" s="13" customFormat="1" ht="11.25">
      <c r="B385" s="194"/>
      <c r="C385" s="195"/>
      <c r="D385" s="196" t="s">
        <v>144</v>
      </c>
      <c r="E385" s="197" t="s">
        <v>1</v>
      </c>
      <c r="F385" s="198" t="s">
        <v>145</v>
      </c>
      <c r="G385" s="195"/>
      <c r="H385" s="197" t="s">
        <v>1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144</v>
      </c>
      <c r="AU385" s="204" t="s">
        <v>84</v>
      </c>
      <c r="AV385" s="13" t="s">
        <v>82</v>
      </c>
      <c r="AW385" s="13" t="s">
        <v>32</v>
      </c>
      <c r="AX385" s="13" t="s">
        <v>77</v>
      </c>
      <c r="AY385" s="204" t="s">
        <v>135</v>
      </c>
    </row>
    <row r="386" spans="1:65" s="14" customFormat="1" ht="11.25">
      <c r="B386" s="205"/>
      <c r="C386" s="206"/>
      <c r="D386" s="196" t="s">
        <v>144</v>
      </c>
      <c r="E386" s="207" t="s">
        <v>1</v>
      </c>
      <c r="F386" s="208" t="s">
        <v>745</v>
      </c>
      <c r="G386" s="206"/>
      <c r="H386" s="209">
        <v>9.35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144</v>
      </c>
      <c r="AU386" s="215" t="s">
        <v>84</v>
      </c>
      <c r="AV386" s="14" t="s">
        <v>84</v>
      </c>
      <c r="AW386" s="14" t="s">
        <v>32</v>
      </c>
      <c r="AX386" s="14" t="s">
        <v>77</v>
      </c>
      <c r="AY386" s="215" t="s">
        <v>135</v>
      </c>
    </row>
    <row r="387" spans="1:65" s="15" customFormat="1" ht="11.25">
      <c r="B387" s="216"/>
      <c r="C387" s="217"/>
      <c r="D387" s="196" t="s">
        <v>144</v>
      </c>
      <c r="E387" s="218" t="s">
        <v>1</v>
      </c>
      <c r="F387" s="219" t="s">
        <v>168</v>
      </c>
      <c r="G387" s="217"/>
      <c r="H387" s="220">
        <v>28.15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144</v>
      </c>
      <c r="AU387" s="226" t="s">
        <v>84</v>
      </c>
      <c r="AV387" s="15" t="s">
        <v>142</v>
      </c>
      <c r="AW387" s="15" t="s">
        <v>32</v>
      </c>
      <c r="AX387" s="15" t="s">
        <v>82</v>
      </c>
      <c r="AY387" s="226" t="s">
        <v>135</v>
      </c>
    </row>
    <row r="388" spans="1:65" s="2" customFormat="1" ht="24.2" customHeight="1">
      <c r="A388" s="34"/>
      <c r="B388" s="35"/>
      <c r="C388" s="227" t="s">
        <v>746</v>
      </c>
      <c r="D388" s="227" t="s">
        <v>204</v>
      </c>
      <c r="E388" s="228" t="s">
        <v>747</v>
      </c>
      <c r="F388" s="229" t="s">
        <v>748</v>
      </c>
      <c r="G388" s="230" t="s">
        <v>141</v>
      </c>
      <c r="H388" s="231">
        <v>92.894999999999996</v>
      </c>
      <c r="I388" s="232"/>
      <c r="J388" s="233">
        <f>ROUND(I388*H388,2)</f>
        <v>0</v>
      </c>
      <c r="K388" s="229" t="s">
        <v>1</v>
      </c>
      <c r="L388" s="234"/>
      <c r="M388" s="235" t="s">
        <v>1</v>
      </c>
      <c r="N388" s="236" t="s">
        <v>42</v>
      </c>
      <c r="O388" s="71"/>
      <c r="P388" s="190">
        <f>O388*H388</f>
        <v>0</v>
      </c>
      <c r="Q388" s="190">
        <v>4.6999999999999999E-4</v>
      </c>
      <c r="R388" s="190">
        <f>Q388*H388</f>
        <v>4.3660649999999995E-2</v>
      </c>
      <c r="S388" s="190">
        <v>0</v>
      </c>
      <c r="T388" s="19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2" t="s">
        <v>296</v>
      </c>
      <c r="AT388" s="192" t="s">
        <v>204</v>
      </c>
      <c r="AU388" s="192" t="s">
        <v>84</v>
      </c>
      <c r="AY388" s="17" t="s">
        <v>135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7" t="s">
        <v>82</v>
      </c>
      <c r="BK388" s="193">
        <f>ROUND(I388*H388,2)</f>
        <v>0</v>
      </c>
      <c r="BL388" s="17" t="s">
        <v>230</v>
      </c>
      <c r="BM388" s="192" t="s">
        <v>749</v>
      </c>
    </row>
    <row r="389" spans="1:65" s="14" customFormat="1" ht="11.25">
      <c r="B389" s="205"/>
      <c r="C389" s="206"/>
      <c r="D389" s="196" t="s">
        <v>144</v>
      </c>
      <c r="E389" s="207" t="s">
        <v>1</v>
      </c>
      <c r="F389" s="208" t="s">
        <v>750</v>
      </c>
      <c r="G389" s="206"/>
      <c r="H389" s="209">
        <v>92.894999999999996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144</v>
      </c>
      <c r="AU389" s="215" t="s">
        <v>84</v>
      </c>
      <c r="AV389" s="14" t="s">
        <v>84</v>
      </c>
      <c r="AW389" s="14" t="s">
        <v>32</v>
      </c>
      <c r="AX389" s="14" t="s">
        <v>82</v>
      </c>
      <c r="AY389" s="215" t="s">
        <v>135</v>
      </c>
    </row>
    <row r="390" spans="1:65" s="2" customFormat="1" ht="24.2" customHeight="1">
      <c r="A390" s="34"/>
      <c r="B390" s="35"/>
      <c r="C390" s="181" t="s">
        <v>751</v>
      </c>
      <c r="D390" s="181" t="s">
        <v>138</v>
      </c>
      <c r="E390" s="182" t="s">
        <v>752</v>
      </c>
      <c r="F390" s="183" t="s">
        <v>753</v>
      </c>
      <c r="G390" s="184" t="s">
        <v>148</v>
      </c>
      <c r="H390" s="185">
        <v>39.6</v>
      </c>
      <c r="I390" s="186"/>
      <c r="J390" s="187">
        <f>ROUND(I390*H390,2)</f>
        <v>0</v>
      </c>
      <c r="K390" s="183" t="s">
        <v>1</v>
      </c>
      <c r="L390" s="39"/>
      <c r="M390" s="188" t="s">
        <v>1</v>
      </c>
      <c r="N390" s="189" t="s">
        <v>42</v>
      </c>
      <c r="O390" s="71"/>
      <c r="P390" s="190">
        <f>O390*H390</f>
        <v>0</v>
      </c>
      <c r="Q390" s="190">
        <v>0</v>
      </c>
      <c r="R390" s="190">
        <f>Q390*H390</f>
        <v>0</v>
      </c>
      <c r="S390" s="190">
        <v>8.3169999999999994E-2</v>
      </c>
      <c r="T390" s="191">
        <f>S390*H390</f>
        <v>3.2935319999999999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2" t="s">
        <v>230</v>
      </c>
      <c r="AT390" s="192" t="s">
        <v>138</v>
      </c>
      <c r="AU390" s="192" t="s">
        <v>84</v>
      </c>
      <c r="AY390" s="17" t="s">
        <v>135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7" t="s">
        <v>82</v>
      </c>
      <c r="BK390" s="193">
        <f>ROUND(I390*H390,2)</f>
        <v>0</v>
      </c>
      <c r="BL390" s="17" t="s">
        <v>230</v>
      </c>
      <c r="BM390" s="192" t="s">
        <v>754</v>
      </c>
    </row>
    <row r="391" spans="1:65" s="13" customFormat="1" ht="11.25">
      <c r="B391" s="194"/>
      <c r="C391" s="195"/>
      <c r="D391" s="196" t="s">
        <v>144</v>
      </c>
      <c r="E391" s="197" t="s">
        <v>1</v>
      </c>
      <c r="F391" s="198" t="s">
        <v>228</v>
      </c>
      <c r="G391" s="195"/>
      <c r="H391" s="197" t="s">
        <v>1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144</v>
      </c>
      <c r="AU391" s="204" t="s">
        <v>84</v>
      </c>
      <c r="AV391" s="13" t="s">
        <v>82</v>
      </c>
      <c r="AW391" s="13" t="s">
        <v>32</v>
      </c>
      <c r="AX391" s="13" t="s">
        <v>77</v>
      </c>
      <c r="AY391" s="204" t="s">
        <v>135</v>
      </c>
    </row>
    <row r="392" spans="1:65" s="14" customFormat="1" ht="11.25">
      <c r="B392" s="205"/>
      <c r="C392" s="206"/>
      <c r="D392" s="196" t="s">
        <v>144</v>
      </c>
      <c r="E392" s="207" t="s">
        <v>1</v>
      </c>
      <c r="F392" s="208" t="s">
        <v>229</v>
      </c>
      <c r="G392" s="206"/>
      <c r="H392" s="209">
        <v>18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144</v>
      </c>
      <c r="AU392" s="215" t="s">
        <v>84</v>
      </c>
      <c r="AV392" s="14" t="s">
        <v>84</v>
      </c>
      <c r="AW392" s="14" t="s">
        <v>32</v>
      </c>
      <c r="AX392" s="14" t="s">
        <v>77</v>
      </c>
      <c r="AY392" s="215" t="s">
        <v>135</v>
      </c>
    </row>
    <row r="393" spans="1:65" s="13" customFormat="1" ht="11.25">
      <c r="B393" s="194"/>
      <c r="C393" s="195"/>
      <c r="D393" s="196" t="s">
        <v>144</v>
      </c>
      <c r="E393" s="197" t="s">
        <v>1</v>
      </c>
      <c r="F393" s="198" t="s">
        <v>145</v>
      </c>
      <c r="G393" s="195"/>
      <c r="H393" s="197" t="s">
        <v>1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144</v>
      </c>
      <c r="AU393" s="204" t="s">
        <v>84</v>
      </c>
      <c r="AV393" s="13" t="s">
        <v>82</v>
      </c>
      <c r="AW393" s="13" t="s">
        <v>32</v>
      </c>
      <c r="AX393" s="13" t="s">
        <v>77</v>
      </c>
      <c r="AY393" s="204" t="s">
        <v>135</v>
      </c>
    </row>
    <row r="394" spans="1:65" s="14" customFormat="1" ht="11.25">
      <c r="B394" s="205"/>
      <c r="C394" s="206"/>
      <c r="D394" s="196" t="s">
        <v>144</v>
      </c>
      <c r="E394" s="207" t="s">
        <v>1</v>
      </c>
      <c r="F394" s="208" t="s">
        <v>219</v>
      </c>
      <c r="G394" s="206"/>
      <c r="H394" s="209">
        <v>21.6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144</v>
      </c>
      <c r="AU394" s="215" t="s">
        <v>84</v>
      </c>
      <c r="AV394" s="14" t="s">
        <v>84</v>
      </c>
      <c r="AW394" s="14" t="s">
        <v>32</v>
      </c>
      <c r="AX394" s="14" t="s">
        <v>77</v>
      </c>
      <c r="AY394" s="215" t="s">
        <v>135</v>
      </c>
    </row>
    <row r="395" spans="1:65" s="15" customFormat="1" ht="11.25">
      <c r="B395" s="216"/>
      <c r="C395" s="217"/>
      <c r="D395" s="196" t="s">
        <v>144</v>
      </c>
      <c r="E395" s="218" t="s">
        <v>1</v>
      </c>
      <c r="F395" s="219" t="s">
        <v>168</v>
      </c>
      <c r="G395" s="217"/>
      <c r="H395" s="220">
        <v>39.6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144</v>
      </c>
      <c r="AU395" s="226" t="s">
        <v>84</v>
      </c>
      <c r="AV395" s="15" t="s">
        <v>142</v>
      </c>
      <c r="AW395" s="15" t="s">
        <v>32</v>
      </c>
      <c r="AX395" s="15" t="s">
        <v>82</v>
      </c>
      <c r="AY395" s="226" t="s">
        <v>135</v>
      </c>
    </row>
    <row r="396" spans="1:65" s="2" customFormat="1" ht="24.2" customHeight="1">
      <c r="A396" s="34"/>
      <c r="B396" s="35"/>
      <c r="C396" s="181" t="s">
        <v>755</v>
      </c>
      <c r="D396" s="181" t="s">
        <v>138</v>
      </c>
      <c r="E396" s="182" t="s">
        <v>756</v>
      </c>
      <c r="F396" s="183" t="s">
        <v>757</v>
      </c>
      <c r="G396" s="184" t="s">
        <v>148</v>
      </c>
      <c r="H396" s="185">
        <v>39.6</v>
      </c>
      <c r="I396" s="186"/>
      <c r="J396" s="187">
        <f>ROUND(I396*H396,2)</f>
        <v>0</v>
      </c>
      <c r="K396" s="183" t="s">
        <v>1</v>
      </c>
      <c r="L396" s="39"/>
      <c r="M396" s="188" t="s">
        <v>1</v>
      </c>
      <c r="N396" s="189" t="s">
        <v>42</v>
      </c>
      <c r="O396" s="71"/>
      <c r="P396" s="190">
        <f>O396*H396</f>
        <v>0</v>
      </c>
      <c r="Q396" s="190">
        <v>6.3E-3</v>
      </c>
      <c r="R396" s="190">
        <f>Q396*H396</f>
        <v>0.24948000000000001</v>
      </c>
      <c r="S396" s="190">
        <v>0</v>
      </c>
      <c r="T396" s="19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2" t="s">
        <v>230</v>
      </c>
      <c r="AT396" s="192" t="s">
        <v>138</v>
      </c>
      <c r="AU396" s="192" t="s">
        <v>84</v>
      </c>
      <c r="AY396" s="17" t="s">
        <v>135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7" t="s">
        <v>82</v>
      </c>
      <c r="BK396" s="193">
        <f>ROUND(I396*H396,2)</f>
        <v>0</v>
      </c>
      <c r="BL396" s="17" t="s">
        <v>230</v>
      </c>
      <c r="BM396" s="192" t="s">
        <v>758</v>
      </c>
    </row>
    <row r="397" spans="1:65" s="2" customFormat="1" ht="24.2" customHeight="1">
      <c r="A397" s="34"/>
      <c r="B397" s="35"/>
      <c r="C397" s="227" t="s">
        <v>759</v>
      </c>
      <c r="D397" s="227" t="s">
        <v>204</v>
      </c>
      <c r="E397" s="228" t="s">
        <v>760</v>
      </c>
      <c r="F397" s="229" t="s">
        <v>761</v>
      </c>
      <c r="G397" s="230" t="s">
        <v>148</v>
      </c>
      <c r="H397" s="231">
        <v>43.56</v>
      </c>
      <c r="I397" s="232"/>
      <c r="J397" s="233">
        <f>ROUND(I397*H397,2)</f>
        <v>0</v>
      </c>
      <c r="K397" s="229" t="s">
        <v>1</v>
      </c>
      <c r="L397" s="234"/>
      <c r="M397" s="235" t="s">
        <v>1</v>
      </c>
      <c r="N397" s="236" t="s">
        <v>42</v>
      </c>
      <c r="O397" s="71"/>
      <c r="P397" s="190">
        <f>O397*H397</f>
        <v>0</v>
      </c>
      <c r="Q397" s="190">
        <v>1.7999999999999999E-2</v>
      </c>
      <c r="R397" s="190">
        <f>Q397*H397</f>
        <v>0.78408</v>
      </c>
      <c r="S397" s="190">
        <v>0</v>
      </c>
      <c r="T397" s="19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2" t="s">
        <v>296</v>
      </c>
      <c r="AT397" s="192" t="s">
        <v>204</v>
      </c>
      <c r="AU397" s="192" t="s">
        <v>84</v>
      </c>
      <c r="AY397" s="17" t="s">
        <v>135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7" t="s">
        <v>82</v>
      </c>
      <c r="BK397" s="193">
        <f>ROUND(I397*H397,2)</f>
        <v>0</v>
      </c>
      <c r="BL397" s="17" t="s">
        <v>230</v>
      </c>
      <c r="BM397" s="192" t="s">
        <v>762</v>
      </c>
    </row>
    <row r="398" spans="1:65" s="14" customFormat="1" ht="11.25">
      <c r="B398" s="205"/>
      <c r="C398" s="206"/>
      <c r="D398" s="196" t="s">
        <v>144</v>
      </c>
      <c r="E398" s="207" t="s">
        <v>1</v>
      </c>
      <c r="F398" s="208" t="s">
        <v>763</v>
      </c>
      <c r="G398" s="206"/>
      <c r="H398" s="209">
        <v>43.56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144</v>
      </c>
      <c r="AU398" s="215" t="s">
        <v>84</v>
      </c>
      <c r="AV398" s="14" t="s">
        <v>84</v>
      </c>
      <c r="AW398" s="14" t="s">
        <v>32</v>
      </c>
      <c r="AX398" s="14" t="s">
        <v>82</v>
      </c>
      <c r="AY398" s="215" t="s">
        <v>135</v>
      </c>
    </row>
    <row r="399" spans="1:65" s="2" customFormat="1" ht="16.5" customHeight="1">
      <c r="A399" s="34"/>
      <c r="B399" s="35"/>
      <c r="C399" s="181" t="s">
        <v>764</v>
      </c>
      <c r="D399" s="181" t="s">
        <v>138</v>
      </c>
      <c r="E399" s="182" t="s">
        <v>765</v>
      </c>
      <c r="F399" s="183" t="s">
        <v>766</v>
      </c>
      <c r="G399" s="184" t="s">
        <v>153</v>
      </c>
      <c r="H399" s="185">
        <v>28.15</v>
      </c>
      <c r="I399" s="186"/>
      <c r="J399" s="187">
        <f>ROUND(I399*H399,2)</f>
        <v>0</v>
      </c>
      <c r="K399" s="183" t="s">
        <v>1</v>
      </c>
      <c r="L399" s="39"/>
      <c r="M399" s="188" t="s">
        <v>1</v>
      </c>
      <c r="N399" s="189" t="s">
        <v>42</v>
      </c>
      <c r="O399" s="71"/>
      <c r="P399" s="190">
        <f>O399*H399</f>
        <v>0</v>
      </c>
      <c r="Q399" s="190">
        <v>3.0000000000000001E-5</v>
      </c>
      <c r="R399" s="190">
        <f>Q399*H399</f>
        <v>8.4449999999999998E-4</v>
      </c>
      <c r="S399" s="190">
        <v>0</v>
      </c>
      <c r="T399" s="191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2" t="s">
        <v>230</v>
      </c>
      <c r="AT399" s="192" t="s">
        <v>138</v>
      </c>
      <c r="AU399" s="192" t="s">
        <v>84</v>
      </c>
      <c r="AY399" s="17" t="s">
        <v>135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7" t="s">
        <v>82</v>
      </c>
      <c r="BK399" s="193">
        <f>ROUND(I399*H399,2)</f>
        <v>0</v>
      </c>
      <c r="BL399" s="17" t="s">
        <v>230</v>
      </c>
      <c r="BM399" s="192" t="s">
        <v>767</v>
      </c>
    </row>
    <row r="400" spans="1:65" s="13" customFormat="1" ht="11.25">
      <c r="B400" s="194"/>
      <c r="C400" s="195"/>
      <c r="D400" s="196" t="s">
        <v>144</v>
      </c>
      <c r="E400" s="197" t="s">
        <v>1</v>
      </c>
      <c r="F400" s="198" t="s">
        <v>228</v>
      </c>
      <c r="G400" s="195"/>
      <c r="H400" s="197" t="s">
        <v>1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144</v>
      </c>
      <c r="AU400" s="204" t="s">
        <v>84</v>
      </c>
      <c r="AV400" s="13" t="s">
        <v>82</v>
      </c>
      <c r="AW400" s="13" t="s">
        <v>32</v>
      </c>
      <c r="AX400" s="13" t="s">
        <v>77</v>
      </c>
      <c r="AY400" s="204" t="s">
        <v>135</v>
      </c>
    </row>
    <row r="401" spans="1:65" s="14" customFormat="1" ht="11.25">
      <c r="B401" s="205"/>
      <c r="C401" s="206"/>
      <c r="D401" s="196" t="s">
        <v>144</v>
      </c>
      <c r="E401" s="207" t="s">
        <v>1</v>
      </c>
      <c r="F401" s="208" t="s">
        <v>214</v>
      </c>
      <c r="G401" s="206"/>
      <c r="H401" s="209">
        <v>18.8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144</v>
      </c>
      <c r="AU401" s="215" t="s">
        <v>84</v>
      </c>
      <c r="AV401" s="14" t="s">
        <v>84</v>
      </c>
      <c r="AW401" s="14" t="s">
        <v>32</v>
      </c>
      <c r="AX401" s="14" t="s">
        <v>77</v>
      </c>
      <c r="AY401" s="215" t="s">
        <v>135</v>
      </c>
    </row>
    <row r="402" spans="1:65" s="13" customFormat="1" ht="11.25">
      <c r="B402" s="194"/>
      <c r="C402" s="195"/>
      <c r="D402" s="196" t="s">
        <v>144</v>
      </c>
      <c r="E402" s="197" t="s">
        <v>1</v>
      </c>
      <c r="F402" s="198" t="s">
        <v>145</v>
      </c>
      <c r="G402" s="195"/>
      <c r="H402" s="197" t="s">
        <v>1</v>
      </c>
      <c r="I402" s="199"/>
      <c r="J402" s="195"/>
      <c r="K402" s="195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144</v>
      </c>
      <c r="AU402" s="204" t="s">
        <v>84</v>
      </c>
      <c r="AV402" s="13" t="s">
        <v>82</v>
      </c>
      <c r="AW402" s="13" t="s">
        <v>32</v>
      </c>
      <c r="AX402" s="13" t="s">
        <v>77</v>
      </c>
      <c r="AY402" s="204" t="s">
        <v>135</v>
      </c>
    </row>
    <row r="403" spans="1:65" s="14" customFormat="1" ht="11.25">
      <c r="B403" s="205"/>
      <c r="C403" s="206"/>
      <c r="D403" s="196" t="s">
        <v>144</v>
      </c>
      <c r="E403" s="207" t="s">
        <v>1</v>
      </c>
      <c r="F403" s="208" t="s">
        <v>745</v>
      </c>
      <c r="G403" s="206"/>
      <c r="H403" s="209">
        <v>9.35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144</v>
      </c>
      <c r="AU403" s="215" t="s">
        <v>84</v>
      </c>
      <c r="AV403" s="14" t="s">
        <v>84</v>
      </c>
      <c r="AW403" s="14" t="s">
        <v>32</v>
      </c>
      <c r="AX403" s="14" t="s">
        <v>77</v>
      </c>
      <c r="AY403" s="215" t="s">
        <v>135</v>
      </c>
    </row>
    <row r="404" spans="1:65" s="15" customFormat="1" ht="11.25">
      <c r="B404" s="216"/>
      <c r="C404" s="217"/>
      <c r="D404" s="196" t="s">
        <v>144</v>
      </c>
      <c r="E404" s="218" t="s">
        <v>1</v>
      </c>
      <c r="F404" s="219" t="s">
        <v>168</v>
      </c>
      <c r="G404" s="217"/>
      <c r="H404" s="220">
        <v>28.15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144</v>
      </c>
      <c r="AU404" s="226" t="s">
        <v>84</v>
      </c>
      <c r="AV404" s="15" t="s">
        <v>142</v>
      </c>
      <c r="AW404" s="15" t="s">
        <v>32</v>
      </c>
      <c r="AX404" s="15" t="s">
        <v>82</v>
      </c>
      <c r="AY404" s="226" t="s">
        <v>135</v>
      </c>
    </row>
    <row r="405" spans="1:65" s="2" customFormat="1" ht="24.2" customHeight="1">
      <c r="A405" s="34"/>
      <c r="B405" s="35"/>
      <c r="C405" s="181" t="s">
        <v>768</v>
      </c>
      <c r="D405" s="181" t="s">
        <v>138</v>
      </c>
      <c r="E405" s="182" t="s">
        <v>769</v>
      </c>
      <c r="F405" s="183" t="s">
        <v>770</v>
      </c>
      <c r="G405" s="184" t="s">
        <v>255</v>
      </c>
      <c r="H405" s="185">
        <v>1.282</v>
      </c>
      <c r="I405" s="186"/>
      <c r="J405" s="187">
        <f>ROUND(I405*H405,2)</f>
        <v>0</v>
      </c>
      <c r="K405" s="183" t="s">
        <v>1</v>
      </c>
      <c r="L405" s="39"/>
      <c r="M405" s="188" t="s">
        <v>1</v>
      </c>
      <c r="N405" s="189" t="s">
        <v>42</v>
      </c>
      <c r="O405" s="71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2" t="s">
        <v>230</v>
      </c>
      <c r="AT405" s="192" t="s">
        <v>138</v>
      </c>
      <c r="AU405" s="192" t="s">
        <v>84</v>
      </c>
      <c r="AY405" s="17" t="s">
        <v>135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7" t="s">
        <v>82</v>
      </c>
      <c r="BK405" s="193">
        <f>ROUND(I405*H405,2)</f>
        <v>0</v>
      </c>
      <c r="BL405" s="17" t="s">
        <v>230</v>
      </c>
      <c r="BM405" s="192" t="s">
        <v>771</v>
      </c>
    </row>
    <row r="406" spans="1:65" s="12" customFormat="1" ht="22.9" customHeight="1">
      <c r="B406" s="165"/>
      <c r="C406" s="166"/>
      <c r="D406" s="167" t="s">
        <v>76</v>
      </c>
      <c r="E406" s="179" t="s">
        <v>772</v>
      </c>
      <c r="F406" s="179" t="s">
        <v>773</v>
      </c>
      <c r="G406" s="166"/>
      <c r="H406" s="166"/>
      <c r="I406" s="169"/>
      <c r="J406" s="180">
        <f>BK406</f>
        <v>0</v>
      </c>
      <c r="K406" s="166"/>
      <c r="L406" s="171"/>
      <c r="M406" s="172"/>
      <c r="N406" s="173"/>
      <c r="O406" s="173"/>
      <c r="P406" s="174">
        <f>SUM(P407:P426)</f>
        <v>0</v>
      </c>
      <c r="Q406" s="173"/>
      <c r="R406" s="174">
        <f>SUM(R407:R426)</f>
        <v>0.96044709999999989</v>
      </c>
      <c r="S406" s="173"/>
      <c r="T406" s="175">
        <f>SUM(T407:T426)</f>
        <v>0.59970000000000001</v>
      </c>
      <c r="AR406" s="176" t="s">
        <v>84</v>
      </c>
      <c r="AT406" s="177" t="s">
        <v>76</v>
      </c>
      <c r="AU406" s="177" t="s">
        <v>82</v>
      </c>
      <c r="AY406" s="176" t="s">
        <v>135</v>
      </c>
      <c r="BK406" s="178">
        <f>SUM(BK407:BK426)</f>
        <v>0</v>
      </c>
    </row>
    <row r="407" spans="1:65" s="2" customFormat="1" ht="16.5" customHeight="1">
      <c r="A407" s="34"/>
      <c r="B407" s="35"/>
      <c r="C407" s="181" t="s">
        <v>774</v>
      </c>
      <c r="D407" s="181" t="s">
        <v>138</v>
      </c>
      <c r="E407" s="182" t="s">
        <v>775</v>
      </c>
      <c r="F407" s="183" t="s">
        <v>776</v>
      </c>
      <c r="G407" s="184" t="s">
        <v>148</v>
      </c>
      <c r="H407" s="185">
        <v>119.94</v>
      </c>
      <c r="I407" s="186"/>
      <c r="J407" s="187">
        <f>ROUND(I407*H407,2)</f>
        <v>0</v>
      </c>
      <c r="K407" s="183" t="s">
        <v>1</v>
      </c>
      <c r="L407" s="39"/>
      <c r="M407" s="188" t="s">
        <v>1</v>
      </c>
      <c r="N407" s="189" t="s">
        <v>42</v>
      </c>
      <c r="O407" s="71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2" t="s">
        <v>230</v>
      </c>
      <c r="AT407" s="192" t="s">
        <v>138</v>
      </c>
      <c r="AU407" s="192" t="s">
        <v>84</v>
      </c>
      <c r="AY407" s="17" t="s">
        <v>135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7" t="s">
        <v>82</v>
      </c>
      <c r="BK407" s="193">
        <f>ROUND(I407*H407,2)</f>
        <v>0</v>
      </c>
      <c r="BL407" s="17" t="s">
        <v>230</v>
      </c>
      <c r="BM407" s="192" t="s">
        <v>777</v>
      </c>
    </row>
    <row r="408" spans="1:65" s="13" customFormat="1" ht="11.25">
      <c r="B408" s="194"/>
      <c r="C408" s="195"/>
      <c r="D408" s="196" t="s">
        <v>144</v>
      </c>
      <c r="E408" s="197" t="s">
        <v>1</v>
      </c>
      <c r="F408" s="198" t="s">
        <v>166</v>
      </c>
      <c r="G408" s="195"/>
      <c r="H408" s="197" t="s">
        <v>1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144</v>
      </c>
      <c r="AU408" s="204" t="s">
        <v>84</v>
      </c>
      <c r="AV408" s="13" t="s">
        <v>82</v>
      </c>
      <c r="AW408" s="13" t="s">
        <v>32</v>
      </c>
      <c r="AX408" s="13" t="s">
        <v>77</v>
      </c>
      <c r="AY408" s="204" t="s">
        <v>135</v>
      </c>
    </row>
    <row r="409" spans="1:65" s="14" customFormat="1" ht="11.25">
      <c r="B409" s="205"/>
      <c r="C409" s="206"/>
      <c r="D409" s="196" t="s">
        <v>144</v>
      </c>
      <c r="E409" s="207" t="s">
        <v>1</v>
      </c>
      <c r="F409" s="208" t="s">
        <v>778</v>
      </c>
      <c r="G409" s="206"/>
      <c r="H409" s="209">
        <v>119.94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144</v>
      </c>
      <c r="AU409" s="215" t="s">
        <v>84</v>
      </c>
      <c r="AV409" s="14" t="s">
        <v>84</v>
      </c>
      <c r="AW409" s="14" t="s">
        <v>32</v>
      </c>
      <c r="AX409" s="14" t="s">
        <v>82</v>
      </c>
      <c r="AY409" s="215" t="s">
        <v>135</v>
      </c>
    </row>
    <row r="410" spans="1:65" s="2" customFormat="1" ht="24.2" customHeight="1">
      <c r="A410" s="34"/>
      <c r="B410" s="35"/>
      <c r="C410" s="181" t="s">
        <v>779</v>
      </c>
      <c r="D410" s="181" t="s">
        <v>138</v>
      </c>
      <c r="E410" s="182" t="s">
        <v>780</v>
      </c>
      <c r="F410" s="183" t="s">
        <v>781</v>
      </c>
      <c r="G410" s="184" t="s">
        <v>148</v>
      </c>
      <c r="H410" s="185">
        <v>119.94</v>
      </c>
      <c r="I410" s="186"/>
      <c r="J410" s="187">
        <f>ROUND(I410*H410,2)</f>
        <v>0</v>
      </c>
      <c r="K410" s="183" t="s">
        <v>1</v>
      </c>
      <c r="L410" s="39"/>
      <c r="M410" s="188" t="s">
        <v>1</v>
      </c>
      <c r="N410" s="189" t="s">
        <v>42</v>
      </c>
      <c r="O410" s="71"/>
      <c r="P410" s="190">
        <f>O410*H410</f>
        <v>0</v>
      </c>
      <c r="Q410" s="190">
        <v>3.0000000000000001E-5</v>
      </c>
      <c r="R410" s="190">
        <f>Q410*H410</f>
        <v>3.5982000000000002E-3</v>
      </c>
      <c r="S410" s="190">
        <v>0</v>
      </c>
      <c r="T410" s="19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2" t="s">
        <v>230</v>
      </c>
      <c r="AT410" s="192" t="s">
        <v>138</v>
      </c>
      <c r="AU410" s="192" t="s">
        <v>84</v>
      </c>
      <c r="AY410" s="17" t="s">
        <v>135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17" t="s">
        <v>82</v>
      </c>
      <c r="BK410" s="193">
        <f>ROUND(I410*H410,2)</f>
        <v>0</v>
      </c>
      <c r="BL410" s="17" t="s">
        <v>230</v>
      </c>
      <c r="BM410" s="192" t="s">
        <v>782</v>
      </c>
    </row>
    <row r="411" spans="1:65" s="2" customFormat="1" ht="24.2" customHeight="1">
      <c r="A411" s="34"/>
      <c r="B411" s="35"/>
      <c r="C411" s="181" t="s">
        <v>783</v>
      </c>
      <c r="D411" s="181" t="s">
        <v>138</v>
      </c>
      <c r="E411" s="182" t="s">
        <v>784</v>
      </c>
      <c r="F411" s="183" t="s">
        <v>785</v>
      </c>
      <c r="G411" s="184" t="s">
        <v>148</v>
      </c>
      <c r="H411" s="185">
        <v>119.94</v>
      </c>
      <c r="I411" s="186"/>
      <c r="J411" s="187">
        <f>ROUND(I411*H411,2)</f>
        <v>0</v>
      </c>
      <c r="K411" s="183" t="s">
        <v>1</v>
      </c>
      <c r="L411" s="39"/>
      <c r="M411" s="188" t="s">
        <v>1</v>
      </c>
      <c r="N411" s="189" t="s">
        <v>42</v>
      </c>
      <c r="O411" s="71"/>
      <c r="P411" s="190">
        <f>O411*H411</f>
        <v>0</v>
      </c>
      <c r="Q411" s="190">
        <v>4.5500000000000002E-3</v>
      </c>
      <c r="R411" s="190">
        <f>Q411*H411</f>
        <v>0.54572699999999996</v>
      </c>
      <c r="S411" s="190">
        <v>0</v>
      </c>
      <c r="T411" s="19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2" t="s">
        <v>230</v>
      </c>
      <c r="AT411" s="192" t="s">
        <v>138</v>
      </c>
      <c r="AU411" s="192" t="s">
        <v>84</v>
      </c>
      <c r="AY411" s="17" t="s">
        <v>135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7" t="s">
        <v>82</v>
      </c>
      <c r="BK411" s="193">
        <f>ROUND(I411*H411,2)</f>
        <v>0</v>
      </c>
      <c r="BL411" s="17" t="s">
        <v>230</v>
      </c>
      <c r="BM411" s="192" t="s">
        <v>786</v>
      </c>
    </row>
    <row r="412" spans="1:65" s="2" customFormat="1" ht="24.2" customHeight="1">
      <c r="A412" s="34"/>
      <c r="B412" s="35"/>
      <c r="C412" s="181" t="s">
        <v>787</v>
      </c>
      <c r="D412" s="181" t="s">
        <v>138</v>
      </c>
      <c r="E412" s="182" t="s">
        <v>788</v>
      </c>
      <c r="F412" s="183" t="s">
        <v>789</v>
      </c>
      <c r="G412" s="184" t="s">
        <v>148</v>
      </c>
      <c r="H412" s="185">
        <v>239.88</v>
      </c>
      <c r="I412" s="186"/>
      <c r="J412" s="187">
        <f>ROUND(I412*H412,2)</f>
        <v>0</v>
      </c>
      <c r="K412" s="183" t="s">
        <v>1</v>
      </c>
      <c r="L412" s="39"/>
      <c r="M412" s="188" t="s">
        <v>1</v>
      </c>
      <c r="N412" s="189" t="s">
        <v>42</v>
      </c>
      <c r="O412" s="71"/>
      <c r="P412" s="190">
        <f>O412*H412</f>
        <v>0</v>
      </c>
      <c r="Q412" s="190">
        <v>0</v>
      </c>
      <c r="R412" s="190">
        <f>Q412*H412</f>
        <v>0</v>
      </c>
      <c r="S412" s="190">
        <v>2.5000000000000001E-3</v>
      </c>
      <c r="T412" s="191">
        <f>S412*H412</f>
        <v>0.59970000000000001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2" t="s">
        <v>230</v>
      </c>
      <c r="AT412" s="192" t="s">
        <v>138</v>
      </c>
      <c r="AU412" s="192" t="s">
        <v>84</v>
      </c>
      <c r="AY412" s="17" t="s">
        <v>135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7" t="s">
        <v>82</v>
      </c>
      <c r="BK412" s="193">
        <f>ROUND(I412*H412,2)</f>
        <v>0</v>
      </c>
      <c r="BL412" s="17" t="s">
        <v>230</v>
      </c>
      <c r="BM412" s="192" t="s">
        <v>790</v>
      </c>
    </row>
    <row r="413" spans="1:65" s="13" customFormat="1" ht="11.25">
      <c r="B413" s="194"/>
      <c r="C413" s="195"/>
      <c r="D413" s="196" t="s">
        <v>144</v>
      </c>
      <c r="E413" s="197" t="s">
        <v>1</v>
      </c>
      <c r="F413" s="198" t="s">
        <v>166</v>
      </c>
      <c r="G413" s="195"/>
      <c r="H413" s="197" t="s">
        <v>1</v>
      </c>
      <c r="I413" s="199"/>
      <c r="J413" s="195"/>
      <c r="K413" s="195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144</v>
      </c>
      <c r="AU413" s="204" t="s">
        <v>84</v>
      </c>
      <c r="AV413" s="13" t="s">
        <v>82</v>
      </c>
      <c r="AW413" s="13" t="s">
        <v>32</v>
      </c>
      <c r="AX413" s="13" t="s">
        <v>77</v>
      </c>
      <c r="AY413" s="204" t="s">
        <v>135</v>
      </c>
    </row>
    <row r="414" spans="1:65" s="14" customFormat="1" ht="11.25">
      <c r="B414" s="205"/>
      <c r="C414" s="206"/>
      <c r="D414" s="196" t="s">
        <v>144</v>
      </c>
      <c r="E414" s="207" t="s">
        <v>1</v>
      </c>
      <c r="F414" s="208" t="s">
        <v>791</v>
      </c>
      <c r="G414" s="206"/>
      <c r="H414" s="209">
        <v>239.88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144</v>
      </c>
      <c r="AU414" s="215" t="s">
        <v>84</v>
      </c>
      <c r="AV414" s="14" t="s">
        <v>84</v>
      </c>
      <c r="AW414" s="14" t="s">
        <v>32</v>
      </c>
      <c r="AX414" s="14" t="s">
        <v>82</v>
      </c>
      <c r="AY414" s="215" t="s">
        <v>135</v>
      </c>
    </row>
    <row r="415" spans="1:65" s="2" customFormat="1" ht="24.2" customHeight="1">
      <c r="A415" s="34"/>
      <c r="B415" s="35"/>
      <c r="C415" s="181" t="s">
        <v>792</v>
      </c>
      <c r="D415" s="181" t="s">
        <v>138</v>
      </c>
      <c r="E415" s="182" t="s">
        <v>793</v>
      </c>
      <c r="F415" s="183" t="s">
        <v>794</v>
      </c>
      <c r="G415" s="184" t="s">
        <v>148</v>
      </c>
      <c r="H415" s="185">
        <v>119.94</v>
      </c>
      <c r="I415" s="186"/>
      <c r="J415" s="187">
        <f>ROUND(I415*H415,2)</f>
        <v>0</v>
      </c>
      <c r="K415" s="183" t="s">
        <v>1</v>
      </c>
      <c r="L415" s="39"/>
      <c r="M415" s="188" t="s">
        <v>1</v>
      </c>
      <c r="N415" s="189" t="s">
        <v>42</v>
      </c>
      <c r="O415" s="71"/>
      <c r="P415" s="190">
        <f>O415*H415</f>
        <v>0</v>
      </c>
      <c r="Q415" s="190">
        <v>4.0000000000000002E-4</v>
      </c>
      <c r="R415" s="190">
        <f>Q415*H415</f>
        <v>4.7976000000000005E-2</v>
      </c>
      <c r="S415" s="190">
        <v>0</v>
      </c>
      <c r="T415" s="19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2" t="s">
        <v>230</v>
      </c>
      <c r="AT415" s="192" t="s">
        <v>138</v>
      </c>
      <c r="AU415" s="192" t="s">
        <v>84</v>
      </c>
      <c r="AY415" s="17" t="s">
        <v>135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7" t="s">
        <v>82</v>
      </c>
      <c r="BK415" s="193">
        <f>ROUND(I415*H415,2)</f>
        <v>0</v>
      </c>
      <c r="BL415" s="17" t="s">
        <v>230</v>
      </c>
      <c r="BM415" s="192" t="s">
        <v>795</v>
      </c>
    </row>
    <row r="416" spans="1:65" s="2" customFormat="1" ht="24.2" customHeight="1">
      <c r="A416" s="34"/>
      <c r="B416" s="35"/>
      <c r="C416" s="227" t="s">
        <v>796</v>
      </c>
      <c r="D416" s="227" t="s">
        <v>204</v>
      </c>
      <c r="E416" s="228" t="s">
        <v>797</v>
      </c>
      <c r="F416" s="229" t="s">
        <v>798</v>
      </c>
      <c r="G416" s="230" t="s">
        <v>148</v>
      </c>
      <c r="H416" s="231">
        <v>131.934</v>
      </c>
      <c r="I416" s="232"/>
      <c r="J416" s="233">
        <f>ROUND(I416*H416,2)</f>
        <v>0</v>
      </c>
      <c r="K416" s="229" t="s">
        <v>1</v>
      </c>
      <c r="L416" s="234"/>
      <c r="M416" s="235" t="s">
        <v>1</v>
      </c>
      <c r="N416" s="236" t="s">
        <v>42</v>
      </c>
      <c r="O416" s="71"/>
      <c r="P416" s="190">
        <f>O416*H416</f>
        <v>0</v>
      </c>
      <c r="Q416" s="190">
        <v>2.5999999999999999E-3</v>
      </c>
      <c r="R416" s="190">
        <f>Q416*H416</f>
        <v>0.34302839999999996</v>
      </c>
      <c r="S416" s="190">
        <v>0</v>
      </c>
      <c r="T416" s="19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2" t="s">
        <v>296</v>
      </c>
      <c r="AT416" s="192" t="s">
        <v>204</v>
      </c>
      <c r="AU416" s="192" t="s">
        <v>84</v>
      </c>
      <c r="AY416" s="17" t="s">
        <v>135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7" t="s">
        <v>82</v>
      </c>
      <c r="BK416" s="193">
        <f>ROUND(I416*H416,2)</f>
        <v>0</v>
      </c>
      <c r="BL416" s="17" t="s">
        <v>230</v>
      </c>
      <c r="BM416" s="192" t="s">
        <v>799</v>
      </c>
    </row>
    <row r="417" spans="1:65" s="14" customFormat="1" ht="11.25">
      <c r="B417" s="205"/>
      <c r="C417" s="206"/>
      <c r="D417" s="196" t="s">
        <v>144</v>
      </c>
      <c r="E417" s="207" t="s">
        <v>1</v>
      </c>
      <c r="F417" s="208" t="s">
        <v>800</v>
      </c>
      <c r="G417" s="206"/>
      <c r="H417" s="209">
        <v>131.934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144</v>
      </c>
      <c r="AU417" s="215" t="s">
        <v>84</v>
      </c>
      <c r="AV417" s="14" t="s">
        <v>84</v>
      </c>
      <c r="AW417" s="14" t="s">
        <v>32</v>
      </c>
      <c r="AX417" s="14" t="s">
        <v>82</v>
      </c>
      <c r="AY417" s="215" t="s">
        <v>135</v>
      </c>
    </row>
    <row r="418" spans="1:65" s="2" customFormat="1" ht="16.5" customHeight="1">
      <c r="A418" s="34"/>
      <c r="B418" s="35"/>
      <c r="C418" s="181" t="s">
        <v>801</v>
      </c>
      <c r="D418" s="181" t="s">
        <v>138</v>
      </c>
      <c r="E418" s="182" t="s">
        <v>802</v>
      </c>
      <c r="F418" s="183" t="s">
        <v>803</v>
      </c>
      <c r="G418" s="184" t="s">
        <v>153</v>
      </c>
      <c r="H418" s="185">
        <v>65.13</v>
      </c>
      <c r="I418" s="186"/>
      <c r="J418" s="187">
        <f>ROUND(I418*H418,2)</f>
        <v>0</v>
      </c>
      <c r="K418" s="183" t="s">
        <v>1</v>
      </c>
      <c r="L418" s="39"/>
      <c r="M418" s="188" t="s">
        <v>1</v>
      </c>
      <c r="N418" s="189" t="s">
        <v>42</v>
      </c>
      <c r="O418" s="71"/>
      <c r="P418" s="190">
        <f>O418*H418</f>
        <v>0</v>
      </c>
      <c r="Q418" s="190">
        <v>1.0000000000000001E-5</v>
      </c>
      <c r="R418" s="190">
        <f>Q418*H418</f>
        <v>6.5130000000000006E-4</v>
      </c>
      <c r="S418" s="190">
        <v>0</v>
      </c>
      <c r="T418" s="191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2" t="s">
        <v>230</v>
      </c>
      <c r="AT418" s="192" t="s">
        <v>138</v>
      </c>
      <c r="AU418" s="192" t="s">
        <v>84</v>
      </c>
      <c r="AY418" s="17" t="s">
        <v>135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7" t="s">
        <v>82</v>
      </c>
      <c r="BK418" s="193">
        <f>ROUND(I418*H418,2)</f>
        <v>0</v>
      </c>
      <c r="BL418" s="17" t="s">
        <v>230</v>
      </c>
      <c r="BM418" s="192" t="s">
        <v>804</v>
      </c>
    </row>
    <row r="419" spans="1:65" s="14" customFormat="1" ht="11.25">
      <c r="B419" s="205"/>
      <c r="C419" s="206"/>
      <c r="D419" s="196" t="s">
        <v>144</v>
      </c>
      <c r="E419" s="207" t="s">
        <v>1</v>
      </c>
      <c r="F419" s="208" t="s">
        <v>805</v>
      </c>
      <c r="G419" s="206"/>
      <c r="H419" s="209">
        <v>65.13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144</v>
      </c>
      <c r="AU419" s="215" t="s">
        <v>84</v>
      </c>
      <c r="AV419" s="14" t="s">
        <v>84</v>
      </c>
      <c r="AW419" s="14" t="s">
        <v>32</v>
      </c>
      <c r="AX419" s="14" t="s">
        <v>82</v>
      </c>
      <c r="AY419" s="215" t="s">
        <v>135</v>
      </c>
    </row>
    <row r="420" spans="1:65" s="2" customFormat="1" ht="16.5" customHeight="1">
      <c r="A420" s="34"/>
      <c r="B420" s="35"/>
      <c r="C420" s="227" t="s">
        <v>806</v>
      </c>
      <c r="D420" s="227" t="s">
        <v>204</v>
      </c>
      <c r="E420" s="228" t="s">
        <v>807</v>
      </c>
      <c r="F420" s="229" t="s">
        <v>808</v>
      </c>
      <c r="G420" s="230" t="s">
        <v>153</v>
      </c>
      <c r="H420" s="231">
        <v>66.433000000000007</v>
      </c>
      <c r="I420" s="232"/>
      <c r="J420" s="233">
        <f>ROUND(I420*H420,2)</f>
        <v>0</v>
      </c>
      <c r="K420" s="229" t="s">
        <v>1</v>
      </c>
      <c r="L420" s="234"/>
      <c r="M420" s="235" t="s">
        <v>1</v>
      </c>
      <c r="N420" s="236" t="s">
        <v>42</v>
      </c>
      <c r="O420" s="71"/>
      <c r="P420" s="190">
        <f>O420*H420</f>
        <v>0</v>
      </c>
      <c r="Q420" s="190">
        <v>2.7999999999999998E-4</v>
      </c>
      <c r="R420" s="190">
        <f>Q420*H420</f>
        <v>1.8601240000000002E-2</v>
      </c>
      <c r="S420" s="190">
        <v>0</v>
      </c>
      <c r="T420" s="191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2" t="s">
        <v>296</v>
      </c>
      <c r="AT420" s="192" t="s">
        <v>204</v>
      </c>
      <c r="AU420" s="192" t="s">
        <v>84</v>
      </c>
      <c r="AY420" s="17" t="s">
        <v>135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7" t="s">
        <v>82</v>
      </c>
      <c r="BK420" s="193">
        <f>ROUND(I420*H420,2)</f>
        <v>0</v>
      </c>
      <c r="BL420" s="17" t="s">
        <v>230</v>
      </c>
      <c r="BM420" s="192" t="s">
        <v>809</v>
      </c>
    </row>
    <row r="421" spans="1:65" s="14" customFormat="1" ht="11.25">
      <c r="B421" s="205"/>
      <c r="C421" s="206"/>
      <c r="D421" s="196" t="s">
        <v>144</v>
      </c>
      <c r="E421" s="207" t="s">
        <v>1</v>
      </c>
      <c r="F421" s="208" t="s">
        <v>810</v>
      </c>
      <c r="G421" s="206"/>
      <c r="H421" s="209">
        <v>66.433000000000007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144</v>
      </c>
      <c r="AU421" s="215" t="s">
        <v>84</v>
      </c>
      <c r="AV421" s="14" t="s">
        <v>84</v>
      </c>
      <c r="AW421" s="14" t="s">
        <v>32</v>
      </c>
      <c r="AX421" s="14" t="s">
        <v>82</v>
      </c>
      <c r="AY421" s="215" t="s">
        <v>135</v>
      </c>
    </row>
    <row r="422" spans="1:65" s="2" customFormat="1" ht="16.5" customHeight="1">
      <c r="A422" s="34"/>
      <c r="B422" s="35"/>
      <c r="C422" s="181" t="s">
        <v>811</v>
      </c>
      <c r="D422" s="181" t="s">
        <v>138</v>
      </c>
      <c r="E422" s="182" t="s">
        <v>812</v>
      </c>
      <c r="F422" s="183" t="s">
        <v>813</v>
      </c>
      <c r="G422" s="184" t="s">
        <v>153</v>
      </c>
      <c r="H422" s="185">
        <v>5.3</v>
      </c>
      <c r="I422" s="186"/>
      <c r="J422" s="187">
        <f>ROUND(I422*H422,2)</f>
        <v>0</v>
      </c>
      <c r="K422" s="183" t="s">
        <v>1</v>
      </c>
      <c r="L422" s="39"/>
      <c r="M422" s="188" t="s">
        <v>1</v>
      </c>
      <c r="N422" s="189" t="s">
        <v>42</v>
      </c>
      <c r="O422" s="71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2" t="s">
        <v>230</v>
      </c>
      <c r="AT422" s="192" t="s">
        <v>138</v>
      </c>
      <c r="AU422" s="192" t="s">
        <v>84</v>
      </c>
      <c r="AY422" s="17" t="s">
        <v>135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7" t="s">
        <v>82</v>
      </c>
      <c r="BK422" s="193">
        <f>ROUND(I422*H422,2)</f>
        <v>0</v>
      </c>
      <c r="BL422" s="17" t="s">
        <v>230</v>
      </c>
      <c r="BM422" s="192" t="s">
        <v>814</v>
      </c>
    </row>
    <row r="423" spans="1:65" s="14" customFormat="1" ht="11.25">
      <c r="B423" s="205"/>
      <c r="C423" s="206"/>
      <c r="D423" s="196" t="s">
        <v>144</v>
      </c>
      <c r="E423" s="207" t="s">
        <v>1</v>
      </c>
      <c r="F423" s="208" t="s">
        <v>815</v>
      </c>
      <c r="G423" s="206"/>
      <c r="H423" s="209">
        <v>5.3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144</v>
      </c>
      <c r="AU423" s="215" t="s">
        <v>84</v>
      </c>
      <c r="AV423" s="14" t="s">
        <v>84</v>
      </c>
      <c r="AW423" s="14" t="s">
        <v>32</v>
      </c>
      <c r="AX423" s="14" t="s">
        <v>82</v>
      </c>
      <c r="AY423" s="215" t="s">
        <v>135</v>
      </c>
    </row>
    <row r="424" spans="1:65" s="2" customFormat="1" ht="16.5" customHeight="1">
      <c r="A424" s="34"/>
      <c r="B424" s="35"/>
      <c r="C424" s="227" t="s">
        <v>816</v>
      </c>
      <c r="D424" s="227" t="s">
        <v>204</v>
      </c>
      <c r="E424" s="228" t="s">
        <v>817</v>
      </c>
      <c r="F424" s="229" t="s">
        <v>818</v>
      </c>
      <c r="G424" s="230" t="s">
        <v>153</v>
      </c>
      <c r="H424" s="231">
        <v>5.4059999999999997</v>
      </c>
      <c r="I424" s="232"/>
      <c r="J424" s="233">
        <f>ROUND(I424*H424,2)</f>
        <v>0</v>
      </c>
      <c r="K424" s="229" t="s">
        <v>1</v>
      </c>
      <c r="L424" s="234"/>
      <c r="M424" s="235" t="s">
        <v>1</v>
      </c>
      <c r="N424" s="236" t="s">
        <v>42</v>
      </c>
      <c r="O424" s="71"/>
      <c r="P424" s="190">
        <f>O424*H424</f>
        <v>0</v>
      </c>
      <c r="Q424" s="190">
        <v>1.6000000000000001E-4</v>
      </c>
      <c r="R424" s="190">
        <f>Q424*H424</f>
        <v>8.6496000000000001E-4</v>
      </c>
      <c r="S424" s="190">
        <v>0</v>
      </c>
      <c r="T424" s="191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2" t="s">
        <v>296</v>
      </c>
      <c r="AT424" s="192" t="s">
        <v>204</v>
      </c>
      <c r="AU424" s="192" t="s">
        <v>84</v>
      </c>
      <c r="AY424" s="17" t="s">
        <v>135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7" t="s">
        <v>82</v>
      </c>
      <c r="BK424" s="193">
        <f>ROUND(I424*H424,2)</f>
        <v>0</v>
      </c>
      <c r="BL424" s="17" t="s">
        <v>230</v>
      </c>
      <c r="BM424" s="192" t="s">
        <v>819</v>
      </c>
    </row>
    <row r="425" spans="1:65" s="14" customFormat="1" ht="11.25">
      <c r="B425" s="205"/>
      <c r="C425" s="206"/>
      <c r="D425" s="196" t="s">
        <v>144</v>
      </c>
      <c r="E425" s="207" t="s">
        <v>1</v>
      </c>
      <c r="F425" s="208" t="s">
        <v>820</v>
      </c>
      <c r="G425" s="206"/>
      <c r="H425" s="209">
        <v>5.4059999999999997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144</v>
      </c>
      <c r="AU425" s="215" t="s">
        <v>84</v>
      </c>
      <c r="AV425" s="14" t="s">
        <v>84</v>
      </c>
      <c r="AW425" s="14" t="s">
        <v>32</v>
      </c>
      <c r="AX425" s="14" t="s">
        <v>82</v>
      </c>
      <c r="AY425" s="215" t="s">
        <v>135</v>
      </c>
    </row>
    <row r="426" spans="1:65" s="2" customFormat="1" ht="24.2" customHeight="1">
      <c r="A426" s="34"/>
      <c r="B426" s="35"/>
      <c r="C426" s="181" t="s">
        <v>821</v>
      </c>
      <c r="D426" s="181" t="s">
        <v>138</v>
      </c>
      <c r="E426" s="182" t="s">
        <v>822</v>
      </c>
      <c r="F426" s="183" t="s">
        <v>823</v>
      </c>
      <c r="G426" s="184" t="s">
        <v>255</v>
      </c>
      <c r="H426" s="185">
        <v>0.96</v>
      </c>
      <c r="I426" s="186"/>
      <c r="J426" s="187">
        <f>ROUND(I426*H426,2)</f>
        <v>0</v>
      </c>
      <c r="K426" s="183" t="s">
        <v>1</v>
      </c>
      <c r="L426" s="39"/>
      <c r="M426" s="188" t="s">
        <v>1</v>
      </c>
      <c r="N426" s="189" t="s">
        <v>42</v>
      </c>
      <c r="O426" s="71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2" t="s">
        <v>230</v>
      </c>
      <c r="AT426" s="192" t="s">
        <v>138</v>
      </c>
      <c r="AU426" s="192" t="s">
        <v>84</v>
      </c>
      <c r="AY426" s="17" t="s">
        <v>135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7" t="s">
        <v>82</v>
      </c>
      <c r="BK426" s="193">
        <f>ROUND(I426*H426,2)</f>
        <v>0</v>
      </c>
      <c r="BL426" s="17" t="s">
        <v>230</v>
      </c>
      <c r="BM426" s="192" t="s">
        <v>824</v>
      </c>
    </row>
    <row r="427" spans="1:65" s="12" customFormat="1" ht="22.9" customHeight="1">
      <c r="B427" s="165"/>
      <c r="C427" s="166"/>
      <c r="D427" s="167" t="s">
        <v>76</v>
      </c>
      <c r="E427" s="179" t="s">
        <v>825</v>
      </c>
      <c r="F427" s="179" t="s">
        <v>826</v>
      </c>
      <c r="G427" s="166"/>
      <c r="H427" s="166"/>
      <c r="I427" s="169"/>
      <c r="J427" s="180">
        <f>BK427</f>
        <v>0</v>
      </c>
      <c r="K427" s="166"/>
      <c r="L427" s="171"/>
      <c r="M427" s="172"/>
      <c r="N427" s="173"/>
      <c r="O427" s="173"/>
      <c r="P427" s="174">
        <f>SUM(P428:P443)</f>
        <v>0</v>
      </c>
      <c r="Q427" s="173"/>
      <c r="R427" s="174">
        <f>SUM(R428:R443)</f>
        <v>0.14926</v>
      </c>
      <c r="S427" s="173"/>
      <c r="T427" s="175">
        <f>SUM(T428:T443)</f>
        <v>0</v>
      </c>
      <c r="AR427" s="176" t="s">
        <v>84</v>
      </c>
      <c r="AT427" s="177" t="s">
        <v>76</v>
      </c>
      <c r="AU427" s="177" t="s">
        <v>82</v>
      </c>
      <c r="AY427" s="176" t="s">
        <v>135</v>
      </c>
      <c r="BK427" s="178">
        <f>SUM(BK428:BK443)</f>
        <v>0</v>
      </c>
    </row>
    <row r="428" spans="1:65" s="2" customFormat="1" ht="16.5" customHeight="1">
      <c r="A428" s="34"/>
      <c r="B428" s="35"/>
      <c r="C428" s="181" t="s">
        <v>827</v>
      </c>
      <c r="D428" s="181" t="s">
        <v>138</v>
      </c>
      <c r="E428" s="182" t="s">
        <v>828</v>
      </c>
      <c r="F428" s="183" t="s">
        <v>829</v>
      </c>
      <c r="G428" s="184" t="s">
        <v>148</v>
      </c>
      <c r="H428" s="185">
        <v>6</v>
      </c>
      <c r="I428" s="186"/>
      <c r="J428" s="187">
        <f>ROUND(I428*H428,2)</f>
        <v>0</v>
      </c>
      <c r="K428" s="183" t="s">
        <v>1</v>
      </c>
      <c r="L428" s="39"/>
      <c r="M428" s="188" t="s">
        <v>1</v>
      </c>
      <c r="N428" s="189" t="s">
        <v>42</v>
      </c>
      <c r="O428" s="71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2" t="s">
        <v>230</v>
      </c>
      <c r="AT428" s="192" t="s">
        <v>138</v>
      </c>
      <c r="AU428" s="192" t="s">
        <v>84</v>
      </c>
      <c r="AY428" s="17" t="s">
        <v>135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7" t="s">
        <v>82</v>
      </c>
      <c r="BK428" s="193">
        <f>ROUND(I428*H428,2)</f>
        <v>0</v>
      </c>
      <c r="BL428" s="17" t="s">
        <v>230</v>
      </c>
      <c r="BM428" s="192" t="s">
        <v>830</v>
      </c>
    </row>
    <row r="429" spans="1:65" s="13" customFormat="1" ht="11.25">
      <c r="B429" s="194"/>
      <c r="C429" s="195"/>
      <c r="D429" s="196" t="s">
        <v>144</v>
      </c>
      <c r="E429" s="197" t="s">
        <v>1</v>
      </c>
      <c r="F429" s="198" t="s">
        <v>831</v>
      </c>
      <c r="G429" s="195"/>
      <c r="H429" s="197" t="s">
        <v>1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144</v>
      </c>
      <c r="AU429" s="204" t="s">
        <v>84</v>
      </c>
      <c r="AV429" s="13" t="s">
        <v>82</v>
      </c>
      <c r="AW429" s="13" t="s">
        <v>32</v>
      </c>
      <c r="AX429" s="13" t="s">
        <v>77</v>
      </c>
      <c r="AY429" s="204" t="s">
        <v>135</v>
      </c>
    </row>
    <row r="430" spans="1:65" s="14" customFormat="1" ht="11.25">
      <c r="B430" s="205"/>
      <c r="C430" s="206"/>
      <c r="D430" s="196" t="s">
        <v>144</v>
      </c>
      <c r="E430" s="207" t="s">
        <v>1</v>
      </c>
      <c r="F430" s="208" t="s">
        <v>832</v>
      </c>
      <c r="G430" s="206"/>
      <c r="H430" s="209">
        <v>6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144</v>
      </c>
      <c r="AU430" s="215" t="s">
        <v>84</v>
      </c>
      <c r="AV430" s="14" t="s">
        <v>84</v>
      </c>
      <c r="AW430" s="14" t="s">
        <v>32</v>
      </c>
      <c r="AX430" s="14" t="s">
        <v>82</v>
      </c>
      <c r="AY430" s="215" t="s">
        <v>135</v>
      </c>
    </row>
    <row r="431" spans="1:65" s="2" customFormat="1" ht="16.5" customHeight="1">
      <c r="A431" s="34"/>
      <c r="B431" s="35"/>
      <c r="C431" s="181" t="s">
        <v>833</v>
      </c>
      <c r="D431" s="181" t="s">
        <v>138</v>
      </c>
      <c r="E431" s="182" t="s">
        <v>834</v>
      </c>
      <c r="F431" s="183" t="s">
        <v>835</v>
      </c>
      <c r="G431" s="184" t="s">
        <v>148</v>
      </c>
      <c r="H431" s="185">
        <v>6</v>
      </c>
      <c r="I431" s="186"/>
      <c r="J431" s="187">
        <f>ROUND(I431*H431,2)</f>
        <v>0</v>
      </c>
      <c r="K431" s="183" t="s">
        <v>1</v>
      </c>
      <c r="L431" s="39"/>
      <c r="M431" s="188" t="s">
        <v>1</v>
      </c>
      <c r="N431" s="189" t="s">
        <v>42</v>
      </c>
      <c r="O431" s="71"/>
      <c r="P431" s="190">
        <f>O431*H431</f>
        <v>0</v>
      </c>
      <c r="Q431" s="190">
        <v>2.9999999999999997E-4</v>
      </c>
      <c r="R431" s="190">
        <f>Q431*H431</f>
        <v>1.8E-3</v>
      </c>
      <c r="S431" s="190">
        <v>0</v>
      </c>
      <c r="T431" s="191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2" t="s">
        <v>230</v>
      </c>
      <c r="AT431" s="192" t="s">
        <v>138</v>
      </c>
      <c r="AU431" s="192" t="s">
        <v>84</v>
      </c>
      <c r="AY431" s="17" t="s">
        <v>135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7" t="s">
        <v>82</v>
      </c>
      <c r="BK431" s="193">
        <f>ROUND(I431*H431,2)</f>
        <v>0</v>
      </c>
      <c r="BL431" s="17" t="s">
        <v>230</v>
      </c>
      <c r="BM431" s="192" t="s">
        <v>836</v>
      </c>
    </row>
    <row r="432" spans="1:65" s="2" customFormat="1" ht="16.5" customHeight="1">
      <c r="A432" s="34"/>
      <c r="B432" s="35"/>
      <c r="C432" s="181" t="s">
        <v>837</v>
      </c>
      <c r="D432" s="181" t="s">
        <v>138</v>
      </c>
      <c r="E432" s="182" t="s">
        <v>838</v>
      </c>
      <c r="F432" s="183" t="s">
        <v>839</v>
      </c>
      <c r="G432" s="184" t="s">
        <v>148</v>
      </c>
      <c r="H432" s="185">
        <v>6</v>
      </c>
      <c r="I432" s="186"/>
      <c r="J432" s="187">
        <f>ROUND(I432*H432,2)</f>
        <v>0</v>
      </c>
      <c r="K432" s="183" t="s">
        <v>1</v>
      </c>
      <c r="L432" s="39"/>
      <c r="M432" s="188" t="s">
        <v>1</v>
      </c>
      <c r="N432" s="189" t="s">
        <v>42</v>
      </c>
      <c r="O432" s="71"/>
      <c r="P432" s="190">
        <f>O432*H432</f>
        <v>0</v>
      </c>
      <c r="Q432" s="190">
        <v>4.4999999999999997E-3</v>
      </c>
      <c r="R432" s="190">
        <f>Q432*H432</f>
        <v>2.6999999999999996E-2</v>
      </c>
      <c r="S432" s="190">
        <v>0</v>
      </c>
      <c r="T432" s="191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2" t="s">
        <v>230</v>
      </c>
      <c r="AT432" s="192" t="s">
        <v>138</v>
      </c>
      <c r="AU432" s="192" t="s">
        <v>84</v>
      </c>
      <c r="AY432" s="17" t="s">
        <v>135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7" t="s">
        <v>82</v>
      </c>
      <c r="BK432" s="193">
        <f>ROUND(I432*H432,2)</f>
        <v>0</v>
      </c>
      <c r="BL432" s="17" t="s">
        <v>230</v>
      </c>
      <c r="BM432" s="192" t="s">
        <v>840</v>
      </c>
    </row>
    <row r="433" spans="1:65" s="13" customFormat="1" ht="11.25">
      <c r="B433" s="194"/>
      <c r="C433" s="195"/>
      <c r="D433" s="196" t="s">
        <v>144</v>
      </c>
      <c r="E433" s="197" t="s">
        <v>1</v>
      </c>
      <c r="F433" s="198" t="s">
        <v>831</v>
      </c>
      <c r="G433" s="195"/>
      <c r="H433" s="197" t="s">
        <v>1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144</v>
      </c>
      <c r="AU433" s="204" t="s">
        <v>84</v>
      </c>
      <c r="AV433" s="13" t="s">
        <v>82</v>
      </c>
      <c r="AW433" s="13" t="s">
        <v>32</v>
      </c>
      <c r="AX433" s="13" t="s">
        <v>77</v>
      </c>
      <c r="AY433" s="204" t="s">
        <v>135</v>
      </c>
    </row>
    <row r="434" spans="1:65" s="14" customFormat="1" ht="11.25">
      <c r="B434" s="205"/>
      <c r="C434" s="206"/>
      <c r="D434" s="196" t="s">
        <v>144</v>
      </c>
      <c r="E434" s="207" t="s">
        <v>1</v>
      </c>
      <c r="F434" s="208" t="s">
        <v>832</v>
      </c>
      <c r="G434" s="206"/>
      <c r="H434" s="209">
        <v>6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144</v>
      </c>
      <c r="AU434" s="215" t="s">
        <v>84</v>
      </c>
      <c r="AV434" s="14" t="s">
        <v>84</v>
      </c>
      <c r="AW434" s="14" t="s">
        <v>32</v>
      </c>
      <c r="AX434" s="14" t="s">
        <v>82</v>
      </c>
      <c r="AY434" s="215" t="s">
        <v>135</v>
      </c>
    </row>
    <row r="435" spans="1:65" s="2" customFormat="1" ht="33" customHeight="1">
      <c r="A435" s="34"/>
      <c r="B435" s="35"/>
      <c r="C435" s="181" t="s">
        <v>841</v>
      </c>
      <c r="D435" s="181" t="s">
        <v>138</v>
      </c>
      <c r="E435" s="182" t="s">
        <v>842</v>
      </c>
      <c r="F435" s="183" t="s">
        <v>843</v>
      </c>
      <c r="G435" s="184" t="s">
        <v>148</v>
      </c>
      <c r="H435" s="185">
        <v>6</v>
      </c>
      <c r="I435" s="186"/>
      <c r="J435" s="187">
        <f>ROUND(I435*H435,2)</f>
        <v>0</v>
      </c>
      <c r="K435" s="183" t="s">
        <v>1</v>
      </c>
      <c r="L435" s="39"/>
      <c r="M435" s="188" t="s">
        <v>1</v>
      </c>
      <c r="N435" s="189" t="s">
        <v>42</v>
      </c>
      <c r="O435" s="71"/>
      <c r="P435" s="190">
        <f>O435*H435</f>
        <v>0</v>
      </c>
      <c r="Q435" s="190">
        <v>5.3E-3</v>
      </c>
      <c r="R435" s="190">
        <f>Q435*H435</f>
        <v>3.1800000000000002E-2</v>
      </c>
      <c r="S435" s="190">
        <v>0</v>
      </c>
      <c r="T435" s="191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2" t="s">
        <v>230</v>
      </c>
      <c r="AT435" s="192" t="s">
        <v>138</v>
      </c>
      <c r="AU435" s="192" t="s">
        <v>84</v>
      </c>
      <c r="AY435" s="17" t="s">
        <v>135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7" t="s">
        <v>82</v>
      </c>
      <c r="BK435" s="193">
        <f>ROUND(I435*H435,2)</f>
        <v>0</v>
      </c>
      <c r="BL435" s="17" t="s">
        <v>230</v>
      </c>
      <c r="BM435" s="192" t="s">
        <v>844</v>
      </c>
    </row>
    <row r="436" spans="1:65" s="2" customFormat="1" ht="16.5" customHeight="1">
      <c r="A436" s="34"/>
      <c r="B436" s="35"/>
      <c r="C436" s="227" t="s">
        <v>845</v>
      </c>
      <c r="D436" s="227" t="s">
        <v>204</v>
      </c>
      <c r="E436" s="228" t="s">
        <v>846</v>
      </c>
      <c r="F436" s="229" t="s">
        <v>847</v>
      </c>
      <c r="G436" s="230" t="s">
        <v>148</v>
      </c>
      <c r="H436" s="231">
        <v>6.6</v>
      </c>
      <c r="I436" s="232"/>
      <c r="J436" s="233">
        <f>ROUND(I436*H436,2)</f>
        <v>0</v>
      </c>
      <c r="K436" s="229" t="s">
        <v>1</v>
      </c>
      <c r="L436" s="234"/>
      <c r="M436" s="235" t="s">
        <v>1</v>
      </c>
      <c r="N436" s="236" t="s">
        <v>42</v>
      </c>
      <c r="O436" s="71"/>
      <c r="P436" s="190">
        <f>O436*H436</f>
        <v>0</v>
      </c>
      <c r="Q436" s="190">
        <v>1.26E-2</v>
      </c>
      <c r="R436" s="190">
        <f>Q436*H436</f>
        <v>8.3159999999999998E-2</v>
      </c>
      <c r="S436" s="190">
        <v>0</v>
      </c>
      <c r="T436" s="191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2" t="s">
        <v>296</v>
      </c>
      <c r="AT436" s="192" t="s">
        <v>204</v>
      </c>
      <c r="AU436" s="192" t="s">
        <v>84</v>
      </c>
      <c r="AY436" s="17" t="s">
        <v>135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7" t="s">
        <v>82</v>
      </c>
      <c r="BK436" s="193">
        <f>ROUND(I436*H436,2)</f>
        <v>0</v>
      </c>
      <c r="BL436" s="17" t="s">
        <v>230</v>
      </c>
      <c r="BM436" s="192" t="s">
        <v>848</v>
      </c>
    </row>
    <row r="437" spans="1:65" s="14" customFormat="1" ht="11.25">
      <c r="B437" s="205"/>
      <c r="C437" s="206"/>
      <c r="D437" s="196" t="s">
        <v>144</v>
      </c>
      <c r="E437" s="207" t="s">
        <v>1</v>
      </c>
      <c r="F437" s="208" t="s">
        <v>849</v>
      </c>
      <c r="G437" s="206"/>
      <c r="H437" s="209">
        <v>6.6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144</v>
      </c>
      <c r="AU437" s="215" t="s">
        <v>84</v>
      </c>
      <c r="AV437" s="14" t="s">
        <v>84</v>
      </c>
      <c r="AW437" s="14" t="s">
        <v>32</v>
      </c>
      <c r="AX437" s="14" t="s">
        <v>82</v>
      </c>
      <c r="AY437" s="215" t="s">
        <v>135</v>
      </c>
    </row>
    <row r="438" spans="1:65" s="2" customFormat="1" ht="21.75" customHeight="1">
      <c r="A438" s="34"/>
      <c r="B438" s="35"/>
      <c r="C438" s="181" t="s">
        <v>850</v>
      </c>
      <c r="D438" s="181" t="s">
        <v>138</v>
      </c>
      <c r="E438" s="182" t="s">
        <v>851</v>
      </c>
      <c r="F438" s="183" t="s">
        <v>852</v>
      </c>
      <c r="G438" s="184" t="s">
        <v>153</v>
      </c>
      <c r="H438" s="185">
        <v>11</v>
      </c>
      <c r="I438" s="186"/>
      <c r="J438" s="187">
        <f>ROUND(I438*H438,2)</f>
        <v>0</v>
      </c>
      <c r="K438" s="183" t="s">
        <v>1</v>
      </c>
      <c r="L438" s="39"/>
      <c r="M438" s="188" t="s">
        <v>1</v>
      </c>
      <c r="N438" s="189" t="s">
        <v>42</v>
      </c>
      <c r="O438" s="71"/>
      <c r="P438" s="190">
        <f>O438*H438</f>
        <v>0</v>
      </c>
      <c r="Q438" s="190">
        <v>5.0000000000000001E-4</v>
      </c>
      <c r="R438" s="190">
        <f>Q438*H438</f>
        <v>5.4999999999999997E-3</v>
      </c>
      <c r="S438" s="190">
        <v>0</v>
      </c>
      <c r="T438" s="19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2" t="s">
        <v>230</v>
      </c>
      <c r="AT438" s="192" t="s">
        <v>138</v>
      </c>
      <c r="AU438" s="192" t="s">
        <v>84</v>
      </c>
      <c r="AY438" s="17" t="s">
        <v>135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7" t="s">
        <v>82</v>
      </c>
      <c r="BK438" s="193">
        <f>ROUND(I438*H438,2)</f>
        <v>0</v>
      </c>
      <c r="BL438" s="17" t="s">
        <v>230</v>
      </c>
      <c r="BM438" s="192" t="s">
        <v>853</v>
      </c>
    </row>
    <row r="439" spans="1:65" s="13" customFormat="1" ht="11.25">
      <c r="B439" s="194"/>
      <c r="C439" s="195"/>
      <c r="D439" s="196" t="s">
        <v>144</v>
      </c>
      <c r="E439" s="197" t="s">
        <v>1</v>
      </c>
      <c r="F439" s="198" t="s">
        <v>831</v>
      </c>
      <c r="G439" s="195"/>
      <c r="H439" s="197" t="s">
        <v>1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144</v>
      </c>
      <c r="AU439" s="204" t="s">
        <v>84</v>
      </c>
      <c r="AV439" s="13" t="s">
        <v>82</v>
      </c>
      <c r="AW439" s="13" t="s">
        <v>32</v>
      </c>
      <c r="AX439" s="13" t="s">
        <v>77</v>
      </c>
      <c r="AY439" s="204" t="s">
        <v>135</v>
      </c>
    </row>
    <row r="440" spans="1:65" s="14" customFormat="1" ht="11.25">
      <c r="B440" s="205"/>
      <c r="C440" s="206"/>
      <c r="D440" s="196" t="s">
        <v>144</v>
      </c>
      <c r="E440" s="207" t="s">
        <v>1</v>
      </c>
      <c r="F440" s="208" t="s">
        <v>854</v>
      </c>
      <c r="G440" s="206"/>
      <c r="H440" s="209">
        <v>11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144</v>
      </c>
      <c r="AU440" s="215" t="s">
        <v>84</v>
      </c>
      <c r="AV440" s="14" t="s">
        <v>84</v>
      </c>
      <c r="AW440" s="14" t="s">
        <v>32</v>
      </c>
      <c r="AX440" s="14" t="s">
        <v>82</v>
      </c>
      <c r="AY440" s="215" t="s">
        <v>135</v>
      </c>
    </row>
    <row r="441" spans="1:65" s="2" customFormat="1" ht="16.5" customHeight="1">
      <c r="A441" s="34"/>
      <c r="B441" s="35"/>
      <c r="C441" s="181" t="s">
        <v>855</v>
      </c>
      <c r="D441" s="181" t="s">
        <v>138</v>
      </c>
      <c r="E441" s="182" t="s">
        <v>856</v>
      </c>
      <c r="F441" s="183" t="s">
        <v>857</v>
      </c>
      <c r="G441" s="184" t="s">
        <v>141</v>
      </c>
      <c r="H441" s="185">
        <v>6</v>
      </c>
      <c r="I441" s="186"/>
      <c r="J441" s="187">
        <f>ROUND(I441*H441,2)</f>
        <v>0</v>
      </c>
      <c r="K441" s="183" t="s">
        <v>1</v>
      </c>
      <c r="L441" s="39"/>
      <c r="M441" s="188" t="s">
        <v>1</v>
      </c>
      <c r="N441" s="189" t="s">
        <v>42</v>
      </c>
      <c r="O441" s="71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2" t="s">
        <v>230</v>
      </c>
      <c r="AT441" s="192" t="s">
        <v>138</v>
      </c>
      <c r="AU441" s="192" t="s">
        <v>84</v>
      </c>
      <c r="AY441" s="17" t="s">
        <v>135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7" t="s">
        <v>82</v>
      </c>
      <c r="BK441" s="193">
        <f>ROUND(I441*H441,2)</f>
        <v>0</v>
      </c>
      <c r="BL441" s="17" t="s">
        <v>230</v>
      </c>
      <c r="BM441" s="192" t="s">
        <v>858</v>
      </c>
    </row>
    <row r="442" spans="1:65" s="14" customFormat="1" ht="11.25">
      <c r="B442" s="205"/>
      <c r="C442" s="206"/>
      <c r="D442" s="196" t="s">
        <v>144</v>
      </c>
      <c r="E442" s="207" t="s">
        <v>1</v>
      </c>
      <c r="F442" s="208" t="s">
        <v>156</v>
      </c>
      <c r="G442" s="206"/>
      <c r="H442" s="209">
        <v>6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144</v>
      </c>
      <c r="AU442" s="215" t="s">
        <v>84</v>
      </c>
      <c r="AV442" s="14" t="s">
        <v>84</v>
      </c>
      <c r="AW442" s="14" t="s">
        <v>32</v>
      </c>
      <c r="AX442" s="14" t="s">
        <v>82</v>
      </c>
      <c r="AY442" s="215" t="s">
        <v>135</v>
      </c>
    </row>
    <row r="443" spans="1:65" s="2" customFormat="1" ht="24.2" customHeight="1">
      <c r="A443" s="34"/>
      <c r="B443" s="35"/>
      <c r="C443" s="181" t="s">
        <v>859</v>
      </c>
      <c r="D443" s="181" t="s">
        <v>138</v>
      </c>
      <c r="E443" s="182" t="s">
        <v>860</v>
      </c>
      <c r="F443" s="183" t="s">
        <v>861</v>
      </c>
      <c r="G443" s="184" t="s">
        <v>255</v>
      </c>
      <c r="H443" s="185">
        <v>0.14899999999999999</v>
      </c>
      <c r="I443" s="186"/>
      <c r="J443" s="187">
        <f>ROUND(I443*H443,2)</f>
        <v>0</v>
      </c>
      <c r="K443" s="183" t="s">
        <v>1</v>
      </c>
      <c r="L443" s="39"/>
      <c r="M443" s="188" t="s">
        <v>1</v>
      </c>
      <c r="N443" s="189" t="s">
        <v>42</v>
      </c>
      <c r="O443" s="71"/>
      <c r="P443" s="190">
        <f>O443*H443</f>
        <v>0</v>
      </c>
      <c r="Q443" s="190">
        <v>0</v>
      </c>
      <c r="R443" s="190">
        <f>Q443*H443</f>
        <v>0</v>
      </c>
      <c r="S443" s="190">
        <v>0</v>
      </c>
      <c r="T443" s="19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2" t="s">
        <v>230</v>
      </c>
      <c r="AT443" s="192" t="s">
        <v>138</v>
      </c>
      <c r="AU443" s="192" t="s">
        <v>84</v>
      </c>
      <c r="AY443" s="17" t="s">
        <v>135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17" t="s">
        <v>82</v>
      </c>
      <c r="BK443" s="193">
        <f>ROUND(I443*H443,2)</f>
        <v>0</v>
      </c>
      <c r="BL443" s="17" t="s">
        <v>230</v>
      </c>
      <c r="BM443" s="192" t="s">
        <v>862</v>
      </c>
    </row>
    <row r="444" spans="1:65" s="12" customFormat="1" ht="22.9" customHeight="1">
      <c r="B444" s="165"/>
      <c r="C444" s="166"/>
      <c r="D444" s="167" t="s">
        <v>76</v>
      </c>
      <c r="E444" s="179" t="s">
        <v>863</v>
      </c>
      <c r="F444" s="179" t="s">
        <v>864</v>
      </c>
      <c r="G444" s="166"/>
      <c r="H444" s="166"/>
      <c r="I444" s="169"/>
      <c r="J444" s="180">
        <f>BK444</f>
        <v>0</v>
      </c>
      <c r="K444" s="166"/>
      <c r="L444" s="171"/>
      <c r="M444" s="172"/>
      <c r="N444" s="173"/>
      <c r="O444" s="173"/>
      <c r="P444" s="174">
        <f>SUM(P445:P474)</f>
        <v>0</v>
      </c>
      <c r="Q444" s="173"/>
      <c r="R444" s="174">
        <f>SUM(R445:R474)</f>
        <v>9.0829800000000002E-2</v>
      </c>
      <c r="S444" s="173"/>
      <c r="T444" s="175">
        <f>SUM(T445:T474)</f>
        <v>0</v>
      </c>
      <c r="AR444" s="176" t="s">
        <v>84</v>
      </c>
      <c r="AT444" s="177" t="s">
        <v>76</v>
      </c>
      <c r="AU444" s="177" t="s">
        <v>82</v>
      </c>
      <c r="AY444" s="176" t="s">
        <v>135</v>
      </c>
      <c r="BK444" s="178">
        <f>SUM(BK445:BK474)</f>
        <v>0</v>
      </c>
    </row>
    <row r="445" spans="1:65" s="2" customFormat="1" ht="24.2" customHeight="1">
      <c r="A445" s="34"/>
      <c r="B445" s="35"/>
      <c r="C445" s="181" t="s">
        <v>865</v>
      </c>
      <c r="D445" s="181" t="s">
        <v>138</v>
      </c>
      <c r="E445" s="182" t="s">
        <v>866</v>
      </c>
      <c r="F445" s="183" t="s">
        <v>867</v>
      </c>
      <c r="G445" s="184" t="s">
        <v>148</v>
      </c>
      <c r="H445" s="185">
        <v>27</v>
      </c>
      <c r="I445" s="186"/>
      <c r="J445" s="187">
        <f>ROUND(I445*H445,2)</f>
        <v>0</v>
      </c>
      <c r="K445" s="183" t="s">
        <v>1</v>
      </c>
      <c r="L445" s="39"/>
      <c r="M445" s="188" t="s">
        <v>1</v>
      </c>
      <c r="N445" s="189" t="s">
        <v>42</v>
      </c>
      <c r="O445" s="71"/>
      <c r="P445" s="190">
        <f>O445*H445</f>
        <v>0</v>
      </c>
      <c r="Q445" s="190">
        <v>2.0000000000000002E-5</v>
      </c>
      <c r="R445" s="190">
        <f>Q445*H445</f>
        <v>5.4000000000000001E-4</v>
      </c>
      <c r="S445" s="190">
        <v>0</v>
      </c>
      <c r="T445" s="191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2" t="s">
        <v>230</v>
      </c>
      <c r="AT445" s="192" t="s">
        <v>138</v>
      </c>
      <c r="AU445" s="192" t="s">
        <v>84</v>
      </c>
      <c r="AY445" s="17" t="s">
        <v>135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7" t="s">
        <v>82</v>
      </c>
      <c r="BK445" s="193">
        <f>ROUND(I445*H445,2)</f>
        <v>0</v>
      </c>
      <c r="BL445" s="17" t="s">
        <v>230</v>
      </c>
      <c r="BM445" s="192" t="s">
        <v>868</v>
      </c>
    </row>
    <row r="446" spans="1:65" s="13" customFormat="1" ht="11.25">
      <c r="B446" s="194"/>
      <c r="C446" s="195"/>
      <c r="D446" s="196" t="s">
        <v>144</v>
      </c>
      <c r="E446" s="197" t="s">
        <v>1</v>
      </c>
      <c r="F446" s="198" t="s">
        <v>869</v>
      </c>
      <c r="G446" s="195"/>
      <c r="H446" s="197" t="s">
        <v>1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144</v>
      </c>
      <c r="AU446" s="204" t="s">
        <v>84</v>
      </c>
      <c r="AV446" s="13" t="s">
        <v>82</v>
      </c>
      <c r="AW446" s="13" t="s">
        <v>32</v>
      </c>
      <c r="AX446" s="13" t="s">
        <v>77</v>
      </c>
      <c r="AY446" s="204" t="s">
        <v>135</v>
      </c>
    </row>
    <row r="447" spans="1:65" s="14" customFormat="1" ht="11.25">
      <c r="B447" s="205"/>
      <c r="C447" s="206"/>
      <c r="D447" s="196" t="s">
        <v>144</v>
      </c>
      <c r="E447" s="207" t="s">
        <v>1</v>
      </c>
      <c r="F447" s="208" t="s">
        <v>870</v>
      </c>
      <c r="G447" s="206"/>
      <c r="H447" s="209">
        <v>27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144</v>
      </c>
      <c r="AU447" s="215" t="s">
        <v>84</v>
      </c>
      <c r="AV447" s="14" t="s">
        <v>84</v>
      </c>
      <c r="AW447" s="14" t="s">
        <v>32</v>
      </c>
      <c r="AX447" s="14" t="s">
        <v>82</v>
      </c>
      <c r="AY447" s="215" t="s">
        <v>135</v>
      </c>
    </row>
    <row r="448" spans="1:65" s="2" customFormat="1" ht="24.2" customHeight="1">
      <c r="A448" s="34"/>
      <c r="B448" s="35"/>
      <c r="C448" s="181" t="s">
        <v>871</v>
      </c>
      <c r="D448" s="181" t="s">
        <v>138</v>
      </c>
      <c r="E448" s="182" t="s">
        <v>872</v>
      </c>
      <c r="F448" s="183" t="s">
        <v>873</v>
      </c>
      <c r="G448" s="184" t="s">
        <v>148</v>
      </c>
      <c r="H448" s="185">
        <v>27</v>
      </c>
      <c r="I448" s="186"/>
      <c r="J448" s="187">
        <f>ROUND(I448*H448,2)</f>
        <v>0</v>
      </c>
      <c r="K448" s="183" t="s">
        <v>1</v>
      </c>
      <c r="L448" s="39"/>
      <c r="M448" s="188" t="s">
        <v>1</v>
      </c>
      <c r="N448" s="189" t="s">
        <v>42</v>
      </c>
      <c r="O448" s="71"/>
      <c r="P448" s="190">
        <f>O448*H448</f>
        <v>0</v>
      </c>
      <c r="Q448" s="190">
        <v>1.2999999999999999E-4</v>
      </c>
      <c r="R448" s="190">
        <f>Q448*H448</f>
        <v>3.5099999999999997E-3</v>
      </c>
      <c r="S448" s="190">
        <v>0</v>
      </c>
      <c r="T448" s="191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2" t="s">
        <v>230</v>
      </c>
      <c r="AT448" s="192" t="s">
        <v>138</v>
      </c>
      <c r="AU448" s="192" t="s">
        <v>84</v>
      </c>
      <c r="AY448" s="17" t="s">
        <v>135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7" t="s">
        <v>82</v>
      </c>
      <c r="BK448" s="193">
        <f>ROUND(I448*H448,2)</f>
        <v>0</v>
      </c>
      <c r="BL448" s="17" t="s">
        <v>230</v>
      </c>
      <c r="BM448" s="192" t="s">
        <v>874</v>
      </c>
    </row>
    <row r="449" spans="1:65" s="2" customFormat="1" ht="24.2" customHeight="1">
      <c r="A449" s="34"/>
      <c r="B449" s="35"/>
      <c r="C449" s="181" t="s">
        <v>875</v>
      </c>
      <c r="D449" s="181" t="s">
        <v>138</v>
      </c>
      <c r="E449" s="182" t="s">
        <v>876</v>
      </c>
      <c r="F449" s="183" t="s">
        <v>877</v>
      </c>
      <c r="G449" s="184" t="s">
        <v>148</v>
      </c>
      <c r="H449" s="185">
        <v>27</v>
      </c>
      <c r="I449" s="186"/>
      <c r="J449" s="187">
        <f>ROUND(I449*H449,2)</f>
        <v>0</v>
      </c>
      <c r="K449" s="183" t="s">
        <v>1</v>
      </c>
      <c r="L449" s="39"/>
      <c r="M449" s="188" t="s">
        <v>1</v>
      </c>
      <c r="N449" s="189" t="s">
        <v>42</v>
      </c>
      <c r="O449" s="71"/>
      <c r="P449" s="190">
        <f>O449*H449</f>
        <v>0</v>
      </c>
      <c r="Q449" s="190">
        <v>2.9E-4</v>
      </c>
      <c r="R449" s="190">
        <f>Q449*H449</f>
        <v>7.8300000000000002E-3</v>
      </c>
      <c r="S449" s="190">
        <v>0</v>
      </c>
      <c r="T449" s="191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2" t="s">
        <v>230</v>
      </c>
      <c r="AT449" s="192" t="s">
        <v>138</v>
      </c>
      <c r="AU449" s="192" t="s">
        <v>84</v>
      </c>
      <c r="AY449" s="17" t="s">
        <v>135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7" t="s">
        <v>82</v>
      </c>
      <c r="BK449" s="193">
        <f>ROUND(I449*H449,2)</f>
        <v>0</v>
      </c>
      <c r="BL449" s="17" t="s">
        <v>230</v>
      </c>
      <c r="BM449" s="192" t="s">
        <v>878</v>
      </c>
    </row>
    <row r="450" spans="1:65" s="2" customFormat="1" ht="24.2" customHeight="1">
      <c r="A450" s="34"/>
      <c r="B450" s="35"/>
      <c r="C450" s="181" t="s">
        <v>879</v>
      </c>
      <c r="D450" s="181" t="s">
        <v>138</v>
      </c>
      <c r="E450" s="182" t="s">
        <v>880</v>
      </c>
      <c r="F450" s="183" t="s">
        <v>881</v>
      </c>
      <c r="G450" s="184" t="s">
        <v>148</v>
      </c>
      <c r="H450" s="185">
        <v>27</v>
      </c>
      <c r="I450" s="186"/>
      <c r="J450" s="187">
        <f>ROUND(I450*H450,2)</f>
        <v>0</v>
      </c>
      <c r="K450" s="183" t="s">
        <v>1</v>
      </c>
      <c r="L450" s="39"/>
      <c r="M450" s="188" t="s">
        <v>1</v>
      </c>
      <c r="N450" s="189" t="s">
        <v>42</v>
      </c>
      <c r="O450" s="71"/>
      <c r="P450" s="190">
        <f>O450*H450</f>
        <v>0</v>
      </c>
      <c r="Q450" s="190">
        <v>1.4999999999999999E-4</v>
      </c>
      <c r="R450" s="190">
        <f>Q450*H450</f>
        <v>4.0499999999999998E-3</v>
      </c>
      <c r="S450" s="190">
        <v>0</v>
      </c>
      <c r="T450" s="19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2" t="s">
        <v>230</v>
      </c>
      <c r="AT450" s="192" t="s">
        <v>138</v>
      </c>
      <c r="AU450" s="192" t="s">
        <v>84</v>
      </c>
      <c r="AY450" s="17" t="s">
        <v>135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7" t="s">
        <v>82</v>
      </c>
      <c r="BK450" s="193">
        <f>ROUND(I450*H450,2)</f>
        <v>0</v>
      </c>
      <c r="BL450" s="17" t="s">
        <v>230</v>
      </c>
      <c r="BM450" s="192" t="s">
        <v>882</v>
      </c>
    </row>
    <row r="451" spans="1:65" s="2" customFormat="1" ht="16.5" customHeight="1">
      <c r="A451" s="34"/>
      <c r="B451" s="35"/>
      <c r="C451" s="181" t="s">
        <v>883</v>
      </c>
      <c r="D451" s="181" t="s">
        <v>138</v>
      </c>
      <c r="E451" s="182" t="s">
        <v>884</v>
      </c>
      <c r="F451" s="183" t="s">
        <v>885</v>
      </c>
      <c r="G451" s="184" t="s">
        <v>148</v>
      </c>
      <c r="H451" s="185">
        <v>3</v>
      </c>
      <c r="I451" s="186"/>
      <c r="J451" s="187">
        <f>ROUND(I451*H451,2)</f>
        <v>0</v>
      </c>
      <c r="K451" s="183" t="s">
        <v>1</v>
      </c>
      <c r="L451" s="39"/>
      <c r="M451" s="188" t="s">
        <v>1</v>
      </c>
      <c r="N451" s="189" t="s">
        <v>42</v>
      </c>
      <c r="O451" s="71"/>
      <c r="P451" s="190">
        <f>O451*H451</f>
        <v>0</v>
      </c>
      <c r="Q451" s="190">
        <v>0</v>
      </c>
      <c r="R451" s="190">
        <f>Q451*H451</f>
        <v>0</v>
      </c>
      <c r="S451" s="190">
        <v>0</v>
      </c>
      <c r="T451" s="191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2" t="s">
        <v>230</v>
      </c>
      <c r="AT451" s="192" t="s">
        <v>138</v>
      </c>
      <c r="AU451" s="192" t="s">
        <v>84</v>
      </c>
      <c r="AY451" s="17" t="s">
        <v>135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7" t="s">
        <v>82</v>
      </c>
      <c r="BK451" s="193">
        <f>ROUND(I451*H451,2)</f>
        <v>0</v>
      </c>
      <c r="BL451" s="17" t="s">
        <v>230</v>
      </c>
      <c r="BM451" s="192" t="s">
        <v>886</v>
      </c>
    </row>
    <row r="452" spans="1:65" s="13" customFormat="1" ht="11.25">
      <c r="B452" s="194"/>
      <c r="C452" s="195"/>
      <c r="D452" s="196" t="s">
        <v>144</v>
      </c>
      <c r="E452" s="197" t="s">
        <v>1</v>
      </c>
      <c r="F452" s="198" t="s">
        <v>887</v>
      </c>
      <c r="G452" s="195"/>
      <c r="H452" s="197" t="s">
        <v>1</v>
      </c>
      <c r="I452" s="199"/>
      <c r="J452" s="195"/>
      <c r="K452" s="195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144</v>
      </c>
      <c r="AU452" s="204" t="s">
        <v>84</v>
      </c>
      <c r="AV452" s="13" t="s">
        <v>82</v>
      </c>
      <c r="AW452" s="13" t="s">
        <v>32</v>
      </c>
      <c r="AX452" s="13" t="s">
        <v>77</v>
      </c>
      <c r="AY452" s="204" t="s">
        <v>135</v>
      </c>
    </row>
    <row r="453" spans="1:65" s="14" customFormat="1" ht="11.25">
      <c r="B453" s="205"/>
      <c r="C453" s="206"/>
      <c r="D453" s="196" t="s">
        <v>144</v>
      </c>
      <c r="E453" s="207" t="s">
        <v>1</v>
      </c>
      <c r="F453" s="208" t="s">
        <v>888</v>
      </c>
      <c r="G453" s="206"/>
      <c r="H453" s="209">
        <v>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144</v>
      </c>
      <c r="AU453" s="215" t="s">
        <v>84</v>
      </c>
      <c r="AV453" s="14" t="s">
        <v>84</v>
      </c>
      <c r="AW453" s="14" t="s">
        <v>32</v>
      </c>
      <c r="AX453" s="14" t="s">
        <v>82</v>
      </c>
      <c r="AY453" s="215" t="s">
        <v>135</v>
      </c>
    </row>
    <row r="454" spans="1:65" s="2" customFormat="1" ht="24.2" customHeight="1">
      <c r="A454" s="34"/>
      <c r="B454" s="35"/>
      <c r="C454" s="181" t="s">
        <v>889</v>
      </c>
      <c r="D454" s="181" t="s">
        <v>138</v>
      </c>
      <c r="E454" s="182" t="s">
        <v>890</v>
      </c>
      <c r="F454" s="183" t="s">
        <v>891</v>
      </c>
      <c r="G454" s="184" t="s">
        <v>148</v>
      </c>
      <c r="H454" s="185">
        <v>3</v>
      </c>
      <c r="I454" s="186"/>
      <c r="J454" s="187">
        <f>ROUND(I454*H454,2)</f>
        <v>0</v>
      </c>
      <c r="K454" s="183" t="s">
        <v>1</v>
      </c>
      <c r="L454" s="39"/>
      <c r="M454" s="188" t="s">
        <v>1</v>
      </c>
      <c r="N454" s="189" t="s">
        <v>42</v>
      </c>
      <c r="O454" s="71"/>
      <c r="P454" s="190">
        <f>O454*H454</f>
        <v>0</v>
      </c>
      <c r="Q454" s="190">
        <v>1.3999999999999999E-4</v>
      </c>
      <c r="R454" s="190">
        <f>Q454*H454</f>
        <v>4.1999999999999996E-4</v>
      </c>
      <c r="S454" s="190">
        <v>0</v>
      </c>
      <c r="T454" s="19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2" t="s">
        <v>230</v>
      </c>
      <c r="AT454" s="192" t="s">
        <v>138</v>
      </c>
      <c r="AU454" s="192" t="s">
        <v>84</v>
      </c>
      <c r="AY454" s="17" t="s">
        <v>135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7" t="s">
        <v>82</v>
      </c>
      <c r="BK454" s="193">
        <f>ROUND(I454*H454,2)</f>
        <v>0</v>
      </c>
      <c r="BL454" s="17" t="s">
        <v>230</v>
      </c>
      <c r="BM454" s="192" t="s">
        <v>892</v>
      </c>
    </row>
    <row r="455" spans="1:65" s="2" customFormat="1" ht="24.2" customHeight="1">
      <c r="A455" s="34"/>
      <c r="B455" s="35"/>
      <c r="C455" s="181" t="s">
        <v>893</v>
      </c>
      <c r="D455" s="181" t="s">
        <v>138</v>
      </c>
      <c r="E455" s="182" t="s">
        <v>894</v>
      </c>
      <c r="F455" s="183" t="s">
        <v>895</v>
      </c>
      <c r="G455" s="184" t="s">
        <v>148</v>
      </c>
      <c r="H455" s="185">
        <v>3</v>
      </c>
      <c r="I455" s="186"/>
      <c r="J455" s="187">
        <f>ROUND(I455*H455,2)</f>
        <v>0</v>
      </c>
      <c r="K455" s="183" t="s">
        <v>1</v>
      </c>
      <c r="L455" s="39"/>
      <c r="M455" s="188" t="s">
        <v>1</v>
      </c>
      <c r="N455" s="189" t="s">
        <v>42</v>
      </c>
      <c r="O455" s="71"/>
      <c r="P455" s="190">
        <f>O455*H455</f>
        <v>0</v>
      </c>
      <c r="Q455" s="190">
        <v>1.2E-4</v>
      </c>
      <c r="R455" s="190">
        <f>Q455*H455</f>
        <v>3.6000000000000002E-4</v>
      </c>
      <c r="S455" s="190">
        <v>0</v>
      </c>
      <c r="T455" s="191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2" t="s">
        <v>230</v>
      </c>
      <c r="AT455" s="192" t="s">
        <v>138</v>
      </c>
      <c r="AU455" s="192" t="s">
        <v>84</v>
      </c>
      <c r="AY455" s="17" t="s">
        <v>135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7" t="s">
        <v>82</v>
      </c>
      <c r="BK455" s="193">
        <f>ROUND(I455*H455,2)</f>
        <v>0</v>
      </c>
      <c r="BL455" s="17" t="s">
        <v>230</v>
      </c>
      <c r="BM455" s="192" t="s">
        <v>896</v>
      </c>
    </row>
    <row r="456" spans="1:65" s="2" customFormat="1" ht="24.2" customHeight="1">
      <c r="A456" s="34"/>
      <c r="B456" s="35"/>
      <c r="C456" s="181" t="s">
        <v>897</v>
      </c>
      <c r="D456" s="181" t="s">
        <v>138</v>
      </c>
      <c r="E456" s="182" t="s">
        <v>898</v>
      </c>
      <c r="F456" s="183" t="s">
        <v>899</v>
      </c>
      <c r="G456" s="184" t="s">
        <v>148</v>
      </c>
      <c r="H456" s="185">
        <v>3</v>
      </c>
      <c r="I456" s="186"/>
      <c r="J456" s="187">
        <f>ROUND(I456*H456,2)</f>
        <v>0</v>
      </c>
      <c r="K456" s="183" t="s">
        <v>1</v>
      </c>
      <c r="L456" s="39"/>
      <c r="M456" s="188" t="s">
        <v>1</v>
      </c>
      <c r="N456" s="189" t="s">
        <v>42</v>
      </c>
      <c r="O456" s="71"/>
      <c r="P456" s="190">
        <f>O456*H456</f>
        <v>0</v>
      </c>
      <c r="Q456" s="190">
        <v>1.2E-4</v>
      </c>
      <c r="R456" s="190">
        <f>Q456*H456</f>
        <v>3.6000000000000002E-4</v>
      </c>
      <c r="S456" s="190">
        <v>0</v>
      </c>
      <c r="T456" s="191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2" t="s">
        <v>230</v>
      </c>
      <c r="AT456" s="192" t="s">
        <v>138</v>
      </c>
      <c r="AU456" s="192" t="s">
        <v>84</v>
      </c>
      <c r="AY456" s="17" t="s">
        <v>135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7" t="s">
        <v>82</v>
      </c>
      <c r="BK456" s="193">
        <f>ROUND(I456*H456,2)</f>
        <v>0</v>
      </c>
      <c r="BL456" s="17" t="s">
        <v>230</v>
      </c>
      <c r="BM456" s="192" t="s">
        <v>900</v>
      </c>
    </row>
    <row r="457" spans="1:65" s="2" customFormat="1" ht="33" customHeight="1">
      <c r="A457" s="34"/>
      <c r="B457" s="35"/>
      <c r="C457" s="181" t="s">
        <v>901</v>
      </c>
      <c r="D457" s="181" t="s">
        <v>138</v>
      </c>
      <c r="E457" s="182" t="s">
        <v>902</v>
      </c>
      <c r="F457" s="183" t="s">
        <v>903</v>
      </c>
      <c r="G457" s="184" t="s">
        <v>148</v>
      </c>
      <c r="H457" s="185">
        <v>25.44</v>
      </c>
      <c r="I457" s="186"/>
      <c r="J457" s="187">
        <f>ROUND(I457*H457,2)</f>
        <v>0</v>
      </c>
      <c r="K457" s="183" t="s">
        <v>1</v>
      </c>
      <c r="L457" s="39"/>
      <c r="M457" s="188" t="s">
        <v>1</v>
      </c>
      <c r="N457" s="189" t="s">
        <v>42</v>
      </c>
      <c r="O457" s="71"/>
      <c r="P457" s="190">
        <f>O457*H457</f>
        <v>0</v>
      </c>
      <c r="Q457" s="190">
        <v>2.3000000000000001E-4</v>
      </c>
      <c r="R457" s="190">
        <f>Q457*H457</f>
        <v>5.8512000000000008E-3</v>
      </c>
      <c r="S457" s="190">
        <v>0</v>
      </c>
      <c r="T457" s="191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2" t="s">
        <v>230</v>
      </c>
      <c r="AT457" s="192" t="s">
        <v>138</v>
      </c>
      <c r="AU457" s="192" t="s">
        <v>84</v>
      </c>
      <c r="AY457" s="17" t="s">
        <v>135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7" t="s">
        <v>82</v>
      </c>
      <c r="BK457" s="193">
        <f>ROUND(I457*H457,2)</f>
        <v>0</v>
      </c>
      <c r="BL457" s="17" t="s">
        <v>230</v>
      </c>
      <c r="BM457" s="192" t="s">
        <v>904</v>
      </c>
    </row>
    <row r="458" spans="1:65" s="13" customFormat="1" ht="11.25">
      <c r="B458" s="194"/>
      <c r="C458" s="195"/>
      <c r="D458" s="196" t="s">
        <v>144</v>
      </c>
      <c r="E458" s="197" t="s">
        <v>1</v>
      </c>
      <c r="F458" s="198" t="s">
        <v>166</v>
      </c>
      <c r="G458" s="195"/>
      <c r="H458" s="197" t="s">
        <v>1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144</v>
      </c>
      <c r="AU458" s="204" t="s">
        <v>84</v>
      </c>
      <c r="AV458" s="13" t="s">
        <v>82</v>
      </c>
      <c r="AW458" s="13" t="s">
        <v>32</v>
      </c>
      <c r="AX458" s="13" t="s">
        <v>77</v>
      </c>
      <c r="AY458" s="204" t="s">
        <v>135</v>
      </c>
    </row>
    <row r="459" spans="1:65" s="14" customFormat="1" ht="11.25">
      <c r="B459" s="205"/>
      <c r="C459" s="206"/>
      <c r="D459" s="196" t="s">
        <v>144</v>
      </c>
      <c r="E459" s="207" t="s">
        <v>1</v>
      </c>
      <c r="F459" s="208" t="s">
        <v>905</v>
      </c>
      <c r="G459" s="206"/>
      <c r="H459" s="209">
        <v>23.04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144</v>
      </c>
      <c r="AU459" s="215" t="s">
        <v>84</v>
      </c>
      <c r="AV459" s="14" t="s">
        <v>84</v>
      </c>
      <c r="AW459" s="14" t="s">
        <v>32</v>
      </c>
      <c r="AX459" s="14" t="s">
        <v>77</v>
      </c>
      <c r="AY459" s="215" t="s">
        <v>135</v>
      </c>
    </row>
    <row r="460" spans="1:65" s="13" customFormat="1" ht="11.25">
      <c r="B460" s="194"/>
      <c r="C460" s="195"/>
      <c r="D460" s="196" t="s">
        <v>144</v>
      </c>
      <c r="E460" s="197" t="s">
        <v>1</v>
      </c>
      <c r="F460" s="198" t="s">
        <v>145</v>
      </c>
      <c r="G460" s="195"/>
      <c r="H460" s="197" t="s">
        <v>1</v>
      </c>
      <c r="I460" s="199"/>
      <c r="J460" s="195"/>
      <c r="K460" s="195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144</v>
      </c>
      <c r="AU460" s="204" t="s">
        <v>84</v>
      </c>
      <c r="AV460" s="13" t="s">
        <v>82</v>
      </c>
      <c r="AW460" s="13" t="s">
        <v>32</v>
      </c>
      <c r="AX460" s="13" t="s">
        <v>77</v>
      </c>
      <c r="AY460" s="204" t="s">
        <v>135</v>
      </c>
    </row>
    <row r="461" spans="1:65" s="14" customFormat="1" ht="11.25">
      <c r="B461" s="205"/>
      <c r="C461" s="206"/>
      <c r="D461" s="196" t="s">
        <v>144</v>
      </c>
      <c r="E461" s="207" t="s">
        <v>1</v>
      </c>
      <c r="F461" s="208" t="s">
        <v>906</v>
      </c>
      <c r="G461" s="206"/>
      <c r="H461" s="209">
        <v>2.4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144</v>
      </c>
      <c r="AU461" s="215" t="s">
        <v>84</v>
      </c>
      <c r="AV461" s="14" t="s">
        <v>84</v>
      </c>
      <c r="AW461" s="14" t="s">
        <v>32</v>
      </c>
      <c r="AX461" s="14" t="s">
        <v>77</v>
      </c>
      <c r="AY461" s="215" t="s">
        <v>135</v>
      </c>
    </row>
    <row r="462" spans="1:65" s="15" customFormat="1" ht="11.25">
      <c r="B462" s="216"/>
      <c r="C462" s="217"/>
      <c r="D462" s="196" t="s">
        <v>144</v>
      </c>
      <c r="E462" s="218" t="s">
        <v>1</v>
      </c>
      <c r="F462" s="219" t="s">
        <v>168</v>
      </c>
      <c r="G462" s="217"/>
      <c r="H462" s="220">
        <v>25.439999999999998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144</v>
      </c>
      <c r="AU462" s="226" t="s">
        <v>84</v>
      </c>
      <c r="AV462" s="15" t="s">
        <v>142</v>
      </c>
      <c r="AW462" s="15" t="s">
        <v>32</v>
      </c>
      <c r="AX462" s="15" t="s">
        <v>82</v>
      </c>
      <c r="AY462" s="226" t="s">
        <v>135</v>
      </c>
    </row>
    <row r="463" spans="1:65" s="2" customFormat="1" ht="24.2" customHeight="1">
      <c r="A463" s="34"/>
      <c r="B463" s="35"/>
      <c r="C463" s="181" t="s">
        <v>907</v>
      </c>
      <c r="D463" s="181" t="s">
        <v>138</v>
      </c>
      <c r="E463" s="182" t="s">
        <v>908</v>
      </c>
      <c r="F463" s="183" t="s">
        <v>909</v>
      </c>
      <c r="G463" s="184" t="s">
        <v>153</v>
      </c>
      <c r="H463" s="185">
        <v>28</v>
      </c>
      <c r="I463" s="186"/>
      <c r="J463" s="187">
        <f>ROUND(I463*H463,2)</f>
        <v>0</v>
      </c>
      <c r="K463" s="183" t="s">
        <v>1</v>
      </c>
      <c r="L463" s="39"/>
      <c r="M463" s="188" t="s">
        <v>1</v>
      </c>
      <c r="N463" s="189" t="s">
        <v>42</v>
      </c>
      <c r="O463" s="71"/>
      <c r="P463" s="190">
        <f>O463*H463</f>
        <v>0</v>
      </c>
      <c r="Q463" s="190">
        <v>2.0000000000000002E-5</v>
      </c>
      <c r="R463" s="190">
        <f>Q463*H463</f>
        <v>5.6000000000000006E-4</v>
      </c>
      <c r="S463" s="190">
        <v>0</v>
      </c>
      <c r="T463" s="191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2" t="s">
        <v>230</v>
      </c>
      <c r="AT463" s="192" t="s">
        <v>138</v>
      </c>
      <c r="AU463" s="192" t="s">
        <v>84</v>
      </c>
      <c r="AY463" s="17" t="s">
        <v>135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7" t="s">
        <v>82</v>
      </c>
      <c r="BK463" s="193">
        <f>ROUND(I463*H463,2)</f>
        <v>0</v>
      </c>
      <c r="BL463" s="17" t="s">
        <v>230</v>
      </c>
      <c r="BM463" s="192" t="s">
        <v>910</v>
      </c>
    </row>
    <row r="464" spans="1:65" s="14" customFormat="1" ht="11.25">
      <c r="B464" s="205"/>
      <c r="C464" s="206"/>
      <c r="D464" s="196" t="s">
        <v>144</v>
      </c>
      <c r="E464" s="207" t="s">
        <v>1</v>
      </c>
      <c r="F464" s="208" t="s">
        <v>911</v>
      </c>
      <c r="G464" s="206"/>
      <c r="H464" s="209">
        <v>28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144</v>
      </c>
      <c r="AU464" s="215" t="s">
        <v>84</v>
      </c>
      <c r="AV464" s="14" t="s">
        <v>84</v>
      </c>
      <c r="AW464" s="14" t="s">
        <v>32</v>
      </c>
      <c r="AX464" s="14" t="s">
        <v>82</v>
      </c>
      <c r="AY464" s="215" t="s">
        <v>135</v>
      </c>
    </row>
    <row r="465" spans="1:65" s="2" customFormat="1" ht="24.2" customHeight="1">
      <c r="A465" s="34"/>
      <c r="B465" s="35"/>
      <c r="C465" s="181" t="s">
        <v>912</v>
      </c>
      <c r="D465" s="181" t="s">
        <v>138</v>
      </c>
      <c r="E465" s="182" t="s">
        <v>913</v>
      </c>
      <c r="F465" s="183" t="s">
        <v>914</v>
      </c>
      <c r="G465" s="184" t="s">
        <v>148</v>
      </c>
      <c r="H465" s="185">
        <v>25.44</v>
      </c>
      <c r="I465" s="186"/>
      <c r="J465" s="187">
        <f t="shared" ref="J465:J471" si="30">ROUND(I465*H465,2)</f>
        <v>0</v>
      </c>
      <c r="K465" s="183" t="s">
        <v>1</v>
      </c>
      <c r="L465" s="39"/>
      <c r="M465" s="188" t="s">
        <v>1</v>
      </c>
      <c r="N465" s="189" t="s">
        <v>42</v>
      </c>
      <c r="O465" s="71"/>
      <c r="P465" s="190">
        <f t="shared" ref="P465:P471" si="31">O465*H465</f>
        <v>0</v>
      </c>
      <c r="Q465" s="190">
        <v>1.6000000000000001E-4</v>
      </c>
      <c r="R465" s="190">
        <f t="shared" ref="R465:R471" si="32">Q465*H465</f>
        <v>4.0704000000000009E-3</v>
      </c>
      <c r="S465" s="190">
        <v>0</v>
      </c>
      <c r="T465" s="191">
        <f t="shared" ref="T465:T471" si="33"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2" t="s">
        <v>230</v>
      </c>
      <c r="AT465" s="192" t="s">
        <v>138</v>
      </c>
      <c r="AU465" s="192" t="s">
        <v>84</v>
      </c>
      <c r="AY465" s="17" t="s">
        <v>135</v>
      </c>
      <c r="BE465" s="193">
        <f t="shared" ref="BE465:BE471" si="34">IF(N465="základní",J465,0)</f>
        <v>0</v>
      </c>
      <c r="BF465" s="193">
        <f t="shared" ref="BF465:BF471" si="35">IF(N465="snížená",J465,0)</f>
        <v>0</v>
      </c>
      <c r="BG465" s="193">
        <f t="shared" ref="BG465:BG471" si="36">IF(N465="zákl. přenesená",J465,0)</f>
        <v>0</v>
      </c>
      <c r="BH465" s="193">
        <f t="shared" ref="BH465:BH471" si="37">IF(N465="sníž. přenesená",J465,0)</f>
        <v>0</v>
      </c>
      <c r="BI465" s="193">
        <f t="shared" ref="BI465:BI471" si="38">IF(N465="nulová",J465,0)</f>
        <v>0</v>
      </c>
      <c r="BJ465" s="17" t="s">
        <v>82</v>
      </c>
      <c r="BK465" s="193">
        <f t="shared" ref="BK465:BK471" si="39">ROUND(I465*H465,2)</f>
        <v>0</v>
      </c>
      <c r="BL465" s="17" t="s">
        <v>230</v>
      </c>
      <c r="BM465" s="192" t="s">
        <v>915</v>
      </c>
    </row>
    <row r="466" spans="1:65" s="2" customFormat="1" ht="24.2" customHeight="1">
      <c r="A466" s="34"/>
      <c r="B466" s="35"/>
      <c r="C466" s="181" t="s">
        <v>916</v>
      </c>
      <c r="D466" s="181" t="s">
        <v>138</v>
      </c>
      <c r="E466" s="182" t="s">
        <v>917</v>
      </c>
      <c r="F466" s="183" t="s">
        <v>918</v>
      </c>
      <c r="G466" s="184" t="s">
        <v>153</v>
      </c>
      <c r="H466" s="185">
        <v>28</v>
      </c>
      <c r="I466" s="186"/>
      <c r="J466" s="187">
        <f t="shared" si="30"/>
        <v>0</v>
      </c>
      <c r="K466" s="183" t="s">
        <v>1</v>
      </c>
      <c r="L466" s="39"/>
      <c r="M466" s="188" t="s">
        <v>1</v>
      </c>
      <c r="N466" s="189" t="s">
        <v>42</v>
      </c>
      <c r="O466" s="71"/>
      <c r="P466" s="190">
        <f t="shared" si="31"/>
        <v>0</v>
      </c>
      <c r="Q466" s="190">
        <v>2.0000000000000002E-5</v>
      </c>
      <c r="R466" s="190">
        <f t="shared" si="32"/>
        <v>5.6000000000000006E-4</v>
      </c>
      <c r="S466" s="190">
        <v>0</v>
      </c>
      <c r="T466" s="191">
        <f t="shared" si="3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2" t="s">
        <v>230</v>
      </c>
      <c r="AT466" s="192" t="s">
        <v>138</v>
      </c>
      <c r="AU466" s="192" t="s">
        <v>84</v>
      </c>
      <c r="AY466" s="17" t="s">
        <v>135</v>
      </c>
      <c r="BE466" s="193">
        <f t="shared" si="34"/>
        <v>0</v>
      </c>
      <c r="BF466" s="193">
        <f t="shared" si="35"/>
        <v>0</v>
      </c>
      <c r="BG466" s="193">
        <f t="shared" si="36"/>
        <v>0</v>
      </c>
      <c r="BH466" s="193">
        <f t="shared" si="37"/>
        <v>0</v>
      </c>
      <c r="BI466" s="193">
        <f t="shared" si="38"/>
        <v>0</v>
      </c>
      <c r="BJ466" s="17" t="s">
        <v>82</v>
      </c>
      <c r="BK466" s="193">
        <f t="shared" si="39"/>
        <v>0</v>
      </c>
      <c r="BL466" s="17" t="s">
        <v>230</v>
      </c>
      <c r="BM466" s="192" t="s">
        <v>919</v>
      </c>
    </row>
    <row r="467" spans="1:65" s="2" customFormat="1" ht="24.2" customHeight="1">
      <c r="A467" s="34"/>
      <c r="B467" s="35"/>
      <c r="C467" s="181" t="s">
        <v>920</v>
      </c>
      <c r="D467" s="181" t="s">
        <v>138</v>
      </c>
      <c r="E467" s="182" t="s">
        <v>921</v>
      </c>
      <c r="F467" s="183" t="s">
        <v>922</v>
      </c>
      <c r="G467" s="184" t="s">
        <v>153</v>
      </c>
      <c r="H467" s="185">
        <v>28</v>
      </c>
      <c r="I467" s="186"/>
      <c r="J467" s="187">
        <f t="shared" si="30"/>
        <v>0</v>
      </c>
      <c r="K467" s="183" t="s">
        <v>1</v>
      </c>
      <c r="L467" s="39"/>
      <c r="M467" s="188" t="s">
        <v>1</v>
      </c>
      <c r="N467" s="189" t="s">
        <v>42</v>
      </c>
      <c r="O467" s="71"/>
      <c r="P467" s="190">
        <f t="shared" si="31"/>
        <v>0</v>
      </c>
      <c r="Q467" s="190">
        <v>6.0000000000000002E-5</v>
      </c>
      <c r="R467" s="190">
        <f t="shared" si="32"/>
        <v>1.6800000000000001E-3</v>
      </c>
      <c r="S467" s="190">
        <v>0</v>
      </c>
      <c r="T467" s="191">
        <f t="shared" si="3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2" t="s">
        <v>230</v>
      </c>
      <c r="AT467" s="192" t="s">
        <v>138</v>
      </c>
      <c r="AU467" s="192" t="s">
        <v>84</v>
      </c>
      <c r="AY467" s="17" t="s">
        <v>135</v>
      </c>
      <c r="BE467" s="193">
        <f t="shared" si="34"/>
        <v>0</v>
      </c>
      <c r="BF467" s="193">
        <f t="shared" si="35"/>
        <v>0</v>
      </c>
      <c r="BG467" s="193">
        <f t="shared" si="36"/>
        <v>0</v>
      </c>
      <c r="BH467" s="193">
        <f t="shared" si="37"/>
        <v>0</v>
      </c>
      <c r="BI467" s="193">
        <f t="shared" si="38"/>
        <v>0</v>
      </c>
      <c r="BJ467" s="17" t="s">
        <v>82</v>
      </c>
      <c r="BK467" s="193">
        <f t="shared" si="39"/>
        <v>0</v>
      </c>
      <c r="BL467" s="17" t="s">
        <v>230</v>
      </c>
      <c r="BM467" s="192" t="s">
        <v>923</v>
      </c>
    </row>
    <row r="468" spans="1:65" s="2" customFormat="1" ht="24.2" customHeight="1">
      <c r="A468" s="34"/>
      <c r="B468" s="35"/>
      <c r="C468" s="181" t="s">
        <v>924</v>
      </c>
      <c r="D468" s="181" t="s">
        <v>138</v>
      </c>
      <c r="E468" s="182" t="s">
        <v>925</v>
      </c>
      <c r="F468" s="183" t="s">
        <v>926</v>
      </c>
      <c r="G468" s="184" t="s">
        <v>148</v>
      </c>
      <c r="H468" s="185">
        <v>25.44</v>
      </c>
      <c r="I468" s="186"/>
      <c r="J468" s="187">
        <f t="shared" si="30"/>
        <v>0</v>
      </c>
      <c r="K468" s="183" t="s">
        <v>1</v>
      </c>
      <c r="L468" s="39"/>
      <c r="M468" s="188" t="s">
        <v>1</v>
      </c>
      <c r="N468" s="189" t="s">
        <v>42</v>
      </c>
      <c r="O468" s="71"/>
      <c r="P468" s="190">
        <f t="shared" si="31"/>
        <v>0</v>
      </c>
      <c r="Q468" s="190">
        <v>3.1E-4</v>
      </c>
      <c r="R468" s="190">
        <f t="shared" si="32"/>
        <v>7.8864E-3</v>
      </c>
      <c r="S468" s="190">
        <v>0</v>
      </c>
      <c r="T468" s="191">
        <f t="shared" si="3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2" t="s">
        <v>230</v>
      </c>
      <c r="AT468" s="192" t="s">
        <v>138</v>
      </c>
      <c r="AU468" s="192" t="s">
        <v>84</v>
      </c>
      <c r="AY468" s="17" t="s">
        <v>135</v>
      </c>
      <c r="BE468" s="193">
        <f t="shared" si="34"/>
        <v>0</v>
      </c>
      <c r="BF468" s="193">
        <f t="shared" si="35"/>
        <v>0</v>
      </c>
      <c r="BG468" s="193">
        <f t="shared" si="36"/>
        <v>0</v>
      </c>
      <c r="BH468" s="193">
        <f t="shared" si="37"/>
        <v>0</v>
      </c>
      <c r="BI468" s="193">
        <f t="shared" si="38"/>
        <v>0</v>
      </c>
      <c r="BJ468" s="17" t="s">
        <v>82</v>
      </c>
      <c r="BK468" s="193">
        <f t="shared" si="39"/>
        <v>0</v>
      </c>
      <c r="BL468" s="17" t="s">
        <v>230</v>
      </c>
      <c r="BM468" s="192" t="s">
        <v>927</v>
      </c>
    </row>
    <row r="469" spans="1:65" s="2" customFormat="1" ht="24.2" customHeight="1">
      <c r="A469" s="34"/>
      <c r="B469" s="35"/>
      <c r="C469" s="181" t="s">
        <v>928</v>
      </c>
      <c r="D469" s="181" t="s">
        <v>138</v>
      </c>
      <c r="E469" s="182" t="s">
        <v>929</v>
      </c>
      <c r="F469" s="183" t="s">
        <v>930</v>
      </c>
      <c r="G469" s="184" t="s">
        <v>153</v>
      </c>
      <c r="H469" s="185">
        <v>28</v>
      </c>
      <c r="I469" s="186"/>
      <c r="J469" s="187">
        <f t="shared" si="30"/>
        <v>0</v>
      </c>
      <c r="K469" s="183" t="s">
        <v>1</v>
      </c>
      <c r="L469" s="39"/>
      <c r="M469" s="188" t="s">
        <v>1</v>
      </c>
      <c r="N469" s="189" t="s">
        <v>42</v>
      </c>
      <c r="O469" s="71"/>
      <c r="P469" s="190">
        <f t="shared" si="31"/>
        <v>0</v>
      </c>
      <c r="Q469" s="190">
        <v>2.0000000000000002E-5</v>
      </c>
      <c r="R469" s="190">
        <f t="shared" si="32"/>
        <v>5.6000000000000006E-4</v>
      </c>
      <c r="S469" s="190">
        <v>0</v>
      </c>
      <c r="T469" s="191">
        <f t="shared" si="3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2" t="s">
        <v>230</v>
      </c>
      <c r="AT469" s="192" t="s">
        <v>138</v>
      </c>
      <c r="AU469" s="192" t="s">
        <v>84</v>
      </c>
      <c r="AY469" s="17" t="s">
        <v>135</v>
      </c>
      <c r="BE469" s="193">
        <f t="shared" si="34"/>
        <v>0</v>
      </c>
      <c r="BF469" s="193">
        <f t="shared" si="35"/>
        <v>0</v>
      </c>
      <c r="BG469" s="193">
        <f t="shared" si="36"/>
        <v>0</v>
      </c>
      <c r="BH469" s="193">
        <f t="shared" si="37"/>
        <v>0</v>
      </c>
      <c r="BI469" s="193">
        <f t="shared" si="38"/>
        <v>0</v>
      </c>
      <c r="BJ469" s="17" t="s">
        <v>82</v>
      </c>
      <c r="BK469" s="193">
        <f t="shared" si="39"/>
        <v>0</v>
      </c>
      <c r="BL469" s="17" t="s">
        <v>230</v>
      </c>
      <c r="BM469" s="192" t="s">
        <v>931</v>
      </c>
    </row>
    <row r="470" spans="1:65" s="2" customFormat="1" ht="21.75" customHeight="1">
      <c r="A470" s="34"/>
      <c r="B470" s="35"/>
      <c r="C470" s="181" t="s">
        <v>932</v>
      </c>
      <c r="D470" s="181" t="s">
        <v>138</v>
      </c>
      <c r="E470" s="182" t="s">
        <v>933</v>
      </c>
      <c r="F470" s="183" t="s">
        <v>934</v>
      </c>
      <c r="G470" s="184" t="s">
        <v>148</v>
      </c>
      <c r="H470" s="185">
        <v>25.44</v>
      </c>
      <c r="I470" s="186"/>
      <c r="J470" s="187">
        <f t="shared" si="30"/>
        <v>0</v>
      </c>
      <c r="K470" s="183" t="s">
        <v>1</v>
      </c>
      <c r="L470" s="39"/>
      <c r="M470" s="188" t="s">
        <v>1</v>
      </c>
      <c r="N470" s="189" t="s">
        <v>42</v>
      </c>
      <c r="O470" s="71"/>
      <c r="P470" s="190">
        <f t="shared" si="31"/>
        <v>0</v>
      </c>
      <c r="Q470" s="190">
        <v>4.0000000000000003E-5</v>
      </c>
      <c r="R470" s="190">
        <f t="shared" si="32"/>
        <v>1.0176000000000002E-3</v>
      </c>
      <c r="S470" s="190">
        <v>0</v>
      </c>
      <c r="T470" s="191">
        <f t="shared" si="3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2" t="s">
        <v>230</v>
      </c>
      <c r="AT470" s="192" t="s">
        <v>138</v>
      </c>
      <c r="AU470" s="192" t="s">
        <v>84</v>
      </c>
      <c r="AY470" s="17" t="s">
        <v>135</v>
      </c>
      <c r="BE470" s="193">
        <f t="shared" si="34"/>
        <v>0</v>
      </c>
      <c r="BF470" s="193">
        <f t="shared" si="35"/>
        <v>0</v>
      </c>
      <c r="BG470" s="193">
        <f t="shared" si="36"/>
        <v>0</v>
      </c>
      <c r="BH470" s="193">
        <f t="shared" si="37"/>
        <v>0</v>
      </c>
      <c r="BI470" s="193">
        <f t="shared" si="38"/>
        <v>0</v>
      </c>
      <c r="BJ470" s="17" t="s">
        <v>82</v>
      </c>
      <c r="BK470" s="193">
        <f t="shared" si="39"/>
        <v>0</v>
      </c>
      <c r="BL470" s="17" t="s">
        <v>230</v>
      </c>
      <c r="BM470" s="192" t="s">
        <v>935</v>
      </c>
    </row>
    <row r="471" spans="1:65" s="2" customFormat="1" ht="21.75" customHeight="1">
      <c r="A471" s="34"/>
      <c r="B471" s="35"/>
      <c r="C471" s="181" t="s">
        <v>936</v>
      </c>
      <c r="D471" s="181" t="s">
        <v>138</v>
      </c>
      <c r="E471" s="182" t="s">
        <v>937</v>
      </c>
      <c r="F471" s="183" t="s">
        <v>938</v>
      </c>
      <c r="G471" s="184" t="s">
        <v>148</v>
      </c>
      <c r="H471" s="185">
        <v>119.94</v>
      </c>
      <c r="I471" s="186"/>
      <c r="J471" s="187">
        <f t="shared" si="30"/>
        <v>0</v>
      </c>
      <c r="K471" s="183" t="s">
        <v>1</v>
      </c>
      <c r="L471" s="39"/>
      <c r="M471" s="188" t="s">
        <v>1</v>
      </c>
      <c r="N471" s="189" t="s">
        <v>42</v>
      </c>
      <c r="O471" s="71"/>
      <c r="P471" s="190">
        <f t="shared" si="31"/>
        <v>0</v>
      </c>
      <c r="Q471" s="190">
        <v>0</v>
      </c>
      <c r="R471" s="190">
        <f t="shared" si="32"/>
        <v>0</v>
      </c>
      <c r="S471" s="190">
        <v>0</v>
      </c>
      <c r="T471" s="191">
        <f t="shared" si="3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2" t="s">
        <v>230</v>
      </c>
      <c r="AT471" s="192" t="s">
        <v>138</v>
      </c>
      <c r="AU471" s="192" t="s">
        <v>84</v>
      </c>
      <c r="AY471" s="17" t="s">
        <v>135</v>
      </c>
      <c r="BE471" s="193">
        <f t="shared" si="34"/>
        <v>0</v>
      </c>
      <c r="BF471" s="193">
        <f t="shared" si="35"/>
        <v>0</v>
      </c>
      <c r="BG471" s="193">
        <f t="shared" si="36"/>
        <v>0</v>
      </c>
      <c r="BH471" s="193">
        <f t="shared" si="37"/>
        <v>0</v>
      </c>
      <c r="BI471" s="193">
        <f t="shared" si="38"/>
        <v>0</v>
      </c>
      <c r="BJ471" s="17" t="s">
        <v>82</v>
      </c>
      <c r="BK471" s="193">
        <f t="shared" si="39"/>
        <v>0</v>
      </c>
      <c r="BL471" s="17" t="s">
        <v>230</v>
      </c>
      <c r="BM471" s="192" t="s">
        <v>939</v>
      </c>
    </row>
    <row r="472" spans="1:65" s="13" customFormat="1" ht="11.25">
      <c r="B472" s="194"/>
      <c r="C472" s="195"/>
      <c r="D472" s="196" t="s">
        <v>144</v>
      </c>
      <c r="E472" s="197" t="s">
        <v>1</v>
      </c>
      <c r="F472" s="198" t="s">
        <v>166</v>
      </c>
      <c r="G472" s="195"/>
      <c r="H472" s="197" t="s">
        <v>1</v>
      </c>
      <c r="I472" s="199"/>
      <c r="J472" s="195"/>
      <c r="K472" s="195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144</v>
      </c>
      <c r="AU472" s="204" t="s">
        <v>84</v>
      </c>
      <c r="AV472" s="13" t="s">
        <v>82</v>
      </c>
      <c r="AW472" s="13" t="s">
        <v>32</v>
      </c>
      <c r="AX472" s="13" t="s">
        <v>77</v>
      </c>
      <c r="AY472" s="204" t="s">
        <v>135</v>
      </c>
    </row>
    <row r="473" spans="1:65" s="14" customFormat="1" ht="11.25">
      <c r="B473" s="205"/>
      <c r="C473" s="206"/>
      <c r="D473" s="196" t="s">
        <v>144</v>
      </c>
      <c r="E473" s="207" t="s">
        <v>1</v>
      </c>
      <c r="F473" s="208" t="s">
        <v>778</v>
      </c>
      <c r="G473" s="206"/>
      <c r="H473" s="209">
        <v>119.94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144</v>
      </c>
      <c r="AU473" s="215" t="s">
        <v>84</v>
      </c>
      <c r="AV473" s="14" t="s">
        <v>84</v>
      </c>
      <c r="AW473" s="14" t="s">
        <v>32</v>
      </c>
      <c r="AX473" s="14" t="s">
        <v>82</v>
      </c>
      <c r="AY473" s="215" t="s">
        <v>135</v>
      </c>
    </row>
    <row r="474" spans="1:65" s="2" customFormat="1" ht="21.75" customHeight="1">
      <c r="A474" s="34"/>
      <c r="B474" s="35"/>
      <c r="C474" s="181" t="s">
        <v>940</v>
      </c>
      <c r="D474" s="181" t="s">
        <v>138</v>
      </c>
      <c r="E474" s="182" t="s">
        <v>941</v>
      </c>
      <c r="F474" s="183" t="s">
        <v>942</v>
      </c>
      <c r="G474" s="184" t="s">
        <v>148</v>
      </c>
      <c r="H474" s="185">
        <v>119.94</v>
      </c>
      <c r="I474" s="186"/>
      <c r="J474" s="187">
        <f>ROUND(I474*H474,2)</f>
        <v>0</v>
      </c>
      <c r="K474" s="183" t="s">
        <v>1</v>
      </c>
      <c r="L474" s="39"/>
      <c r="M474" s="188" t="s">
        <v>1</v>
      </c>
      <c r="N474" s="189" t="s">
        <v>42</v>
      </c>
      <c r="O474" s="71"/>
      <c r="P474" s="190">
        <f>O474*H474</f>
        <v>0</v>
      </c>
      <c r="Q474" s="190">
        <v>4.2999999999999999E-4</v>
      </c>
      <c r="R474" s="190">
        <f>Q474*H474</f>
        <v>5.1574200000000001E-2</v>
      </c>
      <c r="S474" s="190">
        <v>0</v>
      </c>
      <c r="T474" s="19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2" t="s">
        <v>230</v>
      </c>
      <c r="AT474" s="192" t="s">
        <v>138</v>
      </c>
      <c r="AU474" s="192" t="s">
        <v>84</v>
      </c>
      <c r="AY474" s="17" t="s">
        <v>135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7" t="s">
        <v>82</v>
      </c>
      <c r="BK474" s="193">
        <f>ROUND(I474*H474,2)</f>
        <v>0</v>
      </c>
      <c r="BL474" s="17" t="s">
        <v>230</v>
      </c>
      <c r="BM474" s="192" t="s">
        <v>943</v>
      </c>
    </row>
    <row r="475" spans="1:65" s="12" customFormat="1" ht="22.9" customHeight="1">
      <c r="B475" s="165"/>
      <c r="C475" s="166"/>
      <c r="D475" s="167" t="s">
        <v>76</v>
      </c>
      <c r="E475" s="179" t="s">
        <v>944</v>
      </c>
      <c r="F475" s="179" t="s">
        <v>945</v>
      </c>
      <c r="G475" s="166"/>
      <c r="H475" s="166"/>
      <c r="I475" s="169"/>
      <c r="J475" s="180">
        <f>BK475</f>
        <v>0</v>
      </c>
      <c r="K475" s="166"/>
      <c r="L475" s="171"/>
      <c r="M475" s="172"/>
      <c r="N475" s="173"/>
      <c r="O475" s="173"/>
      <c r="P475" s="174">
        <f>SUM(P476:P497)</f>
        <v>0</v>
      </c>
      <c r="Q475" s="173"/>
      <c r="R475" s="174">
        <f>SUM(R476:R497)</f>
        <v>0.64061771999999995</v>
      </c>
      <c r="S475" s="173"/>
      <c r="T475" s="175">
        <f>SUM(T476:T497)</f>
        <v>0.13046319000000001</v>
      </c>
      <c r="AR475" s="176" t="s">
        <v>84</v>
      </c>
      <c r="AT475" s="177" t="s">
        <v>76</v>
      </c>
      <c r="AU475" s="177" t="s">
        <v>82</v>
      </c>
      <c r="AY475" s="176" t="s">
        <v>135</v>
      </c>
      <c r="BK475" s="178">
        <f>SUM(BK476:BK497)</f>
        <v>0</v>
      </c>
    </row>
    <row r="476" spans="1:65" s="2" customFormat="1" ht="24.2" customHeight="1">
      <c r="A476" s="34"/>
      <c r="B476" s="35"/>
      <c r="C476" s="181" t="s">
        <v>946</v>
      </c>
      <c r="D476" s="181" t="s">
        <v>138</v>
      </c>
      <c r="E476" s="182" t="s">
        <v>947</v>
      </c>
      <c r="F476" s="183" t="s">
        <v>948</v>
      </c>
      <c r="G476" s="184" t="s">
        <v>148</v>
      </c>
      <c r="H476" s="185">
        <v>463.59899999999999</v>
      </c>
      <c r="I476" s="186"/>
      <c r="J476" s="187">
        <f>ROUND(I476*H476,2)</f>
        <v>0</v>
      </c>
      <c r="K476" s="183" t="s">
        <v>1</v>
      </c>
      <c r="L476" s="39"/>
      <c r="M476" s="188" t="s">
        <v>1</v>
      </c>
      <c r="N476" s="189" t="s">
        <v>42</v>
      </c>
      <c r="O476" s="71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2" t="s">
        <v>230</v>
      </c>
      <c r="AT476" s="192" t="s">
        <v>138</v>
      </c>
      <c r="AU476" s="192" t="s">
        <v>84</v>
      </c>
      <c r="AY476" s="17" t="s">
        <v>135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7" t="s">
        <v>82</v>
      </c>
      <c r="BK476" s="193">
        <f>ROUND(I476*H476,2)</f>
        <v>0</v>
      </c>
      <c r="BL476" s="17" t="s">
        <v>230</v>
      </c>
      <c r="BM476" s="192" t="s">
        <v>949</v>
      </c>
    </row>
    <row r="477" spans="1:65" s="2" customFormat="1" ht="16.5" customHeight="1">
      <c r="A477" s="34"/>
      <c r="B477" s="35"/>
      <c r="C477" s="181" t="s">
        <v>950</v>
      </c>
      <c r="D477" s="181" t="s">
        <v>138</v>
      </c>
      <c r="E477" s="182" t="s">
        <v>951</v>
      </c>
      <c r="F477" s="183" t="s">
        <v>952</v>
      </c>
      <c r="G477" s="184" t="s">
        <v>148</v>
      </c>
      <c r="H477" s="185">
        <v>420.84899999999999</v>
      </c>
      <c r="I477" s="186"/>
      <c r="J477" s="187">
        <f>ROUND(I477*H477,2)</f>
        <v>0</v>
      </c>
      <c r="K477" s="183" t="s">
        <v>1</v>
      </c>
      <c r="L477" s="39"/>
      <c r="M477" s="188" t="s">
        <v>1</v>
      </c>
      <c r="N477" s="189" t="s">
        <v>42</v>
      </c>
      <c r="O477" s="71"/>
      <c r="P477" s="190">
        <f>O477*H477</f>
        <v>0</v>
      </c>
      <c r="Q477" s="190">
        <v>1E-3</v>
      </c>
      <c r="R477" s="190">
        <f>Q477*H477</f>
        <v>0.42084899999999997</v>
      </c>
      <c r="S477" s="190">
        <v>3.1E-4</v>
      </c>
      <c r="T477" s="191">
        <f>S477*H477</f>
        <v>0.13046319000000001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2" t="s">
        <v>230</v>
      </c>
      <c r="AT477" s="192" t="s">
        <v>138</v>
      </c>
      <c r="AU477" s="192" t="s">
        <v>84</v>
      </c>
      <c r="AY477" s="17" t="s">
        <v>135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7" t="s">
        <v>82</v>
      </c>
      <c r="BK477" s="193">
        <f>ROUND(I477*H477,2)</f>
        <v>0</v>
      </c>
      <c r="BL477" s="17" t="s">
        <v>230</v>
      </c>
      <c r="BM477" s="192" t="s">
        <v>953</v>
      </c>
    </row>
    <row r="478" spans="1:65" s="13" customFormat="1" ht="11.25">
      <c r="B478" s="194"/>
      <c r="C478" s="195"/>
      <c r="D478" s="196" t="s">
        <v>144</v>
      </c>
      <c r="E478" s="197" t="s">
        <v>1</v>
      </c>
      <c r="F478" s="198" t="s">
        <v>954</v>
      </c>
      <c r="G478" s="195"/>
      <c r="H478" s="197" t="s">
        <v>1</v>
      </c>
      <c r="I478" s="199"/>
      <c r="J478" s="195"/>
      <c r="K478" s="195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144</v>
      </c>
      <c r="AU478" s="204" t="s">
        <v>84</v>
      </c>
      <c r="AV478" s="13" t="s">
        <v>82</v>
      </c>
      <c r="AW478" s="13" t="s">
        <v>32</v>
      </c>
      <c r="AX478" s="13" t="s">
        <v>77</v>
      </c>
      <c r="AY478" s="204" t="s">
        <v>135</v>
      </c>
    </row>
    <row r="479" spans="1:65" s="14" customFormat="1" ht="11.25">
      <c r="B479" s="205"/>
      <c r="C479" s="206"/>
      <c r="D479" s="196" t="s">
        <v>144</v>
      </c>
      <c r="E479" s="207" t="s">
        <v>1</v>
      </c>
      <c r="F479" s="208" t="s">
        <v>955</v>
      </c>
      <c r="G479" s="206"/>
      <c r="H479" s="209">
        <v>137.94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144</v>
      </c>
      <c r="AU479" s="215" t="s">
        <v>84</v>
      </c>
      <c r="AV479" s="14" t="s">
        <v>84</v>
      </c>
      <c r="AW479" s="14" t="s">
        <v>32</v>
      </c>
      <c r="AX479" s="14" t="s">
        <v>77</v>
      </c>
      <c r="AY479" s="215" t="s">
        <v>135</v>
      </c>
    </row>
    <row r="480" spans="1:65" s="13" customFormat="1" ht="11.25">
      <c r="B480" s="194"/>
      <c r="C480" s="195"/>
      <c r="D480" s="196" t="s">
        <v>144</v>
      </c>
      <c r="E480" s="197" t="s">
        <v>1</v>
      </c>
      <c r="F480" s="198" t="s">
        <v>956</v>
      </c>
      <c r="G480" s="195"/>
      <c r="H480" s="197" t="s">
        <v>1</v>
      </c>
      <c r="I480" s="199"/>
      <c r="J480" s="195"/>
      <c r="K480" s="195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144</v>
      </c>
      <c r="AU480" s="204" t="s">
        <v>84</v>
      </c>
      <c r="AV480" s="13" t="s">
        <v>82</v>
      </c>
      <c r="AW480" s="13" t="s">
        <v>32</v>
      </c>
      <c r="AX480" s="13" t="s">
        <v>77</v>
      </c>
      <c r="AY480" s="204" t="s">
        <v>135</v>
      </c>
    </row>
    <row r="481" spans="1:65" s="14" customFormat="1" ht="11.25">
      <c r="B481" s="205"/>
      <c r="C481" s="206"/>
      <c r="D481" s="196" t="s">
        <v>144</v>
      </c>
      <c r="E481" s="207" t="s">
        <v>1</v>
      </c>
      <c r="F481" s="208" t="s">
        <v>241</v>
      </c>
      <c r="G481" s="206"/>
      <c r="H481" s="209">
        <v>282.90899999999999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144</v>
      </c>
      <c r="AU481" s="215" t="s">
        <v>84</v>
      </c>
      <c r="AV481" s="14" t="s">
        <v>84</v>
      </c>
      <c r="AW481" s="14" t="s">
        <v>32</v>
      </c>
      <c r="AX481" s="14" t="s">
        <v>77</v>
      </c>
      <c r="AY481" s="215" t="s">
        <v>135</v>
      </c>
    </row>
    <row r="482" spans="1:65" s="15" customFormat="1" ht="11.25">
      <c r="B482" s="216"/>
      <c r="C482" s="217"/>
      <c r="D482" s="196" t="s">
        <v>144</v>
      </c>
      <c r="E482" s="218" t="s">
        <v>1</v>
      </c>
      <c r="F482" s="219" t="s">
        <v>168</v>
      </c>
      <c r="G482" s="217"/>
      <c r="H482" s="220">
        <v>420.84899999999999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144</v>
      </c>
      <c r="AU482" s="226" t="s">
        <v>84</v>
      </c>
      <c r="AV482" s="15" t="s">
        <v>142</v>
      </c>
      <c r="AW482" s="15" t="s">
        <v>32</v>
      </c>
      <c r="AX482" s="15" t="s">
        <v>82</v>
      </c>
      <c r="AY482" s="226" t="s">
        <v>135</v>
      </c>
    </row>
    <row r="483" spans="1:65" s="2" customFormat="1" ht="24.2" customHeight="1">
      <c r="A483" s="34"/>
      <c r="B483" s="35"/>
      <c r="C483" s="181" t="s">
        <v>957</v>
      </c>
      <c r="D483" s="181" t="s">
        <v>138</v>
      </c>
      <c r="E483" s="182" t="s">
        <v>958</v>
      </c>
      <c r="F483" s="183" t="s">
        <v>959</v>
      </c>
      <c r="G483" s="184" t="s">
        <v>148</v>
      </c>
      <c r="H483" s="185">
        <v>463.59899999999999</v>
      </c>
      <c r="I483" s="186"/>
      <c r="J483" s="187">
        <f>ROUND(I483*H483,2)</f>
        <v>0</v>
      </c>
      <c r="K483" s="183" t="s">
        <v>1</v>
      </c>
      <c r="L483" s="39"/>
      <c r="M483" s="188" t="s">
        <v>1</v>
      </c>
      <c r="N483" s="189" t="s">
        <v>42</v>
      </c>
      <c r="O483" s="71"/>
      <c r="P483" s="190">
        <f>O483*H483</f>
        <v>0</v>
      </c>
      <c r="Q483" s="190">
        <v>2.0000000000000001E-4</v>
      </c>
      <c r="R483" s="190">
        <f>Q483*H483</f>
        <v>9.2719800000000005E-2</v>
      </c>
      <c r="S483" s="190">
        <v>0</v>
      </c>
      <c r="T483" s="191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2" t="s">
        <v>230</v>
      </c>
      <c r="AT483" s="192" t="s">
        <v>138</v>
      </c>
      <c r="AU483" s="192" t="s">
        <v>84</v>
      </c>
      <c r="AY483" s="17" t="s">
        <v>135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7" t="s">
        <v>82</v>
      </c>
      <c r="BK483" s="193">
        <f>ROUND(I483*H483,2)</f>
        <v>0</v>
      </c>
      <c r="BL483" s="17" t="s">
        <v>230</v>
      </c>
      <c r="BM483" s="192" t="s">
        <v>960</v>
      </c>
    </row>
    <row r="484" spans="1:65" s="13" customFormat="1" ht="11.25">
      <c r="B484" s="194"/>
      <c r="C484" s="195"/>
      <c r="D484" s="196" t="s">
        <v>144</v>
      </c>
      <c r="E484" s="197" t="s">
        <v>1</v>
      </c>
      <c r="F484" s="198" t="s">
        <v>954</v>
      </c>
      <c r="G484" s="195"/>
      <c r="H484" s="197" t="s">
        <v>1</v>
      </c>
      <c r="I484" s="199"/>
      <c r="J484" s="195"/>
      <c r="K484" s="195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144</v>
      </c>
      <c r="AU484" s="204" t="s">
        <v>84</v>
      </c>
      <c r="AV484" s="13" t="s">
        <v>82</v>
      </c>
      <c r="AW484" s="13" t="s">
        <v>32</v>
      </c>
      <c r="AX484" s="13" t="s">
        <v>77</v>
      </c>
      <c r="AY484" s="204" t="s">
        <v>135</v>
      </c>
    </row>
    <row r="485" spans="1:65" s="14" customFormat="1" ht="11.25">
      <c r="B485" s="205"/>
      <c r="C485" s="206"/>
      <c r="D485" s="196" t="s">
        <v>144</v>
      </c>
      <c r="E485" s="207" t="s">
        <v>1</v>
      </c>
      <c r="F485" s="208" t="s">
        <v>955</v>
      </c>
      <c r="G485" s="206"/>
      <c r="H485" s="209">
        <v>137.94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144</v>
      </c>
      <c r="AU485" s="215" t="s">
        <v>84</v>
      </c>
      <c r="AV485" s="14" t="s">
        <v>84</v>
      </c>
      <c r="AW485" s="14" t="s">
        <v>32</v>
      </c>
      <c r="AX485" s="14" t="s">
        <v>77</v>
      </c>
      <c r="AY485" s="215" t="s">
        <v>135</v>
      </c>
    </row>
    <row r="486" spans="1:65" s="13" customFormat="1" ht="11.25">
      <c r="B486" s="194"/>
      <c r="C486" s="195"/>
      <c r="D486" s="196" t="s">
        <v>144</v>
      </c>
      <c r="E486" s="197" t="s">
        <v>1</v>
      </c>
      <c r="F486" s="198" t="s">
        <v>956</v>
      </c>
      <c r="G486" s="195"/>
      <c r="H486" s="197" t="s">
        <v>1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144</v>
      </c>
      <c r="AU486" s="204" t="s">
        <v>84</v>
      </c>
      <c r="AV486" s="13" t="s">
        <v>82</v>
      </c>
      <c r="AW486" s="13" t="s">
        <v>32</v>
      </c>
      <c r="AX486" s="13" t="s">
        <v>77</v>
      </c>
      <c r="AY486" s="204" t="s">
        <v>135</v>
      </c>
    </row>
    <row r="487" spans="1:65" s="14" customFormat="1" ht="11.25">
      <c r="B487" s="205"/>
      <c r="C487" s="206"/>
      <c r="D487" s="196" t="s">
        <v>144</v>
      </c>
      <c r="E487" s="207" t="s">
        <v>1</v>
      </c>
      <c r="F487" s="208" t="s">
        <v>241</v>
      </c>
      <c r="G487" s="206"/>
      <c r="H487" s="209">
        <v>282.90899999999999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144</v>
      </c>
      <c r="AU487" s="215" t="s">
        <v>84</v>
      </c>
      <c r="AV487" s="14" t="s">
        <v>84</v>
      </c>
      <c r="AW487" s="14" t="s">
        <v>32</v>
      </c>
      <c r="AX487" s="14" t="s">
        <v>77</v>
      </c>
      <c r="AY487" s="215" t="s">
        <v>135</v>
      </c>
    </row>
    <row r="488" spans="1:65" s="13" customFormat="1" ht="11.25">
      <c r="B488" s="194"/>
      <c r="C488" s="195"/>
      <c r="D488" s="196" t="s">
        <v>144</v>
      </c>
      <c r="E488" s="197" t="s">
        <v>1</v>
      </c>
      <c r="F488" s="198" t="s">
        <v>145</v>
      </c>
      <c r="G488" s="195"/>
      <c r="H488" s="197" t="s">
        <v>1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144</v>
      </c>
      <c r="AU488" s="204" t="s">
        <v>84</v>
      </c>
      <c r="AV488" s="13" t="s">
        <v>82</v>
      </c>
      <c r="AW488" s="13" t="s">
        <v>32</v>
      </c>
      <c r="AX488" s="13" t="s">
        <v>77</v>
      </c>
      <c r="AY488" s="204" t="s">
        <v>135</v>
      </c>
    </row>
    <row r="489" spans="1:65" s="14" customFormat="1" ht="11.25">
      <c r="B489" s="205"/>
      <c r="C489" s="206"/>
      <c r="D489" s="196" t="s">
        <v>144</v>
      </c>
      <c r="E489" s="207" t="s">
        <v>1</v>
      </c>
      <c r="F489" s="208" t="s">
        <v>961</v>
      </c>
      <c r="G489" s="206"/>
      <c r="H489" s="209">
        <v>42.75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144</v>
      </c>
      <c r="AU489" s="215" t="s">
        <v>84</v>
      </c>
      <c r="AV489" s="14" t="s">
        <v>84</v>
      </c>
      <c r="AW489" s="14" t="s">
        <v>32</v>
      </c>
      <c r="AX489" s="14" t="s">
        <v>77</v>
      </c>
      <c r="AY489" s="215" t="s">
        <v>135</v>
      </c>
    </row>
    <row r="490" spans="1:65" s="15" customFormat="1" ht="11.25">
      <c r="B490" s="216"/>
      <c r="C490" s="217"/>
      <c r="D490" s="196" t="s">
        <v>144</v>
      </c>
      <c r="E490" s="218" t="s">
        <v>1</v>
      </c>
      <c r="F490" s="219" t="s">
        <v>168</v>
      </c>
      <c r="G490" s="217"/>
      <c r="H490" s="220">
        <v>463.59899999999999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144</v>
      </c>
      <c r="AU490" s="226" t="s">
        <v>84</v>
      </c>
      <c r="AV490" s="15" t="s">
        <v>142</v>
      </c>
      <c r="AW490" s="15" t="s">
        <v>32</v>
      </c>
      <c r="AX490" s="15" t="s">
        <v>82</v>
      </c>
      <c r="AY490" s="226" t="s">
        <v>135</v>
      </c>
    </row>
    <row r="491" spans="1:65" s="2" customFormat="1" ht="33" customHeight="1">
      <c r="A491" s="34"/>
      <c r="B491" s="35"/>
      <c r="C491" s="181" t="s">
        <v>962</v>
      </c>
      <c r="D491" s="181" t="s">
        <v>138</v>
      </c>
      <c r="E491" s="182" t="s">
        <v>963</v>
      </c>
      <c r="F491" s="183" t="s">
        <v>964</v>
      </c>
      <c r="G491" s="184" t="s">
        <v>148</v>
      </c>
      <c r="H491" s="185">
        <v>463.59899999999999</v>
      </c>
      <c r="I491" s="186"/>
      <c r="J491" s="187">
        <f>ROUND(I491*H491,2)</f>
        <v>0</v>
      </c>
      <c r="K491" s="183" t="s">
        <v>1</v>
      </c>
      <c r="L491" s="39"/>
      <c r="M491" s="188" t="s">
        <v>1</v>
      </c>
      <c r="N491" s="189" t="s">
        <v>42</v>
      </c>
      <c r="O491" s="71"/>
      <c r="P491" s="190">
        <f>O491*H491</f>
        <v>0</v>
      </c>
      <c r="Q491" s="190">
        <v>2.5999999999999998E-4</v>
      </c>
      <c r="R491" s="190">
        <f>Q491*H491</f>
        <v>0.12053573999999999</v>
      </c>
      <c r="S491" s="190">
        <v>0</v>
      </c>
      <c r="T491" s="191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2" t="s">
        <v>230</v>
      </c>
      <c r="AT491" s="192" t="s">
        <v>138</v>
      </c>
      <c r="AU491" s="192" t="s">
        <v>84</v>
      </c>
      <c r="AY491" s="17" t="s">
        <v>135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7" t="s">
        <v>82</v>
      </c>
      <c r="BK491" s="193">
        <f>ROUND(I491*H491,2)</f>
        <v>0</v>
      </c>
      <c r="BL491" s="17" t="s">
        <v>230</v>
      </c>
      <c r="BM491" s="192" t="s">
        <v>965</v>
      </c>
    </row>
    <row r="492" spans="1:65" s="2" customFormat="1" ht="37.9" customHeight="1">
      <c r="A492" s="34"/>
      <c r="B492" s="35"/>
      <c r="C492" s="181" t="s">
        <v>966</v>
      </c>
      <c r="D492" s="181" t="s">
        <v>138</v>
      </c>
      <c r="E492" s="182" t="s">
        <v>967</v>
      </c>
      <c r="F492" s="183" t="s">
        <v>968</v>
      </c>
      <c r="G492" s="184" t="s">
        <v>148</v>
      </c>
      <c r="H492" s="185">
        <v>325.65899999999999</v>
      </c>
      <c r="I492" s="186"/>
      <c r="J492" s="187">
        <f>ROUND(I492*H492,2)</f>
        <v>0</v>
      </c>
      <c r="K492" s="183" t="s">
        <v>1</v>
      </c>
      <c r="L492" s="39"/>
      <c r="M492" s="188" t="s">
        <v>1</v>
      </c>
      <c r="N492" s="189" t="s">
        <v>42</v>
      </c>
      <c r="O492" s="71"/>
      <c r="P492" s="190">
        <f>O492*H492</f>
        <v>0</v>
      </c>
      <c r="Q492" s="190">
        <v>2.0000000000000002E-5</v>
      </c>
      <c r="R492" s="190">
        <f>Q492*H492</f>
        <v>6.5131800000000004E-3</v>
      </c>
      <c r="S492" s="190">
        <v>0</v>
      </c>
      <c r="T492" s="191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2" t="s">
        <v>230</v>
      </c>
      <c r="AT492" s="192" t="s">
        <v>138</v>
      </c>
      <c r="AU492" s="192" t="s">
        <v>84</v>
      </c>
      <c r="AY492" s="17" t="s">
        <v>135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7" t="s">
        <v>82</v>
      </c>
      <c r="BK492" s="193">
        <f>ROUND(I492*H492,2)</f>
        <v>0</v>
      </c>
      <c r="BL492" s="17" t="s">
        <v>230</v>
      </c>
      <c r="BM492" s="192" t="s">
        <v>969</v>
      </c>
    </row>
    <row r="493" spans="1:65" s="13" customFormat="1" ht="11.25">
      <c r="B493" s="194"/>
      <c r="C493" s="195"/>
      <c r="D493" s="196" t="s">
        <v>144</v>
      </c>
      <c r="E493" s="197" t="s">
        <v>1</v>
      </c>
      <c r="F493" s="198" t="s">
        <v>956</v>
      </c>
      <c r="G493" s="195"/>
      <c r="H493" s="197" t="s">
        <v>1</v>
      </c>
      <c r="I493" s="199"/>
      <c r="J493" s="195"/>
      <c r="K493" s="195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144</v>
      </c>
      <c r="AU493" s="204" t="s">
        <v>84</v>
      </c>
      <c r="AV493" s="13" t="s">
        <v>82</v>
      </c>
      <c r="AW493" s="13" t="s">
        <v>32</v>
      </c>
      <c r="AX493" s="13" t="s">
        <v>77</v>
      </c>
      <c r="AY493" s="204" t="s">
        <v>135</v>
      </c>
    </row>
    <row r="494" spans="1:65" s="14" customFormat="1" ht="11.25">
      <c r="B494" s="205"/>
      <c r="C494" s="206"/>
      <c r="D494" s="196" t="s">
        <v>144</v>
      </c>
      <c r="E494" s="207" t="s">
        <v>1</v>
      </c>
      <c r="F494" s="208" t="s">
        <v>241</v>
      </c>
      <c r="G494" s="206"/>
      <c r="H494" s="209">
        <v>282.90899999999999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144</v>
      </c>
      <c r="AU494" s="215" t="s">
        <v>84</v>
      </c>
      <c r="AV494" s="14" t="s">
        <v>84</v>
      </c>
      <c r="AW494" s="14" t="s">
        <v>32</v>
      </c>
      <c r="AX494" s="14" t="s">
        <v>77</v>
      </c>
      <c r="AY494" s="215" t="s">
        <v>135</v>
      </c>
    </row>
    <row r="495" spans="1:65" s="13" customFormat="1" ht="11.25">
      <c r="B495" s="194"/>
      <c r="C495" s="195"/>
      <c r="D495" s="196" t="s">
        <v>144</v>
      </c>
      <c r="E495" s="197" t="s">
        <v>1</v>
      </c>
      <c r="F495" s="198" t="s">
        <v>145</v>
      </c>
      <c r="G495" s="195"/>
      <c r="H495" s="197" t="s">
        <v>1</v>
      </c>
      <c r="I495" s="199"/>
      <c r="J495" s="195"/>
      <c r="K495" s="195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144</v>
      </c>
      <c r="AU495" s="204" t="s">
        <v>84</v>
      </c>
      <c r="AV495" s="13" t="s">
        <v>82</v>
      </c>
      <c r="AW495" s="13" t="s">
        <v>32</v>
      </c>
      <c r="AX495" s="13" t="s">
        <v>77</v>
      </c>
      <c r="AY495" s="204" t="s">
        <v>135</v>
      </c>
    </row>
    <row r="496" spans="1:65" s="14" customFormat="1" ht="11.25">
      <c r="B496" s="205"/>
      <c r="C496" s="206"/>
      <c r="D496" s="196" t="s">
        <v>144</v>
      </c>
      <c r="E496" s="207" t="s">
        <v>1</v>
      </c>
      <c r="F496" s="208" t="s">
        <v>961</v>
      </c>
      <c r="G496" s="206"/>
      <c r="H496" s="209">
        <v>42.75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144</v>
      </c>
      <c r="AU496" s="215" t="s">
        <v>84</v>
      </c>
      <c r="AV496" s="14" t="s">
        <v>84</v>
      </c>
      <c r="AW496" s="14" t="s">
        <v>32</v>
      </c>
      <c r="AX496" s="14" t="s">
        <v>77</v>
      </c>
      <c r="AY496" s="215" t="s">
        <v>135</v>
      </c>
    </row>
    <row r="497" spans="1:65" s="15" customFormat="1" ht="11.25">
      <c r="B497" s="216"/>
      <c r="C497" s="217"/>
      <c r="D497" s="196" t="s">
        <v>144</v>
      </c>
      <c r="E497" s="218" t="s">
        <v>1</v>
      </c>
      <c r="F497" s="219" t="s">
        <v>168</v>
      </c>
      <c r="G497" s="217"/>
      <c r="H497" s="220">
        <v>325.65899999999999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144</v>
      </c>
      <c r="AU497" s="226" t="s">
        <v>84</v>
      </c>
      <c r="AV497" s="15" t="s">
        <v>142</v>
      </c>
      <c r="AW497" s="15" t="s">
        <v>32</v>
      </c>
      <c r="AX497" s="15" t="s">
        <v>82</v>
      </c>
      <c r="AY497" s="226" t="s">
        <v>135</v>
      </c>
    </row>
    <row r="498" spans="1:65" s="12" customFormat="1" ht="22.9" customHeight="1">
      <c r="B498" s="165"/>
      <c r="C498" s="166"/>
      <c r="D498" s="167" t="s">
        <v>76</v>
      </c>
      <c r="E498" s="179" t="s">
        <v>970</v>
      </c>
      <c r="F498" s="179" t="s">
        <v>971</v>
      </c>
      <c r="G498" s="166"/>
      <c r="H498" s="166"/>
      <c r="I498" s="169"/>
      <c r="J498" s="180">
        <f>BK498</f>
        <v>0</v>
      </c>
      <c r="K498" s="166"/>
      <c r="L498" s="171"/>
      <c r="M498" s="172"/>
      <c r="N498" s="173"/>
      <c r="O498" s="173"/>
      <c r="P498" s="174">
        <f>SUM(P499:P503)</f>
        <v>0</v>
      </c>
      <c r="Q498" s="173"/>
      <c r="R498" s="174">
        <f>SUM(R499:R503)</f>
        <v>3.7381499999999998E-2</v>
      </c>
      <c r="S498" s="173"/>
      <c r="T498" s="175">
        <f>SUM(T499:T503)</f>
        <v>0</v>
      </c>
      <c r="AR498" s="176" t="s">
        <v>84</v>
      </c>
      <c r="AT498" s="177" t="s">
        <v>76</v>
      </c>
      <c r="AU498" s="177" t="s">
        <v>82</v>
      </c>
      <c r="AY498" s="176" t="s">
        <v>135</v>
      </c>
      <c r="BK498" s="178">
        <f>SUM(BK499:BK503)</f>
        <v>0</v>
      </c>
    </row>
    <row r="499" spans="1:65" s="2" customFormat="1" ht="24.2" customHeight="1">
      <c r="A499" s="34"/>
      <c r="B499" s="35"/>
      <c r="C499" s="181" t="s">
        <v>972</v>
      </c>
      <c r="D499" s="181" t="s">
        <v>138</v>
      </c>
      <c r="E499" s="182" t="s">
        <v>973</v>
      </c>
      <c r="F499" s="183" t="s">
        <v>974</v>
      </c>
      <c r="G499" s="184" t="s">
        <v>148</v>
      </c>
      <c r="H499" s="185">
        <v>28.754999999999999</v>
      </c>
      <c r="I499" s="186"/>
      <c r="J499" s="187">
        <f>ROUND(I499*H499,2)</f>
        <v>0</v>
      </c>
      <c r="K499" s="183" t="s">
        <v>1</v>
      </c>
      <c r="L499" s="39"/>
      <c r="M499" s="188" t="s">
        <v>1</v>
      </c>
      <c r="N499" s="189" t="s">
        <v>42</v>
      </c>
      <c r="O499" s="71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2" t="s">
        <v>230</v>
      </c>
      <c r="AT499" s="192" t="s">
        <v>138</v>
      </c>
      <c r="AU499" s="192" t="s">
        <v>84</v>
      </c>
      <c r="AY499" s="17" t="s">
        <v>135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7" t="s">
        <v>82</v>
      </c>
      <c r="BK499" s="193">
        <f>ROUND(I499*H499,2)</f>
        <v>0</v>
      </c>
      <c r="BL499" s="17" t="s">
        <v>230</v>
      </c>
      <c r="BM499" s="192" t="s">
        <v>975</v>
      </c>
    </row>
    <row r="500" spans="1:65" s="13" customFormat="1" ht="11.25">
      <c r="B500" s="194"/>
      <c r="C500" s="195"/>
      <c r="D500" s="196" t="s">
        <v>144</v>
      </c>
      <c r="E500" s="197" t="s">
        <v>1</v>
      </c>
      <c r="F500" s="198" t="s">
        <v>166</v>
      </c>
      <c r="G500" s="195"/>
      <c r="H500" s="197" t="s">
        <v>1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144</v>
      </c>
      <c r="AU500" s="204" t="s">
        <v>84</v>
      </c>
      <c r="AV500" s="13" t="s">
        <v>82</v>
      </c>
      <c r="AW500" s="13" t="s">
        <v>32</v>
      </c>
      <c r="AX500" s="13" t="s">
        <v>77</v>
      </c>
      <c r="AY500" s="204" t="s">
        <v>135</v>
      </c>
    </row>
    <row r="501" spans="1:65" s="14" customFormat="1" ht="11.25">
      <c r="B501" s="205"/>
      <c r="C501" s="206"/>
      <c r="D501" s="196" t="s">
        <v>144</v>
      </c>
      <c r="E501" s="207" t="s">
        <v>1</v>
      </c>
      <c r="F501" s="208" t="s">
        <v>976</v>
      </c>
      <c r="G501" s="206"/>
      <c r="H501" s="209">
        <v>28.754999999999999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144</v>
      </c>
      <c r="AU501" s="215" t="s">
        <v>84</v>
      </c>
      <c r="AV501" s="14" t="s">
        <v>84</v>
      </c>
      <c r="AW501" s="14" t="s">
        <v>32</v>
      </c>
      <c r="AX501" s="14" t="s">
        <v>82</v>
      </c>
      <c r="AY501" s="215" t="s">
        <v>135</v>
      </c>
    </row>
    <row r="502" spans="1:65" s="2" customFormat="1" ht="16.5" customHeight="1">
      <c r="A502" s="34"/>
      <c r="B502" s="35"/>
      <c r="C502" s="227" t="s">
        <v>977</v>
      </c>
      <c r="D502" s="227" t="s">
        <v>204</v>
      </c>
      <c r="E502" s="228" t="s">
        <v>978</v>
      </c>
      <c r="F502" s="229" t="s">
        <v>979</v>
      </c>
      <c r="G502" s="230" t="s">
        <v>148</v>
      </c>
      <c r="H502" s="231">
        <v>28.754999999999999</v>
      </c>
      <c r="I502" s="232"/>
      <c r="J502" s="233">
        <f>ROUND(I502*H502,2)</f>
        <v>0</v>
      </c>
      <c r="K502" s="229" t="s">
        <v>1</v>
      </c>
      <c r="L502" s="234"/>
      <c r="M502" s="235" t="s">
        <v>1</v>
      </c>
      <c r="N502" s="236" t="s">
        <v>42</v>
      </c>
      <c r="O502" s="71"/>
      <c r="P502" s="190">
        <f>O502*H502</f>
        <v>0</v>
      </c>
      <c r="Q502" s="190">
        <v>1.2999999999999999E-3</v>
      </c>
      <c r="R502" s="190">
        <f>Q502*H502</f>
        <v>3.7381499999999998E-2</v>
      </c>
      <c r="S502" s="190">
        <v>0</v>
      </c>
      <c r="T502" s="19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2" t="s">
        <v>296</v>
      </c>
      <c r="AT502" s="192" t="s">
        <v>204</v>
      </c>
      <c r="AU502" s="192" t="s">
        <v>84</v>
      </c>
      <c r="AY502" s="17" t="s">
        <v>135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17" t="s">
        <v>82</v>
      </c>
      <c r="BK502" s="193">
        <f>ROUND(I502*H502,2)</f>
        <v>0</v>
      </c>
      <c r="BL502" s="17" t="s">
        <v>230</v>
      </c>
      <c r="BM502" s="192" t="s">
        <v>980</v>
      </c>
    </row>
    <row r="503" spans="1:65" s="2" customFormat="1" ht="24.2" customHeight="1">
      <c r="A503" s="34"/>
      <c r="B503" s="35"/>
      <c r="C503" s="181" t="s">
        <v>981</v>
      </c>
      <c r="D503" s="181" t="s">
        <v>138</v>
      </c>
      <c r="E503" s="182" t="s">
        <v>982</v>
      </c>
      <c r="F503" s="183" t="s">
        <v>983</v>
      </c>
      <c r="G503" s="184" t="s">
        <v>255</v>
      </c>
      <c r="H503" s="185">
        <v>3.6999999999999998E-2</v>
      </c>
      <c r="I503" s="186"/>
      <c r="J503" s="187">
        <f>ROUND(I503*H503,2)</f>
        <v>0</v>
      </c>
      <c r="K503" s="183" t="s">
        <v>1</v>
      </c>
      <c r="L503" s="39"/>
      <c r="M503" s="188" t="s">
        <v>1</v>
      </c>
      <c r="N503" s="189" t="s">
        <v>42</v>
      </c>
      <c r="O503" s="71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2" t="s">
        <v>230</v>
      </c>
      <c r="AT503" s="192" t="s">
        <v>138</v>
      </c>
      <c r="AU503" s="192" t="s">
        <v>84</v>
      </c>
      <c r="AY503" s="17" t="s">
        <v>135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7" t="s">
        <v>82</v>
      </c>
      <c r="BK503" s="193">
        <f>ROUND(I503*H503,2)</f>
        <v>0</v>
      </c>
      <c r="BL503" s="17" t="s">
        <v>230</v>
      </c>
      <c r="BM503" s="192" t="s">
        <v>984</v>
      </c>
    </row>
    <row r="504" spans="1:65" s="12" customFormat="1" ht="25.9" customHeight="1">
      <c r="B504" s="165"/>
      <c r="C504" s="166"/>
      <c r="D504" s="167" t="s">
        <v>76</v>
      </c>
      <c r="E504" s="168" t="s">
        <v>985</v>
      </c>
      <c r="F504" s="168" t="s">
        <v>986</v>
      </c>
      <c r="G504" s="166"/>
      <c r="H504" s="166"/>
      <c r="I504" s="169"/>
      <c r="J504" s="170">
        <f>BK504</f>
        <v>0</v>
      </c>
      <c r="K504" s="166"/>
      <c r="L504" s="171"/>
      <c r="M504" s="172"/>
      <c r="N504" s="173"/>
      <c r="O504" s="173"/>
      <c r="P504" s="174">
        <f>P505+P506+P508</f>
        <v>0</v>
      </c>
      <c r="Q504" s="173"/>
      <c r="R504" s="174">
        <f>R505+R506+R508</f>
        <v>0</v>
      </c>
      <c r="S504" s="173"/>
      <c r="T504" s="175">
        <f>T505+T506+T508</f>
        <v>0</v>
      </c>
      <c r="AR504" s="176" t="s">
        <v>162</v>
      </c>
      <c r="AT504" s="177" t="s">
        <v>76</v>
      </c>
      <c r="AU504" s="177" t="s">
        <v>77</v>
      </c>
      <c r="AY504" s="176" t="s">
        <v>135</v>
      </c>
      <c r="BK504" s="178">
        <f>BK505+BK506+BK508</f>
        <v>0</v>
      </c>
    </row>
    <row r="505" spans="1:65" s="2" customFormat="1" ht="16.5" customHeight="1">
      <c r="A505" s="34"/>
      <c r="B505" s="35"/>
      <c r="C505" s="181" t="s">
        <v>987</v>
      </c>
      <c r="D505" s="181" t="s">
        <v>138</v>
      </c>
      <c r="E505" s="182" t="s">
        <v>988</v>
      </c>
      <c r="F505" s="183" t="s">
        <v>989</v>
      </c>
      <c r="G505" s="184" t="s">
        <v>990</v>
      </c>
      <c r="H505" s="237"/>
      <c r="I505" s="186"/>
      <c r="J505" s="187">
        <f>ROUND(I505*H505,2)</f>
        <v>0</v>
      </c>
      <c r="K505" s="183" t="s">
        <v>1</v>
      </c>
      <c r="L505" s="39"/>
      <c r="M505" s="188" t="s">
        <v>1</v>
      </c>
      <c r="N505" s="189" t="s">
        <v>42</v>
      </c>
      <c r="O505" s="71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2" t="s">
        <v>991</v>
      </c>
      <c r="AT505" s="192" t="s">
        <v>138</v>
      </c>
      <c r="AU505" s="192" t="s">
        <v>82</v>
      </c>
      <c r="AY505" s="17" t="s">
        <v>135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7" t="s">
        <v>82</v>
      </c>
      <c r="BK505" s="193">
        <f>ROUND(I505*H505,2)</f>
        <v>0</v>
      </c>
      <c r="BL505" s="17" t="s">
        <v>991</v>
      </c>
      <c r="BM505" s="192" t="s">
        <v>992</v>
      </c>
    </row>
    <row r="506" spans="1:65" s="12" customFormat="1" ht="22.9" customHeight="1">
      <c r="B506" s="165"/>
      <c r="C506" s="166"/>
      <c r="D506" s="167" t="s">
        <v>76</v>
      </c>
      <c r="E506" s="179" t="s">
        <v>993</v>
      </c>
      <c r="F506" s="179" t="s">
        <v>994</v>
      </c>
      <c r="G506" s="166"/>
      <c r="H506" s="166"/>
      <c r="I506" s="169"/>
      <c r="J506" s="180">
        <f>BK506</f>
        <v>0</v>
      </c>
      <c r="K506" s="166"/>
      <c r="L506" s="171"/>
      <c r="M506" s="172"/>
      <c r="N506" s="173"/>
      <c r="O506" s="173"/>
      <c r="P506" s="174">
        <f>P507</f>
        <v>0</v>
      </c>
      <c r="Q506" s="173"/>
      <c r="R506" s="174">
        <f>R507</f>
        <v>0</v>
      </c>
      <c r="S506" s="173"/>
      <c r="T506" s="175">
        <f>T507</f>
        <v>0</v>
      </c>
      <c r="AR506" s="176" t="s">
        <v>162</v>
      </c>
      <c r="AT506" s="177" t="s">
        <v>76</v>
      </c>
      <c r="AU506" s="177" t="s">
        <v>82</v>
      </c>
      <c r="AY506" s="176" t="s">
        <v>135</v>
      </c>
      <c r="BK506" s="178">
        <f>BK507</f>
        <v>0</v>
      </c>
    </row>
    <row r="507" spans="1:65" s="2" customFormat="1" ht="16.5" customHeight="1">
      <c r="A507" s="34"/>
      <c r="B507" s="35"/>
      <c r="C507" s="181" t="s">
        <v>995</v>
      </c>
      <c r="D507" s="181" t="s">
        <v>138</v>
      </c>
      <c r="E507" s="182" t="s">
        <v>996</v>
      </c>
      <c r="F507" s="183" t="s">
        <v>997</v>
      </c>
      <c r="G507" s="184" t="s">
        <v>998</v>
      </c>
      <c r="H507" s="185">
        <v>1</v>
      </c>
      <c r="I507" s="186"/>
      <c r="J507" s="187">
        <f>ROUND(I507*H507,2)</f>
        <v>0</v>
      </c>
      <c r="K507" s="183" t="s">
        <v>1</v>
      </c>
      <c r="L507" s="39"/>
      <c r="M507" s="188" t="s">
        <v>1</v>
      </c>
      <c r="N507" s="189" t="s">
        <v>42</v>
      </c>
      <c r="O507" s="71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2" t="s">
        <v>991</v>
      </c>
      <c r="AT507" s="192" t="s">
        <v>138</v>
      </c>
      <c r="AU507" s="192" t="s">
        <v>84</v>
      </c>
      <c r="AY507" s="17" t="s">
        <v>135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7" t="s">
        <v>82</v>
      </c>
      <c r="BK507" s="193">
        <f>ROUND(I507*H507,2)</f>
        <v>0</v>
      </c>
      <c r="BL507" s="17" t="s">
        <v>991</v>
      </c>
      <c r="BM507" s="192" t="s">
        <v>999</v>
      </c>
    </row>
    <row r="508" spans="1:65" s="12" customFormat="1" ht="22.9" customHeight="1">
      <c r="B508" s="165"/>
      <c r="C508" s="166"/>
      <c r="D508" s="167" t="s">
        <v>76</v>
      </c>
      <c r="E508" s="179" t="s">
        <v>1000</v>
      </c>
      <c r="F508" s="179" t="s">
        <v>1001</v>
      </c>
      <c r="G508" s="166"/>
      <c r="H508" s="166"/>
      <c r="I508" s="169"/>
      <c r="J508" s="180">
        <f>BK508</f>
        <v>0</v>
      </c>
      <c r="K508" s="166"/>
      <c r="L508" s="171"/>
      <c r="M508" s="172"/>
      <c r="N508" s="173"/>
      <c r="O508" s="173"/>
      <c r="P508" s="174">
        <f>P509</f>
        <v>0</v>
      </c>
      <c r="Q508" s="173"/>
      <c r="R508" s="174">
        <f>R509</f>
        <v>0</v>
      </c>
      <c r="S508" s="173"/>
      <c r="T508" s="175">
        <f>T509</f>
        <v>0</v>
      </c>
      <c r="AR508" s="176" t="s">
        <v>162</v>
      </c>
      <c r="AT508" s="177" t="s">
        <v>76</v>
      </c>
      <c r="AU508" s="177" t="s">
        <v>82</v>
      </c>
      <c r="AY508" s="176" t="s">
        <v>135</v>
      </c>
      <c r="BK508" s="178">
        <f>BK509</f>
        <v>0</v>
      </c>
    </row>
    <row r="509" spans="1:65" s="2" customFormat="1" ht="21.75" customHeight="1">
      <c r="A509" s="34"/>
      <c r="B509" s="35"/>
      <c r="C509" s="181" t="s">
        <v>1002</v>
      </c>
      <c r="D509" s="181" t="s">
        <v>138</v>
      </c>
      <c r="E509" s="182" t="s">
        <v>1003</v>
      </c>
      <c r="F509" s="183" t="s">
        <v>1004</v>
      </c>
      <c r="G509" s="184" t="s">
        <v>998</v>
      </c>
      <c r="H509" s="185">
        <v>1</v>
      </c>
      <c r="I509" s="186"/>
      <c r="J509" s="187">
        <f>ROUND(I509*H509,2)</f>
        <v>0</v>
      </c>
      <c r="K509" s="183" t="s">
        <v>1</v>
      </c>
      <c r="L509" s="39"/>
      <c r="M509" s="188" t="s">
        <v>1</v>
      </c>
      <c r="N509" s="189" t="s">
        <v>42</v>
      </c>
      <c r="O509" s="71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2" t="s">
        <v>991</v>
      </c>
      <c r="AT509" s="192" t="s">
        <v>138</v>
      </c>
      <c r="AU509" s="192" t="s">
        <v>84</v>
      </c>
      <c r="AY509" s="17" t="s">
        <v>135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7" t="s">
        <v>82</v>
      </c>
      <c r="BK509" s="193">
        <f>ROUND(I509*H509,2)</f>
        <v>0</v>
      </c>
      <c r="BL509" s="17" t="s">
        <v>991</v>
      </c>
      <c r="BM509" s="192" t="s">
        <v>1005</v>
      </c>
    </row>
    <row r="510" spans="1:65" s="12" customFormat="1" ht="60.75" customHeight="1">
      <c r="B510" s="165"/>
      <c r="C510" s="166"/>
      <c r="D510" s="167" t="s">
        <v>76</v>
      </c>
      <c r="E510" s="168" t="s">
        <v>1006</v>
      </c>
      <c r="F510" s="290" t="s">
        <v>1051</v>
      </c>
      <c r="G510" s="166"/>
      <c r="H510" s="166"/>
      <c r="I510" s="169"/>
      <c r="J510" s="170">
        <f>BK510</f>
        <v>0</v>
      </c>
      <c r="K510" s="166"/>
      <c r="L510" s="171"/>
      <c r="M510" s="172"/>
      <c r="N510" s="173"/>
      <c r="O510" s="173"/>
      <c r="P510" s="174">
        <f>SUM(P511:P522)</f>
        <v>0</v>
      </c>
      <c r="Q510" s="173"/>
      <c r="R510" s="174">
        <f>SUM(R511:R522)</f>
        <v>0</v>
      </c>
      <c r="S510" s="173"/>
      <c r="T510" s="175">
        <f>SUM(T511:T522)</f>
        <v>0</v>
      </c>
      <c r="AR510" s="176" t="s">
        <v>82</v>
      </c>
      <c r="AT510" s="177" t="s">
        <v>76</v>
      </c>
      <c r="AU510" s="177" t="s">
        <v>77</v>
      </c>
      <c r="AY510" s="176" t="s">
        <v>135</v>
      </c>
      <c r="BK510" s="178">
        <f>SUM(BK511:BK522)</f>
        <v>0</v>
      </c>
    </row>
    <row r="511" spans="1:65" s="2" customFormat="1" ht="78" customHeight="1">
      <c r="A511" s="34"/>
      <c r="B511" s="35"/>
      <c r="C511" s="181" t="s">
        <v>1007</v>
      </c>
      <c r="D511" s="181" t="s">
        <v>138</v>
      </c>
      <c r="E511" s="182" t="s">
        <v>1008</v>
      </c>
      <c r="F511" s="183" t="s">
        <v>1009</v>
      </c>
      <c r="G511" s="184" t="s">
        <v>388</v>
      </c>
      <c r="H511" s="185">
        <v>1</v>
      </c>
      <c r="I511" s="186"/>
      <c r="J511" s="187">
        <f t="shared" ref="J511:J522" si="40">ROUND(I511*H511,2)</f>
        <v>0</v>
      </c>
      <c r="K511" s="183" t="s">
        <v>1</v>
      </c>
      <c r="L511" s="39"/>
      <c r="M511" s="188" t="s">
        <v>1</v>
      </c>
      <c r="N511" s="189" t="s">
        <v>42</v>
      </c>
      <c r="O511" s="71"/>
      <c r="P511" s="190">
        <f t="shared" ref="P511:P522" si="41">O511*H511</f>
        <v>0</v>
      </c>
      <c r="Q511" s="190">
        <v>0</v>
      </c>
      <c r="R511" s="190">
        <f t="shared" ref="R511:R522" si="42">Q511*H511</f>
        <v>0</v>
      </c>
      <c r="S511" s="190">
        <v>0</v>
      </c>
      <c r="T511" s="191">
        <f t="shared" ref="T511:T522" si="43"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2" t="s">
        <v>142</v>
      </c>
      <c r="AT511" s="192" t="s">
        <v>138</v>
      </c>
      <c r="AU511" s="192" t="s">
        <v>82</v>
      </c>
      <c r="AY511" s="17" t="s">
        <v>135</v>
      </c>
      <c r="BE511" s="193">
        <f t="shared" ref="BE511:BE522" si="44">IF(N511="základní",J511,0)</f>
        <v>0</v>
      </c>
      <c r="BF511" s="193">
        <f t="shared" ref="BF511:BF522" si="45">IF(N511="snížená",J511,0)</f>
        <v>0</v>
      </c>
      <c r="BG511" s="193">
        <f t="shared" ref="BG511:BG522" si="46">IF(N511="zákl. přenesená",J511,0)</f>
        <v>0</v>
      </c>
      <c r="BH511" s="193">
        <f t="shared" ref="BH511:BH522" si="47">IF(N511="sníž. přenesená",J511,0)</f>
        <v>0</v>
      </c>
      <c r="BI511" s="193">
        <f t="shared" ref="BI511:BI522" si="48">IF(N511="nulová",J511,0)</f>
        <v>0</v>
      </c>
      <c r="BJ511" s="17" t="s">
        <v>82</v>
      </c>
      <c r="BK511" s="193">
        <f t="shared" ref="BK511:BK522" si="49">ROUND(I511*H511,2)</f>
        <v>0</v>
      </c>
      <c r="BL511" s="17" t="s">
        <v>142</v>
      </c>
      <c r="BM511" s="192" t="s">
        <v>1010</v>
      </c>
    </row>
    <row r="512" spans="1:65" s="2" customFormat="1" ht="62.65" customHeight="1">
      <c r="A512" s="34"/>
      <c r="B512" s="35"/>
      <c r="C512" s="181" t="s">
        <v>1011</v>
      </c>
      <c r="D512" s="181" t="s">
        <v>138</v>
      </c>
      <c r="E512" s="182" t="s">
        <v>1012</v>
      </c>
      <c r="F512" s="183" t="s">
        <v>1013</v>
      </c>
      <c r="G512" s="184" t="s">
        <v>388</v>
      </c>
      <c r="H512" s="185">
        <v>1</v>
      </c>
      <c r="I512" s="186"/>
      <c r="J512" s="187">
        <f t="shared" si="40"/>
        <v>0</v>
      </c>
      <c r="K512" s="183" t="s">
        <v>1</v>
      </c>
      <c r="L512" s="39"/>
      <c r="M512" s="188" t="s">
        <v>1</v>
      </c>
      <c r="N512" s="189" t="s">
        <v>42</v>
      </c>
      <c r="O512" s="71"/>
      <c r="P512" s="190">
        <f t="shared" si="41"/>
        <v>0</v>
      </c>
      <c r="Q512" s="190">
        <v>0</v>
      </c>
      <c r="R512" s="190">
        <f t="shared" si="42"/>
        <v>0</v>
      </c>
      <c r="S512" s="190">
        <v>0</v>
      </c>
      <c r="T512" s="191">
        <f t="shared" si="43"/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2" t="s">
        <v>142</v>
      </c>
      <c r="AT512" s="192" t="s">
        <v>138</v>
      </c>
      <c r="AU512" s="192" t="s">
        <v>82</v>
      </c>
      <c r="AY512" s="17" t="s">
        <v>135</v>
      </c>
      <c r="BE512" s="193">
        <f t="shared" si="44"/>
        <v>0</v>
      </c>
      <c r="BF512" s="193">
        <f t="shared" si="45"/>
        <v>0</v>
      </c>
      <c r="BG512" s="193">
        <f t="shared" si="46"/>
        <v>0</v>
      </c>
      <c r="BH512" s="193">
        <f t="shared" si="47"/>
        <v>0</v>
      </c>
      <c r="BI512" s="193">
        <f t="shared" si="48"/>
        <v>0</v>
      </c>
      <c r="BJ512" s="17" t="s">
        <v>82</v>
      </c>
      <c r="BK512" s="193">
        <f t="shared" si="49"/>
        <v>0</v>
      </c>
      <c r="BL512" s="17" t="s">
        <v>142</v>
      </c>
      <c r="BM512" s="192" t="s">
        <v>1014</v>
      </c>
    </row>
    <row r="513" spans="1:65" s="2" customFormat="1" ht="16.5" customHeight="1">
      <c r="A513" s="34"/>
      <c r="B513" s="35"/>
      <c r="C513" s="181" t="s">
        <v>1015</v>
      </c>
      <c r="D513" s="181" t="s">
        <v>138</v>
      </c>
      <c r="E513" s="182" t="s">
        <v>1016</v>
      </c>
      <c r="F513" s="183" t="s">
        <v>1017</v>
      </c>
      <c r="G513" s="184" t="s">
        <v>388</v>
      </c>
      <c r="H513" s="185">
        <v>30</v>
      </c>
      <c r="I513" s="186"/>
      <c r="J513" s="187">
        <f t="shared" si="40"/>
        <v>0</v>
      </c>
      <c r="K513" s="183" t="s">
        <v>1</v>
      </c>
      <c r="L513" s="39"/>
      <c r="M513" s="188" t="s">
        <v>1</v>
      </c>
      <c r="N513" s="189" t="s">
        <v>42</v>
      </c>
      <c r="O513" s="71"/>
      <c r="P513" s="190">
        <f t="shared" si="41"/>
        <v>0</v>
      </c>
      <c r="Q513" s="190">
        <v>0</v>
      </c>
      <c r="R513" s="190">
        <f t="shared" si="42"/>
        <v>0</v>
      </c>
      <c r="S513" s="190">
        <v>0</v>
      </c>
      <c r="T513" s="191">
        <f t="shared" si="43"/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2" t="s">
        <v>142</v>
      </c>
      <c r="AT513" s="192" t="s">
        <v>138</v>
      </c>
      <c r="AU513" s="192" t="s">
        <v>82</v>
      </c>
      <c r="AY513" s="17" t="s">
        <v>135</v>
      </c>
      <c r="BE513" s="193">
        <f t="shared" si="44"/>
        <v>0</v>
      </c>
      <c r="BF513" s="193">
        <f t="shared" si="45"/>
        <v>0</v>
      </c>
      <c r="BG513" s="193">
        <f t="shared" si="46"/>
        <v>0</v>
      </c>
      <c r="BH513" s="193">
        <f t="shared" si="47"/>
        <v>0</v>
      </c>
      <c r="BI513" s="193">
        <f t="shared" si="48"/>
        <v>0</v>
      </c>
      <c r="BJ513" s="17" t="s">
        <v>82</v>
      </c>
      <c r="BK513" s="193">
        <f t="shared" si="49"/>
        <v>0</v>
      </c>
      <c r="BL513" s="17" t="s">
        <v>142</v>
      </c>
      <c r="BM513" s="192" t="s">
        <v>1018</v>
      </c>
    </row>
    <row r="514" spans="1:65" s="2" customFormat="1" ht="16.5" customHeight="1">
      <c r="A514" s="34"/>
      <c r="B514" s="35"/>
      <c r="C514" s="181" t="s">
        <v>1019</v>
      </c>
      <c r="D514" s="181" t="s">
        <v>138</v>
      </c>
      <c r="E514" s="182" t="s">
        <v>1020</v>
      </c>
      <c r="F514" s="183" t="s">
        <v>1021</v>
      </c>
      <c r="G514" s="184" t="s">
        <v>388</v>
      </c>
      <c r="H514" s="185">
        <v>10</v>
      </c>
      <c r="I514" s="186"/>
      <c r="J514" s="187">
        <f t="shared" si="40"/>
        <v>0</v>
      </c>
      <c r="K514" s="183" t="s">
        <v>1</v>
      </c>
      <c r="L514" s="39"/>
      <c r="M514" s="188" t="s">
        <v>1</v>
      </c>
      <c r="N514" s="189" t="s">
        <v>42</v>
      </c>
      <c r="O514" s="71"/>
      <c r="P514" s="190">
        <f t="shared" si="41"/>
        <v>0</v>
      </c>
      <c r="Q514" s="190">
        <v>0</v>
      </c>
      <c r="R514" s="190">
        <f t="shared" si="42"/>
        <v>0</v>
      </c>
      <c r="S514" s="190">
        <v>0</v>
      </c>
      <c r="T514" s="191">
        <f t="shared" si="43"/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2" t="s">
        <v>142</v>
      </c>
      <c r="AT514" s="192" t="s">
        <v>138</v>
      </c>
      <c r="AU514" s="192" t="s">
        <v>82</v>
      </c>
      <c r="AY514" s="17" t="s">
        <v>135</v>
      </c>
      <c r="BE514" s="193">
        <f t="shared" si="44"/>
        <v>0</v>
      </c>
      <c r="BF514" s="193">
        <f t="shared" si="45"/>
        <v>0</v>
      </c>
      <c r="BG514" s="193">
        <f t="shared" si="46"/>
        <v>0</v>
      </c>
      <c r="BH514" s="193">
        <f t="shared" si="47"/>
        <v>0</v>
      </c>
      <c r="BI514" s="193">
        <f t="shared" si="48"/>
        <v>0</v>
      </c>
      <c r="BJ514" s="17" t="s">
        <v>82</v>
      </c>
      <c r="BK514" s="193">
        <f t="shared" si="49"/>
        <v>0</v>
      </c>
      <c r="BL514" s="17" t="s">
        <v>142</v>
      </c>
      <c r="BM514" s="192" t="s">
        <v>1022</v>
      </c>
    </row>
    <row r="515" spans="1:65" s="2" customFormat="1" ht="16.5" customHeight="1">
      <c r="A515" s="34"/>
      <c r="B515" s="35"/>
      <c r="C515" s="181" t="s">
        <v>1023</v>
      </c>
      <c r="D515" s="181" t="s">
        <v>138</v>
      </c>
      <c r="E515" s="182" t="s">
        <v>1024</v>
      </c>
      <c r="F515" s="183" t="s">
        <v>1025</v>
      </c>
      <c r="G515" s="184" t="s">
        <v>388</v>
      </c>
      <c r="H515" s="185">
        <v>20</v>
      </c>
      <c r="I515" s="186"/>
      <c r="J515" s="187">
        <f t="shared" si="40"/>
        <v>0</v>
      </c>
      <c r="K515" s="183" t="s">
        <v>1</v>
      </c>
      <c r="L515" s="39"/>
      <c r="M515" s="188" t="s">
        <v>1</v>
      </c>
      <c r="N515" s="189" t="s">
        <v>42</v>
      </c>
      <c r="O515" s="71"/>
      <c r="P515" s="190">
        <f t="shared" si="41"/>
        <v>0</v>
      </c>
      <c r="Q515" s="190">
        <v>0</v>
      </c>
      <c r="R515" s="190">
        <f t="shared" si="42"/>
        <v>0</v>
      </c>
      <c r="S515" s="190">
        <v>0</v>
      </c>
      <c r="T515" s="191">
        <f t="shared" si="43"/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2" t="s">
        <v>142</v>
      </c>
      <c r="AT515" s="192" t="s">
        <v>138</v>
      </c>
      <c r="AU515" s="192" t="s">
        <v>82</v>
      </c>
      <c r="AY515" s="17" t="s">
        <v>135</v>
      </c>
      <c r="BE515" s="193">
        <f t="shared" si="44"/>
        <v>0</v>
      </c>
      <c r="BF515" s="193">
        <f t="shared" si="45"/>
        <v>0</v>
      </c>
      <c r="BG515" s="193">
        <f t="shared" si="46"/>
        <v>0</v>
      </c>
      <c r="BH515" s="193">
        <f t="shared" si="47"/>
        <v>0</v>
      </c>
      <c r="BI515" s="193">
        <f t="shared" si="48"/>
        <v>0</v>
      </c>
      <c r="BJ515" s="17" t="s">
        <v>82</v>
      </c>
      <c r="BK515" s="193">
        <f t="shared" si="49"/>
        <v>0</v>
      </c>
      <c r="BL515" s="17" t="s">
        <v>142</v>
      </c>
      <c r="BM515" s="192" t="s">
        <v>1026</v>
      </c>
    </row>
    <row r="516" spans="1:65" s="2" customFormat="1" ht="16.5" customHeight="1">
      <c r="A516" s="34"/>
      <c r="B516" s="35"/>
      <c r="C516" s="181" t="s">
        <v>1027</v>
      </c>
      <c r="D516" s="181" t="s">
        <v>138</v>
      </c>
      <c r="E516" s="182" t="s">
        <v>1028</v>
      </c>
      <c r="F516" s="183" t="s">
        <v>1029</v>
      </c>
      <c r="G516" s="184" t="s">
        <v>388</v>
      </c>
      <c r="H516" s="185">
        <v>10</v>
      </c>
      <c r="I516" s="186"/>
      <c r="J516" s="187">
        <f t="shared" si="40"/>
        <v>0</v>
      </c>
      <c r="K516" s="183" t="s">
        <v>1</v>
      </c>
      <c r="L516" s="39"/>
      <c r="M516" s="188" t="s">
        <v>1</v>
      </c>
      <c r="N516" s="189" t="s">
        <v>42</v>
      </c>
      <c r="O516" s="71"/>
      <c r="P516" s="190">
        <f t="shared" si="41"/>
        <v>0</v>
      </c>
      <c r="Q516" s="190">
        <v>0</v>
      </c>
      <c r="R516" s="190">
        <f t="shared" si="42"/>
        <v>0</v>
      </c>
      <c r="S516" s="190">
        <v>0</v>
      </c>
      <c r="T516" s="191">
        <f t="shared" si="43"/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2" t="s">
        <v>142</v>
      </c>
      <c r="AT516" s="192" t="s">
        <v>138</v>
      </c>
      <c r="AU516" s="192" t="s">
        <v>82</v>
      </c>
      <c r="AY516" s="17" t="s">
        <v>135</v>
      </c>
      <c r="BE516" s="193">
        <f t="shared" si="44"/>
        <v>0</v>
      </c>
      <c r="BF516" s="193">
        <f t="shared" si="45"/>
        <v>0</v>
      </c>
      <c r="BG516" s="193">
        <f t="shared" si="46"/>
        <v>0</v>
      </c>
      <c r="BH516" s="193">
        <f t="shared" si="47"/>
        <v>0</v>
      </c>
      <c r="BI516" s="193">
        <f t="shared" si="48"/>
        <v>0</v>
      </c>
      <c r="BJ516" s="17" t="s">
        <v>82</v>
      </c>
      <c r="BK516" s="193">
        <f t="shared" si="49"/>
        <v>0</v>
      </c>
      <c r="BL516" s="17" t="s">
        <v>142</v>
      </c>
      <c r="BM516" s="192" t="s">
        <v>1030</v>
      </c>
    </row>
    <row r="517" spans="1:65" s="2" customFormat="1" ht="24.2" customHeight="1">
      <c r="A517" s="34"/>
      <c r="B517" s="35"/>
      <c r="C517" s="181" t="s">
        <v>1031</v>
      </c>
      <c r="D517" s="181" t="s">
        <v>138</v>
      </c>
      <c r="E517" s="182" t="s">
        <v>1032</v>
      </c>
      <c r="F517" s="183" t="s">
        <v>1033</v>
      </c>
      <c r="G517" s="184" t="s">
        <v>388</v>
      </c>
      <c r="H517" s="185">
        <v>1</v>
      </c>
      <c r="I517" s="186"/>
      <c r="J517" s="187">
        <f t="shared" si="40"/>
        <v>0</v>
      </c>
      <c r="K517" s="183" t="s">
        <v>1</v>
      </c>
      <c r="L517" s="39"/>
      <c r="M517" s="188" t="s">
        <v>1</v>
      </c>
      <c r="N517" s="189" t="s">
        <v>42</v>
      </c>
      <c r="O517" s="71"/>
      <c r="P517" s="190">
        <f t="shared" si="41"/>
        <v>0</v>
      </c>
      <c r="Q517" s="190">
        <v>0</v>
      </c>
      <c r="R517" s="190">
        <f t="shared" si="42"/>
        <v>0</v>
      </c>
      <c r="S517" s="190">
        <v>0</v>
      </c>
      <c r="T517" s="191">
        <f t="shared" si="43"/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2" t="s">
        <v>142</v>
      </c>
      <c r="AT517" s="192" t="s">
        <v>138</v>
      </c>
      <c r="AU517" s="192" t="s">
        <v>82</v>
      </c>
      <c r="AY517" s="17" t="s">
        <v>135</v>
      </c>
      <c r="BE517" s="193">
        <f t="shared" si="44"/>
        <v>0</v>
      </c>
      <c r="BF517" s="193">
        <f t="shared" si="45"/>
        <v>0</v>
      </c>
      <c r="BG517" s="193">
        <f t="shared" si="46"/>
        <v>0</v>
      </c>
      <c r="BH517" s="193">
        <f t="shared" si="47"/>
        <v>0</v>
      </c>
      <c r="BI517" s="193">
        <f t="shared" si="48"/>
        <v>0</v>
      </c>
      <c r="BJ517" s="17" t="s">
        <v>82</v>
      </c>
      <c r="BK517" s="193">
        <f t="shared" si="49"/>
        <v>0</v>
      </c>
      <c r="BL517" s="17" t="s">
        <v>142</v>
      </c>
      <c r="BM517" s="192" t="s">
        <v>1034</v>
      </c>
    </row>
    <row r="518" spans="1:65" s="2" customFormat="1" ht="62.25" customHeight="1">
      <c r="A518" s="34"/>
      <c r="B518" s="35"/>
      <c r="C518" s="181" t="s">
        <v>1035</v>
      </c>
      <c r="D518" s="181" t="s">
        <v>138</v>
      </c>
      <c r="E518" s="182" t="s">
        <v>1036</v>
      </c>
      <c r="F518" s="183" t="s">
        <v>1053</v>
      </c>
      <c r="G518" s="184" t="s">
        <v>388</v>
      </c>
      <c r="H518" s="185">
        <v>30</v>
      </c>
      <c r="I518" s="186"/>
      <c r="J518" s="187">
        <f t="shared" si="40"/>
        <v>0</v>
      </c>
      <c r="K518" s="183" t="s">
        <v>1</v>
      </c>
      <c r="L518" s="39"/>
      <c r="M518" s="188" t="s">
        <v>1</v>
      </c>
      <c r="N518" s="189" t="s">
        <v>42</v>
      </c>
      <c r="O518" s="71"/>
      <c r="P518" s="190">
        <f t="shared" si="41"/>
        <v>0</v>
      </c>
      <c r="Q518" s="190">
        <v>0</v>
      </c>
      <c r="R518" s="190">
        <f t="shared" si="42"/>
        <v>0</v>
      </c>
      <c r="S518" s="190">
        <v>0</v>
      </c>
      <c r="T518" s="191">
        <f t="shared" si="43"/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2" t="s">
        <v>142</v>
      </c>
      <c r="AT518" s="192" t="s">
        <v>138</v>
      </c>
      <c r="AU518" s="192" t="s">
        <v>82</v>
      </c>
      <c r="AY518" s="17" t="s">
        <v>135</v>
      </c>
      <c r="BE518" s="193">
        <f t="shared" si="44"/>
        <v>0</v>
      </c>
      <c r="BF518" s="193">
        <f t="shared" si="45"/>
        <v>0</v>
      </c>
      <c r="BG518" s="193">
        <f t="shared" si="46"/>
        <v>0</v>
      </c>
      <c r="BH518" s="193">
        <f t="shared" si="47"/>
        <v>0</v>
      </c>
      <c r="BI518" s="193">
        <f t="shared" si="48"/>
        <v>0</v>
      </c>
      <c r="BJ518" s="17" t="s">
        <v>82</v>
      </c>
      <c r="BK518" s="193">
        <f t="shared" si="49"/>
        <v>0</v>
      </c>
      <c r="BL518" s="17" t="s">
        <v>142</v>
      </c>
      <c r="BM518" s="192" t="s">
        <v>1037</v>
      </c>
    </row>
    <row r="519" spans="1:65" s="2" customFormat="1" ht="65.25" customHeight="1">
      <c r="A519" s="34"/>
      <c r="B519" s="35"/>
      <c r="C519" s="181" t="s">
        <v>1038</v>
      </c>
      <c r="D519" s="181" t="s">
        <v>138</v>
      </c>
      <c r="E519" s="182" t="s">
        <v>1039</v>
      </c>
      <c r="F519" s="183" t="s">
        <v>1054</v>
      </c>
      <c r="G519" s="184" t="s">
        <v>388</v>
      </c>
      <c r="H519" s="185">
        <v>20</v>
      </c>
      <c r="I519" s="186"/>
      <c r="J519" s="187">
        <f t="shared" si="40"/>
        <v>0</v>
      </c>
      <c r="K519" s="183" t="s">
        <v>1</v>
      </c>
      <c r="L519" s="39"/>
      <c r="M519" s="188" t="s">
        <v>1</v>
      </c>
      <c r="N519" s="189" t="s">
        <v>42</v>
      </c>
      <c r="O519" s="71"/>
      <c r="P519" s="190">
        <f t="shared" si="41"/>
        <v>0</v>
      </c>
      <c r="Q519" s="190">
        <v>0</v>
      </c>
      <c r="R519" s="190">
        <f t="shared" si="42"/>
        <v>0</v>
      </c>
      <c r="S519" s="190">
        <v>0</v>
      </c>
      <c r="T519" s="191">
        <f t="shared" si="43"/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2" t="s">
        <v>142</v>
      </c>
      <c r="AT519" s="192" t="s">
        <v>138</v>
      </c>
      <c r="AU519" s="192" t="s">
        <v>82</v>
      </c>
      <c r="AY519" s="17" t="s">
        <v>135</v>
      </c>
      <c r="BE519" s="193">
        <f t="shared" si="44"/>
        <v>0</v>
      </c>
      <c r="BF519" s="193">
        <f t="shared" si="45"/>
        <v>0</v>
      </c>
      <c r="BG519" s="193">
        <f t="shared" si="46"/>
        <v>0</v>
      </c>
      <c r="BH519" s="193">
        <f t="shared" si="47"/>
        <v>0</v>
      </c>
      <c r="BI519" s="193">
        <f t="shared" si="48"/>
        <v>0</v>
      </c>
      <c r="BJ519" s="17" t="s">
        <v>82</v>
      </c>
      <c r="BK519" s="193">
        <f t="shared" si="49"/>
        <v>0</v>
      </c>
      <c r="BL519" s="17" t="s">
        <v>142</v>
      </c>
      <c r="BM519" s="192" t="s">
        <v>1040</v>
      </c>
    </row>
    <row r="520" spans="1:65" s="2" customFormat="1" ht="63" customHeight="1">
      <c r="A520" s="34"/>
      <c r="B520" s="35"/>
      <c r="C520" s="181" t="s">
        <v>1041</v>
      </c>
      <c r="D520" s="181" t="s">
        <v>138</v>
      </c>
      <c r="E520" s="182" t="s">
        <v>1042</v>
      </c>
      <c r="F520" s="183" t="s">
        <v>1055</v>
      </c>
      <c r="G520" s="184" t="s">
        <v>388</v>
      </c>
      <c r="H520" s="185">
        <v>10</v>
      </c>
      <c r="I520" s="186"/>
      <c r="J520" s="187">
        <f t="shared" si="40"/>
        <v>0</v>
      </c>
      <c r="K520" s="183" t="s">
        <v>1</v>
      </c>
      <c r="L520" s="39"/>
      <c r="M520" s="188" t="s">
        <v>1</v>
      </c>
      <c r="N520" s="189" t="s">
        <v>42</v>
      </c>
      <c r="O520" s="71"/>
      <c r="P520" s="190">
        <f t="shared" si="41"/>
        <v>0</v>
      </c>
      <c r="Q520" s="190">
        <v>0</v>
      </c>
      <c r="R520" s="190">
        <f t="shared" si="42"/>
        <v>0</v>
      </c>
      <c r="S520" s="190">
        <v>0</v>
      </c>
      <c r="T520" s="191">
        <f t="shared" si="43"/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2" t="s">
        <v>142</v>
      </c>
      <c r="AT520" s="192" t="s">
        <v>138</v>
      </c>
      <c r="AU520" s="192" t="s">
        <v>82</v>
      </c>
      <c r="AY520" s="17" t="s">
        <v>135</v>
      </c>
      <c r="BE520" s="193">
        <f t="shared" si="44"/>
        <v>0</v>
      </c>
      <c r="BF520" s="193">
        <f t="shared" si="45"/>
        <v>0</v>
      </c>
      <c r="BG520" s="193">
        <f t="shared" si="46"/>
        <v>0</v>
      </c>
      <c r="BH520" s="193">
        <f t="shared" si="47"/>
        <v>0</v>
      </c>
      <c r="BI520" s="193">
        <f t="shared" si="48"/>
        <v>0</v>
      </c>
      <c r="BJ520" s="17" t="s">
        <v>82</v>
      </c>
      <c r="BK520" s="193">
        <f t="shared" si="49"/>
        <v>0</v>
      </c>
      <c r="BL520" s="17" t="s">
        <v>142</v>
      </c>
      <c r="BM520" s="192" t="s">
        <v>1043</v>
      </c>
    </row>
    <row r="521" spans="1:65" s="2" customFormat="1" ht="49.15" customHeight="1">
      <c r="A521" s="34"/>
      <c r="B521" s="35"/>
      <c r="C521" s="181" t="s">
        <v>1044</v>
      </c>
      <c r="D521" s="181" t="s">
        <v>138</v>
      </c>
      <c r="E521" s="182" t="s">
        <v>1045</v>
      </c>
      <c r="F521" s="183" t="s">
        <v>1056</v>
      </c>
      <c r="G521" s="184" t="s">
        <v>388</v>
      </c>
      <c r="H521" s="185">
        <v>10</v>
      </c>
      <c r="I521" s="186"/>
      <c r="J521" s="187">
        <f t="shared" si="40"/>
        <v>0</v>
      </c>
      <c r="K521" s="183" t="s">
        <v>1</v>
      </c>
      <c r="L521" s="39"/>
      <c r="M521" s="188" t="s">
        <v>1</v>
      </c>
      <c r="N521" s="189" t="s">
        <v>42</v>
      </c>
      <c r="O521" s="71"/>
      <c r="P521" s="190">
        <f t="shared" si="41"/>
        <v>0</v>
      </c>
      <c r="Q521" s="190">
        <v>0</v>
      </c>
      <c r="R521" s="190">
        <f t="shared" si="42"/>
        <v>0</v>
      </c>
      <c r="S521" s="190">
        <v>0</v>
      </c>
      <c r="T521" s="191">
        <f t="shared" si="43"/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2" t="s">
        <v>142</v>
      </c>
      <c r="AT521" s="192" t="s">
        <v>138</v>
      </c>
      <c r="AU521" s="192" t="s">
        <v>82</v>
      </c>
      <c r="AY521" s="17" t="s">
        <v>135</v>
      </c>
      <c r="BE521" s="193">
        <f t="shared" si="44"/>
        <v>0</v>
      </c>
      <c r="BF521" s="193">
        <f t="shared" si="45"/>
        <v>0</v>
      </c>
      <c r="BG521" s="193">
        <f t="shared" si="46"/>
        <v>0</v>
      </c>
      <c r="BH521" s="193">
        <f t="shared" si="47"/>
        <v>0</v>
      </c>
      <c r="BI521" s="193">
        <f t="shared" si="48"/>
        <v>0</v>
      </c>
      <c r="BJ521" s="17" t="s">
        <v>82</v>
      </c>
      <c r="BK521" s="193">
        <f t="shared" si="49"/>
        <v>0</v>
      </c>
      <c r="BL521" s="17" t="s">
        <v>142</v>
      </c>
      <c r="BM521" s="192" t="s">
        <v>1046</v>
      </c>
    </row>
    <row r="522" spans="1:65" s="2" customFormat="1" ht="16.5" customHeight="1">
      <c r="A522" s="34"/>
      <c r="B522" s="35"/>
      <c r="C522" s="181" t="s">
        <v>1047</v>
      </c>
      <c r="D522" s="181" t="s">
        <v>138</v>
      </c>
      <c r="E522" s="182" t="s">
        <v>1048</v>
      </c>
      <c r="F522" s="183" t="s">
        <v>1049</v>
      </c>
      <c r="G522" s="184" t="s">
        <v>388</v>
      </c>
      <c r="H522" s="185">
        <v>1</v>
      </c>
      <c r="I522" s="186"/>
      <c r="J522" s="187">
        <f t="shared" si="40"/>
        <v>0</v>
      </c>
      <c r="K522" s="183" t="s">
        <v>1</v>
      </c>
      <c r="L522" s="39"/>
      <c r="M522" s="238" t="s">
        <v>1</v>
      </c>
      <c r="N522" s="239" t="s">
        <v>42</v>
      </c>
      <c r="O522" s="240"/>
      <c r="P522" s="241">
        <f t="shared" si="41"/>
        <v>0</v>
      </c>
      <c r="Q522" s="241">
        <v>0</v>
      </c>
      <c r="R522" s="241">
        <f t="shared" si="42"/>
        <v>0</v>
      </c>
      <c r="S522" s="241">
        <v>0</v>
      </c>
      <c r="T522" s="242">
        <f t="shared" si="43"/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2" t="s">
        <v>142</v>
      </c>
      <c r="AT522" s="192" t="s">
        <v>138</v>
      </c>
      <c r="AU522" s="192" t="s">
        <v>82</v>
      </c>
      <c r="AY522" s="17" t="s">
        <v>135</v>
      </c>
      <c r="BE522" s="193">
        <f t="shared" si="44"/>
        <v>0</v>
      </c>
      <c r="BF522" s="193">
        <f t="shared" si="45"/>
        <v>0</v>
      </c>
      <c r="BG522" s="193">
        <f t="shared" si="46"/>
        <v>0</v>
      </c>
      <c r="BH522" s="193">
        <f t="shared" si="47"/>
        <v>0</v>
      </c>
      <c r="BI522" s="193">
        <f t="shared" si="48"/>
        <v>0</v>
      </c>
      <c r="BJ522" s="17" t="s">
        <v>82</v>
      </c>
      <c r="BK522" s="193">
        <f t="shared" si="49"/>
        <v>0</v>
      </c>
      <c r="BL522" s="17" t="s">
        <v>142</v>
      </c>
      <c r="BM522" s="192" t="s">
        <v>1050</v>
      </c>
    </row>
    <row r="523" spans="1:65" s="2" customFormat="1" ht="6.95" customHeight="1">
      <c r="A523" s="34"/>
      <c r="B523" s="54"/>
      <c r="C523" s="55"/>
      <c r="D523" s="55"/>
      <c r="E523" s="55"/>
      <c r="F523" s="55"/>
      <c r="G523" s="55"/>
      <c r="H523" s="55"/>
      <c r="I523" s="55"/>
      <c r="J523" s="55"/>
      <c r="K523" s="55"/>
      <c r="L523" s="39"/>
      <c r="M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</sheetData>
  <sheetProtection algorithmName="SHA-512" hashValue="97w4s9J8KER52oJ4oqL9Uc9RF65Db8a21jFWXkiaNmuuRSq01Fb7f9BCju2evyRdfM/+SqCI+vCHPiTOwrlLig==" saltValue="Tl1h4uaBrePvhG5E5YCqXA==" spinCount="100000" sheet="1" objects="1" scenarios="1" formatColumns="0" formatRows="0" autoFilter="0"/>
  <autoFilter ref="C141:K522" xr:uid="{00000000-0009-0000-0000-000001000000}"/>
  <mergeCells count="7">
    <mergeCell ref="L2:V2"/>
    <mergeCell ref="D124:I124"/>
    <mergeCell ref="E7:H7"/>
    <mergeCell ref="E16:H16"/>
    <mergeCell ref="E25:H25"/>
    <mergeCell ref="E85:H85"/>
    <mergeCell ref="E134:H13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LS2021-081-23-2 - ZŠ Pion...</vt:lpstr>
      <vt:lpstr>'LS2021-081-23-2 - ZŠ Pion...'!Názvy_tisku</vt:lpstr>
      <vt:lpstr>'Rekapitulace stavby'!Názvy_tisku</vt:lpstr>
      <vt:lpstr>'LS2021-081-23-2 - ZŠ Pion...'!Oblast_tisku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Srbová, Helena</cp:lastModifiedBy>
  <dcterms:created xsi:type="dcterms:W3CDTF">2024-10-16T10:14:20Z</dcterms:created>
  <dcterms:modified xsi:type="dcterms:W3CDTF">2024-10-16T13:39:56Z</dcterms:modified>
</cp:coreProperties>
</file>