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Sportovní plochy Boh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'00 - Sportovní plochy Boh...'!$C$81:$K$302</definedName>
    <definedName name="_xlnm.Print_Area" localSheetId="1">'00 - Sportovní plochy Boh...'!$C$4:$J$37,'00 - Sportovní plochy Boh...'!$C$43:$J$65,'00 - Sportovní plochy Boh...'!$C$71:$K$302</definedName>
    <definedName name="_xlnm.Print_Titles" localSheetId="1">'00 - Sportovní plochy Boh...'!$81:$81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T289"/>
  <c r="R290"/>
  <c r="R289"/>
  <c r="P290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57"/>
  <c r="BH257"/>
  <c r="BG257"/>
  <c r="BF257"/>
  <c r="T257"/>
  <c r="R257"/>
  <c r="P257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0"/>
  <c r="BH230"/>
  <c r="BG230"/>
  <c r="BF230"/>
  <c r="T230"/>
  <c r="R230"/>
  <c r="P230"/>
  <c r="BI223"/>
  <c r="BH223"/>
  <c r="BG223"/>
  <c r="BF223"/>
  <c r="T223"/>
  <c r="R223"/>
  <c r="P223"/>
  <c r="BI216"/>
  <c r="BH216"/>
  <c r="BG216"/>
  <c r="BF216"/>
  <c r="T216"/>
  <c r="R216"/>
  <c r="P216"/>
  <c r="BI214"/>
  <c r="BH214"/>
  <c r="BG214"/>
  <c r="BF214"/>
  <c r="T214"/>
  <c r="R214"/>
  <c r="P214"/>
  <c r="BI205"/>
  <c r="BH205"/>
  <c r="BG205"/>
  <c r="BF205"/>
  <c r="T205"/>
  <c r="R205"/>
  <c r="P205"/>
  <c r="BI201"/>
  <c r="BH201"/>
  <c r="BG201"/>
  <c r="BF201"/>
  <c r="T201"/>
  <c r="R201"/>
  <c r="P20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71"/>
  <c r="BH171"/>
  <c r="BG171"/>
  <c r="BF171"/>
  <c r="T171"/>
  <c r="R171"/>
  <c r="P17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14"/>
  <c r="BH114"/>
  <c r="BG114"/>
  <c r="BF114"/>
  <c r="T114"/>
  <c r="R114"/>
  <c r="P114"/>
  <c r="BI102"/>
  <c r="BH102"/>
  <c r="BG102"/>
  <c r="BF102"/>
  <c r="T102"/>
  <c r="R102"/>
  <c r="P102"/>
  <c r="BI100"/>
  <c r="BH100"/>
  <c r="BG100"/>
  <c r="BF100"/>
  <c r="T100"/>
  <c r="R100"/>
  <c r="P100"/>
  <c r="BI85"/>
  <c r="BH85"/>
  <c r="BG85"/>
  <c r="BF85"/>
  <c r="T85"/>
  <c r="R85"/>
  <c r="P85"/>
  <c r="J79"/>
  <c r="F78"/>
  <c r="F76"/>
  <c r="E74"/>
  <c r="J51"/>
  <c r="F50"/>
  <c r="F48"/>
  <c r="E46"/>
  <c r="J19"/>
  <c r="E19"/>
  <c r="J78"/>
  <c r="J18"/>
  <c r="J16"/>
  <c r="E16"/>
  <c r="F79"/>
  <c r="J15"/>
  <c r="J10"/>
  <c r="J76"/>
  <c i="1" r="L50"/>
  <c r="AM50"/>
  <c r="AM49"/>
  <c r="L49"/>
  <c r="AM47"/>
  <c r="L47"/>
  <c r="L45"/>
  <c r="L44"/>
  <c i="2" r="BK290"/>
  <c r="J284"/>
  <c r="J257"/>
  <c r="BK185"/>
  <c r="BK159"/>
  <c r="BK132"/>
  <c r="BK284"/>
  <c r="BK114"/>
  <c r="J238"/>
  <c r="J136"/>
  <c r="J102"/>
  <c r="J264"/>
  <c r="J244"/>
  <c r="BK271"/>
  <c r="J250"/>
  <c r="J296"/>
  <c r="J230"/>
  <c r="BK189"/>
  <c r="J159"/>
  <c r="J100"/>
  <c r="J187"/>
  <c r="BK201"/>
  <c r="J246"/>
  <c r="BK171"/>
  <c r="BK250"/>
  <c r="J189"/>
  <c r="BK296"/>
  <c r="BK238"/>
  <c r="BK85"/>
  <c r="BK244"/>
  <c r="BK136"/>
  <c r="BK264"/>
  <c r="BK240"/>
  <c r="J299"/>
  <c r="BK268"/>
  <c r="J242"/>
  <c r="J171"/>
  <c r="J288"/>
  <c r="J201"/>
  <c r="BK128"/>
  <c r="J205"/>
  <c r="BK242"/>
  <c r="BK205"/>
  <c r="J271"/>
  <c r="BK257"/>
  <c r="J223"/>
  <c r="BK246"/>
  <c r="J216"/>
  <c r="BK282"/>
  <c r="J286"/>
  <c r="J287"/>
  <c r="BK287"/>
  <c r="BK156"/>
  <c r="J185"/>
  <c r="J114"/>
  <c i="1" r="AS54"/>
  <c i="2" r="J132"/>
  <c r="BK294"/>
  <c r="BK102"/>
  <c r="J301"/>
  <c r="J154"/>
  <c r="J268"/>
  <c r="BK100"/>
  <c r="BK214"/>
  <c r="BK288"/>
  <c r="BK223"/>
  <c r="J156"/>
  <c r="BK230"/>
  <c r="J214"/>
  <c r="BK301"/>
  <c r="J85"/>
  <c r="J282"/>
  <c r="BK286"/>
  <c r="BK154"/>
  <c r="BK299"/>
  <c r="BK187"/>
  <c r="BK216"/>
  <c r="J290"/>
  <c r="J240"/>
  <c r="J294"/>
  <c r="J128"/>
  <c l="1" r="P293"/>
  <c r="T84"/>
  <c r="BK200"/>
  <c r="J200"/>
  <c r="J58"/>
  <c r="BK237"/>
  <c r="J237"/>
  <c r="J59"/>
  <c r="BK270"/>
  <c r="J270"/>
  <c r="J60"/>
  <c r="P84"/>
  <c r="P200"/>
  <c r="P237"/>
  <c r="R270"/>
  <c r="BK298"/>
  <c r="J298"/>
  <c r="J64"/>
  <c r="P298"/>
  <c r="P292"/>
  <c r="BK84"/>
  <c r="J84"/>
  <c r="J57"/>
  <c r="R200"/>
  <c r="T237"/>
  <c r="P270"/>
  <c r="R293"/>
  <c r="R298"/>
  <c r="R84"/>
  <c r="T200"/>
  <c r="R237"/>
  <c r="T270"/>
  <c r="BK293"/>
  <c r="J293"/>
  <c r="J63"/>
  <c r="T293"/>
  <c r="T298"/>
  <c r="BK289"/>
  <c r="J289"/>
  <c r="J61"/>
  <c r="F51"/>
  <c r="BE102"/>
  <c r="BE185"/>
  <c r="J50"/>
  <c r="BE114"/>
  <c r="BE154"/>
  <c r="BE201"/>
  <c r="BE214"/>
  <c r="BE223"/>
  <c r="BE240"/>
  <c r="BE244"/>
  <c r="BE288"/>
  <c r="J48"/>
  <c r="BE100"/>
  <c r="BE156"/>
  <c r="BE205"/>
  <c r="BE216"/>
  <c r="BE250"/>
  <c r="BE268"/>
  <c r="BE85"/>
  <c r="BE128"/>
  <c r="BE136"/>
  <c r="BE159"/>
  <c r="BE187"/>
  <c r="BE230"/>
  <c r="BE282"/>
  <c r="BE296"/>
  <c r="BE171"/>
  <c r="BE189"/>
  <c r="BE238"/>
  <c r="BE242"/>
  <c r="BE264"/>
  <c r="BE284"/>
  <c r="BE287"/>
  <c r="BE290"/>
  <c r="BE132"/>
  <c r="BE246"/>
  <c r="BE257"/>
  <c r="BE271"/>
  <c r="BE286"/>
  <c r="BE294"/>
  <c r="BE299"/>
  <c r="BE301"/>
  <c r="F33"/>
  <c i="1" r="BB55"/>
  <c r="BB54"/>
  <c r="W31"/>
  <c i="2" r="F35"/>
  <c i="1" r="BD55"/>
  <c r="BD54"/>
  <c r="W33"/>
  <c i="2" r="F34"/>
  <c i="1" r="BC55"/>
  <c r="BC54"/>
  <c r="AY54"/>
  <c i="2" r="F32"/>
  <c i="1" r="BA55"/>
  <c r="BA54"/>
  <c r="W30"/>
  <c i="2" r="J32"/>
  <c i="1" r="AW55"/>
  <c i="2" l="1" r="T292"/>
  <c r="R83"/>
  <c r="R292"/>
  <c r="P83"/>
  <c r="P82"/>
  <c i="1" r="AU55"/>
  <c i="2" r="R82"/>
  <c r="T83"/>
  <c r="T82"/>
  <c r="BK83"/>
  <c r="J83"/>
  <c r="J56"/>
  <c r="BK292"/>
  <c r="J292"/>
  <c r="J62"/>
  <c i="1" r="AU54"/>
  <c r="AW54"/>
  <c r="AK30"/>
  <c i="2" r="F31"/>
  <c i="1" r="AZ55"/>
  <c r="AZ54"/>
  <c r="AV54"/>
  <c r="AK29"/>
  <c r="W32"/>
  <c i="2" r="J31"/>
  <c i="1" r="AV55"/>
  <c r="AT55"/>
  <c r="AX54"/>
  <c i="2" l="1" r="BK82"/>
  <c r="J82"/>
  <c r="J55"/>
  <c i="1" r="AT54"/>
  <c r="W29"/>
  <c i="2" l="1" r="J28"/>
  <c i="1" r="AG55"/>
  <c r="AG54"/>
  <c r="AK26"/>
  <c r="AK35"/>
  <c l="1" r="AN54"/>
  <c i="2" r="J37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<sst xmlns="http://schemas.openxmlformats.org/spreadsheetml/2006/main">
  <si>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</si>
  <si>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</si>
  <si>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</si>
  <si>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</si>
  <si>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</si>
  <si>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{e5e9b935-840b-45ab-80f2-d69f0e3c3c84}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</si>
  <si>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</si>
  <si>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</si>
  <si>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</si>
  <si>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</si>
  <si>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</si>
  <si>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</si>
  <si>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</si>
  <si>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</si>
  <si>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</si>
  <si>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</si>
  <si>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</si>
  <si>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Sportovní plochy Bohemia</t>
  </si>
  <si>
    <t>KSO:</t>
  </si>
  <si>
    <t/>
  </si>
  <si>
    <t>CC-CZ:</t>
  </si>
  <si>
    <t>Místo:</t>
  </si>
  <si>
    <t xml:space="preserve"> </t>
  </si>
  <si>
    <t>Datum:</t>
  </si>
  <si>
    <t>18. 10. 2023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</si>
  <si>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</si>
  <si>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</si>
  <si>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</si>
  <si>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</si>
  <si>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</si>
  <si>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</si>
  <si>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</si>
  <si>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</si>
  <si>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</si>
  <si>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</si>
  <si>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</si>
  <si>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</si>
  <si>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</si>
  <si>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</si>
  <si>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</si>
  <si>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</si>
  <si>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</si>
  <si>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</si>
  <si>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</si>
  <si>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</si>
  <si>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</si>
  <si>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</si>
  <si>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</si>
  <si>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</si>
  <si>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</si>
  <si>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</si>
  <si>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</si>
  <si>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</si>
  <si>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</si>
  <si>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</si>
  <si>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</si>
  <si>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</si>
  <si>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</si>
  <si>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</si>
  <si>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</si>
  <si>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</si>
  <si>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</si>
  <si>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</si>
  <si>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</si>
  <si>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</si>
  <si>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</si>
  <si>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</si>
  <si>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</si>
  <si>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</si>
  <si>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</si>
  <si>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</si>
  <si>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</si>
  <si>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</si>
  <si>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</si>
  <si>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</si>
  <si>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</si>
  <si>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</si>
  <si>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</si>
  <si>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</si>
  <si>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</si>
  <si>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</si>
  <si>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</si>
  <si>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</si>
  <si>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</si>
  <si>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</si>
  <si>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</si>
  <si>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</si>
  <si>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</si>
  <si>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</si>
  <si>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</si>
  <si>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</si>
  <si>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</si>
  <si>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</si>
  <si>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</si>
  <si>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</si>
  <si>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</si>
  <si>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</si>
  <si>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</si>
  <si>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</si>
  <si>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</si>
  <si>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</si>
  <si>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</si>
  <si>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</si>
  <si>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</si>
  <si>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</si>
  <si>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</si>
  <si>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</si>
  <si>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</si>
  <si>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</si>
  <si>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</si>
  <si>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</si>
  <si>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119003217</t>
  </si>
  <si>
    <t>Pomocné konstrukce při zabezpečení výkopu svislé ocelové mobilní oplocení, výšky do 1,5 m panely vyplněné dráty zřízení</t>
  </si>
  <si>
    <t>m</t>
  </si>
  <si>
    <t>CS ÚRS 2023 02</t>
  </si>
  <si>
    <t>4</t>
  </si>
  <si>
    <t>-164788565</t>
  </si>
  <si>
    <t>Online PSC</t>
  </si>
  <si>
    <t>https://podminky.urs.cz/item/CS_URS_2023_02/119003217</t>
  </si>
  <si>
    <t>VV</t>
  </si>
  <si>
    <t>Teqball</t>
  </si>
  <si>
    <t>18+18+22+22</t>
  </si>
  <si>
    <t>Stolní tenis</t>
  </si>
  <si>
    <t>15+15+20+20</t>
  </si>
  <si>
    <t>Boulder</t>
  </si>
  <si>
    <t>(12,1+12,1+14,4+14,4)*2</t>
  </si>
  <si>
    <t>Modernizace hřiště 1</t>
  </si>
  <si>
    <t>23+23+23+23</t>
  </si>
  <si>
    <t>Modernizace hřiště 2</t>
  </si>
  <si>
    <t>Minigolf</t>
  </si>
  <si>
    <t>(6+6+12+12)*12</t>
  </si>
  <si>
    <t>Součet</t>
  </si>
  <si>
    <t>119003218</t>
  </si>
  <si>
    <t>Pomocné konstrukce při zabezpečení výkopu svislé ocelové mobilní oplocení, výšky do 1,5 m panely vyplněné dráty odstranění</t>
  </si>
  <si>
    <t>716602355</t>
  </si>
  <si>
    <t>https://podminky.urs.cz/item/CS_URS_2023_02/119003218</t>
  </si>
  <si>
    <t>3</t>
  </si>
  <si>
    <t>121151123</t>
  </si>
  <si>
    <t>Sejmutí ornice strojně při souvislé ploše přes 500 m2, tl. vrstvy do 200 mm</t>
  </si>
  <si>
    <t>m2</t>
  </si>
  <si>
    <t>250071429</t>
  </si>
  <si>
    <t>https://podminky.urs.cz/item/CS_URS_2023_02/121151123</t>
  </si>
  <si>
    <t>Odhad mocnosti 150mm</t>
  </si>
  <si>
    <t>14*18</t>
  </si>
  <si>
    <t>11*16</t>
  </si>
  <si>
    <t>(8,1*10,4)*2</t>
  </si>
  <si>
    <t>(4*10)*12</t>
  </si>
  <si>
    <t>122251104</t>
  </si>
  <si>
    <t>Odkopávky a prokopávky nezapažené strojně v hornině třídy těžitelnosti I skupiny 3 přes 100 do 500 m3</t>
  </si>
  <si>
    <t>m3</t>
  </si>
  <si>
    <t>-1772076338</t>
  </si>
  <si>
    <t>https://podminky.urs.cz/item/CS_URS_2023_02/122251104</t>
  </si>
  <si>
    <t>(13*18)*0,09</t>
  </si>
  <si>
    <t>(10*15)*0,09</t>
  </si>
  <si>
    <t>((7,1*9,4)*0,25)*2</t>
  </si>
  <si>
    <t>((1,8*1,6)*0,2)*2</t>
  </si>
  <si>
    <t>((2,1*0,7)*0,2)*2</t>
  </si>
  <si>
    <t>((1,1*1,85)*0,2)*2</t>
  </si>
  <si>
    <t>((3*9)*0,1)*12</t>
  </si>
  <si>
    <t>5</t>
  </si>
  <si>
    <t>132151101</t>
  </si>
  <si>
    <t>Hloubení nezapažených rýh šířky do 800 mm strojně s urovnáním dna do předepsaného profilu a spádu v hornině třídy těžitelnosti I skupiny 1 a 2 do 20 m3</t>
  </si>
  <si>
    <t>930619656</t>
  </si>
  <si>
    <t>https://podminky.urs.cz/item/CS_URS_2023_02/132151101</t>
  </si>
  <si>
    <t>((1,6+2,1)*(0,7*0,3))*2</t>
  </si>
  <si>
    <t>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</si>
  <si>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</si>
  <si>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</si>
  <si>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545045740</t>
  </si>
  <si>
    <t>https://podminky.urs.cz/item/CS_URS_2023_02/162351103</t>
  </si>
  <si>
    <t>Ornice v oblasti areálu Bohemia</t>
  </si>
  <si>
    <t>1076,48*0,15</t>
  </si>
  <si>
    <t>7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</si>
  <si>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</si>
  <si>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</si>
  <si>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1630489840</t>
  </si>
  <si>
    <t>https://podminky.urs.cz/item/CS_URS_2023_02/162751115</t>
  </si>
  <si>
    <t>Odkopávka ploch a výkopek ze základových pasů na skládku</t>
  </si>
  <si>
    <t>Odpočet zásypy za obrubníky</t>
  </si>
  <si>
    <t>-23,148</t>
  </si>
  <si>
    <t>8</t>
  </si>
  <si>
    <t>171251201</t>
  </si>
  <si>
    <t>Uložení sypaniny na skládky nebo meziskládky bez hutnění s upravením uložené sypaniny do předepsaného tvaru</t>
  </si>
  <si>
    <t>669667783</t>
  </si>
  <si>
    <t>https://podminky.urs.cz/item/CS_URS_2023_02/171251201</t>
  </si>
  <si>
    <t>9</t>
  </si>
  <si>
    <t>171201221</t>
  </si>
  <si>
    <t>Poplatek za uložení stavebního odpadu na skládce (skládkovné) zeminy a kamení zatříděného do Katalogu odpadů pod kódem 17 05 04</t>
  </si>
  <si>
    <t>t</t>
  </si>
  <si>
    <t>-775838256</t>
  </si>
  <si>
    <t>https://podminky.urs.cz/item/CS_URS_2023_02/171201221</t>
  </si>
  <si>
    <t>81,29*1,8</t>
  </si>
  <si>
    <t>10</t>
  </si>
  <si>
    <t>174151101</t>
  </si>
  <si>
    <t>Zásyp sypaninou z jakékoliv horniny strojně s uložením výkopku ve vrstvách se zhutněním jam, šachet, rýh nebo kolem objektů v těchto vykopávkách</t>
  </si>
  <si>
    <t>1520169688</t>
  </si>
  <si>
    <t>https://podminky.urs.cz/item/CS_URS_2023_02/174151101</t>
  </si>
  <si>
    <t>Za obrubníky</t>
  </si>
  <si>
    <t>(12+12+17+17)*(0,45*0,09)</t>
  </si>
  <si>
    <t>(9+9+15+15)*(0,45*0,09)</t>
  </si>
  <si>
    <t>((6,1+6,1+9,4+9,4)*(0,45*0,25))*2</t>
  </si>
  <si>
    <t>((3+3+6+6+2+2)*(0,45*0,1))*12</t>
  </si>
  <si>
    <t>11</t>
  </si>
  <si>
    <t>181351113</t>
  </si>
  <si>
    <t>Rozprostření a urovnání ornice v rovině nebo ve svahu sklonu do 1:5 strojně při souvislé ploše přes 500 m2, tl. vrstvy do 200 mm</t>
  </si>
  <si>
    <t>1375917560</t>
  </si>
  <si>
    <t>https://podminky.urs.cz/item/CS_URS_2023_02/181351113</t>
  </si>
  <si>
    <t>P</t>
  </si>
  <si>
    <t xml:space="preserve">Poznámka k položce:_x000d_
Ornice bude rozprostřena kolem obrubníků  a zbytek v okolní lokalitě areálu Bohemia na místech dle investora</t>
  </si>
  <si>
    <t>Ornice z Teqballu</t>
  </si>
  <si>
    <t>Ornice ze stolního tenisu</t>
  </si>
  <si>
    <t>Ornice z boulderu</t>
  </si>
  <si>
    <t>Ornice z minigolfu</t>
  </si>
  <si>
    <t>12</t>
  </si>
  <si>
    <t>181411131</t>
  </si>
  <si>
    <t>Založení trávníku na půdě předem připravené plochy do 1000 m2 výsevem včetně utažení parkového v rovině nebo na svahu do 1:5</t>
  </si>
  <si>
    <t>474249149</t>
  </si>
  <si>
    <t>https://podminky.urs.cz/item/CS_URS_2023_02/181411131</t>
  </si>
  <si>
    <t>13</t>
  </si>
  <si>
    <t>M</t>
  </si>
  <si>
    <t>00572410</t>
  </si>
  <si>
    <t>osivo směs travní parková</t>
  </si>
  <si>
    <t>kg</t>
  </si>
  <si>
    <t>1586408613</t>
  </si>
  <si>
    <t>1076,48*0,02 'Přepočtené koeficientem množství</t>
  </si>
  <si>
    <t>14</t>
  </si>
  <si>
    <t>181951112</t>
  </si>
  <si>
    <t>Úprava pláně vyrovnáním výškových rozdílů strojně v hornině třídy těžitelnosti I, skupiny 1 až 3 se zhutněním</t>
  </si>
  <si>
    <t>198060921</t>
  </si>
  <si>
    <t>https://podminky.urs.cz/item/CS_URS_2023_02/181951112</t>
  </si>
  <si>
    <t>Zakládání</t>
  </si>
  <si>
    <t>274313711</t>
  </si>
  <si>
    <t>Základy z betonu prostého pasy betonu kamenem neprokládaného tř. C 20/25</t>
  </si>
  <si>
    <t>1728826987</t>
  </si>
  <si>
    <t>https://podminky.urs.cz/item/CS_URS_2023_02/274313711</t>
  </si>
  <si>
    <t>16</t>
  </si>
  <si>
    <t>273351121</t>
  </si>
  <si>
    <t>Bednění základů desek zřízení</t>
  </si>
  <si>
    <t>-1948471085</t>
  </si>
  <si>
    <t>https://podminky.urs.cz/item/CS_URS_2023_02/273351121</t>
  </si>
  <si>
    <t>(12+12+16+16)*0,05</t>
  </si>
  <si>
    <t>(9+9+14+14)*0,05</t>
  </si>
  <si>
    <t>((3,6+2,1+1,6+0,7+1,1+0,7+1,5)*0,2)*2</t>
  </si>
  <si>
    <t>17</t>
  </si>
  <si>
    <t>273351122</t>
  </si>
  <si>
    <t>Bednění základů desek odstranění</t>
  </si>
  <si>
    <t>-107955736</t>
  </si>
  <si>
    <t>https://podminky.urs.cz/item/CS_URS_2023_02/273351122</t>
  </si>
  <si>
    <t>18</t>
  </si>
  <si>
    <t>273362021</t>
  </si>
  <si>
    <t>Výztuž základů desek ze svařovaných sítí z drátů typu KARI</t>
  </si>
  <si>
    <t>1343432506</t>
  </si>
  <si>
    <t>https://podminky.urs.cz/item/CS_URS_2023_02/273362021</t>
  </si>
  <si>
    <t>((((1,8*1,6)*3,0333)*1,3)/1000)*2</t>
  </si>
  <si>
    <t>((((2,1*0,7)*3,0333)*1,3)/1000)*2</t>
  </si>
  <si>
    <t>((((1,1*1,85)*3,0333)*1,3)/1000)*2</t>
  </si>
  <si>
    <t>19</t>
  </si>
  <si>
    <t>273313611</t>
  </si>
  <si>
    <t>Základy z betonu prostého desky z betonu kamenem neprokládaného tř. C 16/20</t>
  </si>
  <si>
    <t>-951802000</t>
  </si>
  <si>
    <t>https://podminky.urs.cz/item/CS_URS_2023_02/273313611</t>
  </si>
  <si>
    <t>(12*16)*0,05</t>
  </si>
  <si>
    <t>(9*14)*0,05</t>
  </si>
  <si>
    <t>20</t>
  </si>
  <si>
    <t>273321411</t>
  </si>
  <si>
    <t>Základy z betonu železového (bez výztuže) desky z betonu bez zvláštních nároků na prostředí tř. C 20/25</t>
  </si>
  <si>
    <t>-618131533</t>
  </si>
  <si>
    <t>https://podminky.urs.cz/item/CS_URS_2023_02/273321411</t>
  </si>
  <si>
    <t>Komunikace pozemní</t>
  </si>
  <si>
    <t>005-x1</t>
  </si>
  <si>
    <t>D+M+PH Kryt ze 100% EPDM tl. 10mm v oranžovém provedení - hřiště pro Teqball</t>
  </si>
  <si>
    <t>1971693093</t>
  </si>
  <si>
    <t>12*16</t>
  </si>
  <si>
    <t>22</t>
  </si>
  <si>
    <t>005-x2</t>
  </si>
  <si>
    <t>D+M+PH Kryt ze 100% EPDM tl. 10mm v zeleném provedení - hřiště pro stolní tenis</t>
  </si>
  <si>
    <t>-851744691</t>
  </si>
  <si>
    <t>9*14</t>
  </si>
  <si>
    <t>23</t>
  </si>
  <si>
    <t>005-x3</t>
  </si>
  <si>
    <t>D+M+PH Modernizace dětského hřiště č. 1</t>
  </si>
  <si>
    <t>soubor</t>
  </si>
  <si>
    <t>1893448521</t>
  </si>
  <si>
    <t xml:space="preserve">Poznámka k položce:_x000d_
Pryžový povrch 40 mm (30mm SBR a 10mm 100% EPDM) vč. snížení terénu (výsledný povrch ve shodné niveletě jako současný terén), specifikace níže:_x000d_
Celá plocha je o výměře cca 230 m2 - bude provedena v barevném provedení mix zelených tónů EPDM granulátů_x000d_
o	2ks kruhová plocha, poloměr 1m, rozděleno na 8 dílů, 4 barvy 100% EPDM (žlutá, červená, modrá, zelená)_x000d_
o	1ks kruhová plocha, poloměr 1,6m, rozděleno na 3 díly, 3 barvy 100% EPDM (zemité tóny)_x000d_
o	1ks vyznačená dráha - nepravidelný tvar, mix zemitých tónů EPDM granulátů_x000d_
o	Vyznačení loga města Sokolov_x000d_
</t>
  </si>
  <si>
    <t>24</t>
  </si>
  <si>
    <t>005-x4</t>
  </si>
  <si>
    <t>D+M+PH Modernizace dětského hřiště č. 2</t>
  </si>
  <si>
    <t>-1830629258</t>
  </si>
  <si>
    <t xml:space="preserve">Poznámka k položce:_x000d_
Pryžový povrch 40 mm (30mm SBR a 10mm 100% EPDM) vč. snížení terénu (výsledný povrch ve shodné niveletě jako současný terén), specifikace níže:_x000d_
o	Celá plocha je o výměře cca 230 m2 - bude provedena v barevném provedení mix oranžových barev tónů EPDM granulátů_x000d_
o	1ks vyznačená dráha – kolem umístěného herního prvku _x000d_
o	vyznačení loga města Sokolov_x000d_
</t>
  </si>
  <si>
    <t>25</t>
  </si>
  <si>
    <t>564851111</t>
  </si>
  <si>
    <t>Podklad ze štěrkodrti ŠD s rozprostřením a zhutněním plochy přes 100 m2, po zhutnění tl. 150 mm</t>
  </si>
  <si>
    <t>-1685418337</t>
  </si>
  <si>
    <t>https://podminky.urs.cz/item/CS_URS_2023_02/564851111</t>
  </si>
  <si>
    <t>Plocha pro minigolf</t>
  </si>
  <si>
    <t>(2*8)*12</t>
  </si>
  <si>
    <t>26</t>
  </si>
  <si>
    <t>564851114</t>
  </si>
  <si>
    <t>Podklad ze štěrkodrti ŠD s rozprostřením a zhutněním plochy přes 100 m2, po zhutnění tl. 180 mm</t>
  </si>
  <si>
    <t>-625988290</t>
  </si>
  <si>
    <t>https://podminky.urs.cz/item/CS_URS_2023_02/564851114</t>
  </si>
  <si>
    <t>27</t>
  </si>
  <si>
    <t>564871016/R</t>
  </si>
  <si>
    <t>D+M+PH Kryt ze štěrku fr. 2/8mm bez prachových a jílových částic splňující ČSN EN 1177: 1997</t>
  </si>
  <si>
    <t>-170665335</t>
  </si>
  <si>
    <t>(8,4*6,1)*2</t>
  </si>
  <si>
    <t>(-1,8*1,6)*2</t>
  </si>
  <si>
    <t>(-2,1*0,7)*2</t>
  </si>
  <si>
    <t>(-1,1*1,85)*2</t>
  </si>
  <si>
    <t>28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</si>
  <si>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</si>
  <si>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</si>
  <si>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1609696294</t>
  </si>
  <si>
    <t>https://podminky.urs.cz/item/CS_URS_2023_02/596211112</t>
  </si>
  <si>
    <t>29</t>
  </si>
  <si>
    <t>59245018</t>
  </si>
  <si>
    <t>dlažba tvar obdélník betonová 200x100x60mm přírodní</t>
  </si>
  <si>
    <t>1753926414</t>
  </si>
  <si>
    <t>192*1,02 'Přepočtené koeficientem množství</t>
  </si>
  <si>
    <t>Ostatní konstrukce a práce, bourání</t>
  </si>
  <si>
    <t>30</t>
  </si>
  <si>
    <t>916331111</t>
  </si>
  <si>
    <t>Osazení zahradního obrubníku betonového s ložem tl. od 50 do 100 mm z betonu prostého tř. C 12/15 bez boční opěry</t>
  </si>
  <si>
    <t>1612017480</t>
  </si>
  <si>
    <t>https://podminky.urs.cz/item/CS_URS_2023_02/916331111</t>
  </si>
  <si>
    <t>12+12+16+16</t>
  </si>
  <si>
    <t>9+9+14+14</t>
  </si>
  <si>
    <t>(6,1+6,1+8,4+8,4)*2</t>
  </si>
  <si>
    <t>(2+2+8+8)*12</t>
  </si>
  <si>
    <t>31</t>
  </si>
  <si>
    <t>59217011</t>
  </si>
  <si>
    <t>obrubník betonový zahradní 500x50x200mm</t>
  </si>
  <si>
    <t>-230390623</t>
  </si>
  <si>
    <t>400*1,1 'Přepočtené koeficientem množství</t>
  </si>
  <si>
    <t>32</t>
  </si>
  <si>
    <t>009-x1</t>
  </si>
  <si>
    <t>D+M+PH Kovová lavička dl. 1800mm typ dle vzorového mobiliáře v lokalitě např. Estoril 180, šedá - cena vč. zemních prací, likvidace výkopku, betonového základu a osazení lavičky</t>
  </si>
  <si>
    <t>kus</t>
  </si>
  <si>
    <t>-1258974559</t>
  </si>
  <si>
    <t xml:space="preserve">Poznámka k položce:_x000d_
Kovová lavička Estoril šířka 180cm_x000d_
Stojku lavičky tvoří ocelový sloupek průměru 76 mm_x000d_
Sedadlo a opěrku tvoří 2,5 mm silný perforovaný pozinkovaný plech lakovaný práškovými barvami_x000d_
Lavička nemá žádné ostré hrany nebo rohy_x000d_
Určena k zabetonování do země_x000d_
V provedeních se zdobnými hlavicemi </t>
  </si>
  <si>
    <t>33</t>
  </si>
  <si>
    <t>009-x2</t>
  </si>
  <si>
    <t>D+M+PH Přesun stávajícího odpadkového koše - demontáž, vybourání základu, zásyp jámy, výkop patky, betonáž základu, osazení koše</t>
  </si>
  <si>
    <t>-1914175747</t>
  </si>
  <si>
    <t>34</t>
  </si>
  <si>
    <t>009-x3</t>
  </si>
  <si>
    <t>D+M+PH Odpadkový koš typ dle vzorového mobiliáře v lokalitě např. MINIUM MIU306, červená - cena vč. zemních prací, likvidace výkopku, betonového základu a osazení koše</t>
  </si>
  <si>
    <t>-2062951379</t>
  </si>
  <si>
    <t>35</t>
  </si>
  <si>
    <t>009-x4</t>
  </si>
  <si>
    <t>D+M+PH Informační tabule např. panel Beata - cena vč. zemních prací, likvidace výkopku, betonového základu a osazení tabule</t>
  </si>
  <si>
    <t>-1947668316</t>
  </si>
  <si>
    <t>998</t>
  </si>
  <si>
    <t>Přesun hmot</t>
  </si>
  <si>
    <t>36</t>
  </si>
  <si>
    <t>998222012</t>
  </si>
  <si>
    <t>Přesun hmot pro tělovýchovné plochy dopravní vzdálenost do 200 m</t>
  </si>
  <si>
    <t>2103207142</t>
  </si>
  <si>
    <t>https://podminky.urs.cz/item/CS_URS_2023_02/998222012</t>
  </si>
  <si>
    <t>VRN</t>
  </si>
  <si>
    <t>Vedlejší rozpočtové náklady</t>
  </si>
  <si>
    <t>VRN1</t>
  </si>
  <si>
    <t>Průzkumné, geodetické a projektové práce</t>
  </si>
  <si>
    <t>37</t>
  </si>
  <si>
    <t>012002000</t>
  </si>
  <si>
    <t>Geodetické práce</t>
  </si>
  <si>
    <t>…</t>
  </si>
  <si>
    <t>1024</t>
  </si>
  <si>
    <t>-637059585</t>
  </si>
  <si>
    <t>https://podminky.urs.cz/item/CS_URS_2023_02/012002000</t>
  </si>
  <si>
    <t>38</t>
  </si>
  <si>
    <t>013254000</t>
  </si>
  <si>
    <t>Dokumentace skutečného provedení stavby</t>
  </si>
  <si>
    <t>-40755749</t>
  </si>
  <si>
    <t>https://podminky.urs.cz/item/CS_URS_2023_02/013254000</t>
  </si>
  <si>
    <t>VRN3</t>
  </si>
  <si>
    <t>Zařízení staveniště</t>
  </si>
  <si>
    <t>39</t>
  </si>
  <si>
    <t>030001000</t>
  </si>
  <si>
    <t>633596108</t>
  </si>
  <si>
    <t>https://podminky.urs.cz/item/CS_URS_2023_02/030001000</t>
  </si>
  <si>
    <t>40</t>
  </si>
  <si>
    <t>034002000</t>
  </si>
  <si>
    <t>Zabezpečení staveniště</t>
  </si>
  <si>
    <t>-1211365571</t>
  </si>
  <si>
    <t>https://podminky.urs.cz/item/CS_URS_2023_02/034002000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</si>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</sst>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9003217" TargetMode="External" /><Relationship Id="rId2" Type="http://schemas.openxmlformats.org/officeDocument/2006/relationships/hyperlink" Target="https://podminky.urs.cz/item/CS_URS_2023_02/119003218" TargetMode="External" /><Relationship Id="rId3" Type="http://schemas.openxmlformats.org/officeDocument/2006/relationships/hyperlink" Target="https://podminky.urs.cz/item/CS_URS_2023_02/121151123" TargetMode="External" /><Relationship Id="rId4" Type="http://schemas.openxmlformats.org/officeDocument/2006/relationships/hyperlink" Target="https://podminky.urs.cz/item/CS_URS_2023_02/122251104" TargetMode="External" /><Relationship Id="rId5" Type="http://schemas.openxmlformats.org/officeDocument/2006/relationships/hyperlink" Target="https://podminky.urs.cz/item/CS_URS_2023_02/132151101" TargetMode="External" /><Relationship Id="rId6" Type="http://schemas.openxmlformats.org/officeDocument/2006/relationships/hyperlink" Target="https://podminky.urs.cz/item/CS_URS_2023_02/162351103" TargetMode="External" /><Relationship Id="rId7" Type="http://schemas.openxmlformats.org/officeDocument/2006/relationships/hyperlink" Target="https://podminky.urs.cz/item/CS_URS_2023_02/162751115" TargetMode="External" /><Relationship Id="rId8" Type="http://schemas.openxmlformats.org/officeDocument/2006/relationships/hyperlink" Target="https://podminky.urs.cz/item/CS_URS_2023_02/171251201" TargetMode="External" /><Relationship Id="rId9" Type="http://schemas.openxmlformats.org/officeDocument/2006/relationships/hyperlink" Target="https://podminky.urs.cz/item/CS_URS_2023_02/171201221" TargetMode="External" /><Relationship Id="rId10" Type="http://schemas.openxmlformats.org/officeDocument/2006/relationships/hyperlink" Target="https://podminky.urs.cz/item/CS_URS_2023_02/174151101" TargetMode="External" /><Relationship Id="rId11" Type="http://schemas.openxmlformats.org/officeDocument/2006/relationships/hyperlink" Target="https://podminky.urs.cz/item/CS_URS_2023_02/181351113" TargetMode="External" /><Relationship Id="rId12" Type="http://schemas.openxmlformats.org/officeDocument/2006/relationships/hyperlink" Target="https://podminky.urs.cz/item/CS_URS_2023_02/181411131" TargetMode="External" /><Relationship Id="rId13" Type="http://schemas.openxmlformats.org/officeDocument/2006/relationships/hyperlink" Target="https://podminky.urs.cz/item/CS_URS_2023_02/181951112" TargetMode="External" /><Relationship Id="rId14" Type="http://schemas.openxmlformats.org/officeDocument/2006/relationships/hyperlink" Target="https://podminky.urs.cz/item/CS_URS_2023_02/274313711" TargetMode="External" /><Relationship Id="rId15" Type="http://schemas.openxmlformats.org/officeDocument/2006/relationships/hyperlink" Target="https://podminky.urs.cz/item/CS_URS_2023_02/273351121" TargetMode="External" /><Relationship Id="rId16" Type="http://schemas.openxmlformats.org/officeDocument/2006/relationships/hyperlink" Target="https://podminky.urs.cz/item/CS_URS_2023_02/273351122" TargetMode="External" /><Relationship Id="rId17" Type="http://schemas.openxmlformats.org/officeDocument/2006/relationships/hyperlink" Target="https://podminky.urs.cz/item/CS_URS_2023_02/273362021" TargetMode="External" /><Relationship Id="rId18" Type="http://schemas.openxmlformats.org/officeDocument/2006/relationships/hyperlink" Target="https://podminky.urs.cz/item/CS_URS_2023_02/273313611" TargetMode="External" /><Relationship Id="rId19" Type="http://schemas.openxmlformats.org/officeDocument/2006/relationships/hyperlink" Target="https://podminky.urs.cz/item/CS_URS_2023_02/273321411" TargetMode="External" /><Relationship Id="rId20" Type="http://schemas.openxmlformats.org/officeDocument/2006/relationships/hyperlink" Target="https://podminky.urs.cz/item/CS_URS_2023_02/564851111" TargetMode="External" /><Relationship Id="rId21" Type="http://schemas.openxmlformats.org/officeDocument/2006/relationships/hyperlink" Target="https://podminky.urs.cz/item/CS_URS_2023_02/564851114" TargetMode="External" /><Relationship Id="rId22" Type="http://schemas.openxmlformats.org/officeDocument/2006/relationships/hyperlink" Target="https://podminky.urs.cz/item/CS_URS_2023_02/596211112" TargetMode="External" /><Relationship Id="rId23" Type="http://schemas.openxmlformats.org/officeDocument/2006/relationships/hyperlink" Target="https://podminky.urs.cz/item/CS_URS_2023_02/916331111" TargetMode="External" /><Relationship Id="rId24" Type="http://schemas.openxmlformats.org/officeDocument/2006/relationships/hyperlink" Target="https://podminky.urs.cz/item/CS_URS_2023_02/998222012" TargetMode="External" /><Relationship Id="rId25" Type="http://schemas.openxmlformats.org/officeDocument/2006/relationships/hyperlink" Target="https://podminky.urs.cz/item/CS_URS_2023_02/012002000" TargetMode="External" /><Relationship Id="rId26" Type="http://schemas.openxmlformats.org/officeDocument/2006/relationships/hyperlink" Target="https://podminky.urs.cz/item/CS_URS_2023_02/013254000" TargetMode="External" /><Relationship Id="rId27" Type="http://schemas.openxmlformats.org/officeDocument/2006/relationships/hyperlink" Target="https://podminky.urs.cz/item/CS_URS_2023_02/030001000" TargetMode="External" /><Relationship Id="rId28" Type="http://schemas.openxmlformats.org/officeDocument/2006/relationships/hyperlink" Target="https://podminky.urs.cz/item/CS_URS_2023_02/034002000" TargetMode="External" /><Relationship Id="rId2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Sportovní plochy Bohemia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18. 10. 2023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Sokolov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Michal Kubelka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16.5" customHeight="1">
      <c r="A55" s="111" t="s">
        <v>74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'00 - Sportovní plochy Boh...'!J28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75</v>
      </c>
      <c r="AR55" s="118"/>
      <c r="AS55" s="119">
        <v>0</v>
      </c>
      <c r="AT55" s="120">
        <f>ROUND(SUM(AV55:AW55),2)</f>
        <v>0</v>
      </c>
      <c r="AU55" s="121">
        <f>'00 - Sportovní plochy Boh...'!P82</f>
        <v>0</v>
      </c>
      <c r="AV55" s="120">
        <f>'00 - Sportovní plochy Boh...'!J31</f>
        <v>0</v>
      </c>
      <c r="AW55" s="120">
        <f>'00 - Sportovní plochy Boh...'!J32</f>
        <v>0</v>
      </c>
      <c r="AX55" s="120">
        <f>'00 - Sportovní plochy Boh...'!J33</f>
        <v>0</v>
      </c>
      <c r="AY55" s="120">
        <f>'00 - Sportovní plochy Boh...'!J34</f>
        <v>0</v>
      </c>
      <c r="AZ55" s="120">
        <f>'00 - Sportovní plochy Boh...'!F31</f>
        <v>0</v>
      </c>
      <c r="BA55" s="120">
        <f>'00 - Sportovní plochy Boh...'!F32</f>
        <v>0</v>
      </c>
      <c r="BB55" s="120">
        <f>'00 - Sportovní plochy Boh...'!F33</f>
        <v>0</v>
      </c>
      <c r="BC55" s="120">
        <f>'00 - Sportovní plochy Boh...'!F34</f>
        <v>0</v>
      </c>
      <c r="BD55" s="122">
        <f>'00 - Sportovní plochy Boh...'!F35</f>
        <v>0</v>
      </c>
      <c r="BE55" s="7"/>
      <c r="BT55" s="123" t="s">
        <v>76</v>
      </c>
      <c r="BU55" s="123" t="s">
        <v>77</v>
      </c>
      <c r="BV55" s="123" t="s">
        <v>72</v>
      </c>
      <c r="BW55" s="123" t="s">
        <v>5</v>
      </c>
      <c r="BX55" s="123" t="s">
        <v>73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n+2vxRhbSOADDCjnLYpJQnuj+ksc+pDQlrG1PCvpGrgSLxMhYogrOUy482TDCwZ7IyOf0Wz1vkP0rRNqz/VwLA==" hashValue="c4Kf/5rSKu5SdAX1ZNVMblnd1J6hyc34T151jKaNKhx/jaaTviiIrbAnHL+2/lJm4J9+CbFjz03dkDapnaFU6A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 - Sportovní plochy Boh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78</v>
      </c>
    </row>
    <row r="4" s="1" customFormat="1" ht="24.96" customHeight="1">
      <c r="B4" s="21"/>
      <c r="D4" s="126" t="s">
        <v>79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18. 10. 2023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tr">
        <f>IF('Rekapitulace stavby'!AN16="","",'Rekapitulace stavby'!AN16)</f>
        <v/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tr">
        <f>IF('Rekapitulace stavby'!E17="","",'Rekapitulace stavby'!E17)</f>
        <v xml:space="preserve"> </v>
      </c>
      <c r="F19" s="39"/>
      <c r="G19" s="39"/>
      <c r="H19" s="39"/>
      <c r="I19" s="128" t="s">
        <v>28</v>
      </c>
      <c r="J19" s="131" t="str">
        <f>IF('Rekapitulace stavby'!AN17="","",'Rekapitulace stavby'!AN17)</f>
        <v/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33</v>
      </c>
      <c r="E21" s="39"/>
      <c r="F21" s="39"/>
      <c r="G21" s="39"/>
      <c r="H21" s="39"/>
      <c r="I21" s="128" t="s">
        <v>26</v>
      </c>
      <c r="J21" s="131" t="s">
        <v>19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34</v>
      </c>
      <c r="F22" s="39"/>
      <c r="G22" s="39"/>
      <c r="H22" s="39"/>
      <c r="I22" s="128" t="s">
        <v>28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35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36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37</v>
      </c>
      <c r="E28" s="39"/>
      <c r="F28" s="39"/>
      <c r="G28" s="39"/>
      <c r="H28" s="39"/>
      <c r="I28" s="39"/>
      <c r="J28" s="139">
        <f>ROUND(J82,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39</v>
      </c>
      <c r="G30" s="39"/>
      <c r="H30" s="39"/>
      <c r="I30" s="140" t="s">
        <v>38</v>
      </c>
      <c r="J30" s="140" t="s">
        <v>40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41</v>
      </c>
      <c r="E31" s="128" t="s">
        <v>42</v>
      </c>
      <c r="F31" s="142">
        <f>ROUND((SUM(BE82:BE302)),  2)</f>
        <v>0</v>
      </c>
      <c r="G31" s="39"/>
      <c r="H31" s="39"/>
      <c r="I31" s="143">
        <v>0.20999999999999999</v>
      </c>
      <c r="J31" s="142">
        <f>ROUND(((SUM(BE82:BE302))*I31),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43</v>
      </c>
      <c r="F32" s="142">
        <f>ROUND((SUM(BF82:BF302)),  2)</f>
        <v>0</v>
      </c>
      <c r="G32" s="39"/>
      <c r="H32" s="39"/>
      <c r="I32" s="143">
        <v>0.14999999999999999</v>
      </c>
      <c r="J32" s="142">
        <f>ROUND(((SUM(BF82:BF302))*I32),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44</v>
      </c>
      <c r="F33" s="142">
        <f>ROUND((SUM(BG82:BG302)),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45</v>
      </c>
      <c r="F34" s="142">
        <f>ROUND((SUM(BH82:BH302)),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46</v>
      </c>
      <c r="F35" s="142">
        <f>ROUND((SUM(BI82:BI302)),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47</v>
      </c>
      <c r="E37" s="146"/>
      <c r="F37" s="146"/>
      <c r="G37" s="147" t="s">
        <v>48</v>
      </c>
      <c r="H37" s="148" t="s">
        <v>49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80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Sportovní plochy Bohemia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 xml:space="preserve"> </v>
      </c>
      <c r="G48" s="41"/>
      <c r="H48" s="41"/>
      <c r="I48" s="33" t="s">
        <v>23</v>
      </c>
      <c r="J48" s="73" t="str">
        <f>IF(J10="","",J10)</f>
        <v>18. 10. 2023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Město Sokolov</v>
      </c>
      <c r="G50" s="41"/>
      <c r="H50" s="41"/>
      <c r="I50" s="33" t="s">
        <v>31</v>
      </c>
      <c r="J50" s="37" t="str">
        <f>E19</f>
        <v xml:space="preserve"> 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33</v>
      </c>
      <c r="J51" s="37" t="str">
        <f>E22</f>
        <v>Michal Kubelka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81</v>
      </c>
      <c r="D53" s="156"/>
      <c r="E53" s="156"/>
      <c r="F53" s="156"/>
      <c r="G53" s="156"/>
      <c r="H53" s="156"/>
      <c r="I53" s="156"/>
      <c r="J53" s="157" t="s">
        <v>82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69</v>
      </c>
      <c r="D55" s="41"/>
      <c r="E55" s="41"/>
      <c r="F55" s="41"/>
      <c r="G55" s="41"/>
      <c r="H55" s="41"/>
      <c r="I55" s="41"/>
      <c r="J55" s="103">
        <f>J82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83</v>
      </c>
    </row>
    <row r="56" s="9" customFormat="1" ht="24.96" customHeight="1">
      <c r="A56" s="9"/>
      <c r="B56" s="159"/>
      <c r="C56" s="160"/>
      <c r="D56" s="161" t="s">
        <v>84</v>
      </c>
      <c r="E56" s="162"/>
      <c r="F56" s="162"/>
      <c r="G56" s="162"/>
      <c r="H56" s="162"/>
      <c r="I56" s="162"/>
      <c r="J56" s="163">
        <f>J83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85</v>
      </c>
      <c r="E57" s="168"/>
      <c r="F57" s="168"/>
      <c r="G57" s="168"/>
      <c r="H57" s="168"/>
      <c r="I57" s="168"/>
      <c r="J57" s="169">
        <f>J84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86</v>
      </c>
      <c r="E58" s="168"/>
      <c r="F58" s="168"/>
      <c r="G58" s="168"/>
      <c r="H58" s="168"/>
      <c r="I58" s="168"/>
      <c r="J58" s="169">
        <f>J200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87</v>
      </c>
      <c r="E59" s="168"/>
      <c r="F59" s="168"/>
      <c r="G59" s="168"/>
      <c r="H59" s="168"/>
      <c r="I59" s="168"/>
      <c r="J59" s="169">
        <f>J237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88</v>
      </c>
      <c r="E60" s="168"/>
      <c r="F60" s="168"/>
      <c r="G60" s="168"/>
      <c r="H60" s="168"/>
      <c r="I60" s="168"/>
      <c r="J60" s="169">
        <f>J270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89</v>
      </c>
      <c r="E61" s="168"/>
      <c r="F61" s="168"/>
      <c r="G61" s="168"/>
      <c r="H61" s="168"/>
      <c r="I61" s="168"/>
      <c r="J61" s="169">
        <f>J289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9"/>
      <c r="C62" s="160"/>
      <c r="D62" s="161" t="s">
        <v>90</v>
      </c>
      <c r="E62" s="162"/>
      <c r="F62" s="162"/>
      <c r="G62" s="162"/>
      <c r="H62" s="162"/>
      <c r="I62" s="162"/>
      <c r="J62" s="163">
        <f>J292</f>
        <v>0</v>
      </c>
      <c r="K62" s="160"/>
      <c r="L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5"/>
      <c r="C63" s="166"/>
      <c r="D63" s="167" t="s">
        <v>91</v>
      </c>
      <c r="E63" s="168"/>
      <c r="F63" s="168"/>
      <c r="G63" s="168"/>
      <c r="H63" s="168"/>
      <c r="I63" s="168"/>
      <c r="J63" s="169">
        <f>J293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92</v>
      </c>
      <c r="E64" s="168"/>
      <c r="F64" s="168"/>
      <c r="G64" s="168"/>
      <c r="H64" s="168"/>
      <c r="I64" s="168"/>
      <c r="J64" s="169">
        <f>J298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2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2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93</v>
      </c>
      <c r="D71" s="41"/>
      <c r="E71" s="41"/>
      <c r="F71" s="41"/>
      <c r="G71" s="41"/>
      <c r="H71" s="41"/>
      <c r="I71" s="41"/>
      <c r="J71" s="41"/>
      <c r="K71" s="41"/>
      <c r="L71" s="12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2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2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E7</f>
        <v>Sportovní plochy Bohemia</v>
      </c>
      <c r="F74" s="41"/>
      <c r="G74" s="41"/>
      <c r="H74" s="41"/>
      <c r="I74" s="41"/>
      <c r="J74" s="41"/>
      <c r="K74" s="41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F10</f>
        <v xml:space="preserve"> </v>
      </c>
      <c r="G76" s="41"/>
      <c r="H76" s="41"/>
      <c r="I76" s="33" t="s">
        <v>23</v>
      </c>
      <c r="J76" s="73" t="str">
        <f>IF(J10="","",J10)</f>
        <v>18. 10. 2023</v>
      </c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E13</f>
        <v>Město Sokolov</v>
      </c>
      <c r="G78" s="41"/>
      <c r="H78" s="41"/>
      <c r="I78" s="33" t="s">
        <v>31</v>
      </c>
      <c r="J78" s="37" t="str">
        <f>E19</f>
        <v xml:space="preserve"> </v>
      </c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41"/>
      <c r="E79" s="41"/>
      <c r="F79" s="28" t="str">
        <f>IF(E16="","",E16)</f>
        <v>Vyplň údaj</v>
      </c>
      <c r="G79" s="41"/>
      <c r="H79" s="41"/>
      <c r="I79" s="33" t="s">
        <v>33</v>
      </c>
      <c r="J79" s="37" t="str">
        <f>E22</f>
        <v>Michal Kubelka</v>
      </c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1"/>
      <c r="B81" s="172"/>
      <c r="C81" s="173" t="s">
        <v>94</v>
      </c>
      <c r="D81" s="174" t="s">
        <v>56</v>
      </c>
      <c r="E81" s="174" t="s">
        <v>52</v>
      </c>
      <c r="F81" s="174" t="s">
        <v>53</v>
      </c>
      <c r="G81" s="174" t="s">
        <v>95</v>
      </c>
      <c r="H81" s="174" t="s">
        <v>96</v>
      </c>
      <c r="I81" s="174" t="s">
        <v>97</v>
      </c>
      <c r="J81" s="174" t="s">
        <v>82</v>
      </c>
      <c r="K81" s="175" t="s">
        <v>98</v>
      </c>
      <c r="L81" s="176"/>
      <c r="M81" s="93" t="s">
        <v>19</v>
      </c>
      <c r="N81" s="94" t="s">
        <v>41</v>
      </c>
      <c r="O81" s="94" t="s">
        <v>99</v>
      </c>
      <c r="P81" s="94" t="s">
        <v>100</v>
      </c>
      <c r="Q81" s="94" t="s">
        <v>101</v>
      </c>
      <c r="R81" s="94" t="s">
        <v>102</v>
      </c>
      <c r="S81" s="94" t="s">
        <v>103</v>
      </c>
      <c r="T81" s="95" t="s">
        <v>104</v>
      </c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</row>
    <row r="82" s="2" customFormat="1" ht="22.8" customHeight="1">
      <c r="A82" s="39"/>
      <c r="B82" s="40"/>
      <c r="C82" s="100" t="s">
        <v>105</v>
      </c>
      <c r="D82" s="41"/>
      <c r="E82" s="41"/>
      <c r="F82" s="41"/>
      <c r="G82" s="41"/>
      <c r="H82" s="41"/>
      <c r="I82" s="41"/>
      <c r="J82" s="177">
        <f>BK82</f>
        <v>0</v>
      </c>
      <c r="K82" s="41"/>
      <c r="L82" s="45"/>
      <c r="M82" s="96"/>
      <c r="N82" s="178"/>
      <c r="O82" s="97"/>
      <c r="P82" s="179">
        <f>P83+P292</f>
        <v>0</v>
      </c>
      <c r="Q82" s="97"/>
      <c r="R82" s="179">
        <f>R83+R292</f>
        <v>133.63987262999999</v>
      </c>
      <c r="S82" s="97"/>
      <c r="T82" s="180">
        <f>T83+T292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70</v>
      </c>
      <c r="AU82" s="18" t="s">
        <v>83</v>
      </c>
      <c r="BK82" s="181">
        <f>BK83+BK292</f>
        <v>0</v>
      </c>
    </row>
    <row r="83" s="12" customFormat="1" ht="25.92" customHeight="1">
      <c r="A83" s="12"/>
      <c r="B83" s="182"/>
      <c r="C83" s="183"/>
      <c r="D83" s="184" t="s">
        <v>70</v>
      </c>
      <c r="E83" s="185" t="s">
        <v>106</v>
      </c>
      <c r="F83" s="185" t="s">
        <v>107</v>
      </c>
      <c r="G83" s="183"/>
      <c r="H83" s="183"/>
      <c r="I83" s="186"/>
      <c r="J83" s="187">
        <f>BK83</f>
        <v>0</v>
      </c>
      <c r="K83" s="183"/>
      <c r="L83" s="188"/>
      <c r="M83" s="189"/>
      <c r="N83" s="190"/>
      <c r="O83" s="190"/>
      <c r="P83" s="191">
        <f>P84+P200+P237+P270+P289</f>
        <v>0</v>
      </c>
      <c r="Q83" s="190"/>
      <c r="R83" s="191">
        <f>R84+R200+R237+R270+R289</f>
        <v>133.63987262999999</v>
      </c>
      <c r="S83" s="190"/>
      <c r="T83" s="192">
        <f>T84+T200+T237+T270+T289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3" t="s">
        <v>76</v>
      </c>
      <c r="AT83" s="194" t="s">
        <v>70</v>
      </c>
      <c r="AU83" s="194" t="s">
        <v>71</v>
      </c>
      <c r="AY83" s="193" t="s">
        <v>108</v>
      </c>
      <c r="BK83" s="195">
        <f>BK84+BK200+BK237+BK270+BK289</f>
        <v>0</v>
      </c>
    </row>
    <row r="84" s="12" customFormat="1" ht="22.8" customHeight="1">
      <c r="A84" s="12"/>
      <c r="B84" s="182"/>
      <c r="C84" s="183"/>
      <c r="D84" s="184" t="s">
        <v>70</v>
      </c>
      <c r="E84" s="196" t="s">
        <v>76</v>
      </c>
      <c r="F84" s="196" t="s">
        <v>109</v>
      </c>
      <c r="G84" s="183"/>
      <c r="H84" s="183"/>
      <c r="I84" s="186"/>
      <c r="J84" s="197">
        <f>BK84</f>
        <v>0</v>
      </c>
      <c r="K84" s="183"/>
      <c r="L84" s="188"/>
      <c r="M84" s="189"/>
      <c r="N84" s="190"/>
      <c r="O84" s="190"/>
      <c r="P84" s="191">
        <f>SUM(P85:P199)</f>
        <v>0</v>
      </c>
      <c r="Q84" s="190"/>
      <c r="R84" s="191">
        <f>SUM(R85:R199)</f>
        <v>0.10872999999999999</v>
      </c>
      <c r="S84" s="190"/>
      <c r="T84" s="192">
        <f>SUM(T85:T199)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3" t="s">
        <v>76</v>
      </c>
      <c r="AT84" s="194" t="s">
        <v>70</v>
      </c>
      <c r="AU84" s="194" t="s">
        <v>76</v>
      </c>
      <c r="AY84" s="193" t="s">
        <v>108</v>
      </c>
      <c r="BK84" s="195">
        <f>SUM(BK85:BK199)</f>
        <v>0</v>
      </c>
    </row>
    <row r="85" s="2" customFormat="1" ht="24.15" customHeight="1">
      <c r="A85" s="39"/>
      <c r="B85" s="40"/>
      <c r="C85" s="198" t="s">
        <v>76</v>
      </c>
      <c r="D85" s="198" t="s">
        <v>110</v>
      </c>
      <c r="E85" s="199" t="s">
        <v>111</v>
      </c>
      <c r="F85" s="200" t="s">
        <v>112</v>
      </c>
      <c r="G85" s="201" t="s">
        <v>113</v>
      </c>
      <c r="H85" s="202">
        <v>872</v>
      </c>
      <c r="I85" s="203"/>
      <c r="J85" s="204">
        <f>ROUND(I85*H85,2)</f>
        <v>0</v>
      </c>
      <c r="K85" s="200" t="s">
        <v>114</v>
      </c>
      <c r="L85" s="45"/>
      <c r="M85" s="205" t="s">
        <v>19</v>
      </c>
      <c r="N85" s="206" t="s">
        <v>42</v>
      </c>
      <c r="O85" s="85"/>
      <c r="P85" s="207">
        <f>O85*H85</f>
        <v>0</v>
      </c>
      <c r="Q85" s="207">
        <v>0.00010000000000000001</v>
      </c>
      <c r="R85" s="207">
        <f>Q85*H85</f>
        <v>0.0872</v>
      </c>
      <c r="S85" s="207">
        <v>0</v>
      </c>
      <c r="T85" s="208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09" t="s">
        <v>115</v>
      </c>
      <c r="AT85" s="209" t="s">
        <v>110</v>
      </c>
      <c r="AU85" s="209" t="s">
        <v>78</v>
      </c>
      <c r="AY85" s="18" t="s">
        <v>108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18" t="s">
        <v>76</v>
      </c>
      <c r="BK85" s="210">
        <f>ROUND(I85*H85,2)</f>
        <v>0</v>
      </c>
      <c r="BL85" s="18" t="s">
        <v>115</v>
      </c>
      <c r="BM85" s="209" t="s">
        <v>116</v>
      </c>
    </row>
    <row r="86" s="2" customFormat="1">
      <c r="A86" s="39"/>
      <c r="B86" s="40"/>
      <c r="C86" s="41"/>
      <c r="D86" s="211" t="s">
        <v>117</v>
      </c>
      <c r="E86" s="41"/>
      <c r="F86" s="212" t="s">
        <v>118</v>
      </c>
      <c r="G86" s="41"/>
      <c r="H86" s="41"/>
      <c r="I86" s="213"/>
      <c r="J86" s="41"/>
      <c r="K86" s="41"/>
      <c r="L86" s="45"/>
      <c r="M86" s="214"/>
      <c r="N86" s="215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117</v>
      </c>
      <c r="AU86" s="18" t="s">
        <v>78</v>
      </c>
    </row>
    <row r="87" s="13" customFormat="1">
      <c r="A87" s="13"/>
      <c r="B87" s="216"/>
      <c r="C87" s="217"/>
      <c r="D87" s="218" t="s">
        <v>119</v>
      </c>
      <c r="E87" s="219" t="s">
        <v>19</v>
      </c>
      <c r="F87" s="220" t="s">
        <v>120</v>
      </c>
      <c r="G87" s="217"/>
      <c r="H87" s="219" t="s">
        <v>19</v>
      </c>
      <c r="I87" s="221"/>
      <c r="J87" s="217"/>
      <c r="K87" s="217"/>
      <c r="L87" s="222"/>
      <c r="M87" s="223"/>
      <c r="N87" s="224"/>
      <c r="O87" s="224"/>
      <c r="P87" s="224"/>
      <c r="Q87" s="224"/>
      <c r="R87" s="224"/>
      <c r="S87" s="224"/>
      <c r="T87" s="22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6" t="s">
        <v>119</v>
      </c>
      <c r="AU87" s="226" t="s">
        <v>78</v>
      </c>
      <c r="AV87" s="13" t="s">
        <v>76</v>
      </c>
      <c r="AW87" s="13" t="s">
        <v>32</v>
      </c>
      <c r="AX87" s="13" t="s">
        <v>71</v>
      </c>
      <c r="AY87" s="226" t="s">
        <v>108</v>
      </c>
    </row>
    <row r="88" s="14" customFormat="1">
      <c r="A88" s="14"/>
      <c r="B88" s="227"/>
      <c r="C88" s="228"/>
      <c r="D88" s="218" t="s">
        <v>119</v>
      </c>
      <c r="E88" s="229" t="s">
        <v>19</v>
      </c>
      <c r="F88" s="230" t="s">
        <v>121</v>
      </c>
      <c r="G88" s="228"/>
      <c r="H88" s="231">
        <v>80</v>
      </c>
      <c r="I88" s="232"/>
      <c r="J88" s="228"/>
      <c r="K88" s="228"/>
      <c r="L88" s="233"/>
      <c r="M88" s="234"/>
      <c r="N88" s="235"/>
      <c r="O88" s="235"/>
      <c r="P88" s="235"/>
      <c r="Q88" s="235"/>
      <c r="R88" s="235"/>
      <c r="S88" s="235"/>
      <c r="T88" s="236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37" t="s">
        <v>119</v>
      </c>
      <c r="AU88" s="237" t="s">
        <v>78</v>
      </c>
      <c r="AV88" s="14" t="s">
        <v>78</v>
      </c>
      <c r="AW88" s="14" t="s">
        <v>32</v>
      </c>
      <c r="AX88" s="14" t="s">
        <v>71</v>
      </c>
      <c r="AY88" s="237" t="s">
        <v>108</v>
      </c>
    </row>
    <row r="89" s="13" customFormat="1">
      <c r="A89" s="13"/>
      <c r="B89" s="216"/>
      <c r="C89" s="217"/>
      <c r="D89" s="218" t="s">
        <v>119</v>
      </c>
      <c r="E89" s="219" t="s">
        <v>19</v>
      </c>
      <c r="F89" s="220" t="s">
        <v>122</v>
      </c>
      <c r="G89" s="217"/>
      <c r="H89" s="219" t="s">
        <v>19</v>
      </c>
      <c r="I89" s="221"/>
      <c r="J89" s="217"/>
      <c r="K89" s="217"/>
      <c r="L89" s="222"/>
      <c r="M89" s="223"/>
      <c r="N89" s="224"/>
      <c r="O89" s="224"/>
      <c r="P89" s="224"/>
      <c r="Q89" s="224"/>
      <c r="R89" s="224"/>
      <c r="S89" s="224"/>
      <c r="T89" s="22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6" t="s">
        <v>119</v>
      </c>
      <c r="AU89" s="226" t="s">
        <v>78</v>
      </c>
      <c r="AV89" s="13" t="s">
        <v>76</v>
      </c>
      <c r="AW89" s="13" t="s">
        <v>32</v>
      </c>
      <c r="AX89" s="13" t="s">
        <v>71</v>
      </c>
      <c r="AY89" s="226" t="s">
        <v>108</v>
      </c>
    </row>
    <row r="90" s="14" customFormat="1">
      <c r="A90" s="14"/>
      <c r="B90" s="227"/>
      <c r="C90" s="228"/>
      <c r="D90" s="218" t="s">
        <v>119</v>
      </c>
      <c r="E90" s="229" t="s">
        <v>19</v>
      </c>
      <c r="F90" s="230" t="s">
        <v>123</v>
      </c>
      <c r="G90" s="228"/>
      <c r="H90" s="231">
        <v>70</v>
      </c>
      <c r="I90" s="232"/>
      <c r="J90" s="228"/>
      <c r="K90" s="228"/>
      <c r="L90" s="233"/>
      <c r="M90" s="234"/>
      <c r="N90" s="235"/>
      <c r="O90" s="235"/>
      <c r="P90" s="235"/>
      <c r="Q90" s="235"/>
      <c r="R90" s="235"/>
      <c r="S90" s="235"/>
      <c r="T90" s="23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37" t="s">
        <v>119</v>
      </c>
      <c r="AU90" s="237" t="s">
        <v>78</v>
      </c>
      <c r="AV90" s="14" t="s">
        <v>78</v>
      </c>
      <c r="AW90" s="14" t="s">
        <v>32</v>
      </c>
      <c r="AX90" s="14" t="s">
        <v>71</v>
      </c>
      <c r="AY90" s="237" t="s">
        <v>108</v>
      </c>
    </row>
    <row r="91" s="13" customFormat="1">
      <c r="A91" s="13"/>
      <c r="B91" s="216"/>
      <c r="C91" s="217"/>
      <c r="D91" s="218" t="s">
        <v>119</v>
      </c>
      <c r="E91" s="219" t="s">
        <v>19</v>
      </c>
      <c r="F91" s="220" t="s">
        <v>124</v>
      </c>
      <c r="G91" s="217"/>
      <c r="H91" s="219" t="s">
        <v>19</v>
      </c>
      <c r="I91" s="221"/>
      <c r="J91" s="217"/>
      <c r="K91" s="217"/>
      <c r="L91" s="222"/>
      <c r="M91" s="223"/>
      <c r="N91" s="224"/>
      <c r="O91" s="224"/>
      <c r="P91" s="224"/>
      <c r="Q91" s="224"/>
      <c r="R91" s="224"/>
      <c r="S91" s="224"/>
      <c r="T91" s="22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6" t="s">
        <v>119</v>
      </c>
      <c r="AU91" s="226" t="s">
        <v>78</v>
      </c>
      <c r="AV91" s="13" t="s">
        <v>76</v>
      </c>
      <c r="AW91" s="13" t="s">
        <v>32</v>
      </c>
      <c r="AX91" s="13" t="s">
        <v>71</v>
      </c>
      <c r="AY91" s="226" t="s">
        <v>108</v>
      </c>
    </row>
    <row r="92" s="14" customFormat="1">
      <c r="A92" s="14"/>
      <c r="B92" s="227"/>
      <c r="C92" s="228"/>
      <c r="D92" s="218" t="s">
        <v>119</v>
      </c>
      <c r="E92" s="229" t="s">
        <v>19</v>
      </c>
      <c r="F92" s="230" t="s">
        <v>125</v>
      </c>
      <c r="G92" s="228"/>
      <c r="H92" s="231">
        <v>106</v>
      </c>
      <c r="I92" s="232"/>
      <c r="J92" s="228"/>
      <c r="K92" s="228"/>
      <c r="L92" s="233"/>
      <c r="M92" s="234"/>
      <c r="N92" s="235"/>
      <c r="O92" s="235"/>
      <c r="P92" s="235"/>
      <c r="Q92" s="235"/>
      <c r="R92" s="235"/>
      <c r="S92" s="235"/>
      <c r="T92" s="23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7" t="s">
        <v>119</v>
      </c>
      <c r="AU92" s="237" t="s">
        <v>78</v>
      </c>
      <c r="AV92" s="14" t="s">
        <v>78</v>
      </c>
      <c r="AW92" s="14" t="s">
        <v>32</v>
      </c>
      <c r="AX92" s="14" t="s">
        <v>71</v>
      </c>
      <c r="AY92" s="237" t="s">
        <v>108</v>
      </c>
    </row>
    <row r="93" s="13" customFormat="1">
      <c r="A93" s="13"/>
      <c r="B93" s="216"/>
      <c r="C93" s="217"/>
      <c r="D93" s="218" t="s">
        <v>119</v>
      </c>
      <c r="E93" s="219" t="s">
        <v>19</v>
      </c>
      <c r="F93" s="220" t="s">
        <v>126</v>
      </c>
      <c r="G93" s="217"/>
      <c r="H93" s="219" t="s">
        <v>19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6" t="s">
        <v>119</v>
      </c>
      <c r="AU93" s="226" t="s">
        <v>78</v>
      </c>
      <c r="AV93" s="13" t="s">
        <v>76</v>
      </c>
      <c r="AW93" s="13" t="s">
        <v>32</v>
      </c>
      <c r="AX93" s="13" t="s">
        <v>71</v>
      </c>
      <c r="AY93" s="226" t="s">
        <v>108</v>
      </c>
    </row>
    <row r="94" s="14" customFormat="1">
      <c r="A94" s="14"/>
      <c r="B94" s="227"/>
      <c r="C94" s="228"/>
      <c r="D94" s="218" t="s">
        <v>119</v>
      </c>
      <c r="E94" s="229" t="s">
        <v>19</v>
      </c>
      <c r="F94" s="230" t="s">
        <v>127</v>
      </c>
      <c r="G94" s="228"/>
      <c r="H94" s="231">
        <v>92</v>
      </c>
      <c r="I94" s="232"/>
      <c r="J94" s="228"/>
      <c r="K94" s="228"/>
      <c r="L94" s="233"/>
      <c r="M94" s="234"/>
      <c r="N94" s="235"/>
      <c r="O94" s="235"/>
      <c r="P94" s="235"/>
      <c r="Q94" s="235"/>
      <c r="R94" s="235"/>
      <c r="S94" s="235"/>
      <c r="T94" s="23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37" t="s">
        <v>119</v>
      </c>
      <c r="AU94" s="237" t="s">
        <v>78</v>
      </c>
      <c r="AV94" s="14" t="s">
        <v>78</v>
      </c>
      <c r="AW94" s="14" t="s">
        <v>32</v>
      </c>
      <c r="AX94" s="14" t="s">
        <v>71</v>
      </c>
      <c r="AY94" s="237" t="s">
        <v>108</v>
      </c>
    </row>
    <row r="95" s="13" customFormat="1">
      <c r="A95" s="13"/>
      <c r="B95" s="216"/>
      <c r="C95" s="217"/>
      <c r="D95" s="218" t="s">
        <v>119</v>
      </c>
      <c r="E95" s="219" t="s">
        <v>19</v>
      </c>
      <c r="F95" s="220" t="s">
        <v>128</v>
      </c>
      <c r="G95" s="217"/>
      <c r="H95" s="219" t="s">
        <v>19</v>
      </c>
      <c r="I95" s="221"/>
      <c r="J95" s="217"/>
      <c r="K95" s="217"/>
      <c r="L95" s="222"/>
      <c r="M95" s="223"/>
      <c r="N95" s="224"/>
      <c r="O95" s="224"/>
      <c r="P95" s="224"/>
      <c r="Q95" s="224"/>
      <c r="R95" s="224"/>
      <c r="S95" s="224"/>
      <c r="T95" s="22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6" t="s">
        <v>119</v>
      </c>
      <c r="AU95" s="226" t="s">
        <v>78</v>
      </c>
      <c r="AV95" s="13" t="s">
        <v>76</v>
      </c>
      <c r="AW95" s="13" t="s">
        <v>32</v>
      </c>
      <c r="AX95" s="13" t="s">
        <v>71</v>
      </c>
      <c r="AY95" s="226" t="s">
        <v>108</v>
      </c>
    </row>
    <row r="96" s="14" customFormat="1">
      <c r="A96" s="14"/>
      <c r="B96" s="227"/>
      <c r="C96" s="228"/>
      <c r="D96" s="218" t="s">
        <v>119</v>
      </c>
      <c r="E96" s="229" t="s">
        <v>19</v>
      </c>
      <c r="F96" s="230" t="s">
        <v>127</v>
      </c>
      <c r="G96" s="228"/>
      <c r="H96" s="231">
        <v>92</v>
      </c>
      <c r="I96" s="232"/>
      <c r="J96" s="228"/>
      <c r="K96" s="228"/>
      <c r="L96" s="233"/>
      <c r="M96" s="234"/>
      <c r="N96" s="235"/>
      <c r="O96" s="235"/>
      <c r="P96" s="235"/>
      <c r="Q96" s="235"/>
      <c r="R96" s="235"/>
      <c r="S96" s="235"/>
      <c r="T96" s="23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7" t="s">
        <v>119</v>
      </c>
      <c r="AU96" s="237" t="s">
        <v>78</v>
      </c>
      <c r="AV96" s="14" t="s">
        <v>78</v>
      </c>
      <c r="AW96" s="14" t="s">
        <v>32</v>
      </c>
      <c r="AX96" s="14" t="s">
        <v>71</v>
      </c>
      <c r="AY96" s="237" t="s">
        <v>108</v>
      </c>
    </row>
    <row r="97" s="13" customFormat="1">
      <c r="A97" s="13"/>
      <c r="B97" s="216"/>
      <c r="C97" s="217"/>
      <c r="D97" s="218" t="s">
        <v>119</v>
      </c>
      <c r="E97" s="219" t="s">
        <v>19</v>
      </c>
      <c r="F97" s="220" t="s">
        <v>129</v>
      </c>
      <c r="G97" s="217"/>
      <c r="H97" s="219" t="s">
        <v>19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6" t="s">
        <v>119</v>
      </c>
      <c r="AU97" s="226" t="s">
        <v>78</v>
      </c>
      <c r="AV97" s="13" t="s">
        <v>76</v>
      </c>
      <c r="AW97" s="13" t="s">
        <v>32</v>
      </c>
      <c r="AX97" s="13" t="s">
        <v>71</v>
      </c>
      <c r="AY97" s="226" t="s">
        <v>108</v>
      </c>
    </row>
    <row r="98" s="14" customFormat="1">
      <c r="A98" s="14"/>
      <c r="B98" s="227"/>
      <c r="C98" s="228"/>
      <c r="D98" s="218" t="s">
        <v>119</v>
      </c>
      <c r="E98" s="229" t="s">
        <v>19</v>
      </c>
      <c r="F98" s="230" t="s">
        <v>130</v>
      </c>
      <c r="G98" s="228"/>
      <c r="H98" s="231">
        <v>432</v>
      </c>
      <c r="I98" s="232"/>
      <c r="J98" s="228"/>
      <c r="K98" s="228"/>
      <c r="L98" s="233"/>
      <c r="M98" s="234"/>
      <c r="N98" s="235"/>
      <c r="O98" s="235"/>
      <c r="P98" s="235"/>
      <c r="Q98" s="235"/>
      <c r="R98" s="235"/>
      <c r="S98" s="235"/>
      <c r="T98" s="23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37" t="s">
        <v>119</v>
      </c>
      <c r="AU98" s="237" t="s">
        <v>78</v>
      </c>
      <c r="AV98" s="14" t="s">
        <v>78</v>
      </c>
      <c r="AW98" s="14" t="s">
        <v>32</v>
      </c>
      <c r="AX98" s="14" t="s">
        <v>71</v>
      </c>
      <c r="AY98" s="237" t="s">
        <v>108</v>
      </c>
    </row>
    <row r="99" s="15" customFormat="1">
      <c r="A99" s="15"/>
      <c r="B99" s="238"/>
      <c r="C99" s="239"/>
      <c r="D99" s="218" t="s">
        <v>119</v>
      </c>
      <c r="E99" s="240" t="s">
        <v>19</v>
      </c>
      <c r="F99" s="241" t="s">
        <v>131</v>
      </c>
      <c r="G99" s="239"/>
      <c r="H99" s="242">
        <v>872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48" t="s">
        <v>119</v>
      </c>
      <c r="AU99" s="248" t="s">
        <v>78</v>
      </c>
      <c r="AV99" s="15" t="s">
        <v>115</v>
      </c>
      <c r="AW99" s="15" t="s">
        <v>32</v>
      </c>
      <c r="AX99" s="15" t="s">
        <v>76</v>
      </c>
      <c r="AY99" s="248" t="s">
        <v>108</v>
      </c>
    </row>
    <row r="100" s="2" customFormat="1" ht="24.15" customHeight="1">
      <c r="A100" s="39"/>
      <c r="B100" s="40"/>
      <c r="C100" s="198" t="s">
        <v>78</v>
      </c>
      <c r="D100" s="198" t="s">
        <v>110</v>
      </c>
      <c r="E100" s="199" t="s">
        <v>132</v>
      </c>
      <c r="F100" s="200" t="s">
        <v>133</v>
      </c>
      <c r="G100" s="201" t="s">
        <v>113</v>
      </c>
      <c r="H100" s="202">
        <v>872</v>
      </c>
      <c r="I100" s="203"/>
      <c r="J100" s="204">
        <f>ROUND(I100*H100,2)</f>
        <v>0</v>
      </c>
      <c r="K100" s="200" t="s">
        <v>114</v>
      </c>
      <c r="L100" s="45"/>
      <c r="M100" s="205" t="s">
        <v>19</v>
      </c>
      <c r="N100" s="206" t="s">
        <v>42</v>
      </c>
      <c r="O100" s="85"/>
      <c r="P100" s="207">
        <f>O100*H100</f>
        <v>0</v>
      </c>
      <c r="Q100" s="207">
        <v>0</v>
      </c>
      <c r="R100" s="207">
        <f>Q100*H100</f>
        <v>0</v>
      </c>
      <c r="S100" s="207">
        <v>0</v>
      </c>
      <c r="T100" s="208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09" t="s">
        <v>115</v>
      </c>
      <c r="AT100" s="209" t="s">
        <v>110</v>
      </c>
      <c r="AU100" s="209" t="s">
        <v>78</v>
      </c>
      <c r="AY100" s="18" t="s">
        <v>108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18" t="s">
        <v>76</v>
      </c>
      <c r="BK100" s="210">
        <f>ROUND(I100*H100,2)</f>
        <v>0</v>
      </c>
      <c r="BL100" s="18" t="s">
        <v>115</v>
      </c>
      <c r="BM100" s="209" t="s">
        <v>134</v>
      </c>
    </row>
    <row r="101" s="2" customFormat="1">
      <c r="A101" s="39"/>
      <c r="B101" s="40"/>
      <c r="C101" s="41"/>
      <c r="D101" s="211" t="s">
        <v>117</v>
      </c>
      <c r="E101" s="41"/>
      <c r="F101" s="212" t="s">
        <v>135</v>
      </c>
      <c r="G101" s="41"/>
      <c r="H101" s="41"/>
      <c r="I101" s="213"/>
      <c r="J101" s="41"/>
      <c r="K101" s="41"/>
      <c r="L101" s="45"/>
      <c r="M101" s="214"/>
      <c r="N101" s="21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117</v>
      </c>
      <c r="AU101" s="18" t="s">
        <v>78</v>
      </c>
    </row>
    <row r="102" s="2" customFormat="1" ht="16.5" customHeight="1">
      <c r="A102" s="39"/>
      <c r="B102" s="40"/>
      <c r="C102" s="198" t="s">
        <v>136</v>
      </c>
      <c r="D102" s="198" t="s">
        <v>110</v>
      </c>
      <c r="E102" s="199" t="s">
        <v>137</v>
      </c>
      <c r="F102" s="200" t="s">
        <v>138</v>
      </c>
      <c r="G102" s="201" t="s">
        <v>139</v>
      </c>
      <c r="H102" s="202">
        <v>1076.48</v>
      </c>
      <c r="I102" s="203"/>
      <c r="J102" s="204">
        <f>ROUND(I102*H102,2)</f>
        <v>0</v>
      </c>
      <c r="K102" s="200" t="s">
        <v>114</v>
      </c>
      <c r="L102" s="45"/>
      <c r="M102" s="205" t="s">
        <v>19</v>
      </c>
      <c r="N102" s="206" t="s">
        <v>42</v>
      </c>
      <c r="O102" s="85"/>
      <c r="P102" s="207">
        <f>O102*H102</f>
        <v>0</v>
      </c>
      <c r="Q102" s="207">
        <v>0</v>
      </c>
      <c r="R102" s="207">
        <f>Q102*H102</f>
        <v>0</v>
      </c>
      <c r="S102" s="207">
        <v>0</v>
      </c>
      <c r="T102" s="20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9" t="s">
        <v>115</v>
      </c>
      <c r="AT102" s="209" t="s">
        <v>110</v>
      </c>
      <c r="AU102" s="209" t="s">
        <v>78</v>
      </c>
      <c r="AY102" s="18" t="s">
        <v>108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8" t="s">
        <v>76</v>
      </c>
      <c r="BK102" s="210">
        <f>ROUND(I102*H102,2)</f>
        <v>0</v>
      </c>
      <c r="BL102" s="18" t="s">
        <v>115</v>
      </c>
      <c r="BM102" s="209" t="s">
        <v>140</v>
      </c>
    </row>
    <row r="103" s="2" customFormat="1">
      <c r="A103" s="39"/>
      <c r="B103" s="40"/>
      <c r="C103" s="41"/>
      <c r="D103" s="211" t="s">
        <v>117</v>
      </c>
      <c r="E103" s="41"/>
      <c r="F103" s="212" t="s">
        <v>141</v>
      </c>
      <c r="G103" s="41"/>
      <c r="H103" s="41"/>
      <c r="I103" s="213"/>
      <c r="J103" s="41"/>
      <c r="K103" s="41"/>
      <c r="L103" s="45"/>
      <c r="M103" s="214"/>
      <c r="N103" s="21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117</v>
      </c>
      <c r="AU103" s="18" t="s">
        <v>78</v>
      </c>
    </row>
    <row r="104" s="13" customFormat="1">
      <c r="A104" s="13"/>
      <c r="B104" s="216"/>
      <c r="C104" s="217"/>
      <c r="D104" s="218" t="s">
        <v>119</v>
      </c>
      <c r="E104" s="219" t="s">
        <v>19</v>
      </c>
      <c r="F104" s="220" t="s">
        <v>142</v>
      </c>
      <c r="G104" s="217"/>
      <c r="H104" s="219" t="s">
        <v>19</v>
      </c>
      <c r="I104" s="221"/>
      <c r="J104" s="217"/>
      <c r="K104" s="217"/>
      <c r="L104" s="222"/>
      <c r="M104" s="223"/>
      <c r="N104" s="224"/>
      <c r="O104" s="224"/>
      <c r="P104" s="224"/>
      <c r="Q104" s="224"/>
      <c r="R104" s="224"/>
      <c r="S104" s="224"/>
      <c r="T104" s="22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6" t="s">
        <v>119</v>
      </c>
      <c r="AU104" s="226" t="s">
        <v>78</v>
      </c>
      <c r="AV104" s="13" t="s">
        <v>76</v>
      </c>
      <c r="AW104" s="13" t="s">
        <v>32</v>
      </c>
      <c r="AX104" s="13" t="s">
        <v>71</v>
      </c>
      <c r="AY104" s="226" t="s">
        <v>108</v>
      </c>
    </row>
    <row r="105" s="13" customFormat="1">
      <c r="A105" s="13"/>
      <c r="B105" s="216"/>
      <c r="C105" s="217"/>
      <c r="D105" s="218" t="s">
        <v>119</v>
      </c>
      <c r="E105" s="219" t="s">
        <v>19</v>
      </c>
      <c r="F105" s="220" t="s">
        <v>120</v>
      </c>
      <c r="G105" s="217"/>
      <c r="H105" s="219" t="s">
        <v>19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6" t="s">
        <v>119</v>
      </c>
      <c r="AU105" s="226" t="s">
        <v>78</v>
      </c>
      <c r="AV105" s="13" t="s">
        <v>76</v>
      </c>
      <c r="AW105" s="13" t="s">
        <v>32</v>
      </c>
      <c r="AX105" s="13" t="s">
        <v>71</v>
      </c>
      <c r="AY105" s="226" t="s">
        <v>108</v>
      </c>
    </row>
    <row r="106" s="14" customFormat="1">
      <c r="A106" s="14"/>
      <c r="B106" s="227"/>
      <c r="C106" s="228"/>
      <c r="D106" s="218" t="s">
        <v>119</v>
      </c>
      <c r="E106" s="229" t="s">
        <v>19</v>
      </c>
      <c r="F106" s="230" t="s">
        <v>143</v>
      </c>
      <c r="G106" s="228"/>
      <c r="H106" s="231">
        <v>252</v>
      </c>
      <c r="I106" s="232"/>
      <c r="J106" s="228"/>
      <c r="K106" s="228"/>
      <c r="L106" s="233"/>
      <c r="M106" s="234"/>
      <c r="N106" s="235"/>
      <c r="O106" s="235"/>
      <c r="P106" s="235"/>
      <c r="Q106" s="235"/>
      <c r="R106" s="235"/>
      <c r="S106" s="235"/>
      <c r="T106" s="23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37" t="s">
        <v>119</v>
      </c>
      <c r="AU106" s="237" t="s">
        <v>78</v>
      </c>
      <c r="AV106" s="14" t="s">
        <v>78</v>
      </c>
      <c r="AW106" s="14" t="s">
        <v>32</v>
      </c>
      <c r="AX106" s="14" t="s">
        <v>71</v>
      </c>
      <c r="AY106" s="237" t="s">
        <v>108</v>
      </c>
    </row>
    <row r="107" s="13" customFormat="1">
      <c r="A107" s="13"/>
      <c r="B107" s="216"/>
      <c r="C107" s="217"/>
      <c r="D107" s="218" t="s">
        <v>119</v>
      </c>
      <c r="E107" s="219" t="s">
        <v>19</v>
      </c>
      <c r="F107" s="220" t="s">
        <v>122</v>
      </c>
      <c r="G107" s="217"/>
      <c r="H107" s="219" t="s">
        <v>19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6" t="s">
        <v>119</v>
      </c>
      <c r="AU107" s="226" t="s">
        <v>78</v>
      </c>
      <c r="AV107" s="13" t="s">
        <v>76</v>
      </c>
      <c r="AW107" s="13" t="s">
        <v>32</v>
      </c>
      <c r="AX107" s="13" t="s">
        <v>71</v>
      </c>
      <c r="AY107" s="226" t="s">
        <v>108</v>
      </c>
    </row>
    <row r="108" s="14" customFormat="1">
      <c r="A108" s="14"/>
      <c r="B108" s="227"/>
      <c r="C108" s="228"/>
      <c r="D108" s="218" t="s">
        <v>119</v>
      </c>
      <c r="E108" s="229" t="s">
        <v>19</v>
      </c>
      <c r="F108" s="230" t="s">
        <v>144</v>
      </c>
      <c r="G108" s="228"/>
      <c r="H108" s="231">
        <v>176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7" t="s">
        <v>119</v>
      </c>
      <c r="AU108" s="237" t="s">
        <v>78</v>
      </c>
      <c r="AV108" s="14" t="s">
        <v>78</v>
      </c>
      <c r="AW108" s="14" t="s">
        <v>32</v>
      </c>
      <c r="AX108" s="14" t="s">
        <v>71</v>
      </c>
      <c r="AY108" s="237" t="s">
        <v>108</v>
      </c>
    </row>
    <row r="109" s="13" customFormat="1">
      <c r="A109" s="13"/>
      <c r="B109" s="216"/>
      <c r="C109" s="217"/>
      <c r="D109" s="218" t="s">
        <v>119</v>
      </c>
      <c r="E109" s="219" t="s">
        <v>19</v>
      </c>
      <c r="F109" s="220" t="s">
        <v>124</v>
      </c>
      <c r="G109" s="217"/>
      <c r="H109" s="219" t="s">
        <v>19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6" t="s">
        <v>119</v>
      </c>
      <c r="AU109" s="226" t="s">
        <v>78</v>
      </c>
      <c r="AV109" s="13" t="s">
        <v>76</v>
      </c>
      <c r="AW109" s="13" t="s">
        <v>32</v>
      </c>
      <c r="AX109" s="13" t="s">
        <v>71</v>
      </c>
      <c r="AY109" s="226" t="s">
        <v>108</v>
      </c>
    </row>
    <row r="110" s="14" customFormat="1">
      <c r="A110" s="14"/>
      <c r="B110" s="227"/>
      <c r="C110" s="228"/>
      <c r="D110" s="218" t="s">
        <v>119</v>
      </c>
      <c r="E110" s="229" t="s">
        <v>19</v>
      </c>
      <c r="F110" s="230" t="s">
        <v>145</v>
      </c>
      <c r="G110" s="228"/>
      <c r="H110" s="231">
        <v>168.47999999999999</v>
      </c>
      <c r="I110" s="232"/>
      <c r="J110" s="228"/>
      <c r="K110" s="228"/>
      <c r="L110" s="233"/>
      <c r="M110" s="234"/>
      <c r="N110" s="235"/>
      <c r="O110" s="235"/>
      <c r="P110" s="235"/>
      <c r="Q110" s="235"/>
      <c r="R110" s="235"/>
      <c r="S110" s="235"/>
      <c r="T110" s="23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7" t="s">
        <v>119</v>
      </c>
      <c r="AU110" s="237" t="s">
        <v>78</v>
      </c>
      <c r="AV110" s="14" t="s">
        <v>78</v>
      </c>
      <c r="AW110" s="14" t="s">
        <v>32</v>
      </c>
      <c r="AX110" s="14" t="s">
        <v>71</v>
      </c>
      <c r="AY110" s="237" t="s">
        <v>108</v>
      </c>
    </row>
    <row r="111" s="13" customFormat="1">
      <c r="A111" s="13"/>
      <c r="B111" s="216"/>
      <c r="C111" s="217"/>
      <c r="D111" s="218" t="s">
        <v>119</v>
      </c>
      <c r="E111" s="219" t="s">
        <v>19</v>
      </c>
      <c r="F111" s="220" t="s">
        <v>129</v>
      </c>
      <c r="G111" s="217"/>
      <c r="H111" s="219" t="s">
        <v>19</v>
      </c>
      <c r="I111" s="221"/>
      <c r="J111" s="217"/>
      <c r="K111" s="217"/>
      <c r="L111" s="222"/>
      <c r="M111" s="223"/>
      <c r="N111" s="224"/>
      <c r="O111" s="224"/>
      <c r="P111" s="224"/>
      <c r="Q111" s="224"/>
      <c r="R111" s="224"/>
      <c r="S111" s="224"/>
      <c r="T111" s="22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6" t="s">
        <v>119</v>
      </c>
      <c r="AU111" s="226" t="s">
        <v>78</v>
      </c>
      <c r="AV111" s="13" t="s">
        <v>76</v>
      </c>
      <c r="AW111" s="13" t="s">
        <v>32</v>
      </c>
      <c r="AX111" s="13" t="s">
        <v>71</v>
      </c>
      <c r="AY111" s="226" t="s">
        <v>108</v>
      </c>
    </row>
    <row r="112" s="14" customFormat="1">
      <c r="A112" s="14"/>
      <c r="B112" s="227"/>
      <c r="C112" s="228"/>
      <c r="D112" s="218" t="s">
        <v>119</v>
      </c>
      <c r="E112" s="229" t="s">
        <v>19</v>
      </c>
      <c r="F112" s="230" t="s">
        <v>146</v>
      </c>
      <c r="G112" s="228"/>
      <c r="H112" s="231">
        <v>480</v>
      </c>
      <c r="I112" s="232"/>
      <c r="J112" s="228"/>
      <c r="K112" s="228"/>
      <c r="L112" s="233"/>
      <c r="M112" s="234"/>
      <c r="N112" s="235"/>
      <c r="O112" s="235"/>
      <c r="P112" s="235"/>
      <c r="Q112" s="235"/>
      <c r="R112" s="235"/>
      <c r="S112" s="235"/>
      <c r="T112" s="23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7" t="s">
        <v>119</v>
      </c>
      <c r="AU112" s="237" t="s">
        <v>78</v>
      </c>
      <c r="AV112" s="14" t="s">
        <v>78</v>
      </c>
      <c r="AW112" s="14" t="s">
        <v>32</v>
      </c>
      <c r="AX112" s="14" t="s">
        <v>71</v>
      </c>
      <c r="AY112" s="237" t="s">
        <v>108</v>
      </c>
    </row>
    <row r="113" s="15" customFormat="1">
      <c r="A113" s="15"/>
      <c r="B113" s="238"/>
      <c r="C113" s="239"/>
      <c r="D113" s="218" t="s">
        <v>119</v>
      </c>
      <c r="E113" s="240" t="s">
        <v>19</v>
      </c>
      <c r="F113" s="241" t="s">
        <v>131</v>
      </c>
      <c r="G113" s="239"/>
      <c r="H113" s="242">
        <v>1076.48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48" t="s">
        <v>119</v>
      </c>
      <c r="AU113" s="248" t="s">
        <v>78</v>
      </c>
      <c r="AV113" s="15" t="s">
        <v>115</v>
      </c>
      <c r="AW113" s="15" t="s">
        <v>32</v>
      </c>
      <c r="AX113" s="15" t="s">
        <v>76</v>
      </c>
      <c r="AY113" s="248" t="s">
        <v>108</v>
      </c>
    </row>
    <row r="114" s="2" customFormat="1" ht="21.75" customHeight="1">
      <c r="A114" s="39"/>
      <c r="B114" s="40"/>
      <c r="C114" s="198" t="s">
        <v>115</v>
      </c>
      <c r="D114" s="198" t="s">
        <v>110</v>
      </c>
      <c r="E114" s="199" t="s">
        <v>147</v>
      </c>
      <c r="F114" s="200" t="s">
        <v>148</v>
      </c>
      <c r="G114" s="201" t="s">
        <v>149</v>
      </c>
      <c r="H114" s="202">
        <v>102.884</v>
      </c>
      <c r="I114" s="203"/>
      <c r="J114" s="204">
        <f>ROUND(I114*H114,2)</f>
        <v>0</v>
      </c>
      <c r="K114" s="200" t="s">
        <v>114</v>
      </c>
      <c r="L114" s="45"/>
      <c r="M114" s="205" t="s">
        <v>19</v>
      </c>
      <c r="N114" s="206" t="s">
        <v>42</v>
      </c>
      <c r="O114" s="85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9" t="s">
        <v>115</v>
      </c>
      <c r="AT114" s="209" t="s">
        <v>110</v>
      </c>
      <c r="AU114" s="209" t="s">
        <v>78</v>
      </c>
      <c r="AY114" s="18" t="s">
        <v>108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8" t="s">
        <v>76</v>
      </c>
      <c r="BK114" s="210">
        <f>ROUND(I114*H114,2)</f>
        <v>0</v>
      </c>
      <c r="BL114" s="18" t="s">
        <v>115</v>
      </c>
      <c r="BM114" s="209" t="s">
        <v>150</v>
      </c>
    </row>
    <row r="115" s="2" customFormat="1">
      <c r="A115" s="39"/>
      <c r="B115" s="40"/>
      <c r="C115" s="41"/>
      <c r="D115" s="211" t="s">
        <v>117</v>
      </c>
      <c r="E115" s="41"/>
      <c r="F115" s="212" t="s">
        <v>151</v>
      </c>
      <c r="G115" s="41"/>
      <c r="H115" s="41"/>
      <c r="I115" s="213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117</v>
      </c>
      <c r="AU115" s="18" t="s">
        <v>78</v>
      </c>
    </row>
    <row r="116" s="13" customFormat="1">
      <c r="A116" s="13"/>
      <c r="B116" s="216"/>
      <c r="C116" s="217"/>
      <c r="D116" s="218" t="s">
        <v>119</v>
      </c>
      <c r="E116" s="219" t="s">
        <v>19</v>
      </c>
      <c r="F116" s="220" t="s">
        <v>120</v>
      </c>
      <c r="G116" s="217"/>
      <c r="H116" s="219" t="s">
        <v>19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6" t="s">
        <v>119</v>
      </c>
      <c r="AU116" s="226" t="s">
        <v>78</v>
      </c>
      <c r="AV116" s="13" t="s">
        <v>76</v>
      </c>
      <c r="AW116" s="13" t="s">
        <v>32</v>
      </c>
      <c r="AX116" s="13" t="s">
        <v>71</v>
      </c>
      <c r="AY116" s="226" t="s">
        <v>108</v>
      </c>
    </row>
    <row r="117" s="14" customFormat="1">
      <c r="A117" s="14"/>
      <c r="B117" s="227"/>
      <c r="C117" s="228"/>
      <c r="D117" s="218" t="s">
        <v>119</v>
      </c>
      <c r="E117" s="229" t="s">
        <v>19</v>
      </c>
      <c r="F117" s="230" t="s">
        <v>152</v>
      </c>
      <c r="G117" s="228"/>
      <c r="H117" s="231">
        <v>21.059999999999999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7" t="s">
        <v>119</v>
      </c>
      <c r="AU117" s="237" t="s">
        <v>78</v>
      </c>
      <c r="AV117" s="14" t="s">
        <v>78</v>
      </c>
      <c r="AW117" s="14" t="s">
        <v>32</v>
      </c>
      <c r="AX117" s="14" t="s">
        <v>71</v>
      </c>
      <c r="AY117" s="237" t="s">
        <v>108</v>
      </c>
    </row>
    <row r="118" s="13" customFormat="1">
      <c r="A118" s="13"/>
      <c r="B118" s="216"/>
      <c r="C118" s="217"/>
      <c r="D118" s="218" t="s">
        <v>119</v>
      </c>
      <c r="E118" s="219" t="s">
        <v>19</v>
      </c>
      <c r="F118" s="220" t="s">
        <v>122</v>
      </c>
      <c r="G118" s="217"/>
      <c r="H118" s="219" t="s">
        <v>19</v>
      </c>
      <c r="I118" s="221"/>
      <c r="J118" s="217"/>
      <c r="K118" s="217"/>
      <c r="L118" s="222"/>
      <c r="M118" s="223"/>
      <c r="N118" s="224"/>
      <c r="O118" s="224"/>
      <c r="P118" s="224"/>
      <c r="Q118" s="224"/>
      <c r="R118" s="224"/>
      <c r="S118" s="224"/>
      <c r="T118" s="22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6" t="s">
        <v>119</v>
      </c>
      <c r="AU118" s="226" t="s">
        <v>78</v>
      </c>
      <c r="AV118" s="13" t="s">
        <v>76</v>
      </c>
      <c r="AW118" s="13" t="s">
        <v>32</v>
      </c>
      <c r="AX118" s="13" t="s">
        <v>71</v>
      </c>
      <c r="AY118" s="226" t="s">
        <v>108</v>
      </c>
    </row>
    <row r="119" s="14" customFormat="1">
      <c r="A119" s="14"/>
      <c r="B119" s="227"/>
      <c r="C119" s="228"/>
      <c r="D119" s="218" t="s">
        <v>119</v>
      </c>
      <c r="E119" s="229" t="s">
        <v>19</v>
      </c>
      <c r="F119" s="230" t="s">
        <v>153</v>
      </c>
      <c r="G119" s="228"/>
      <c r="H119" s="231">
        <v>13.5</v>
      </c>
      <c r="I119" s="232"/>
      <c r="J119" s="228"/>
      <c r="K119" s="228"/>
      <c r="L119" s="233"/>
      <c r="M119" s="234"/>
      <c r="N119" s="235"/>
      <c r="O119" s="235"/>
      <c r="P119" s="235"/>
      <c r="Q119" s="235"/>
      <c r="R119" s="235"/>
      <c r="S119" s="235"/>
      <c r="T119" s="23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7" t="s">
        <v>119</v>
      </c>
      <c r="AU119" s="237" t="s">
        <v>78</v>
      </c>
      <c r="AV119" s="14" t="s">
        <v>78</v>
      </c>
      <c r="AW119" s="14" t="s">
        <v>32</v>
      </c>
      <c r="AX119" s="14" t="s">
        <v>71</v>
      </c>
      <c r="AY119" s="237" t="s">
        <v>108</v>
      </c>
    </row>
    <row r="120" s="13" customFormat="1">
      <c r="A120" s="13"/>
      <c r="B120" s="216"/>
      <c r="C120" s="217"/>
      <c r="D120" s="218" t="s">
        <v>119</v>
      </c>
      <c r="E120" s="219" t="s">
        <v>19</v>
      </c>
      <c r="F120" s="220" t="s">
        <v>124</v>
      </c>
      <c r="G120" s="217"/>
      <c r="H120" s="219" t="s">
        <v>19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6" t="s">
        <v>119</v>
      </c>
      <c r="AU120" s="226" t="s">
        <v>78</v>
      </c>
      <c r="AV120" s="13" t="s">
        <v>76</v>
      </c>
      <c r="AW120" s="13" t="s">
        <v>32</v>
      </c>
      <c r="AX120" s="13" t="s">
        <v>71</v>
      </c>
      <c r="AY120" s="226" t="s">
        <v>108</v>
      </c>
    </row>
    <row r="121" s="14" customFormat="1">
      <c r="A121" s="14"/>
      <c r="B121" s="227"/>
      <c r="C121" s="228"/>
      <c r="D121" s="218" t="s">
        <v>119</v>
      </c>
      <c r="E121" s="229" t="s">
        <v>19</v>
      </c>
      <c r="F121" s="230" t="s">
        <v>154</v>
      </c>
      <c r="G121" s="228"/>
      <c r="H121" s="231">
        <v>33.369999999999997</v>
      </c>
      <c r="I121" s="232"/>
      <c r="J121" s="228"/>
      <c r="K121" s="228"/>
      <c r="L121" s="233"/>
      <c r="M121" s="234"/>
      <c r="N121" s="235"/>
      <c r="O121" s="235"/>
      <c r="P121" s="235"/>
      <c r="Q121" s="235"/>
      <c r="R121" s="235"/>
      <c r="S121" s="235"/>
      <c r="T121" s="23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7" t="s">
        <v>119</v>
      </c>
      <c r="AU121" s="237" t="s">
        <v>78</v>
      </c>
      <c r="AV121" s="14" t="s">
        <v>78</v>
      </c>
      <c r="AW121" s="14" t="s">
        <v>32</v>
      </c>
      <c r="AX121" s="14" t="s">
        <v>71</v>
      </c>
      <c r="AY121" s="237" t="s">
        <v>108</v>
      </c>
    </row>
    <row r="122" s="14" customFormat="1">
      <c r="A122" s="14"/>
      <c r="B122" s="227"/>
      <c r="C122" s="228"/>
      <c r="D122" s="218" t="s">
        <v>119</v>
      </c>
      <c r="E122" s="229" t="s">
        <v>19</v>
      </c>
      <c r="F122" s="230" t="s">
        <v>155</v>
      </c>
      <c r="G122" s="228"/>
      <c r="H122" s="231">
        <v>1.1519999999999999</v>
      </c>
      <c r="I122" s="232"/>
      <c r="J122" s="228"/>
      <c r="K122" s="228"/>
      <c r="L122" s="233"/>
      <c r="M122" s="234"/>
      <c r="N122" s="235"/>
      <c r="O122" s="235"/>
      <c r="P122" s="235"/>
      <c r="Q122" s="235"/>
      <c r="R122" s="235"/>
      <c r="S122" s="235"/>
      <c r="T122" s="23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7" t="s">
        <v>119</v>
      </c>
      <c r="AU122" s="237" t="s">
        <v>78</v>
      </c>
      <c r="AV122" s="14" t="s">
        <v>78</v>
      </c>
      <c r="AW122" s="14" t="s">
        <v>32</v>
      </c>
      <c r="AX122" s="14" t="s">
        <v>71</v>
      </c>
      <c r="AY122" s="237" t="s">
        <v>108</v>
      </c>
    </row>
    <row r="123" s="14" customFormat="1">
      <c r="A123" s="14"/>
      <c r="B123" s="227"/>
      <c r="C123" s="228"/>
      <c r="D123" s="218" t="s">
        <v>119</v>
      </c>
      <c r="E123" s="229" t="s">
        <v>19</v>
      </c>
      <c r="F123" s="230" t="s">
        <v>156</v>
      </c>
      <c r="G123" s="228"/>
      <c r="H123" s="231">
        <v>0.58799999999999997</v>
      </c>
      <c r="I123" s="232"/>
      <c r="J123" s="228"/>
      <c r="K123" s="228"/>
      <c r="L123" s="233"/>
      <c r="M123" s="234"/>
      <c r="N123" s="235"/>
      <c r="O123" s="235"/>
      <c r="P123" s="235"/>
      <c r="Q123" s="235"/>
      <c r="R123" s="235"/>
      <c r="S123" s="235"/>
      <c r="T123" s="23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37" t="s">
        <v>119</v>
      </c>
      <c r="AU123" s="237" t="s">
        <v>78</v>
      </c>
      <c r="AV123" s="14" t="s">
        <v>78</v>
      </c>
      <c r="AW123" s="14" t="s">
        <v>32</v>
      </c>
      <c r="AX123" s="14" t="s">
        <v>71</v>
      </c>
      <c r="AY123" s="237" t="s">
        <v>108</v>
      </c>
    </row>
    <row r="124" s="14" customFormat="1">
      <c r="A124" s="14"/>
      <c r="B124" s="227"/>
      <c r="C124" s="228"/>
      <c r="D124" s="218" t="s">
        <v>119</v>
      </c>
      <c r="E124" s="229" t="s">
        <v>19</v>
      </c>
      <c r="F124" s="230" t="s">
        <v>157</v>
      </c>
      <c r="G124" s="228"/>
      <c r="H124" s="231">
        <v>0.81399999999999995</v>
      </c>
      <c r="I124" s="232"/>
      <c r="J124" s="228"/>
      <c r="K124" s="228"/>
      <c r="L124" s="233"/>
      <c r="M124" s="234"/>
      <c r="N124" s="235"/>
      <c r="O124" s="235"/>
      <c r="P124" s="235"/>
      <c r="Q124" s="235"/>
      <c r="R124" s="235"/>
      <c r="S124" s="235"/>
      <c r="T124" s="23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7" t="s">
        <v>119</v>
      </c>
      <c r="AU124" s="237" t="s">
        <v>78</v>
      </c>
      <c r="AV124" s="14" t="s">
        <v>78</v>
      </c>
      <c r="AW124" s="14" t="s">
        <v>32</v>
      </c>
      <c r="AX124" s="14" t="s">
        <v>71</v>
      </c>
      <c r="AY124" s="237" t="s">
        <v>108</v>
      </c>
    </row>
    <row r="125" s="13" customFormat="1">
      <c r="A125" s="13"/>
      <c r="B125" s="216"/>
      <c r="C125" s="217"/>
      <c r="D125" s="218" t="s">
        <v>119</v>
      </c>
      <c r="E125" s="219" t="s">
        <v>19</v>
      </c>
      <c r="F125" s="220" t="s">
        <v>129</v>
      </c>
      <c r="G125" s="217"/>
      <c r="H125" s="219" t="s">
        <v>19</v>
      </c>
      <c r="I125" s="221"/>
      <c r="J125" s="217"/>
      <c r="K125" s="217"/>
      <c r="L125" s="222"/>
      <c r="M125" s="223"/>
      <c r="N125" s="224"/>
      <c r="O125" s="224"/>
      <c r="P125" s="224"/>
      <c r="Q125" s="224"/>
      <c r="R125" s="224"/>
      <c r="S125" s="224"/>
      <c r="T125" s="22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6" t="s">
        <v>119</v>
      </c>
      <c r="AU125" s="226" t="s">
        <v>78</v>
      </c>
      <c r="AV125" s="13" t="s">
        <v>76</v>
      </c>
      <c r="AW125" s="13" t="s">
        <v>32</v>
      </c>
      <c r="AX125" s="13" t="s">
        <v>71</v>
      </c>
      <c r="AY125" s="226" t="s">
        <v>108</v>
      </c>
    </row>
    <row r="126" s="14" customFormat="1">
      <c r="A126" s="14"/>
      <c r="B126" s="227"/>
      <c r="C126" s="228"/>
      <c r="D126" s="218" t="s">
        <v>119</v>
      </c>
      <c r="E126" s="229" t="s">
        <v>19</v>
      </c>
      <c r="F126" s="230" t="s">
        <v>158</v>
      </c>
      <c r="G126" s="228"/>
      <c r="H126" s="231">
        <v>32.399999999999999</v>
      </c>
      <c r="I126" s="232"/>
      <c r="J126" s="228"/>
      <c r="K126" s="228"/>
      <c r="L126" s="233"/>
      <c r="M126" s="234"/>
      <c r="N126" s="235"/>
      <c r="O126" s="235"/>
      <c r="P126" s="235"/>
      <c r="Q126" s="235"/>
      <c r="R126" s="235"/>
      <c r="S126" s="235"/>
      <c r="T126" s="23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7" t="s">
        <v>119</v>
      </c>
      <c r="AU126" s="237" t="s">
        <v>78</v>
      </c>
      <c r="AV126" s="14" t="s">
        <v>78</v>
      </c>
      <c r="AW126" s="14" t="s">
        <v>32</v>
      </c>
      <c r="AX126" s="14" t="s">
        <v>71</v>
      </c>
      <c r="AY126" s="237" t="s">
        <v>108</v>
      </c>
    </row>
    <row r="127" s="15" customFormat="1">
      <c r="A127" s="15"/>
      <c r="B127" s="238"/>
      <c r="C127" s="239"/>
      <c r="D127" s="218" t="s">
        <v>119</v>
      </c>
      <c r="E127" s="240" t="s">
        <v>19</v>
      </c>
      <c r="F127" s="241" t="s">
        <v>131</v>
      </c>
      <c r="G127" s="239"/>
      <c r="H127" s="242">
        <v>102.88399999999999</v>
      </c>
      <c r="I127" s="243"/>
      <c r="J127" s="239"/>
      <c r="K127" s="239"/>
      <c r="L127" s="244"/>
      <c r="M127" s="245"/>
      <c r="N127" s="246"/>
      <c r="O127" s="246"/>
      <c r="P127" s="246"/>
      <c r="Q127" s="246"/>
      <c r="R127" s="246"/>
      <c r="S127" s="246"/>
      <c r="T127" s="247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48" t="s">
        <v>119</v>
      </c>
      <c r="AU127" s="248" t="s">
        <v>78</v>
      </c>
      <c r="AV127" s="15" t="s">
        <v>115</v>
      </c>
      <c r="AW127" s="15" t="s">
        <v>32</v>
      </c>
      <c r="AX127" s="15" t="s">
        <v>76</v>
      </c>
      <c r="AY127" s="248" t="s">
        <v>108</v>
      </c>
    </row>
    <row r="128" s="2" customFormat="1" ht="24.15" customHeight="1">
      <c r="A128" s="39"/>
      <c r="B128" s="40"/>
      <c r="C128" s="198" t="s">
        <v>159</v>
      </c>
      <c r="D128" s="198" t="s">
        <v>110</v>
      </c>
      <c r="E128" s="199" t="s">
        <v>160</v>
      </c>
      <c r="F128" s="200" t="s">
        <v>161</v>
      </c>
      <c r="G128" s="201" t="s">
        <v>149</v>
      </c>
      <c r="H128" s="202">
        <v>1.5540000000000001</v>
      </c>
      <c r="I128" s="203"/>
      <c r="J128" s="204">
        <f>ROUND(I128*H128,2)</f>
        <v>0</v>
      </c>
      <c r="K128" s="200" t="s">
        <v>114</v>
      </c>
      <c r="L128" s="45"/>
      <c r="M128" s="205" t="s">
        <v>19</v>
      </c>
      <c r="N128" s="206" t="s">
        <v>42</v>
      </c>
      <c r="O128" s="85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09" t="s">
        <v>115</v>
      </c>
      <c r="AT128" s="209" t="s">
        <v>110</v>
      </c>
      <c r="AU128" s="209" t="s">
        <v>78</v>
      </c>
      <c r="AY128" s="18" t="s">
        <v>108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18" t="s">
        <v>76</v>
      </c>
      <c r="BK128" s="210">
        <f>ROUND(I128*H128,2)</f>
        <v>0</v>
      </c>
      <c r="BL128" s="18" t="s">
        <v>115</v>
      </c>
      <c r="BM128" s="209" t="s">
        <v>162</v>
      </c>
    </row>
    <row r="129" s="2" customFormat="1">
      <c r="A129" s="39"/>
      <c r="B129" s="40"/>
      <c r="C129" s="41"/>
      <c r="D129" s="211" t="s">
        <v>117</v>
      </c>
      <c r="E129" s="41"/>
      <c r="F129" s="212" t="s">
        <v>163</v>
      </c>
      <c r="G129" s="41"/>
      <c r="H129" s="41"/>
      <c r="I129" s="213"/>
      <c r="J129" s="41"/>
      <c r="K129" s="41"/>
      <c r="L129" s="45"/>
      <c r="M129" s="214"/>
      <c r="N129" s="215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117</v>
      </c>
      <c r="AU129" s="18" t="s">
        <v>78</v>
      </c>
    </row>
    <row r="130" s="13" customFormat="1">
      <c r="A130" s="13"/>
      <c r="B130" s="216"/>
      <c r="C130" s="217"/>
      <c r="D130" s="218" t="s">
        <v>119</v>
      </c>
      <c r="E130" s="219" t="s">
        <v>19</v>
      </c>
      <c r="F130" s="220" t="s">
        <v>124</v>
      </c>
      <c r="G130" s="217"/>
      <c r="H130" s="219" t="s">
        <v>19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6" t="s">
        <v>119</v>
      </c>
      <c r="AU130" s="226" t="s">
        <v>78</v>
      </c>
      <c r="AV130" s="13" t="s">
        <v>76</v>
      </c>
      <c r="AW130" s="13" t="s">
        <v>32</v>
      </c>
      <c r="AX130" s="13" t="s">
        <v>71</v>
      </c>
      <c r="AY130" s="226" t="s">
        <v>108</v>
      </c>
    </row>
    <row r="131" s="14" customFormat="1">
      <c r="A131" s="14"/>
      <c r="B131" s="227"/>
      <c r="C131" s="228"/>
      <c r="D131" s="218" t="s">
        <v>119</v>
      </c>
      <c r="E131" s="229" t="s">
        <v>19</v>
      </c>
      <c r="F131" s="230" t="s">
        <v>164</v>
      </c>
      <c r="G131" s="228"/>
      <c r="H131" s="231">
        <v>1.5540000000000001</v>
      </c>
      <c r="I131" s="232"/>
      <c r="J131" s="228"/>
      <c r="K131" s="228"/>
      <c r="L131" s="233"/>
      <c r="M131" s="234"/>
      <c r="N131" s="235"/>
      <c r="O131" s="235"/>
      <c r="P131" s="235"/>
      <c r="Q131" s="235"/>
      <c r="R131" s="235"/>
      <c r="S131" s="235"/>
      <c r="T131" s="23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7" t="s">
        <v>119</v>
      </c>
      <c r="AU131" s="237" t="s">
        <v>78</v>
      </c>
      <c r="AV131" s="14" t="s">
        <v>78</v>
      </c>
      <c r="AW131" s="14" t="s">
        <v>32</v>
      </c>
      <c r="AX131" s="14" t="s">
        <v>76</v>
      </c>
      <c r="AY131" s="237" t="s">
        <v>108</v>
      </c>
    </row>
    <row r="132" s="2" customFormat="1" ht="37.8" customHeight="1">
      <c r="A132" s="39"/>
      <c r="B132" s="40"/>
      <c r="C132" s="198" t="s">
        <v>165</v>
      </c>
      <c r="D132" s="198" t="s">
        <v>110</v>
      </c>
      <c r="E132" s="199" t="s">
        <v>166</v>
      </c>
      <c r="F132" s="200" t="s">
        <v>167</v>
      </c>
      <c r="G132" s="201" t="s">
        <v>149</v>
      </c>
      <c r="H132" s="202">
        <v>161.47200000000001</v>
      </c>
      <c r="I132" s="203"/>
      <c r="J132" s="204">
        <f>ROUND(I132*H132,2)</f>
        <v>0</v>
      </c>
      <c r="K132" s="200" t="s">
        <v>114</v>
      </c>
      <c r="L132" s="45"/>
      <c r="M132" s="205" t="s">
        <v>19</v>
      </c>
      <c r="N132" s="206" t="s">
        <v>42</v>
      </c>
      <c r="O132" s="85"/>
      <c r="P132" s="207">
        <f>O132*H132</f>
        <v>0</v>
      </c>
      <c r="Q132" s="207">
        <v>0</v>
      </c>
      <c r="R132" s="207">
        <f>Q132*H132</f>
        <v>0</v>
      </c>
      <c r="S132" s="207">
        <v>0</v>
      </c>
      <c r="T132" s="20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09" t="s">
        <v>115</v>
      </c>
      <c r="AT132" s="209" t="s">
        <v>110</v>
      </c>
      <c r="AU132" s="209" t="s">
        <v>78</v>
      </c>
      <c r="AY132" s="18" t="s">
        <v>108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18" t="s">
        <v>76</v>
      </c>
      <c r="BK132" s="210">
        <f>ROUND(I132*H132,2)</f>
        <v>0</v>
      </c>
      <c r="BL132" s="18" t="s">
        <v>115</v>
      </c>
      <c r="BM132" s="209" t="s">
        <v>168</v>
      </c>
    </row>
    <row r="133" s="2" customFormat="1">
      <c r="A133" s="39"/>
      <c r="B133" s="40"/>
      <c r="C133" s="41"/>
      <c r="D133" s="211" t="s">
        <v>117</v>
      </c>
      <c r="E133" s="41"/>
      <c r="F133" s="212" t="s">
        <v>169</v>
      </c>
      <c r="G133" s="41"/>
      <c r="H133" s="41"/>
      <c r="I133" s="213"/>
      <c r="J133" s="41"/>
      <c r="K133" s="41"/>
      <c r="L133" s="45"/>
      <c r="M133" s="214"/>
      <c r="N133" s="21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117</v>
      </c>
      <c r="AU133" s="18" t="s">
        <v>78</v>
      </c>
    </row>
    <row r="134" s="13" customFormat="1">
      <c r="A134" s="13"/>
      <c r="B134" s="216"/>
      <c r="C134" s="217"/>
      <c r="D134" s="218" t="s">
        <v>119</v>
      </c>
      <c r="E134" s="219" t="s">
        <v>19</v>
      </c>
      <c r="F134" s="220" t="s">
        <v>170</v>
      </c>
      <c r="G134" s="217"/>
      <c r="H134" s="219" t="s">
        <v>19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6" t="s">
        <v>119</v>
      </c>
      <c r="AU134" s="226" t="s">
        <v>78</v>
      </c>
      <c r="AV134" s="13" t="s">
        <v>76</v>
      </c>
      <c r="AW134" s="13" t="s">
        <v>32</v>
      </c>
      <c r="AX134" s="13" t="s">
        <v>71</v>
      </c>
      <c r="AY134" s="226" t="s">
        <v>108</v>
      </c>
    </row>
    <row r="135" s="14" customFormat="1">
      <c r="A135" s="14"/>
      <c r="B135" s="227"/>
      <c r="C135" s="228"/>
      <c r="D135" s="218" t="s">
        <v>119</v>
      </c>
      <c r="E135" s="229" t="s">
        <v>19</v>
      </c>
      <c r="F135" s="230" t="s">
        <v>171</v>
      </c>
      <c r="G135" s="228"/>
      <c r="H135" s="231">
        <v>161.47200000000001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7" t="s">
        <v>119</v>
      </c>
      <c r="AU135" s="237" t="s">
        <v>78</v>
      </c>
      <c r="AV135" s="14" t="s">
        <v>78</v>
      </c>
      <c r="AW135" s="14" t="s">
        <v>32</v>
      </c>
      <c r="AX135" s="14" t="s">
        <v>76</v>
      </c>
      <c r="AY135" s="237" t="s">
        <v>108</v>
      </c>
    </row>
    <row r="136" s="2" customFormat="1" ht="37.8" customHeight="1">
      <c r="A136" s="39"/>
      <c r="B136" s="40"/>
      <c r="C136" s="198" t="s">
        <v>172</v>
      </c>
      <c r="D136" s="198" t="s">
        <v>110</v>
      </c>
      <c r="E136" s="199" t="s">
        <v>173</v>
      </c>
      <c r="F136" s="200" t="s">
        <v>174</v>
      </c>
      <c r="G136" s="201" t="s">
        <v>149</v>
      </c>
      <c r="H136" s="202">
        <v>81.290000000000006</v>
      </c>
      <c r="I136" s="203"/>
      <c r="J136" s="204">
        <f>ROUND(I136*H136,2)</f>
        <v>0</v>
      </c>
      <c r="K136" s="200" t="s">
        <v>114</v>
      </c>
      <c r="L136" s="45"/>
      <c r="M136" s="205" t="s">
        <v>19</v>
      </c>
      <c r="N136" s="206" t="s">
        <v>42</v>
      </c>
      <c r="O136" s="85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09" t="s">
        <v>115</v>
      </c>
      <c r="AT136" s="209" t="s">
        <v>110</v>
      </c>
      <c r="AU136" s="209" t="s">
        <v>78</v>
      </c>
      <c r="AY136" s="18" t="s">
        <v>108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18" t="s">
        <v>76</v>
      </c>
      <c r="BK136" s="210">
        <f>ROUND(I136*H136,2)</f>
        <v>0</v>
      </c>
      <c r="BL136" s="18" t="s">
        <v>115</v>
      </c>
      <c r="BM136" s="209" t="s">
        <v>175</v>
      </c>
    </row>
    <row r="137" s="2" customFormat="1">
      <c r="A137" s="39"/>
      <c r="B137" s="40"/>
      <c r="C137" s="41"/>
      <c r="D137" s="211" t="s">
        <v>117</v>
      </c>
      <c r="E137" s="41"/>
      <c r="F137" s="212" t="s">
        <v>176</v>
      </c>
      <c r="G137" s="41"/>
      <c r="H137" s="41"/>
      <c r="I137" s="213"/>
      <c r="J137" s="41"/>
      <c r="K137" s="41"/>
      <c r="L137" s="45"/>
      <c r="M137" s="214"/>
      <c r="N137" s="215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117</v>
      </c>
      <c r="AU137" s="18" t="s">
        <v>78</v>
      </c>
    </row>
    <row r="138" s="13" customFormat="1">
      <c r="A138" s="13"/>
      <c r="B138" s="216"/>
      <c r="C138" s="217"/>
      <c r="D138" s="218" t="s">
        <v>119</v>
      </c>
      <c r="E138" s="219" t="s">
        <v>19</v>
      </c>
      <c r="F138" s="220" t="s">
        <v>177</v>
      </c>
      <c r="G138" s="217"/>
      <c r="H138" s="219" t="s">
        <v>19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6" t="s">
        <v>119</v>
      </c>
      <c r="AU138" s="226" t="s">
        <v>78</v>
      </c>
      <c r="AV138" s="13" t="s">
        <v>76</v>
      </c>
      <c r="AW138" s="13" t="s">
        <v>32</v>
      </c>
      <c r="AX138" s="13" t="s">
        <v>71</v>
      </c>
      <c r="AY138" s="226" t="s">
        <v>108</v>
      </c>
    </row>
    <row r="139" s="13" customFormat="1">
      <c r="A139" s="13"/>
      <c r="B139" s="216"/>
      <c r="C139" s="217"/>
      <c r="D139" s="218" t="s">
        <v>119</v>
      </c>
      <c r="E139" s="219" t="s">
        <v>19</v>
      </c>
      <c r="F139" s="220" t="s">
        <v>120</v>
      </c>
      <c r="G139" s="217"/>
      <c r="H139" s="219" t="s">
        <v>19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6" t="s">
        <v>119</v>
      </c>
      <c r="AU139" s="226" t="s">
        <v>78</v>
      </c>
      <c r="AV139" s="13" t="s">
        <v>76</v>
      </c>
      <c r="AW139" s="13" t="s">
        <v>32</v>
      </c>
      <c r="AX139" s="13" t="s">
        <v>71</v>
      </c>
      <c r="AY139" s="226" t="s">
        <v>108</v>
      </c>
    </row>
    <row r="140" s="14" customFormat="1">
      <c r="A140" s="14"/>
      <c r="B140" s="227"/>
      <c r="C140" s="228"/>
      <c r="D140" s="218" t="s">
        <v>119</v>
      </c>
      <c r="E140" s="229" t="s">
        <v>19</v>
      </c>
      <c r="F140" s="230" t="s">
        <v>152</v>
      </c>
      <c r="G140" s="228"/>
      <c r="H140" s="231">
        <v>21.059999999999999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7" t="s">
        <v>119</v>
      </c>
      <c r="AU140" s="237" t="s">
        <v>78</v>
      </c>
      <c r="AV140" s="14" t="s">
        <v>78</v>
      </c>
      <c r="AW140" s="14" t="s">
        <v>32</v>
      </c>
      <c r="AX140" s="14" t="s">
        <v>71</v>
      </c>
      <c r="AY140" s="237" t="s">
        <v>108</v>
      </c>
    </row>
    <row r="141" s="13" customFormat="1">
      <c r="A141" s="13"/>
      <c r="B141" s="216"/>
      <c r="C141" s="217"/>
      <c r="D141" s="218" t="s">
        <v>119</v>
      </c>
      <c r="E141" s="219" t="s">
        <v>19</v>
      </c>
      <c r="F141" s="220" t="s">
        <v>122</v>
      </c>
      <c r="G141" s="217"/>
      <c r="H141" s="219" t="s">
        <v>19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6" t="s">
        <v>119</v>
      </c>
      <c r="AU141" s="226" t="s">
        <v>78</v>
      </c>
      <c r="AV141" s="13" t="s">
        <v>76</v>
      </c>
      <c r="AW141" s="13" t="s">
        <v>32</v>
      </c>
      <c r="AX141" s="13" t="s">
        <v>71</v>
      </c>
      <c r="AY141" s="226" t="s">
        <v>108</v>
      </c>
    </row>
    <row r="142" s="14" customFormat="1">
      <c r="A142" s="14"/>
      <c r="B142" s="227"/>
      <c r="C142" s="228"/>
      <c r="D142" s="218" t="s">
        <v>119</v>
      </c>
      <c r="E142" s="229" t="s">
        <v>19</v>
      </c>
      <c r="F142" s="230" t="s">
        <v>153</v>
      </c>
      <c r="G142" s="228"/>
      <c r="H142" s="231">
        <v>13.5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7" t="s">
        <v>119</v>
      </c>
      <c r="AU142" s="237" t="s">
        <v>78</v>
      </c>
      <c r="AV142" s="14" t="s">
        <v>78</v>
      </c>
      <c r="AW142" s="14" t="s">
        <v>32</v>
      </c>
      <c r="AX142" s="14" t="s">
        <v>71</v>
      </c>
      <c r="AY142" s="237" t="s">
        <v>108</v>
      </c>
    </row>
    <row r="143" s="13" customFormat="1">
      <c r="A143" s="13"/>
      <c r="B143" s="216"/>
      <c r="C143" s="217"/>
      <c r="D143" s="218" t="s">
        <v>119</v>
      </c>
      <c r="E143" s="219" t="s">
        <v>19</v>
      </c>
      <c r="F143" s="220" t="s">
        <v>124</v>
      </c>
      <c r="G143" s="217"/>
      <c r="H143" s="219" t="s">
        <v>19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6" t="s">
        <v>119</v>
      </c>
      <c r="AU143" s="226" t="s">
        <v>78</v>
      </c>
      <c r="AV143" s="13" t="s">
        <v>76</v>
      </c>
      <c r="AW143" s="13" t="s">
        <v>32</v>
      </c>
      <c r="AX143" s="13" t="s">
        <v>71</v>
      </c>
      <c r="AY143" s="226" t="s">
        <v>108</v>
      </c>
    </row>
    <row r="144" s="14" customFormat="1">
      <c r="A144" s="14"/>
      <c r="B144" s="227"/>
      <c r="C144" s="228"/>
      <c r="D144" s="218" t="s">
        <v>119</v>
      </c>
      <c r="E144" s="229" t="s">
        <v>19</v>
      </c>
      <c r="F144" s="230" t="s">
        <v>154</v>
      </c>
      <c r="G144" s="228"/>
      <c r="H144" s="231">
        <v>33.369999999999997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7" t="s">
        <v>119</v>
      </c>
      <c r="AU144" s="237" t="s">
        <v>78</v>
      </c>
      <c r="AV144" s="14" t="s">
        <v>78</v>
      </c>
      <c r="AW144" s="14" t="s">
        <v>32</v>
      </c>
      <c r="AX144" s="14" t="s">
        <v>71</v>
      </c>
      <c r="AY144" s="237" t="s">
        <v>108</v>
      </c>
    </row>
    <row r="145" s="14" customFormat="1">
      <c r="A145" s="14"/>
      <c r="B145" s="227"/>
      <c r="C145" s="228"/>
      <c r="D145" s="218" t="s">
        <v>119</v>
      </c>
      <c r="E145" s="229" t="s">
        <v>19</v>
      </c>
      <c r="F145" s="230" t="s">
        <v>155</v>
      </c>
      <c r="G145" s="228"/>
      <c r="H145" s="231">
        <v>1.1519999999999999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7" t="s">
        <v>119</v>
      </c>
      <c r="AU145" s="237" t="s">
        <v>78</v>
      </c>
      <c r="AV145" s="14" t="s">
        <v>78</v>
      </c>
      <c r="AW145" s="14" t="s">
        <v>32</v>
      </c>
      <c r="AX145" s="14" t="s">
        <v>71</v>
      </c>
      <c r="AY145" s="237" t="s">
        <v>108</v>
      </c>
    </row>
    <row r="146" s="14" customFormat="1">
      <c r="A146" s="14"/>
      <c r="B146" s="227"/>
      <c r="C146" s="228"/>
      <c r="D146" s="218" t="s">
        <v>119</v>
      </c>
      <c r="E146" s="229" t="s">
        <v>19</v>
      </c>
      <c r="F146" s="230" t="s">
        <v>156</v>
      </c>
      <c r="G146" s="228"/>
      <c r="H146" s="231">
        <v>0.58799999999999997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7" t="s">
        <v>119</v>
      </c>
      <c r="AU146" s="237" t="s">
        <v>78</v>
      </c>
      <c r="AV146" s="14" t="s">
        <v>78</v>
      </c>
      <c r="AW146" s="14" t="s">
        <v>32</v>
      </c>
      <c r="AX146" s="14" t="s">
        <v>71</v>
      </c>
      <c r="AY146" s="237" t="s">
        <v>108</v>
      </c>
    </row>
    <row r="147" s="14" customFormat="1">
      <c r="A147" s="14"/>
      <c r="B147" s="227"/>
      <c r="C147" s="228"/>
      <c r="D147" s="218" t="s">
        <v>119</v>
      </c>
      <c r="E147" s="229" t="s">
        <v>19</v>
      </c>
      <c r="F147" s="230" t="s">
        <v>157</v>
      </c>
      <c r="G147" s="228"/>
      <c r="H147" s="231">
        <v>0.81399999999999995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7" t="s">
        <v>119</v>
      </c>
      <c r="AU147" s="237" t="s">
        <v>78</v>
      </c>
      <c r="AV147" s="14" t="s">
        <v>78</v>
      </c>
      <c r="AW147" s="14" t="s">
        <v>32</v>
      </c>
      <c r="AX147" s="14" t="s">
        <v>71</v>
      </c>
      <c r="AY147" s="237" t="s">
        <v>108</v>
      </c>
    </row>
    <row r="148" s="14" customFormat="1">
      <c r="A148" s="14"/>
      <c r="B148" s="227"/>
      <c r="C148" s="228"/>
      <c r="D148" s="218" t="s">
        <v>119</v>
      </c>
      <c r="E148" s="229" t="s">
        <v>19</v>
      </c>
      <c r="F148" s="230" t="s">
        <v>164</v>
      </c>
      <c r="G148" s="228"/>
      <c r="H148" s="231">
        <v>1.5540000000000001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7" t="s">
        <v>119</v>
      </c>
      <c r="AU148" s="237" t="s">
        <v>78</v>
      </c>
      <c r="AV148" s="14" t="s">
        <v>78</v>
      </c>
      <c r="AW148" s="14" t="s">
        <v>32</v>
      </c>
      <c r="AX148" s="14" t="s">
        <v>71</v>
      </c>
      <c r="AY148" s="237" t="s">
        <v>108</v>
      </c>
    </row>
    <row r="149" s="13" customFormat="1">
      <c r="A149" s="13"/>
      <c r="B149" s="216"/>
      <c r="C149" s="217"/>
      <c r="D149" s="218" t="s">
        <v>119</v>
      </c>
      <c r="E149" s="219" t="s">
        <v>19</v>
      </c>
      <c r="F149" s="220" t="s">
        <v>129</v>
      </c>
      <c r="G149" s="217"/>
      <c r="H149" s="219" t="s">
        <v>19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6" t="s">
        <v>119</v>
      </c>
      <c r="AU149" s="226" t="s">
        <v>78</v>
      </c>
      <c r="AV149" s="13" t="s">
        <v>76</v>
      </c>
      <c r="AW149" s="13" t="s">
        <v>32</v>
      </c>
      <c r="AX149" s="13" t="s">
        <v>71</v>
      </c>
      <c r="AY149" s="226" t="s">
        <v>108</v>
      </c>
    </row>
    <row r="150" s="14" customFormat="1">
      <c r="A150" s="14"/>
      <c r="B150" s="227"/>
      <c r="C150" s="228"/>
      <c r="D150" s="218" t="s">
        <v>119</v>
      </c>
      <c r="E150" s="229" t="s">
        <v>19</v>
      </c>
      <c r="F150" s="230" t="s">
        <v>158</v>
      </c>
      <c r="G150" s="228"/>
      <c r="H150" s="231">
        <v>32.399999999999999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7" t="s">
        <v>119</v>
      </c>
      <c r="AU150" s="237" t="s">
        <v>78</v>
      </c>
      <c r="AV150" s="14" t="s">
        <v>78</v>
      </c>
      <c r="AW150" s="14" t="s">
        <v>32</v>
      </c>
      <c r="AX150" s="14" t="s">
        <v>71</v>
      </c>
      <c r="AY150" s="237" t="s">
        <v>108</v>
      </c>
    </row>
    <row r="151" s="13" customFormat="1">
      <c r="A151" s="13"/>
      <c r="B151" s="216"/>
      <c r="C151" s="217"/>
      <c r="D151" s="218" t="s">
        <v>119</v>
      </c>
      <c r="E151" s="219" t="s">
        <v>19</v>
      </c>
      <c r="F151" s="220" t="s">
        <v>178</v>
      </c>
      <c r="G151" s="217"/>
      <c r="H151" s="219" t="s">
        <v>19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6" t="s">
        <v>119</v>
      </c>
      <c r="AU151" s="226" t="s">
        <v>78</v>
      </c>
      <c r="AV151" s="13" t="s">
        <v>76</v>
      </c>
      <c r="AW151" s="13" t="s">
        <v>32</v>
      </c>
      <c r="AX151" s="13" t="s">
        <v>71</v>
      </c>
      <c r="AY151" s="226" t="s">
        <v>108</v>
      </c>
    </row>
    <row r="152" s="14" customFormat="1">
      <c r="A152" s="14"/>
      <c r="B152" s="227"/>
      <c r="C152" s="228"/>
      <c r="D152" s="218" t="s">
        <v>119</v>
      </c>
      <c r="E152" s="229" t="s">
        <v>19</v>
      </c>
      <c r="F152" s="230" t="s">
        <v>179</v>
      </c>
      <c r="G152" s="228"/>
      <c r="H152" s="231">
        <v>-23.148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7" t="s">
        <v>119</v>
      </c>
      <c r="AU152" s="237" t="s">
        <v>78</v>
      </c>
      <c r="AV152" s="14" t="s">
        <v>78</v>
      </c>
      <c r="AW152" s="14" t="s">
        <v>32</v>
      </c>
      <c r="AX152" s="14" t="s">
        <v>71</v>
      </c>
      <c r="AY152" s="237" t="s">
        <v>108</v>
      </c>
    </row>
    <row r="153" s="15" customFormat="1">
      <c r="A153" s="15"/>
      <c r="B153" s="238"/>
      <c r="C153" s="239"/>
      <c r="D153" s="218" t="s">
        <v>119</v>
      </c>
      <c r="E153" s="240" t="s">
        <v>19</v>
      </c>
      <c r="F153" s="241" t="s">
        <v>131</v>
      </c>
      <c r="G153" s="239"/>
      <c r="H153" s="242">
        <v>81.289999999999992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48" t="s">
        <v>119</v>
      </c>
      <c r="AU153" s="248" t="s">
        <v>78</v>
      </c>
      <c r="AV153" s="15" t="s">
        <v>115</v>
      </c>
      <c r="AW153" s="15" t="s">
        <v>32</v>
      </c>
      <c r="AX153" s="15" t="s">
        <v>76</v>
      </c>
      <c r="AY153" s="248" t="s">
        <v>108</v>
      </c>
    </row>
    <row r="154" s="2" customFormat="1" ht="24.15" customHeight="1">
      <c r="A154" s="39"/>
      <c r="B154" s="40"/>
      <c r="C154" s="198" t="s">
        <v>180</v>
      </c>
      <c r="D154" s="198" t="s">
        <v>110</v>
      </c>
      <c r="E154" s="199" t="s">
        <v>181</v>
      </c>
      <c r="F154" s="200" t="s">
        <v>182</v>
      </c>
      <c r="G154" s="201" t="s">
        <v>149</v>
      </c>
      <c r="H154" s="202">
        <v>81.290000000000006</v>
      </c>
      <c r="I154" s="203"/>
      <c r="J154" s="204">
        <f>ROUND(I154*H154,2)</f>
        <v>0</v>
      </c>
      <c r="K154" s="200" t="s">
        <v>114</v>
      </c>
      <c r="L154" s="45"/>
      <c r="M154" s="205" t="s">
        <v>19</v>
      </c>
      <c r="N154" s="206" t="s">
        <v>42</v>
      </c>
      <c r="O154" s="85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09" t="s">
        <v>115</v>
      </c>
      <c r="AT154" s="209" t="s">
        <v>110</v>
      </c>
      <c r="AU154" s="209" t="s">
        <v>78</v>
      </c>
      <c r="AY154" s="18" t="s">
        <v>108</v>
      </c>
      <c r="BE154" s="210">
        <f>IF(N154="základní",J154,0)</f>
        <v>0</v>
      </c>
      <c r="BF154" s="210">
        <f>IF(N154="snížená",J154,0)</f>
        <v>0</v>
      </c>
      <c r="BG154" s="210">
        <f>IF(N154="zákl. přenesená",J154,0)</f>
        <v>0</v>
      </c>
      <c r="BH154" s="210">
        <f>IF(N154="sníž. přenesená",J154,0)</f>
        <v>0</v>
      </c>
      <c r="BI154" s="210">
        <f>IF(N154="nulová",J154,0)</f>
        <v>0</v>
      </c>
      <c r="BJ154" s="18" t="s">
        <v>76</v>
      </c>
      <c r="BK154" s="210">
        <f>ROUND(I154*H154,2)</f>
        <v>0</v>
      </c>
      <c r="BL154" s="18" t="s">
        <v>115</v>
      </c>
      <c r="BM154" s="209" t="s">
        <v>183</v>
      </c>
    </row>
    <row r="155" s="2" customFormat="1">
      <c r="A155" s="39"/>
      <c r="B155" s="40"/>
      <c r="C155" s="41"/>
      <c r="D155" s="211" t="s">
        <v>117</v>
      </c>
      <c r="E155" s="41"/>
      <c r="F155" s="212" t="s">
        <v>184</v>
      </c>
      <c r="G155" s="41"/>
      <c r="H155" s="41"/>
      <c r="I155" s="213"/>
      <c r="J155" s="41"/>
      <c r="K155" s="41"/>
      <c r="L155" s="45"/>
      <c r="M155" s="214"/>
      <c r="N155" s="215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117</v>
      </c>
      <c r="AU155" s="18" t="s">
        <v>78</v>
      </c>
    </row>
    <row r="156" s="2" customFormat="1" ht="24.15" customHeight="1">
      <c r="A156" s="39"/>
      <c r="B156" s="40"/>
      <c r="C156" s="198" t="s">
        <v>185</v>
      </c>
      <c r="D156" s="198" t="s">
        <v>110</v>
      </c>
      <c r="E156" s="199" t="s">
        <v>186</v>
      </c>
      <c r="F156" s="200" t="s">
        <v>187</v>
      </c>
      <c r="G156" s="201" t="s">
        <v>188</v>
      </c>
      <c r="H156" s="202">
        <v>146.322</v>
      </c>
      <c r="I156" s="203"/>
      <c r="J156" s="204">
        <f>ROUND(I156*H156,2)</f>
        <v>0</v>
      </c>
      <c r="K156" s="200" t="s">
        <v>114</v>
      </c>
      <c r="L156" s="45"/>
      <c r="M156" s="205" t="s">
        <v>19</v>
      </c>
      <c r="N156" s="206" t="s">
        <v>42</v>
      </c>
      <c r="O156" s="85"/>
      <c r="P156" s="207">
        <f>O156*H156</f>
        <v>0</v>
      </c>
      <c r="Q156" s="207">
        <v>0</v>
      </c>
      <c r="R156" s="207">
        <f>Q156*H156</f>
        <v>0</v>
      </c>
      <c r="S156" s="207">
        <v>0</v>
      </c>
      <c r="T156" s="20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9" t="s">
        <v>115</v>
      </c>
      <c r="AT156" s="209" t="s">
        <v>110</v>
      </c>
      <c r="AU156" s="209" t="s">
        <v>78</v>
      </c>
      <c r="AY156" s="18" t="s">
        <v>108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8" t="s">
        <v>76</v>
      </c>
      <c r="BK156" s="210">
        <f>ROUND(I156*H156,2)</f>
        <v>0</v>
      </c>
      <c r="BL156" s="18" t="s">
        <v>115</v>
      </c>
      <c r="BM156" s="209" t="s">
        <v>189</v>
      </c>
    </row>
    <row r="157" s="2" customFormat="1">
      <c r="A157" s="39"/>
      <c r="B157" s="40"/>
      <c r="C157" s="41"/>
      <c r="D157" s="211" t="s">
        <v>117</v>
      </c>
      <c r="E157" s="41"/>
      <c r="F157" s="212" t="s">
        <v>190</v>
      </c>
      <c r="G157" s="41"/>
      <c r="H157" s="41"/>
      <c r="I157" s="213"/>
      <c r="J157" s="41"/>
      <c r="K157" s="41"/>
      <c r="L157" s="45"/>
      <c r="M157" s="214"/>
      <c r="N157" s="215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117</v>
      </c>
      <c r="AU157" s="18" t="s">
        <v>78</v>
      </c>
    </row>
    <row r="158" s="14" customFormat="1">
      <c r="A158" s="14"/>
      <c r="B158" s="227"/>
      <c r="C158" s="228"/>
      <c r="D158" s="218" t="s">
        <v>119</v>
      </c>
      <c r="E158" s="229" t="s">
        <v>19</v>
      </c>
      <c r="F158" s="230" t="s">
        <v>191</v>
      </c>
      <c r="G158" s="228"/>
      <c r="H158" s="231">
        <v>146.322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7" t="s">
        <v>119</v>
      </c>
      <c r="AU158" s="237" t="s">
        <v>78</v>
      </c>
      <c r="AV158" s="14" t="s">
        <v>78</v>
      </c>
      <c r="AW158" s="14" t="s">
        <v>32</v>
      </c>
      <c r="AX158" s="14" t="s">
        <v>76</v>
      </c>
      <c r="AY158" s="237" t="s">
        <v>108</v>
      </c>
    </row>
    <row r="159" s="2" customFormat="1" ht="24.15" customHeight="1">
      <c r="A159" s="39"/>
      <c r="B159" s="40"/>
      <c r="C159" s="198" t="s">
        <v>192</v>
      </c>
      <c r="D159" s="198" t="s">
        <v>110</v>
      </c>
      <c r="E159" s="199" t="s">
        <v>193</v>
      </c>
      <c r="F159" s="200" t="s">
        <v>194</v>
      </c>
      <c r="G159" s="201" t="s">
        <v>149</v>
      </c>
      <c r="H159" s="202">
        <v>23.148</v>
      </c>
      <c r="I159" s="203"/>
      <c r="J159" s="204">
        <f>ROUND(I159*H159,2)</f>
        <v>0</v>
      </c>
      <c r="K159" s="200" t="s">
        <v>114</v>
      </c>
      <c r="L159" s="45"/>
      <c r="M159" s="205" t="s">
        <v>19</v>
      </c>
      <c r="N159" s="206" t="s">
        <v>42</v>
      </c>
      <c r="O159" s="85"/>
      <c r="P159" s="207">
        <f>O159*H159</f>
        <v>0</v>
      </c>
      <c r="Q159" s="207">
        <v>0</v>
      </c>
      <c r="R159" s="207">
        <f>Q159*H159</f>
        <v>0</v>
      </c>
      <c r="S159" s="207">
        <v>0</v>
      </c>
      <c r="T159" s="20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9" t="s">
        <v>115</v>
      </c>
      <c r="AT159" s="209" t="s">
        <v>110</v>
      </c>
      <c r="AU159" s="209" t="s">
        <v>78</v>
      </c>
      <c r="AY159" s="18" t="s">
        <v>108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8" t="s">
        <v>76</v>
      </c>
      <c r="BK159" s="210">
        <f>ROUND(I159*H159,2)</f>
        <v>0</v>
      </c>
      <c r="BL159" s="18" t="s">
        <v>115</v>
      </c>
      <c r="BM159" s="209" t="s">
        <v>195</v>
      </c>
    </row>
    <row r="160" s="2" customFormat="1">
      <c r="A160" s="39"/>
      <c r="B160" s="40"/>
      <c r="C160" s="41"/>
      <c r="D160" s="211" t="s">
        <v>117</v>
      </c>
      <c r="E160" s="41"/>
      <c r="F160" s="212" t="s">
        <v>196</v>
      </c>
      <c r="G160" s="41"/>
      <c r="H160" s="41"/>
      <c r="I160" s="213"/>
      <c r="J160" s="41"/>
      <c r="K160" s="41"/>
      <c r="L160" s="45"/>
      <c r="M160" s="214"/>
      <c r="N160" s="215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117</v>
      </c>
      <c r="AU160" s="18" t="s">
        <v>78</v>
      </c>
    </row>
    <row r="161" s="13" customFormat="1">
      <c r="A161" s="13"/>
      <c r="B161" s="216"/>
      <c r="C161" s="217"/>
      <c r="D161" s="218" t="s">
        <v>119</v>
      </c>
      <c r="E161" s="219" t="s">
        <v>19</v>
      </c>
      <c r="F161" s="220" t="s">
        <v>197</v>
      </c>
      <c r="G161" s="217"/>
      <c r="H161" s="219" t="s">
        <v>19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6" t="s">
        <v>119</v>
      </c>
      <c r="AU161" s="226" t="s">
        <v>78</v>
      </c>
      <c r="AV161" s="13" t="s">
        <v>76</v>
      </c>
      <c r="AW161" s="13" t="s">
        <v>32</v>
      </c>
      <c r="AX161" s="13" t="s">
        <v>71</v>
      </c>
      <c r="AY161" s="226" t="s">
        <v>108</v>
      </c>
    </row>
    <row r="162" s="13" customFormat="1">
      <c r="A162" s="13"/>
      <c r="B162" s="216"/>
      <c r="C162" s="217"/>
      <c r="D162" s="218" t="s">
        <v>119</v>
      </c>
      <c r="E162" s="219" t="s">
        <v>19</v>
      </c>
      <c r="F162" s="220" t="s">
        <v>120</v>
      </c>
      <c r="G162" s="217"/>
      <c r="H162" s="219" t="s">
        <v>19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6" t="s">
        <v>119</v>
      </c>
      <c r="AU162" s="226" t="s">
        <v>78</v>
      </c>
      <c r="AV162" s="13" t="s">
        <v>76</v>
      </c>
      <c r="AW162" s="13" t="s">
        <v>32</v>
      </c>
      <c r="AX162" s="13" t="s">
        <v>71</v>
      </c>
      <c r="AY162" s="226" t="s">
        <v>108</v>
      </c>
    </row>
    <row r="163" s="14" customFormat="1">
      <c r="A163" s="14"/>
      <c r="B163" s="227"/>
      <c r="C163" s="228"/>
      <c r="D163" s="218" t="s">
        <v>119</v>
      </c>
      <c r="E163" s="229" t="s">
        <v>19</v>
      </c>
      <c r="F163" s="230" t="s">
        <v>198</v>
      </c>
      <c r="G163" s="228"/>
      <c r="H163" s="231">
        <v>2.3490000000000002</v>
      </c>
      <c r="I163" s="232"/>
      <c r="J163" s="228"/>
      <c r="K163" s="228"/>
      <c r="L163" s="233"/>
      <c r="M163" s="234"/>
      <c r="N163" s="235"/>
      <c r="O163" s="235"/>
      <c r="P163" s="235"/>
      <c r="Q163" s="235"/>
      <c r="R163" s="235"/>
      <c r="S163" s="235"/>
      <c r="T163" s="23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7" t="s">
        <v>119</v>
      </c>
      <c r="AU163" s="237" t="s">
        <v>78</v>
      </c>
      <c r="AV163" s="14" t="s">
        <v>78</v>
      </c>
      <c r="AW163" s="14" t="s">
        <v>32</v>
      </c>
      <c r="AX163" s="14" t="s">
        <v>71</v>
      </c>
      <c r="AY163" s="237" t="s">
        <v>108</v>
      </c>
    </row>
    <row r="164" s="13" customFormat="1">
      <c r="A164" s="13"/>
      <c r="B164" s="216"/>
      <c r="C164" s="217"/>
      <c r="D164" s="218" t="s">
        <v>119</v>
      </c>
      <c r="E164" s="219" t="s">
        <v>19</v>
      </c>
      <c r="F164" s="220" t="s">
        <v>122</v>
      </c>
      <c r="G164" s="217"/>
      <c r="H164" s="219" t="s">
        <v>19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6" t="s">
        <v>119</v>
      </c>
      <c r="AU164" s="226" t="s">
        <v>78</v>
      </c>
      <c r="AV164" s="13" t="s">
        <v>76</v>
      </c>
      <c r="AW164" s="13" t="s">
        <v>32</v>
      </c>
      <c r="AX164" s="13" t="s">
        <v>71</v>
      </c>
      <c r="AY164" s="226" t="s">
        <v>108</v>
      </c>
    </row>
    <row r="165" s="14" customFormat="1">
      <c r="A165" s="14"/>
      <c r="B165" s="227"/>
      <c r="C165" s="228"/>
      <c r="D165" s="218" t="s">
        <v>119</v>
      </c>
      <c r="E165" s="229" t="s">
        <v>19</v>
      </c>
      <c r="F165" s="230" t="s">
        <v>199</v>
      </c>
      <c r="G165" s="228"/>
      <c r="H165" s="231">
        <v>1.944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7" t="s">
        <v>119</v>
      </c>
      <c r="AU165" s="237" t="s">
        <v>78</v>
      </c>
      <c r="AV165" s="14" t="s">
        <v>78</v>
      </c>
      <c r="AW165" s="14" t="s">
        <v>32</v>
      </c>
      <c r="AX165" s="14" t="s">
        <v>71</v>
      </c>
      <c r="AY165" s="237" t="s">
        <v>108</v>
      </c>
    </row>
    <row r="166" s="13" customFormat="1">
      <c r="A166" s="13"/>
      <c r="B166" s="216"/>
      <c r="C166" s="217"/>
      <c r="D166" s="218" t="s">
        <v>119</v>
      </c>
      <c r="E166" s="219" t="s">
        <v>19</v>
      </c>
      <c r="F166" s="220" t="s">
        <v>124</v>
      </c>
      <c r="G166" s="217"/>
      <c r="H166" s="219" t="s">
        <v>19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6" t="s">
        <v>119</v>
      </c>
      <c r="AU166" s="226" t="s">
        <v>78</v>
      </c>
      <c r="AV166" s="13" t="s">
        <v>76</v>
      </c>
      <c r="AW166" s="13" t="s">
        <v>32</v>
      </c>
      <c r="AX166" s="13" t="s">
        <v>71</v>
      </c>
      <c r="AY166" s="226" t="s">
        <v>108</v>
      </c>
    </row>
    <row r="167" s="14" customFormat="1">
      <c r="A167" s="14"/>
      <c r="B167" s="227"/>
      <c r="C167" s="228"/>
      <c r="D167" s="218" t="s">
        <v>119</v>
      </c>
      <c r="E167" s="229" t="s">
        <v>19</v>
      </c>
      <c r="F167" s="230" t="s">
        <v>200</v>
      </c>
      <c r="G167" s="228"/>
      <c r="H167" s="231">
        <v>6.9749999999999996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7" t="s">
        <v>119</v>
      </c>
      <c r="AU167" s="237" t="s">
        <v>78</v>
      </c>
      <c r="AV167" s="14" t="s">
        <v>78</v>
      </c>
      <c r="AW167" s="14" t="s">
        <v>32</v>
      </c>
      <c r="AX167" s="14" t="s">
        <v>71</v>
      </c>
      <c r="AY167" s="237" t="s">
        <v>108</v>
      </c>
    </row>
    <row r="168" s="13" customFormat="1">
      <c r="A168" s="13"/>
      <c r="B168" s="216"/>
      <c r="C168" s="217"/>
      <c r="D168" s="218" t="s">
        <v>119</v>
      </c>
      <c r="E168" s="219" t="s">
        <v>19</v>
      </c>
      <c r="F168" s="220" t="s">
        <v>129</v>
      </c>
      <c r="G168" s="217"/>
      <c r="H168" s="219" t="s">
        <v>19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6" t="s">
        <v>119</v>
      </c>
      <c r="AU168" s="226" t="s">
        <v>78</v>
      </c>
      <c r="AV168" s="13" t="s">
        <v>76</v>
      </c>
      <c r="AW168" s="13" t="s">
        <v>32</v>
      </c>
      <c r="AX168" s="13" t="s">
        <v>71</v>
      </c>
      <c r="AY168" s="226" t="s">
        <v>108</v>
      </c>
    </row>
    <row r="169" s="14" customFormat="1">
      <c r="A169" s="14"/>
      <c r="B169" s="227"/>
      <c r="C169" s="228"/>
      <c r="D169" s="218" t="s">
        <v>119</v>
      </c>
      <c r="E169" s="229" t="s">
        <v>19</v>
      </c>
      <c r="F169" s="230" t="s">
        <v>201</v>
      </c>
      <c r="G169" s="228"/>
      <c r="H169" s="231">
        <v>11.880000000000001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7" t="s">
        <v>119</v>
      </c>
      <c r="AU169" s="237" t="s">
        <v>78</v>
      </c>
      <c r="AV169" s="14" t="s">
        <v>78</v>
      </c>
      <c r="AW169" s="14" t="s">
        <v>32</v>
      </c>
      <c r="AX169" s="14" t="s">
        <v>71</v>
      </c>
      <c r="AY169" s="237" t="s">
        <v>108</v>
      </c>
    </row>
    <row r="170" s="15" customFormat="1">
      <c r="A170" s="15"/>
      <c r="B170" s="238"/>
      <c r="C170" s="239"/>
      <c r="D170" s="218" t="s">
        <v>119</v>
      </c>
      <c r="E170" s="240" t="s">
        <v>19</v>
      </c>
      <c r="F170" s="241" t="s">
        <v>131</v>
      </c>
      <c r="G170" s="239"/>
      <c r="H170" s="242">
        <v>23.148000000000003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48" t="s">
        <v>119</v>
      </c>
      <c r="AU170" s="248" t="s">
        <v>78</v>
      </c>
      <c r="AV170" s="15" t="s">
        <v>115</v>
      </c>
      <c r="AW170" s="15" t="s">
        <v>32</v>
      </c>
      <c r="AX170" s="15" t="s">
        <v>76</v>
      </c>
      <c r="AY170" s="248" t="s">
        <v>108</v>
      </c>
    </row>
    <row r="171" s="2" customFormat="1" ht="24.15" customHeight="1">
      <c r="A171" s="39"/>
      <c r="B171" s="40"/>
      <c r="C171" s="198" t="s">
        <v>202</v>
      </c>
      <c r="D171" s="198" t="s">
        <v>110</v>
      </c>
      <c r="E171" s="199" t="s">
        <v>203</v>
      </c>
      <c r="F171" s="200" t="s">
        <v>204</v>
      </c>
      <c r="G171" s="201" t="s">
        <v>139</v>
      </c>
      <c r="H171" s="202">
        <v>1076.48</v>
      </c>
      <c r="I171" s="203"/>
      <c r="J171" s="204">
        <f>ROUND(I171*H171,2)</f>
        <v>0</v>
      </c>
      <c r="K171" s="200" t="s">
        <v>114</v>
      </c>
      <c r="L171" s="45"/>
      <c r="M171" s="205" t="s">
        <v>19</v>
      </c>
      <c r="N171" s="206" t="s">
        <v>42</v>
      </c>
      <c r="O171" s="85"/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9" t="s">
        <v>115</v>
      </c>
      <c r="AT171" s="209" t="s">
        <v>110</v>
      </c>
      <c r="AU171" s="209" t="s">
        <v>78</v>
      </c>
      <c r="AY171" s="18" t="s">
        <v>108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8" t="s">
        <v>76</v>
      </c>
      <c r="BK171" s="210">
        <f>ROUND(I171*H171,2)</f>
        <v>0</v>
      </c>
      <c r="BL171" s="18" t="s">
        <v>115</v>
      </c>
      <c r="BM171" s="209" t="s">
        <v>205</v>
      </c>
    </row>
    <row r="172" s="2" customFormat="1">
      <c r="A172" s="39"/>
      <c r="B172" s="40"/>
      <c r="C172" s="41"/>
      <c r="D172" s="211" t="s">
        <v>117</v>
      </c>
      <c r="E172" s="41"/>
      <c r="F172" s="212" t="s">
        <v>206</v>
      </c>
      <c r="G172" s="41"/>
      <c r="H172" s="41"/>
      <c r="I172" s="213"/>
      <c r="J172" s="41"/>
      <c r="K172" s="41"/>
      <c r="L172" s="45"/>
      <c r="M172" s="214"/>
      <c r="N172" s="215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117</v>
      </c>
      <c r="AU172" s="18" t="s">
        <v>78</v>
      </c>
    </row>
    <row r="173" s="2" customFormat="1">
      <c r="A173" s="39"/>
      <c r="B173" s="40"/>
      <c r="C173" s="41"/>
      <c r="D173" s="218" t="s">
        <v>207</v>
      </c>
      <c r="E173" s="41"/>
      <c r="F173" s="249" t="s">
        <v>208</v>
      </c>
      <c r="G173" s="41"/>
      <c r="H173" s="41"/>
      <c r="I173" s="213"/>
      <c r="J173" s="41"/>
      <c r="K173" s="41"/>
      <c r="L173" s="45"/>
      <c r="M173" s="214"/>
      <c r="N173" s="215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207</v>
      </c>
      <c r="AU173" s="18" t="s">
        <v>78</v>
      </c>
    </row>
    <row r="174" s="13" customFormat="1">
      <c r="A174" s="13"/>
      <c r="B174" s="216"/>
      <c r="C174" s="217"/>
      <c r="D174" s="218" t="s">
        <v>119</v>
      </c>
      <c r="E174" s="219" t="s">
        <v>19</v>
      </c>
      <c r="F174" s="220" t="s">
        <v>142</v>
      </c>
      <c r="G174" s="217"/>
      <c r="H174" s="219" t="s">
        <v>19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6" t="s">
        <v>119</v>
      </c>
      <c r="AU174" s="226" t="s">
        <v>78</v>
      </c>
      <c r="AV174" s="13" t="s">
        <v>76</v>
      </c>
      <c r="AW174" s="13" t="s">
        <v>32</v>
      </c>
      <c r="AX174" s="13" t="s">
        <v>71</v>
      </c>
      <c r="AY174" s="226" t="s">
        <v>108</v>
      </c>
    </row>
    <row r="175" s="13" customFormat="1">
      <c r="A175" s="13"/>
      <c r="B175" s="216"/>
      <c r="C175" s="217"/>
      <c r="D175" s="218" t="s">
        <v>119</v>
      </c>
      <c r="E175" s="219" t="s">
        <v>19</v>
      </c>
      <c r="F175" s="220" t="s">
        <v>209</v>
      </c>
      <c r="G175" s="217"/>
      <c r="H175" s="219" t="s">
        <v>19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6" t="s">
        <v>119</v>
      </c>
      <c r="AU175" s="226" t="s">
        <v>78</v>
      </c>
      <c r="AV175" s="13" t="s">
        <v>76</v>
      </c>
      <c r="AW175" s="13" t="s">
        <v>32</v>
      </c>
      <c r="AX175" s="13" t="s">
        <v>71</v>
      </c>
      <c r="AY175" s="226" t="s">
        <v>108</v>
      </c>
    </row>
    <row r="176" s="14" customFormat="1">
      <c r="A176" s="14"/>
      <c r="B176" s="227"/>
      <c r="C176" s="228"/>
      <c r="D176" s="218" t="s">
        <v>119</v>
      </c>
      <c r="E176" s="229" t="s">
        <v>19</v>
      </c>
      <c r="F176" s="230" t="s">
        <v>143</v>
      </c>
      <c r="G176" s="228"/>
      <c r="H176" s="231">
        <v>252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7" t="s">
        <v>119</v>
      </c>
      <c r="AU176" s="237" t="s">
        <v>78</v>
      </c>
      <c r="AV176" s="14" t="s">
        <v>78</v>
      </c>
      <c r="AW176" s="14" t="s">
        <v>32</v>
      </c>
      <c r="AX176" s="14" t="s">
        <v>71</v>
      </c>
      <c r="AY176" s="237" t="s">
        <v>108</v>
      </c>
    </row>
    <row r="177" s="13" customFormat="1">
      <c r="A177" s="13"/>
      <c r="B177" s="216"/>
      <c r="C177" s="217"/>
      <c r="D177" s="218" t="s">
        <v>119</v>
      </c>
      <c r="E177" s="219" t="s">
        <v>19</v>
      </c>
      <c r="F177" s="220" t="s">
        <v>210</v>
      </c>
      <c r="G177" s="217"/>
      <c r="H177" s="219" t="s">
        <v>19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6" t="s">
        <v>119</v>
      </c>
      <c r="AU177" s="226" t="s">
        <v>78</v>
      </c>
      <c r="AV177" s="13" t="s">
        <v>76</v>
      </c>
      <c r="AW177" s="13" t="s">
        <v>32</v>
      </c>
      <c r="AX177" s="13" t="s">
        <v>71</v>
      </c>
      <c r="AY177" s="226" t="s">
        <v>108</v>
      </c>
    </row>
    <row r="178" s="14" customFormat="1">
      <c r="A178" s="14"/>
      <c r="B178" s="227"/>
      <c r="C178" s="228"/>
      <c r="D178" s="218" t="s">
        <v>119</v>
      </c>
      <c r="E178" s="229" t="s">
        <v>19</v>
      </c>
      <c r="F178" s="230" t="s">
        <v>144</v>
      </c>
      <c r="G178" s="228"/>
      <c r="H178" s="231">
        <v>176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7" t="s">
        <v>119</v>
      </c>
      <c r="AU178" s="237" t="s">
        <v>78</v>
      </c>
      <c r="AV178" s="14" t="s">
        <v>78</v>
      </c>
      <c r="AW178" s="14" t="s">
        <v>32</v>
      </c>
      <c r="AX178" s="14" t="s">
        <v>71</v>
      </c>
      <c r="AY178" s="237" t="s">
        <v>108</v>
      </c>
    </row>
    <row r="179" s="13" customFormat="1">
      <c r="A179" s="13"/>
      <c r="B179" s="216"/>
      <c r="C179" s="217"/>
      <c r="D179" s="218" t="s">
        <v>119</v>
      </c>
      <c r="E179" s="219" t="s">
        <v>19</v>
      </c>
      <c r="F179" s="220" t="s">
        <v>211</v>
      </c>
      <c r="G179" s="217"/>
      <c r="H179" s="219" t="s">
        <v>19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6" t="s">
        <v>119</v>
      </c>
      <c r="AU179" s="226" t="s">
        <v>78</v>
      </c>
      <c r="AV179" s="13" t="s">
        <v>76</v>
      </c>
      <c r="AW179" s="13" t="s">
        <v>32</v>
      </c>
      <c r="AX179" s="13" t="s">
        <v>71</v>
      </c>
      <c r="AY179" s="226" t="s">
        <v>108</v>
      </c>
    </row>
    <row r="180" s="14" customFormat="1">
      <c r="A180" s="14"/>
      <c r="B180" s="227"/>
      <c r="C180" s="228"/>
      <c r="D180" s="218" t="s">
        <v>119</v>
      </c>
      <c r="E180" s="229" t="s">
        <v>19</v>
      </c>
      <c r="F180" s="230" t="s">
        <v>145</v>
      </c>
      <c r="G180" s="228"/>
      <c r="H180" s="231">
        <v>168.47999999999999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7" t="s">
        <v>119</v>
      </c>
      <c r="AU180" s="237" t="s">
        <v>78</v>
      </c>
      <c r="AV180" s="14" t="s">
        <v>78</v>
      </c>
      <c r="AW180" s="14" t="s">
        <v>32</v>
      </c>
      <c r="AX180" s="14" t="s">
        <v>71</v>
      </c>
      <c r="AY180" s="237" t="s">
        <v>108</v>
      </c>
    </row>
    <row r="181" s="13" customFormat="1">
      <c r="A181" s="13"/>
      <c r="B181" s="216"/>
      <c r="C181" s="217"/>
      <c r="D181" s="218" t="s">
        <v>119</v>
      </c>
      <c r="E181" s="219" t="s">
        <v>19</v>
      </c>
      <c r="F181" s="220" t="s">
        <v>212</v>
      </c>
      <c r="G181" s="217"/>
      <c r="H181" s="219" t="s">
        <v>19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6" t="s">
        <v>119</v>
      </c>
      <c r="AU181" s="226" t="s">
        <v>78</v>
      </c>
      <c r="AV181" s="13" t="s">
        <v>76</v>
      </c>
      <c r="AW181" s="13" t="s">
        <v>32</v>
      </c>
      <c r="AX181" s="13" t="s">
        <v>71</v>
      </c>
      <c r="AY181" s="226" t="s">
        <v>108</v>
      </c>
    </row>
    <row r="182" s="13" customFormat="1">
      <c r="A182" s="13"/>
      <c r="B182" s="216"/>
      <c r="C182" s="217"/>
      <c r="D182" s="218" t="s">
        <v>119</v>
      </c>
      <c r="E182" s="219" t="s">
        <v>19</v>
      </c>
      <c r="F182" s="220" t="s">
        <v>129</v>
      </c>
      <c r="G182" s="217"/>
      <c r="H182" s="219" t="s">
        <v>19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6" t="s">
        <v>119</v>
      </c>
      <c r="AU182" s="226" t="s">
        <v>78</v>
      </c>
      <c r="AV182" s="13" t="s">
        <v>76</v>
      </c>
      <c r="AW182" s="13" t="s">
        <v>32</v>
      </c>
      <c r="AX182" s="13" t="s">
        <v>71</v>
      </c>
      <c r="AY182" s="226" t="s">
        <v>108</v>
      </c>
    </row>
    <row r="183" s="14" customFormat="1">
      <c r="A183" s="14"/>
      <c r="B183" s="227"/>
      <c r="C183" s="228"/>
      <c r="D183" s="218" t="s">
        <v>119</v>
      </c>
      <c r="E183" s="229" t="s">
        <v>19</v>
      </c>
      <c r="F183" s="230" t="s">
        <v>146</v>
      </c>
      <c r="G183" s="228"/>
      <c r="H183" s="231">
        <v>480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7" t="s">
        <v>119</v>
      </c>
      <c r="AU183" s="237" t="s">
        <v>78</v>
      </c>
      <c r="AV183" s="14" t="s">
        <v>78</v>
      </c>
      <c r="AW183" s="14" t="s">
        <v>32</v>
      </c>
      <c r="AX183" s="14" t="s">
        <v>71</v>
      </c>
      <c r="AY183" s="237" t="s">
        <v>108</v>
      </c>
    </row>
    <row r="184" s="15" customFormat="1">
      <c r="A184" s="15"/>
      <c r="B184" s="238"/>
      <c r="C184" s="239"/>
      <c r="D184" s="218" t="s">
        <v>119</v>
      </c>
      <c r="E184" s="240" t="s">
        <v>19</v>
      </c>
      <c r="F184" s="241" t="s">
        <v>131</v>
      </c>
      <c r="G184" s="239"/>
      <c r="H184" s="242">
        <v>1076.48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48" t="s">
        <v>119</v>
      </c>
      <c r="AU184" s="248" t="s">
        <v>78</v>
      </c>
      <c r="AV184" s="15" t="s">
        <v>115</v>
      </c>
      <c r="AW184" s="15" t="s">
        <v>32</v>
      </c>
      <c r="AX184" s="15" t="s">
        <v>76</v>
      </c>
      <c r="AY184" s="248" t="s">
        <v>108</v>
      </c>
    </row>
    <row r="185" s="2" customFormat="1" ht="24.15" customHeight="1">
      <c r="A185" s="39"/>
      <c r="B185" s="40"/>
      <c r="C185" s="198" t="s">
        <v>213</v>
      </c>
      <c r="D185" s="198" t="s">
        <v>110</v>
      </c>
      <c r="E185" s="199" t="s">
        <v>214</v>
      </c>
      <c r="F185" s="200" t="s">
        <v>215</v>
      </c>
      <c r="G185" s="201" t="s">
        <v>139</v>
      </c>
      <c r="H185" s="202">
        <v>1076.48</v>
      </c>
      <c r="I185" s="203"/>
      <c r="J185" s="204">
        <f>ROUND(I185*H185,2)</f>
        <v>0</v>
      </c>
      <c r="K185" s="200" t="s">
        <v>114</v>
      </c>
      <c r="L185" s="45"/>
      <c r="M185" s="205" t="s">
        <v>19</v>
      </c>
      <c r="N185" s="206" t="s">
        <v>42</v>
      </c>
      <c r="O185" s="85"/>
      <c r="P185" s="207">
        <f>O185*H185</f>
        <v>0</v>
      </c>
      <c r="Q185" s="207">
        <v>0</v>
      </c>
      <c r="R185" s="207">
        <f>Q185*H185</f>
        <v>0</v>
      </c>
      <c r="S185" s="207">
        <v>0</v>
      </c>
      <c r="T185" s="20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09" t="s">
        <v>115</v>
      </c>
      <c r="AT185" s="209" t="s">
        <v>110</v>
      </c>
      <c r="AU185" s="209" t="s">
        <v>78</v>
      </c>
      <c r="AY185" s="18" t="s">
        <v>108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8" t="s">
        <v>76</v>
      </c>
      <c r="BK185" s="210">
        <f>ROUND(I185*H185,2)</f>
        <v>0</v>
      </c>
      <c r="BL185" s="18" t="s">
        <v>115</v>
      </c>
      <c r="BM185" s="209" t="s">
        <v>216</v>
      </c>
    </row>
    <row r="186" s="2" customFormat="1">
      <c r="A186" s="39"/>
      <c r="B186" s="40"/>
      <c r="C186" s="41"/>
      <c r="D186" s="211" t="s">
        <v>117</v>
      </c>
      <c r="E186" s="41"/>
      <c r="F186" s="212" t="s">
        <v>217</v>
      </c>
      <c r="G186" s="41"/>
      <c r="H186" s="41"/>
      <c r="I186" s="213"/>
      <c r="J186" s="41"/>
      <c r="K186" s="41"/>
      <c r="L186" s="45"/>
      <c r="M186" s="214"/>
      <c r="N186" s="215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117</v>
      </c>
      <c r="AU186" s="18" t="s">
        <v>78</v>
      </c>
    </row>
    <row r="187" s="2" customFormat="1" ht="16.5" customHeight="1">
      <c r="A187" s="39"/>
      <c r="B187" s="40"/>
      <c r="C187" s="250" t="s">
        <v>218</v>
      </c>
      <c r="D187" s="250" t="s">
        <v>219</v>
      </c>
      <c r="E187" s="251" t="s">
        <v>220</v>
      </c>
      <c r="F187" s="252" t="s">
        <v>221</v>
      </c>
      <c r="G187" s="253" t="s">
        <v>222</v>
      </c>
      <c r="H187" s="254">
        <v>21.530000000000001</v>
      </c>
      <c r="I187" s="255"/>
      <c r="J187" s="256">
        <f>ROUND(I187*H187,2)</f>
        <v>0</v>
      </c>
      <c r="K187" s="252" t="s">
        <v>114</v>
      </c>
      <c r="L187" s="257"/>
      <c r="M187" s="258" t="s">
        <v>19</v>
      </c>
      <c r="N187" s="259" t="s">
        <v>42</v>
      </c>
      <c r="O187" s="85"/>
      <c r="P187" s="207">
        <f>O187*H187</f>
        <v>0</v>
      </c>
      <c r="Q187" s="207">
        <v>0.001</v>
      </c>
      <c r="R187" s="207">
        <f>Q187*H187</f>
        <v>0.021530000000000001</v>
      </c>
      <c r="S187" s="207">
        <v>0</v>
      </c>
      <c r="T187" s="20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09" t="s">
        <v>180</v>
      </c>
      <c r="AT187" s="209" t="s">
        <v>219</v>
      </c>
      <c r="AU187" s="209" t="s">
        <v>78</v>
      </c>
      <c r="AY187" s="18" t="s">
        <v>108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8" t="s">
        <v>76</v>
      </c>
      <c r="BK187" s="210">
        <f>ROUND(I187*H187,2)</f>
        <v>0</v>
      </c>
      <c r="BL187" s="18" t="s">
        <v>115</v>
      </c>
      <c r="BM187" s="209" t="s">
        <v>223</v>
      </c>
    </row>
    <row r="188" s="14" customFormat="1">
      <c r="A188" s="14"/>
      <c r="B188" s="227"/>
      <c r="C188" s="228"/>
      <c r="D188" s="218" t="s">
        <v>119</v>
      </c>
      <c r="E188" s="228"/>
      <c r="F188" s="230" t="s">
        <v>224</v>
      </c>
      <c r="G188" s="228"/>
      <c r="H188" s="231">
        <v>21.530000000000001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7" t="s">
        <v>119</v>
      </c>
      <c r="AU188" s="237" t="s">
        <v>78</v>
      </c>
      <c r="AV188" s="14" t="s">
        <v>78</v>
      </c>
      <c r="AW188" s="14" t="s">
        <v>4</v>
      </c>
      <c r="AX188" s="14" t="s">
        <v>76</v>
      </c>
      <c r="AY188" s="237" t="s">
        <v>108</v>
      </c>
    </row>
    <row r="189" s="2" customFormat="1" ht="21.75" customHeight="1">
      <c r="A189" s="39"/>
      <c r="B189" s="40"/>
      <c r="C189" s="198" t="s">
        <v>225</v>
      </c>
      <c r="D189" s="198" t="s">
        <v>110</v>
      </c>
      <c r="E189" s="199" t="s">
        <v>226</v>
      </c>
      <c r="F189" s="200" t="s">
        <v>227</v>
      </c>
      <c r="G189" s="201" t="s">
        <v>139</v>
      </c>
      <c r="H189" s="202">
        <v>1076.48</v>
      </c>
      <c r="I189" s="203"/>
      <c r="J189" s="204">
        <f>ROUND(I189*H189,2)</f>
        <v>0</v>
      </c>
      <c r="K189" s="200" t="s">
        <v>114</v>
      </c>
      <c r="L189" s="45"/>
      <c r="M189" s="205" t="s">
        <v>19</v>
      </c>
      <c r="N189" s="206" t="s">
        <v>42</v>
      </c>
      <c r="O189" s="85"/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09" t="s">
        <v>115</v>
      </c>
      <c r="AT189" s="209" t="s">
        <v>110</v>
      </c>
      <c r="AU189" s="209" t="s">
        <v>78</v>
      </c>
      <c r="AY189" s="18" t="s">
        <v>108</v>
      </c>
      <c r="BE189" s="210">
        <f>IF(N189="základní",J189,0)</f>
        <v>0</v>
      </c>
      <c r="BF189" s="210">
        <f>IF(N189="snížená",J189,0)</f>
        <v>0</v>
      </c>
      <c r="BG189" s="210">
        <f>IF(N189="zákl. přenesená",J189,0)</f>
        <v>0</v>
      </c>
      <c r="BH189" s="210">
        <f>IF(N189="sníž. přenesená",J189,0)</f>
        <v>0</v>
      </c>
      <c r="BI189" s="210">
        <f>IF(N189="nulová",J189,0)</f>
        <v>0</v>
      </c>
      <c r="BJ189" s="18" t="s">
        <v>76</v>
      </c>
      <c r="BK189" s="210">
        <f>ROUND(I189*H189,2)</f>
        <v>0</v>
      </c>
      <c r="BL189" s="18" t="s">
        <v>115</v>
      </c>
      <c r="BM189" s="209" t="s">
        <v>228</v>
      </c>
    </row>
    <row r="190" s="2" customFormat="1">
      <c r="A190" s="39"/>
      <c r="B190" s="40"/>
      <c r="C190" s="41"/>
      <c r="D190" s="211" t="s">
        <v>117</v>
      </c>
      <c r="E190" s="41"/>
      <c r="F190" s="212" t="s">
        <v>229</v>
      </c>
      <c r="G190" s="41"/>
      <c r="H190" s="41"/>
      <c r="I190" s="213"/>
      <c r="J190" s="41"/>
      <c r="K190" s="41"/>
      <c r="L190" s="45"/>
      <c r="M190" s="214"/>
      <c r="N190" s="215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117</v>
      </c>
      <c r="AU190" s="18" t="s">
        <v>78</v>
      </c>
    </row>
    <row r="191" s="13" customFormat="1">
      <c r="A191" s="13"/>
      <c r="B191" s="216"/>
      <c r="C191" s="217"/>
      <c r="D191" s="218" t="s">
        <v>119</v>
      </c>
      <c r="E191" s="219" t="s">
        <v>19</v>
      </c>
      <c r="F191" s="220" t="s">
        <v>120</v>
      </c>
      <c r="G191" s="217"/>
      <c r="H191" s="219" t="s">
        <v>19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6" t="s">
        <v>119</v>
      </c>
      <c r="AU191" s="226" t="s">
        <v>78</v>
      </c>
      <c r="AV191" s="13" t="s">
        <v>76</v>
      </c>
      <c r="AW191" s="13" t="s">
        <v>32</v>
      </c>
      <c r="AX191" s="13" t="s">
        <v>71</v>
      </c>
      <c r="AY191" s="226" t="s">
        <v>108</v>
      </c>
    </row>
    <row r="192" s="14" customFormat="1">
      <c r="A192" s="14"/>
      <c r="B192" s="227"/>
      <c r="C192" s="228"/>
      <c r="D192" s="218" t="s">
        <v>119</v>
      </c>
      <c r="E192" s="229" t="s">
        <v>19</v>
      </c>
      <c r="F192" s="230" t="s">
        <v>143</v>
      </c>
      <c r="G192" s="228"/>
      <c r="H192" s="231">
        <v>252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7" t="s">
        <v>119</v>
      </c>
      <c r="AU192" s="237" t="s">
        <v>78</v>
      </c>
      <c r="AV192" s="14" t="s">
        <v>78</v>
      </c>
      <c r="AW192" s="14" t="s">
        <v>32</v>
      </c>
      <c r="AX192" s="14" t="s">
        <v>71</v>
      </c>
      <c r="AY192" s="237" t="s">
        <v>108</v>
      </c>
    </row>
    <row r="193" s="13" customFormat="1">
      <c r="A193" s="13"/>
      <c r="B193" s="216"/>
      <c r="C193" s="217"/>
      <c r="D193" s="218" t="s">
        <v>119</v>
      </c>
      <c r="E193" s="219" t="s">
        <v>19</v>
      </c>
      <c r="F193" s="220" t="s">
        <v>122</v>
      </c>
      <c r="G193" s="217"/>
      <c r="H193" s="219" t="s">
        <v>19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26" t="s">
        <v>119</v>
      </c>
      <c r="AU193" s="226" t="s">
        <v>78</v>
      </c>
      <c r="AV193" s="13" t="s">
        <v>76</v>
      </c>
      <c r="AW193" s="13" t="s">
        <v>32</v>
      </c>
      <c r="AX193" s="13" t="s">
        <v>71</v>
      </c>
      <c r="AY193" s="226" t="s">
        <v>108</v>
      </c>
    </row>
    <row r="194" s="14" customFormat="1">
      <c r="A194" s="14"/>
      <c r="B194" s="227"/>
      <c r="C194" s="228"/>
      <c r="D194" s="218" t="s">
        <v>119</v>
      </c>
      <c r="E194" s="229" t="s">
        <v>19</v>
      </c>
      <c r="F194" s="230" t="s">
        <v>144</v>
      </c>
      <c r="G194" s="228"/>
      <c r="H194" s="231">
        <v>176</v>
      </c>
      <c r="I194" s="232"/>
      <c r="J194" s="228"/>
      <c r="K194" s="228"/>
      <c r="L194" s="233"/>
      <c r="M194" s="234"/>
      <c r="N194" s="235"/>
      <c r="O194" s="235"/>
      <c r="P194" s="235"/>
      <c r="Q194" s="235"/>
      <c r="R194" s="235"/>
      <c r="S194" s="235"/>
      <c r="T194" s="23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37" t="s">
        <v>119</v>
      </c>
      <c r="AU194" s="237" t="s">
        <v>78</v>
      </c>
      <c r="AV194" s="14" t="s">
        <v>78</v>
      </c>
      <c r="AW194" s="14" t="s">
        <v>32</v>
      </c>
      <c r="AX194" s="14" t="s">
        <v>71</v>
      </c>
      <c r="AY194" s="237" t="s">
        <v>108</v>
      </c>
    </row>
    <row r="195" s="13" customFormat="1">
      <c r="A195" s="13"/>
      <c r="B195" s="216"/>
      <c r="C195" s="217"/>
      <c r="D195" s="218" t="s">
        <v>119</v>
      </c>
      <c r="E195" s="219" t="s">
        <v>19</v>
      </c>
      <c r="F195" s="220" t="s">
        <v>124</v>
      </c>
      <c r="G195" s="217"/>
      <c r="H195" s="219" t="s">
        <v>19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6" t="s">
        <v>119</v>
      </c>
      <c r="AU195" s="226" t="s">
        <v>78</v>
      </c>
      <c r="AV195" s="13" t="s">
        <v>76</v>
      </c>
      <c r="AW195" s="13" t="s">
        <v>32</v>
      </c>
      <c r="AX195" s="13" t="s">
        <v>71</v>
      </c>
      <c r="AY195" s="226" t="s">
        <v>108</v>
      </c>
    </row>
    <row r="196" s="14" customFormat="1">
      <c r="A196" s="14"/>
      <c r="B196" s="227"/>
      <c r="C196" s="228"/>
      <c r="D196" s="218" t="s">
        <v>119</v>
      </c>
      <c r="E196" s="229" t="s">
        <v>19</v>
      </c>
      <c r="F196" s="230" t="s">
        <v>145</v>
      </c>
      <c r="G196" s="228"/>
      <c r="H196" s="231">
        <v>168.47999999999999</v>
      </c>
      <c r="I196" s="232"/>
      <c r="J196" s="228"/>
      <c r="K196" s="228"/>
      <c r="L196" s="233"/>
      <c r="M196" s="234"/>
      <c r="N196" s="235"/>
      <c r="O196" s="235"/>
      <c r="P196" s="235"/>
      <c r="Q196" s="235"/>
      <c r="R196" s="235"/>
      <c r="S196" s="235"/>
      <c r="T196" s="23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7" t="s">
        <v>119</v>
      </c>
      <c r="AU196" s="237" t="s">
        <v>78</v>
      </c>
      <c r="AV196" s="14" t="s">
        <v>78</v>
      </c>
      <c r="AW196" s="14" t="s">
        <v>32</v>
      </c>
      <c r="AX196" s="14" t="s">
        <v>71</v>
      </c>
      <c r="AY196" s="237" t="s">
        <v>108</v>
      </c>
    </row>
    <row r="197" s="13" customFormat="1">
      <c r="A197" s="13"/>
      <c r="B197" s="216"/>
      <c r="C197" s="217"/>
      <c r="D197" s="218" t="s">
        <v>119</v>
      </c>
      <c r="E197" s="219" t="s">
        <v>19</v>
      </c>
      <c r="F197" s="220" t="s">
        <v>129</v>
      </c>
      <c r="G197" s="217"/>
      <c r="H197" s="219" t="s">
        <v>19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6" t="s">
        <v>119</v>
      </c>
      <c r="AU197" s="226" t="s">
        <v>78</v>
      </c>
      <c r="AV197" s="13" t="s">
        <v>76</v>
      </c>
      <c r="AW197" s="13" t="s">
        <v>32</v>
      </c>
      <c r="AX197" s="13" t="s">
        <v>71</v>
      </c>
      <c r="AY197" s="226" t="s">
        <v>108</v>
      </c>
    </row>
    <row r="198" s="14" customFormat="1">
      <c r="A198" s="14"/>
      <c r="B198" s="227"/>
      <c r="C198" s="228"/>
      <c r="D198" s="218" t="s">
        <v>119</v>
      </c>
      <c r="E198" s="229" t="s">
        <v>19</v>
      </c>
      <c r="F198" s="230" t="s">
        <v>146</v>
      </c>
      <c r="G198" s="228"/>
      <c r="H198" s="231">
        <v>480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37" t="s">
        <v>119</v>
      </c>
      <c r="AU198" s="237" t="s">
        <v>78</v>
      </c>
      <c r="AV198" s="14" t="s">
        <v>78</v>
      </c>
      <c r="AW198" s="14" t="s">
        <v>32</v>
      </c>
      <c r="AX198" s="14" t="s">
        <v>71</v>
      </c>
      <c r="AY198" s="237" t="s">
        <v>108</v>
      </c>
    </row>
    <row r="199" s="15" customFormat="1">
      <c r="A199" s="15"/>
      <c r="B199" s="238"/>
      <c r="C199" s="239"/>
      <c r="D199" s="218" t="s">
        <v>119</v>
      </c>
      <c r="E199" s="240" t="s">
        <v>19</v>
      </c>
      <c r="F199" s="241" t="s">
        <v>131</v>
      </c>
      <c r="G199" s="239"/>
      <c r="H199" s="242">
        <v>1076.48</v>
      </c>
      <c r="I199" s="243"/>
      <c r="J199" s="239"/>
      <c r="K199" s="239"/>
      <c r="L199" s="244"/>
      <c r="M199" s="245"/>
      <c r="N199" s="246"/>
      <c r="O199" s="246"/>
      <c r="P199" s="246"/>
      <c r="Q199" s="246"/>
      <c r="R199" s="246"/>
      <c r="S199" s="246"/>
      <c r="T199" s="24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48" t="s">
        <v>119</v>
      </c>
      <c r="AU199" s="248" t="s">
        <v>78</v>
      </c>
      <c r="AV199" s="15" t="s">
        <v>115</v>
      </c>
      <c r="AW199" s="15" t="s">
        <v>32</v>
      </c>
      <c r="AX199" s="15" t="s">
        <v>76</v>
      </c>
      <c r="AY199" s="248" t="s">
        <v>108</v>
      </c>
    </row>
    <row r="200" s="12" customFormat="1" ht="22.8" customHeight="1">
      <c r="A200" s="12"/>
      <c r="B200" s="182"/>
      <c r="C200" s="183"/>
      <c r="D200" s="184" t="s">
        <v>70</v>
      </c>
      <c r="E200" s="196" t="s">
        <v>78</v>
      </c>
      <c r="F200" s="196" t="s">
        <v>230</v>
      </c>
      <c r="G200" s="183"/>
      <c r="H200" s="183"/>
      <c r="I200" s="186"/>
      <c r="J200" s="197">
        <f>BK200</f>
        <v>0</v>
      </c>
      <c r="K200" s="183"/>
      <c r="L200" s="188"/>
      <c r="M200" s="189"/>
      <c r="N200" s="190"/>
      <c r="O200" s="190"/>
      <c r="P200" s="191">
        <f>SUM(P201:P236)</f>
        <v>0</v>
      </c>
      <c r="Q200" s="190"/>
      <c r="R200" s="191">
        <f>SUM(R201:R236)</f>
        <v>46.941862629999989</v>
      </c>
      <c r="S200" s="190"/>
      <c r="T200" s="192">
        <f>SUM(T201:T236)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93" t="s">
        <v>76</v>
      </c>
      <c r="AT200" s="194" t="s">
        <v>70</v>
      </c>
      <c r="AU200" s="194" t="s">
        <v>76</v>
      </c>
      <c r="AY200" s="193" t="s">
        <v>108</v>
      </c>
      <c r="BK200" s="195">
        <f>SUM(BK201:BK236)</f>
        <v>0</v>
      </c>
    </row>
    <row r="201" s="2" customFormat="1" ht="16.5" customHeight="1">
      <c r="A201" s="39"/>
      <c r="B201" s="40"/>
      <c r="C201" s="198" t="s">
        <v>8</v>
      </c>
      <c r="D201" s="198" t="s">
        <v>110</v>
      </c>
      <c r="E201" s="199" t="s">
        <v>231</v>
      </c>
      <c r="F201" s="200" t="s">
        <v>232</v>
      </c>
      <c r="G201" s="201" t="s">
        <v>149</v>
      </c>
      <c r="H201" s="202">
        <v>1.5540000000000001</v>
      </c>
      <c r="I201" s="203"/>
      <c r="J201" s="204">
        <f>ROUND(I201*H201,2)</f>
        <v>0</v>
      </c>
      <c r="K201" s="200" t="s">
        <v>114</v>
      </c>
      <c r="L201" s="45"/>
      <c r="M201" s="205" t="s">
        <v>19</v>
      </c>
      <c r="N201" s="206" t="s">
        <v>42</v>
      </c>
      <c r="O201" s="85"/>
      <c r="P201" s="207">
        <f>O201*H201</f>
        <v>0</v>
      </c>
      <c r="Q201" s="207">
        <v>2.5018699999999998</v>
      </c>
      <c r="R201" s="207">
        <f>Q201*H201</f>
        <v>3.8879059799999998</v>
      </c>
      <c r="S201" s="207">
        <v>0</v>
      </c>
      <c r="T201" s="20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09" t="s">
        <v>115</v>
      </c>
      <c r="AT201" s="209" t="s">
        <v>110</v>
      </c>
      <c r="AU201" s="209" t="s">
        <v>78</v>
      </c>
      <c r="AY201" s="18" t="s">
        <v>108</v>
      </c>
      <c r="BE201" s="210">
        <f>IF(N201="základní",J201,0)</f>
        <v>0</v>
      </c>
      <c r="BF201" s="210">
        <f>IF(N201="snížená",J201,0)</f>
        <v>0</v>
      </c>
      <c r="BG201" s="210">
        <f>IF(N201="zákl. přenesená",J201,0)</f>
        <v>0</v>
      </c>
      <c r="BH201" s="210">
        <f>IF(N201="sníž. přenesená",J201,0)</f>
        <v>0</v>
      </c>
      <c r="BI201" s="210">
        <f>IF(N201="nulová",J201,0)</f>
        <v>0</v>
      </c>
      <c r="BJ201" s="18" t="s">
        <v>76</v>
      </c>
      <c r="BK201" s="210">
        <f>ROUND(I201*H201,2)</f>
        <v>0</v>
      </c>
      <c r="BL201" s="18" t="s">
        <v>115</v>
      </c>
      <c r="BM201" s="209" t="s">
        <v>233</v>
      </c>
    </row>
    <row r="202" s="2" customFormat="1">
      <c r="A202" s="39"/>
      <c r="B202" s="40"/>
      <c r="C202" s="41"/>
      <c r="D202" s="211" t="s">
        <v>117</v>
      </c>
      <c r="E202" s="41"/>
      <c r="F202" s="212" t="s">
        <v>234</v>
      </c>
      <c r="G202" s="41"/>
      <c r="H202" s="41"/>
      <c r="I202" s="213"/>
      <c r="J202" s="41"/>
      <c r="K202" s="41"/>
      <c r="L202" s="45"/>
      <c r="M202" s="214"/>
      <c r="N202" s="215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117</v>
      </c>
      <c r="AU202" s="18" t="s">
        <v>78</v>
      </c>
    </row>
    <row r="203" s="13" customFormat="1">
      <c r="A203" s="13"/>
      <c r="B203" s="216"/>
      <c r="C203" s="217"/>
      <c r="D203" s="218" t="s">
        <v>119</v>
      </c>
      <c r="E203" s="219" t="s">
        <v>19</v>
      </c>
      <c r="F203" s="220" t="s">
        <v>124</v>
      </c>
      <c r="G203" s="217"/>
      <c r="H203" s="219" t="s">
        <v>19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6" t="s">
        <v>119</v>
      </c>
      <c r="AU203" s="226" t="s">
        <v>78</v>
      </c>
      <c r="AV203" s="13" t="s">
        <v>76</v>
      </c>
      <c r="AW203" s="13" t="s">
        <v>32</v>
      </c>
      <c r="AX203" s="13" t="s">
        <v>71</v>
      </c>
      <c r="AY203" s="226" t="s">
        <v>108</v>
      </c>
    </row>
    <row r="204" s="14" customFormat="1">
      <c r="A204" s="14"/>
      <c r="B204" s="227"/>
      <c r="C204" s="228"/>
      <c r="D204" s="218" t="s">
        <v>119</v>
      </c>
      <c r="E204" s="229" t="s">
        <v>19</v>
      </c>
      <c r="F204" s="230" t="s">
        <v>164</v>
      </c>
      <c r="G204" s="228"/>
      <c r="H204" s="231">
        <v>1.5540000000000001</v>
      </c>
      <c r="I204" s="232"/>
      <c r="J204" s="228"/>
      <c r="K204" s="228"/>
      <c r="L204" s="233"/>
      <c r="M204" s="234"/>
      <c r="N204" s="235"/>
      <c r="O204" s="235"/>
      <c r="P204" s="235"/>
      <c r="Q204" s="235"/>
      <c r="R204" s="235"/>
      <c r="S204" s="235"/>
      <c r="T204" s="23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37" t="s">
        <v>119</v>
      </c>
      <c r="AU204" s="237" t="s">
        <v>78</v>
      </c>
      <c r="AV204" s="14" t="s">
        <v>78</v>
      </c>
      <c r="AW204" s="14" t="s">
        <v>32</v>
      </c>
      <c r="AX204" s="14" t="s">
        <v>76</v>
      </c>
      <c r="AY204" s="237" t="s">
        <v>108</v>
      </c>
    </row>
    <row r="205" s="2" customFormat="1" ht="16.5" customHeight="1">
      <c r="A205" s="39"/>
      <c r="B205" s="40"/>
      <c r="C205" s="198" t="s">
        <v>235</v>
      </c>
      <c r="D205" s="198" t="s">
        <v>110</v>
      </c>
      <c r="E205" s="199" t="s">
        <v>236</v>
      </c>
      <c r="F205" s="200" t="s">
        <v>237</v>
      </c>
      <c r="G205" s="201" t="s">
        <v>139</v>
      </c>
      <c r="H205" s="202">
        <v>9.6199999999999992</v>
      </c>
      <c r="I205" s="203"/>
      <c r="J205" s="204">
        <f>ROUND(I205*H205,2)</f>
        <v>0</v>
      </c>
      <c r="K205" s="200" t="s">
        <v>114</v>
      </c>
      <c r="L205" s="45"/>
      <c r="M205" s="205" t="s">
        <v>19</v>
      </c>
      <c r="N205" s="206" t="s">
        <v>42</v>
      </c>
      <c r="O205" s="85"/>
      <c r="P205" s="207">
        <f>O205*H205</f>
        <v>0</v>
      </c>
      <c r="Q205" s="207">
        <v>0.00247</v>
      </c>
      <c r="R205" s="207">
        <f>Q205*H205</f>
        <v>0.023761399999999998</v>
      </c>
      <c r="S205" s="207">
        <v>0</v>
      </c>
      <c r="T205" s="20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09" t="s">
        <v>115</v>
      </c>
      <c r="AT205" s="209" t="s">
        <v>110</v>
      </c>
      <c r="AU205" s="209" t="s">
        <v>78</v>
      </c>
      <c r="AY205" s="18" t="s">
        <v>108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8" t="s">
        <v>76</v>
      </c>
      <c r="BK205" s="210">
        <f>ROUND(I205*H205,2)</f>
        <v>0</v>
      </c>
      <c r="BL205" s="18" t="s">
        <v>115</v>
      </c>
      <c r="BM205" s="209" t="s">
        <v>238</v>
      </c>
    </row>
    <row r="206" s="2" customFormat="1">
      <c r="A206" s="39"/>
      <c r="B206" s="40"/>
      <c r="C206" s="41"/>
      <c r="D206" s="211" t="s">
        <v>117</v>
      </c>
      <c r="E206" s="41"/>
      <c r="F206" s="212" t="s">
        <v>239</v>
      </c>
      <c r="G206" s="41"/>
      <c r="H206" s="41"/>
      <c r="I206" s="213"/>
      <c r="J206" s="41"/>
      <c r="K206" s="41"/>
      <c r="L206" s="45"/>
      <c r="M206" s="214"/>
      <c r="N206" s="215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117</v>
      </c>
      <c r="AU206" s="18" t="s">
        <v>78</v>
      </c>
    </row>
    <row r="207" s="13" customFormat="1">
      <c r="A207" s="13"/>
      <c r="B207" s="216"/>
      <c r="C207" s="217"/>
      <c r="D207" s="218" t="s">
        <v>119</v>
      </c>
      <c r="E207" s="219" t="s">
        <v>19</v>
      </c>
      <c r="F207" s="220" t="s">
        <v>120</v>
      </c>
      <c r="G207" s="217"/>
      <c r="H207" s="219" t="s">
        <v>19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26" t="s">
        <v>119</v>
      </c>
      <c r="AU207" s="226" t="s">
        <v>78</v>
      </c>
      <c r="AV207" s="13" t="s">
        <v>76</v>
      </c>
      <c r="AW207" s="13" t="s">
        <v>32</v>
      </c>
      <c r="AX207" s="13" t="s">
        <v>71</v>
      </c>
      <c r="AY207" s="226" t="s">
        <v>108</v>
      </c>
    </row>
    <row r="208" s="14" customFormat="1">
      <c r="A208" s="14"/>
      <c r="B208" s="227"/>
      <c r="C208" s="228"/>
      <c r="D208" s="218" t="s">
        <v>119</v>
      </c>
      <c r="E208" s="229" t="s">
        <v>19</v>
      </c>
      <c r="F208" s="230" t="s">
        <v>240</v>
      </c>
      <c r="G208" s="228"/>
      <c r="H208" s="231">
        <v>2.7999999999999998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37" t="s">
        <v>119</v>
      </c>
      <c r="AU208" s="237" t="s">
        <v>78</v>
      </c>
      <c r="AV208" s="14" t="s">
        <v>78</v>
      </c>
      <c r="AW208" s="14" t="s">
        <v>32</v>
      </c>
      <c r="AX208" s="14" t="s">
        <v>71</v>
      </c>
      <c r="AY208" s="237" t="s">
        <v>108</v>
      </c>
    </row>
    <row r="209" s="13" customFormat="1">
      <c r="A209" s="13"/>
      <c r="B209" s="216"/>
      <c r="C209" s="217"/>
      <c r="D209" s="218" t="s">
        <v>119</v>
      </c>
      <c r="E209" s="219" t="s">
        <v>19</v>
      </c>
      <c r="F209" s="220" t="s">
        <v>122</v>
      </c>
      <c r="G209" s="217"/>
      <c r="H209" s="219" t="s">
        <v>19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6" t="s">
        <v>119</v>
      </c>
      <c r="AU209" s="226" t="s">
        <v>78</v>
      </c>
      <c r="AV209" s="13" t="s">
        <v>76</v>
      </c>
      <c r="AW209" s="13" t="s">
        <v>32</v>
      </c>
      <c r="AX209" s="13" t="s">
        <v>71</v>
      </c>
      <c r="AY209" s="226" t="s">
        <v>108</v>
      </c>
    </row>
    <row r="210" s="14" customFormat="1">
      <c r="A210" s="14"/>
      <c r="B210" s="227"/>
      <c r="C210" s="228"/>
      <c r="D210" s="218" t="s">
        <v>119</v>
      </c>
      <c r="E210" s="229" t="s">
        <v>19</v>
      </c>
      <c r="F210" s="230" t="s">
        <v>241</v>
      </c>
      <c r="G210" s="228"/>
      <c r="H210" s="231">
        <v>2.2999999999999998</v>
      </c>
      <c r="I210" s="232"/>
      <c r="J210" s="228"/>
      <c r="K210" s="228"/>
      <c r="L210" s="233"/>
      <c r="M210" s="234"/>
      <c r="N210" s="235"/>
      <c r="O210" s="235"/>
      <c r="P210" s="235"/>
      <c r="Q210" s="235"/>
      <c r="R210" s="235"/>
      <c r="S210" s="235"/>
      <c r="T210" s="23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7" t="s">
        <v>119</v>
      </c>
      <c r="AU210" s="237" t="s">
        <v>78</v>
      </c>
      <c r="AV210" s="14" t="s">
        <v>78</v>
      </c>
      <c r="AW210" s="14" t="s">
        <v>32</v>
      </c>
      <c r="AX210" s="14" t="s">
        <v>71</v>
      </c>
      <c r="AY210" s="237" t="s">
        <v>108</v>
      </c>
    </row>
    <row r="211" s="13" customFormat="1">
      <c r="A211" s="13"/>
      <c r="B211" s="216"/>
      <c r="C211" s="217"/>
      <c r="D211" s="218" t="s">
        <v>119</v>
      </c>
      <c r="E211" s="219" t="s">
        <v>19</v>
      </c>
      <c r="F211" s="220" t="s">
        <v>124</v>
      </c>
      <c r="G211" s="217"/>
      <c r="H211" s="219" t="s">
        <v>19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6" t="s">
        <v>119</v>
      </c>
      <c r="AU211" s="226" t="s">
        <v>78</v>
      </c>
      <c r="AV211" s="13" t="s">
        <v>76</v>
      </c>
      <c r="AW211" s="13" t="s">
        <v>32</v>
      </c>
      <c r="AX211" s="13" t="s">
        <v>71</v>
      </c>
      <c r="AY211" s="226" t="s">
        <v>108</v>
      </c>
    </row>
    <row r="212" s="14" customFormat="1">
      <c r="A212" s="14"/>
      <c r="B212" s="227"/>
      <c r="C212" s="228"/>
      <c r="D212" s="218" t="s">
        <v>119</v>
      </c>
      <c r="E212" s="229" t="s">
        <v>19</v>
      </c>
      <c r="F212" s="230" t="s">
        <v>242</v>
      </c>
      <c r="G212" s="228"/>
      <c r="H212" s="231">
        <v>4.5199999999999996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7" t="s">
        <v>119</v>
      </c>
      <c r="AU212" s="237" t="s">
        <v>78</v>
      </c>
      <c r="AV212" s="14" t="s">
        <v>78</v>
      </c>
      <c r="AW212" s="14" t="s">
        <v>32</v>
      </c>
      <c r="AX212" s="14" t="s">
        <v>71</v>
      </c>
      <c r="AY212" s="237" t="s">
        <v>108</v>
      </c>
    </row>
    <row r="213" s="15" customFormat="1">
      <c r="A213" s="15"/>
      <c r="B213" s="238"/>
      <c r="C213" s="239"/>
      <c r="D213" s="218" t="s">
        <v>119</v>
      </c>
      <c r="E213" s="240" t="s">
        <v>19</v>
      </c>
      <c r="F213" s="241" t="s">
        <v>131</v>
      </c>
      <c r="G213" s="239"/>
      <c r="H213" s="242">
        <v>9.6199999999999992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48" t="s">
        <v>119</v>
      </c>
      <c r="AU213" s="248" t="s">
        <v>78</v>
      </c>
      <c r="AV213" s="15" t="s">
        <v>115</v>
      </c>
      <c r="AW213" s="15" t="s">
        <v>32</v>
      </c>
      <c r="AX213" s="15" t="s">
        <v>76</v>
      </c>
      <c r="AY213" s="248" t="s">
        <v>108</v>
      </c>
    </row>
    <row r="214" s="2" customFormat="1" ht="16.5" customHeight="1">
      <c r="A214" s="39"/>
      <c r="B214" s="40"/>
      <c r="C214" s="198" t="s">
        <v>243</v>
      </c>
      <c r="D214" s="198" t="s">
        <v>110</v>
      </c>
      <c r="E214" s="199" t="s">
        <v>244</v>
      </c>
      <c r="F214" s="200" t="s">
        <v>245</v>
      </c>
      <c r="G214" s="201" t="s">
        <v>139</v>
      </c>
      <c r="H214" s="202">
        <v>9.6199999999999992</v>
      </c>
      <c r="I214" s="203"/>
      <c r="J214" s="204">
        <f>ROUND(I214*H214,2)</f>
        <v>0</v>
      </c>
      <c r="K214" s="200" t="s">
        <v>114</v>
      </c>
      <c r="L214" s="45"/>
      <c r="M214" s="205" t="s">
        <v>19</v>
      </c>
      <c r="N214" s="206" t="s">
        <v>42</v>
      </c>
      <c r="O214" s="85"/>
      <c r="P214" s="207">
        <f>O214*H214</f>
        <v>0</v>
      </c>
      <c r="Q214" s="207">
        <v>0</v>
      </c>
      <c r="R214" s="207">
        <f>Q214*H214</f>
        <v>0</v>
      </c>
      <c r="S214" s="207">
        <v>0</v>
      </c>
      <c r="T214" s="20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09" t="s">
        <v>115</v>
      </c>
      <c r="AT214" s="209" t="s">
        <v>110</v>
      </c>
      <c r="AU214" s="209" t="s">
        <v>78</v>
      </c>
      <c r="AY214" s="18" t="s">
        <v>108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8" t="s">
        <v>76</v>
      </c>
      <c r="BK214" s="210">
        <f>ROUND(I214*H214,2)</f>
        <v>0</v>
      </c>
      <c r="BL214" s="18" t="s">
        <v>115</v>
      </c>
      <c r="BM214" s="209" t="s">
        <v>246</v>
      </c>
    </row>
    <row r="215" s="2" customFormat="1">
      <c r="A215" s="39"/>
      <c r="B215" s="40"/>
      <c r="C215" s="41"/>
      <c r="D215" s="211" t="s">
        <v>117</v>
      </c>
      <c r="E215" s="41"/>
      <c r="F215" s="212" t="s">
        <v>247</v>
      </c>
      <c r="G215" s="41"/>
      <c r="H215" s="41"/>
      <c r="I215" s="213"/>
      <c r="J215" s="41"/>
      <c r="K215" s="41"/>
      <c r="L215" s="45"/>
      <c r="M215" s="214"/>
      <c r="N215" s="215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117</v>
      </c>
      <c r="AU215" s="18" t="s">
        <v>78</v>
      </c>
    </row>
    <row r="216" s="2" customFormat="1" ht="16.5" customHeight="1">
      <c r="A216" s="39"/>
      <c r="B216" s="40"/>
      <c r="C216" s="198" t="s">
        <v>248</v>
      </c>
      <c r="D216" s="198" t="s">
        <v>110</v>
      </c>
      <c r="E216" s="199" t="s">
        <v>249</v>
      </c>
      <c r="F216" s="200" t="s">
        <v>250</v>
      </c>
      <c r="G216" s="201" t="s">
        <v>188</v>
      </c>
      <c r="H216" s="202">
        <v>0.050999999999999997</v>
      </c>
      <c r="I216" s="203"/>
      <c r="J216" s="204">
        <f>ROUND(I216*H216,2)</f>
        <v>0</v>
      </c>
      <c r="K216" s="200" t="s">
        <v>114</v>
      </c>
      <c r="L216" s="45"/>
      <c r="M216" s="205" t="s">
        <v>19</v>
      </c>
      <c r="N216" s="206" t="s">
        <v>42</v>
      </c>
      <c r="O216" s="85"/>
      <c r="P216" s="207">
        <f>O216*H216</f>
        <v>0</v>
      </c>
      <c r="Q216" s="207">
        <v>1.06277</v>
      </c>
      <c r="R216" s="207">
        <f>Q216*H216</f>
        <v>0.054201269999999996</v>
      </c>
      <c r="S216" s="207">
        <v>0</v>
      </c>
      <c r="T216" s="20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09" t="s">
        <v>115</v>
      </c>
      <c r="AT216" s="209" t="s">
        <v>110</v>
      </c>
      <c r="AU216" s="209" t="s">
        <v>78</v>
      </c>
      <c r="AY216" s="18" t="s">
        <v>108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8" t="s">
        <v>76</v>
      </c>
      <c r="BK216" s="210">
        <f>ROUND(I216*H216,2)</f>
        <v>0</v>
      </c>
      <c r="BL216" s="18" t="s">
        <v>115</v>
      </c>
      <c r="BM216" s="209" t="s">
        <v>251</v>
      </c>
    </row>
    <row r="217" s="2" customFormat="1">
      <c r="A217" s="39"/>
      <c r="B217" s="40"/>
      <c r="C217" s="41"/>
      <c r="D217" s="211" t="s">
        <v>117</v>
      </c>
      <c r="E217" s="41"/>
      <c r="F217" s="212" t="s">
        <v>252</v>
      </c>
      <c r="G217" s="41"/>
      <c r="H217" s="41"/>
      <c r="I217" s="213"/>
      <c r="J217" s="41"/>
      <c r="K217" s="41"/>
      <c r="L217" s="45"/>
      <c r="M217" s="214"/>
      <c r="N217" s="215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117</v>
      </c>
      <c r="AU217" s="18" t="s">
        <v>78</v>
      </c>
    </row>
    <row r="218" s="13" customFormat="1">
      <c r="A218" s="13"/>
      <c r="B218" s="216"/>
      <c r="C218" s="217"/>
      <c r="D218" s="218" t="s">
        <v>119</v>
      </c>
      <c r="E218" s="219" t="s">
        <v>19</v>
      </c>
      <c r="F218" s="220" t="s">
        <v>124</v>
      </c>
      <c r="G218" s="217"/>
      <c r="H218" s="219" t="s">
        <v>19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6" t="s">
        <v>119</v>
      </c>
      <c r="AU218" s="226" t="s">
        <v>78</v>
      </c>
      <c r="AV218" s="13" t="s">
        <v>76</v>
      </c>
      <c r="AW218" s="13" t="s">
        <v>32</v>
      </c>
      <c r="AX218" s="13" t="s">
        <v>71</v>
      </c>
      <c r="AY218" s="226" t="s">
        <v>108</v>
      </c>
    </row>
    <row r="219" s="14" customFormat="1">
      <c r="A219" s="14"/>
      <c r="B219" s="227"/>
      <c r="C219" s="228"/>
      <c r="D219" s="218" t="s">
        <v>119</v>
      </c>
      <c r="E219" s="229" t="s">
        <v>19</v>
      </c>
      <c r="F219" s="230" t="s">
        <v>253</v>
      </c>
      <c r="G219" s="228"/>
      <c r="H219" s="231">
        <v>0.023</v>
      </c>
      <c r="I219" s="232"/>
      <c r="J219" s="228"/>
      <c r="K219" s="228"/>
      <c r="L219" s="233"/>
      <c r="M219" s="234"/>
      <c r="N219" s="235"/>
      <c r="O219" s="235"/>
      <c r="P219" s="235"/>
      <c r="Q219" s="235"/>
      <c r="R219" s="235"/>
      <c r="S219" s="235"/>
      <c r="T219" s="23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7" t="s">
        <v>119</v>
      </c>
      <c r="AU219" s="237" t="s">
        <v>78</v>
      </c>
      <c r="AV219" s="14" t="s">
        <v>78</v>
      </c>
      <c r="AW219" s="14" t="s">
        <v>32</v>
      </c>
      <c r="AX219" s="14" t="s">
        <v>71</v>
      </c>
      <c r="AY219" s="237" t="s">
        <v>108</v>
      </c>
    </row>
    <row r="220" s="14" customFormat="1">
      <c r="A220" s="14"/>
      <c r="B220" s="227"/>
      <c r="C220" s="228"/>
      <c r="D220" s="218" t="s">
        <v>119</v>
      </c>
      <c r="E220" s="229" t="s">
        <v>19</v>
      </c>
      <c r="F220" s="230" t="s">
        <v>254</v>
      </c>
      <c r="G220" s="228"/>
      <c r="H220" s="231">
        <v>0.012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37" t="s">
        <v>119</v>
      </c>
      <c r="AU220" s="237" t="s">
        <v>78</v>
      </c>
      <c r="AV220" s="14" t="s">
        <v>78</v>
      </c>
      <c r="AW220" s="14" t="s">
        <v>32</v>
      </c>
      <c r="AX220" s="14" t="s">
        <v>71</v>
      </c>
      <c r="AY220" s="237" t="s">
        <v>108</v>
      </c>
    </row>
    <row r="221" s="14" customFormat="1">
      <c r="A221" s="14"/>
      <c r="B221" s="227"/>
      <c r="C221" s="228"/>
      <c r="D221" s="218" t="s">
        <v>119</v>
      </c>
      <c r="E221" s="229" t="s">
        <v>19</v>
      </c>
      <c r="F221" s="230" t="s">
        <v>255</v>
      </c>
      <c r="G221" s="228"/>
      <c r="H221" s="231">
        <v>0.016</v>
      </c>
      <c r="I221" s="232"/>
      <c r="J221" s="228"/>
      <c r="K221" s="228"/>
      <c r="L221" s="233"/>
      <c r="M221" s="234"/>
      <c r="N221" s="235"/>
      <c r="O221" s="235"/>
      <c r="P221" s="235"/>
      <c r="Q221" s="235"/>
      <c r="R221" s="235"/>
      <c r="S221" s="235"/>
      <c r="T221" s="23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7" t="s">
        <v>119</v>
      </c>
      <c r="AU221" s="237" t="s">
        <v>78</v>
      </c>
      <c r="AV221" s="14" t="s">
        <v>78</v>
      </c>
      <c r="AW221" s="14" t="s">
        <v>32</v>
      </c>
      <c r="AX221" s="14" t="s">
        <v>71</v>
      </c>
      <c r="AY221" s="237" t="s">
        <v>108</v>
      </c>
    </row>
    <row r="222" s="15" customFormat="1">
      <c r="A222" s="15"/>
      <c r="B222" s="238"/>
      <c r="C222" s="239"/>
      <c r="D222" s="218" t="s">
        <v>119</v>
      </c>
      <c r="E222" s="240" t="s">
        <v>19</v>
      </c>
      <c r="F222" s="241" t="s">
        <v>131</v>
      </c>
      <c r="G222" s="239"/>
      <c r="H222" s="242">
        <v>0.051000000000000004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48" t="s">
        <v>119</v>
      </c>
      <c r="AU222" s="248" t="s">
        <v>78</v>
      </c>
      <c r="AV222" s="15" t="s">
        <v>115</v>
      </c>
      <c r="AW222" s="15" t="s">
        <v>32</v>
      </c>
      <c r="AX222" s="15" t="s">
        <v>76</v>
      </c>
      <c r="AY222" s="248" t="s">
        <v>108</v>
      </c>
    </row>
    <row r="223" s="2" customFormat="1" ht="16.5" customHeight="1">
      <c r="A223" s="39"/>
      <c r="B223" s="40"/>
      <c r="C223" s="198" t="s">
        <v>256</v>
      </c>
      <c r="D223" s="198" t="s">
        <v>110</v>
      </c>
      <c r="E223" s="199" t="s">
        <v>257</v>
      </c>
      <c r="F223" s="200" t="s">
        <v>258</v>
      </c>
      <c r="G223" s="201" t="s">
        <v>149</v>
      </c>
      <c r="H223" s="202">
        <v>15.9</v>
      </c>
      <c r="I223" s="203"/>
      <c r="J223" s="204">
        <f>ROUND(I223*H223,2)</f>
        <v>0</v>
      </c>
      <c r="K223" s="200" t="s">
        <v>114</v>
      </c>
      <c r="L223" s="45"/>
      <c r="M223" s="205" t="s">
        <v>19</v>
      </c>
      <c r="N223" s="206" t="s">
        <v>42</v>
      </c>
      <c r="O223" s="85"/>
      <c r="P223" s="207">
        <f>O223*H223</f>
        <v>0</v>
      </c>
      <c r="Q223" s="207">
        <v>2.3010199999999998</v>
      </c>
      <c r="R223" s="207">
        <f>Q223*H223</f>
        <v>36.586217999999995</v>
      </c>
      <c r="S223" s="207">
        <v>0</v>
      </c>
      <c r="T223" s="20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09" t="s">
        <v>115</v>
      </c>
      <c r="AT223" s="209" t="s">
        <v>110</v>
      </c>
      <c r="AU223" s="209" t="s">
        <v>78</v>
      </c>
      <c r="AY223" s="18" t="s">
        <v>108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18" t="s">
        <v>76</v>
      </c>
      <c r="BK223" s="210">
        <f>ROUND(I223*H223,2)</f>
        <v>0</v>
      </c>
      <c r="BL223" s="18" t="s">
        <v>115</v>
      </c>
      <c r="BM223" s="209" t="s">
        <v>259</v>
      </c>
    </row>
    <row r="224" s="2" customFormat="1">
      <c r="A224" s="39"/>
      <c r="B224" s="40"/>
      <c r="C224" s="41"/>
      <c r="D224" s="211" t="s">
        <v>117</v>
      </c>
      <c r="E224" s="41"/>
      <c r="F224" s="212" t="s">
        <v>260</v>
      </c>
      <c r="G224" s="41"/>
      <c r="H224" s="41"/>
      <c r="I224" s="213"/>
      <c r="J224" s="41"/>
      <c r="K224" s="41"/>
      <c r="L224" s="45"/>
      <c r="M224" s="214"/>
      <c r="N224" s="215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117</v>
      </c>
      <c r="AU224" s="18" t="s">
        <v>78</v>
      </c>
    </row>
    <row r="225" s="13" customFormat="1">
      <c r="A225" s="13"/>
      <c r="B225" s="216"/>
      <c r="C225" s="217"/>
      <c r="D225" s="218" t="s">
        <v>119</v>
      </c>
      <c r="E225" s="219" t="s">
        <v>19</v>
      </c>
      <c r="F225" s="220" t="s">
        <v>120</v>
      </c>
      <c r="G225" s="217"/>
      <c r="H225" s="219" t="s">
        <v>19</v>
      </c>
      <c r="I225" s="221"/>
      <c r="J225" s="217"/>
      <c r="K225" s="217"/>
      <c r="L225" s="222"/>
      <c r="M225" s="223"/>
      <c r="N225" s="224"/>
      <c r="O225" s="224"/>
      <c r="P225" s="224"/>
      <c r="Q225" s="224"/>
      <c r="R225" s="224"/>
      <c r="S225" s="224"/>
      <c r="T225" s="22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6" t="s">
        <v>119</v>
      </c>
      <c r="AU225" s="226" t="s">
        <v>78</v>
      </c>
      <c r="AV225" s="13" t="s">
        <v>76</v>
      </c>
      <c r="AW225" s="13" t="s">
        <v>32</v>
      </c>
      <c r="AX225" s="13" t="s">
        <v>71</v>
      </c>
      <c r="AY225" s="226" t="s">
        <v>108</v>
      </c>
    </row>
    <row r="226" s="14" customFormat="1">
      <c r="A226" s="14"/>
      <c r="B226" s="227"/>
      <c r="C226" s="228"/>
      <c r="D226" s="218" t="s">
        <v>119</v>
      </c>
      <c r="E226" s="229" t="s">
        <v>19</v>
      </c>
      <c r="F226" s="230" t="s">
        <v>261</v>
      </c>
      <c r="G226" s="228"/>
      <c r="H226" s="231">
        <v>9.5999999999999996</v>
      </c>
      <c r="I226" s="232"/>
      <c r="J226" s="228"/>
      <c r="K226" s="228"/>
      <c r="L226" s="233"/>
      <c r="M226" s="234"/>
      <c r="N226" s="235"/>
      <c r="O226" s="235"/>
      <c r="P226" s="235"/>
      <c r="Q226" s="235"/>
      <c r="R226" s="235"/>
      <c r="S226" s="235"/>
      <c r="T226" s="23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37" t="s">
        <v>119</v>
      </c>
      <c r="AU226" s="237" t="s">
        <v>78</v>
      </c>
      <c r="AV226" s="14" t="s">
        <v>78</v>
      </c>
      <c r="AW226" s="14" t="s">
        <v>32</v>
      </c>
      <c r="AX226" s="14" t="s">
        <v>71</v>
      </c>
      <c r="AY226" s="237" t="s">
        <v>108</v>
      </c>
    </row>
    <row r="227" s="13" customFormat="1">
      <c r="A227" s="13"/>
      <c r="B227" s="216"/>
      <c r="C227" s="217"/>
      <c r="D227" s="218" t="s">
        <v>119</v>
      </c>
      <c r="E227" s="219" t="s">
        <v>19</v>
      </c>
      <c r="F227" s="220" t="s">
        <v>122</v>
      </c>
      <c r="G227" s="217"/>
      <c r="H227" s="219" t="s">
        <v>19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6" t="s">
        <v>119</v>
      </c>
      <c r="AU227" s="226" t="s">
        <v>78</v>
      </c>
      <c r="AV227" s="13" t="s">
        <v>76</v>
      </c>
      <c r="AW227" s="13" t="s">
        <v>32</v>
      </c>
      <c r="AX227" s="13" t="s">
        <v>71</v>
      </c>
      <c r="AY227" s="226" t="s">
        <v>108</v>
      </c>
    </row>
    <row r="228" s="14" customFormat="1">
      <c r="A228" s="14"/>
      <c r="B228" s="227"/>
      <c r="C228" s="228"/>
      <c r="D228" s="218" t="s">
        <v>119</v>
      </c>
      <c r="E228" s="229" t="s">
        <v>19</v>
      </c>
      <c r="F228" s="230" t="s">
        <v>262</v>
      </c>
      <c r="G228" s="228"/>
      <c r="H228" s="231">
        <v>6.2999999999999998</v>
      </c>
      <c r="I228" s="232"/>
      <c r="J228" s="228"/>
      <c r="K228" s="228"/>
      <c r="L228" s="233"/>
      <c r="M228" s="234"/>
      <c r="N228" s="235"/>
      <c r="O228" s="235"/>
      <c r="P228" s="235"/>
      <c r="Q228" s="235"/>
      <c r="R228" s="235"/>
      <c r="S228" s="235"/>
      <c r="T228" s="23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7" t="s">
        <v>119</v>
      </c>
      <c r="AU228" s="237" t="s">
        <v>78</v>
      </c>
      <c r="AV228" s="14" t="s">
        <v>78</v>
      </c>
      <c r="AW228" s="14" t="s">
        <v>32</v>
      </c>
      <c r="AX228" s="14" t="s">
        <v>71</v>
      </c>
      <c r="AY228" s="237" t="s">
        <v>108</v>
      </c>
    </row>
    <row r="229" s="15" customFormat="1">
      <c r="A229" s="15"/>
      <c r="B229" s="238"/>
      <c r="C229" s="239"/>
      <c r="D229" s="218" t="s">
        <v>119</v>
      </c>
      <c r="E229" s="240" t="s">
        <v>19</v>
      </c>
      <c r="F229" s="241" t="s">
        <v>131</v>
      </c>
      <c r="G229" s="239"/>
      <c r="H229" s="242">
        <v>15.899999999999999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48" t="s">
        <v>119</v>
      </c>
      <c r="AU229" s="248" t="s">
        <v>78</v>
      </c>
      <c r="AV229" s="15" t="s">
        <v>115</v>
      </c>
      <c r="AW229" s="15" t="s">
        <v>32</v>
      </c>
      <c r="AX229" s="15" t="s">
        <v>76</v>
      </c>
      <c r="AY229" s="248" t="s">
        <v>108</v>
      </c>
    </row>
    <row r="230" s="2" customFormat="1" ht="21.75" customHeight="1">
      <c r="A230" s="39"/>
      <c r="B230" s="40"/>
      <c r="C230" s="198" t="s">
        <v>263</v>
      </c>
      <c r="D230" s="198" t="s">
        <v>110</v>
      </c>
      <c r="E230" s="199" t="s">
        <v>264</v>
      </c>
      <c r="F230" s="200" t="s">
        <v>265</v>
      </c>
      <c r="G230" s="201" t="s">
        <v>149</v>
      </c>
      <c r="H230" s="202">
        <v>2.5539999999999998</v>
      </c>
      <c r="I230" s="203"/>
      <c r="J230" s="204">
        <f>ROUND(I230*H230,2)</f>
        <v>0</v>
      </c>
      <c r="K230" s="200" t="s">
        <v>114</v>
      </c>
      <c r="L230" s="45"/>
      <c r="M230" s="205" t="s">
        <v>19</v>
      </c>
      <c r="N230" s="206" t="s">
        <v>42</v>
      </c>
      <c r="O230" s="85"/>
      <c r="P230" s="207">
        <f>O230*H230</f>
        <v>0</v>
      </c>
      <c r="Q230" s="207">
        <v>2.5018699999999998</v>
      </c>
      <c r="R230" s="207">
        <f>Q230*H230</f>
        <v>6.3897759799999987</v>
      </c>
      <c r="S230" s="207">
        <v>0</v>
      </c>
      <c r="T230" s="20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09" t="s">
        <v>115</v>
      </c>
      <c r="AT230" s="209" t="s">
        <v>110</v>
      </c>
      <c r="AU230" s="209" t="s">
        <v>78</v>
      </c>
      <c r="AY230" s="18" t="s">
        <v>108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8" t="s">
        <v>76</v>
      </c>
      <c r="BK230" s="210">
        <f>ROUND(I230*H230,2)</f>
        <v>0</v>
      </c>
      <c r="BL230" s="18" t="s">
        <v>115</v>
      </c>
      <c r="BM230" s="209" t="s">
        <v>266</v>
      </c>
    </row>
    <row r="231" s="2" customFormat="1">
      <c r="A231" s="39"/>
      <c r="B231" s="40"/>
      <c r="C231" s="41"/>
      <c r="D231" s="211" t="s">
        <v>117</v>
      </c>
      <c r="E231" s="41"/>
      <c r="F231" s="212" t="s">
        <v>267</v>
      </c>
      <c r="G231" s="41"/>
      <c r="H231" s="41"/>
      <c r="I231" s="213"/>
      <c r="J231" s="41"/>
      <c r="K231" s="41"/>
      <c r="L231" s="45"/>
      <c r="M231" s="214"/>
      <c r="N231" s="215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117</v>
      </c>
      <c r="AU231" s="18" t="s">
        <v>78</v>
      </c>
    </row>
    <row r="232" s="13" customFormat="1">
      <c r="A232" s="13"/>
      <c r="B232" s="216"/>
      <c r="C232" s="217"/>
      <c r="D232" s="218" t="s">
        <v>119</v>
      </c>
      <c r="E232" s="219" t="s">
        <v>19</v>
      </c>
      <c r="F232" s="220" t="s">
        <v>124</v>
      </c>
      <c r="G232" s="217"/>
      <c r="H232" s="219" t="s">
        <v>19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6" t="s">
        <v>119</v>
      </c>
      <c r="AU232" s="226" t="s">
        <v>78</v>
      </c>
      <c r="AV232" s="13" t="s">
        <v>76</v>
      </c>
      <c r="AW232" s="13" t="s">
        <v>32</v>
      </c>
      <c r="AX232" s="13" t="s">
        <v>71</v>
      </c>
      <c r="AY232" s="226" t="s">
        <v>108</v>
      </c>
    </row>
    <row r="233" s="14" customFormat="1">
      <c r="A233" s="14"/>
      <c r="B233" s="227"/>
      <c r="C233" s="228"/>
      <c r="D233" s="218" t="s">
        <v>119</v>
      </c>
      <c r="E233" s="229" t="s">
        <v>19</v>
      </c>
      <c r="F233" s="230" t="s">
        <v>155</v>
      </c>
      <c r="G233" s="228"/>
      <c r="H233" s="231">
        <v>1.1519999999999999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7" t="s">
        <v>119</v>
      </c>
      <c r="AU233" s="237" t="s">
        <v>78</v>
      </c>
      <c r="AV233" s="14" t="s">
        <v>78</v>
      </c>
      <c r="AW233" s="14" t="s">
        <v>32</v>
      </c>
      <c r="AX233" s="14" t="s">
        <v>71</v>
      </c>
      <c r="AY233" s="237" t="s">
        <v>108</v>
      </c>
    </row>
    <row r="234" s="14" customFormat="1">
      <c r="A234" s="14"/>
      <c r="B234" s="227"/>
      <c r="C234" s="228"/>
      <c r="D234" s="218" t="s">
        <v>119</v>
      </c>
      <c r="E234" s="229" t="s">
        <v>19</v>
      </c>
      <c r="F234" s="230" t="s">
        <v>156</v>
      </c>
      <c r="G234" s="228"/>
      <c r="H234" s="231">
        <v>0.58799999999999997</v>
      </c>
      <c r="I234" s="232"/>
      <c r="J234" s="228"/>
      <c r="K234" s="228"/>
      <c r="L234" s="233"/>
      <c r="M234" s="234"/>
      <c r="N234" s="235"/>
      <c r="O234" s="235"/>
      <c r="P234" s="235"/>
      <c r="Q234" s="235"/>
      <c r="R234" s="235"/>
      <c r="S234" s="235"/>
      <c r="T234" s="23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37" t="s">
        <v>119</v>
      </c>
      <c r="AU234" s="237" t="s">
        <v>78</v>
      </c>
      <c r="AV234" s="14" t="s">
        <v>78</v>
      </c>
      <c r="AW234" s="14" t="s">
        <v>32</v>
      </c>
      <c r="AX234" s="14" t="s">
        <v>71</v>
      </c>
      <c r="AY234" s="237" t="s">
        <v>108</v>
      </c>
    </row>
    <row r="235" s="14" customFormat="1">
      <c r="A235" s="14"/>
      <c r="B235" s="227"/>
      <c r="C235" s="228"/>
      <c r="D235" s="218" t="s">
        <v>119</v>
      </c>
      <c r="E235" s="229" t="s">
        <v>19</v>
      </c>
      <c r="F235" s="230" t="s">
        <v>157</v>
      </c>
      <c r="G235" s="228"/>
      <c r="H235" s="231">
        <v>0.81399999999999995</v>
      </c>
      <c r="I235" s="232"/>
      <c r="J235" s="228"/>
      <c r="K235" s="228"/>
      <c r="L235" s="233"/>
      <c r="M235" s="234"/>
      <c r="N235" s="235"/>
      <c r="O235" s="235"/>
      <c r="P235" s="235"/>
      <c r="Q235" s="235"/>
      <c r="R235" s="235"/>
      <c r="S235" s="235"/>
      <c r="T235" s="23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37" t="s">
        <v>119</v>
      </c>
      <c r="AU235" s="237" t="s">
        <v>78</v>
      </c>
      <c r="AV235" s="14" t="s">
        <v>78</v>
      </c>
      <c r="AW235" s="14" t="s">
        <v>32</v>
      </c>
      <c r="AX235" s="14" t="s">
        <v>71</v>
      </c>
      <c r="AY235" s="237" t="s">
        <v>108</v>
      </c>
    </row>
    <row r="236" s="15" customFormat="1">
      <c r="A236" s="15"/>
      <c r="B236" s="238"/>
      <c r="C236" s="239"/>
      <c r="D236" s="218" t="s">
        <v>119</v>
      </c>
      <c r="E236" s="240" t="s">
        <v>19</v>
      </c>
      <c r="F236" s="241" t="s">
        <v>131</v>
      </c>
      <c r="G236" s="239"/>
      <c r="H236" s="242">
        <v>2.5539999999999998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48" t="s">
        <v>119</v>
      </c>
      <c r="AU236" s="248" t="s">
        <v>78</v>
      </c>
      <c r="AV236" s="15" t="s">
        <v>115</v>
      </c>
      <c r="AW236" s="15" t="s">
        <v>32</v>
      </c>
      <c r="AX236" s="15" t="s">
        <v>76</v>
      </c>
      <c r="AY236" s="248" t="s">
        <v>108</v>
      </c>
    </row>
    <row r="237" s="12" customFormat="1" ht="22.8" customHeight="1">
      <c r="A237" s="12"/>
      <c r="B237" s="182"/>
      <c r="C237" s="183"/>
      <c r="D237" s="184" t="s">
        <v>70</v>
      </c>
      <c r="E237" s="196" t="s">
        <v>159</v>
      </c>
      <c r="F237" s="196" t="s">
        <v>268</v>
      </c>
      <c r="G237" s="183"/>
      <c r="H237" s="183"/>
      <c r="I237" s="186"/>
      <c r="J237" s="197">
        <f>BK237</f>
        <v>0</v>
      </c>
      <c r="K237" s="183"/>
      <c r="L237" s="188"/>
      <c r="M237" s="189"/>
      <c r="N237" s="190"/>
      <c r="O237" s="190"/>
      <c r="P237" s="191">
        <f>SUM(P238:P269)</f>
        <v>0</v>
      </c>
      <c r="Q237" s="190"/>
      <c r="R237" s="191">
        <f>SUM(R238:R269)</f>
        <v>42.78528</v>
      </c>
      <c r="S237" s="190"/>
      <c r="T237" s="192">
        <f>SUM(T238:T269)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93" t="s">
        <v>76</v>
      </c>
      <c r="AT237" s="194" t="s">
        <v>70</v>
      </c>
      <c r="AU237" s="194" t="s">
        <v>76</v>
      </c>
      <c r="AY237" s="193" t="s">
        <v>108</v>
      </c>
      <c r="BK237" s="195">
        <f>SUM(BK238:BK269)</f>
        <v>0</v>
      </c>
    </row>
    <row r="238" s="2" customFormat="1" ht="16.5" customHeight="1">
      <c r="A238" s="39"/>
      <c r="B238" s="40"/>
      <c r="C238" s="198" t="s">
        <v>7</v>
      </c>
      <c r="D238" s="198" t="s">
        <v>110</v>
      </c>
      <c r="E238" s="199" t="s">
        <v>269</v>
      </c>
      <c r="F238" s="200" t="s">
        <v>270</v>
      </c>
      <c r="G238" s="201" t="s">
        <v>139</v>
      </c>
      <c r="H238" s="202">
        <v>192</v>
      </c>
      <c r="I238" s="203"/>
      <c r="J238" s="204">
        <f>ROUND(I238*H238,2)</f>
        <v>0</v>
      </c>
      <c r="K238" s="200" t="s">
        <v>19</v>
      </c>
      <c r="L238" s="45"/>
      <c r="M238" s="205" t="s">
        <v>19</v>
      </c>
      <c r="N238" s="206" t="s">
        <v>42</v>
      </c>
      <c r="O238" s="85"/>
      <c r="P238" s="207">
        <f>O238*H238</f>
        <v>0</v>
      </c>
      <c r="Q238" s="207">
        <v>0</v>
      </c>
      <c r="R238" s="207">
        <f>Q238*H238</f>
        <v>0</v>
      </c>
      <c r="S238" s="207">
        <v>0</v>
      </c>
      <c r="T238" s="20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09" t="s">
        <v>115</v>
      </c>
      <c r="AT238" s="209" t="s">
        <v>110</v>
      </c>
      <c r="AU238" s="209" t="s">
        <v>78</v>
      </c>
      <c r="AY238" s="18" t="s">
        <v>108</v>
      </c>
      <c r="BE238" s="210">
        <f>IF(N238="základní",J238,0)</f>
        <v>0</v>
      </c>
      <c r="BF238" s="210">
        <f>IF(N238="snížená",J238,0)</f>
        <v>0</v>
      </c>
      <c r="BG238" s="210">
        <f>IF(N238="zákl. přenesená",J238,0)</f>
        <v>0</v>
      </c>
      <c r="BH238" s="210">
        <f>IF(N238="sníž. přenesená",J238,0)</f>
        <v>0</v>
      </c>
      <c r="BI238" s="210">
        <f>IF(N238="nulová",J238,0)</f>
        <v>0</v>
      </c>
      <c r="BJ238" s="18" t="s">
        <v>76</v>
      </c>
      <c r="BK238" s="210">
        <f>ROUND(I238*H238,2)</f>
        <v>0</v>
      </c>
      <c r="BL238" s="18" t="s">
        <v>115</v>
      </c>
      <c r="BM238" s="209" t="s">
        <v>271</v>
      </c>
    </row>
    <row r="239" s="14" customFormat="1">
      <c r="A239" s="14"/>
      <c r="B239" s="227"/>
      <c r="C239" s="228"/>
      <c r="D239" s="218" t="s">
        <v>119</v>
      </c>
      <c r="E239" s="229" t="s">
        <v>19</v>
      </c>
      <c r="F239" s="230" t="s">
        <v>272</v>
      </c>
      <c r="G239" s="228"/>
      <c r="H239" s="231">
        <v>192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7" t="s">
        <v>119</v>
      </c>
      <c r="AU239" s="237" t="s">
        <v>78</v>
      </c>
      <c r="AV239" s="14" t="s">
        <v>78</v>
      </c>
      <c r="AW239" s="14" t="s">
        <v>32</v>
      </c>
      <c r="AX239" s="14" t="s">
        <v>76</v>
      </c>
      <c r="AY239" s="237" t="s">
        <v>108</v>
      </c>
    </row>
    <row r="240" s="2" customFormat="1" ht="16.5" customHeight="1">
      <c r="A240" s="39"/>
      <c r="B240" s="40"/>
      <c r="C240" s="198" t="s">
        <v>273</v>
      </c>
      <c r="D240" s="198" t="s">
        <v>110</v>
      </c>
      <c r="E240" s="199" t="s">
        <v>274</v>
      </c>
      <c r="F240" s="200" t="s">
        <v>275</v>
      </c>
      <c r="G240" s="201" t="s">
        <v>139</v>
      </c>
      <c r="H240" s="202">
        <v>126</v>
      </c>
      <c r="I240" s="203"/>
      <c r="J240" s="204">
        <f>ROUND(I240*H240,2)</f>
        <v>0</v>
      </c>
      <c r="K240" s="200" t="s">
        <v>19</v>
      </c>
      <c r="L240" s="45"/>
      <c r="M240" s="205" t="s">
        <v>19</v>
      </c>
      <c r="N240" s="206" t="s">
        <v>42</v>
      </c>
      <c r="O240" s="85"/>
      <c r="P240" s="207">
        <f>O240*H240</f>
        <v>0</v>
      </c>
      <c r="Q240" s="207">
        <v>0</v>
      </c>
      <c r="R240" s="207">
        <f>Q240*H240</f>
        <v>0</v>
      </c>
      <c r="S240" s="207">
        <v>0</v>
      </c>
      <c r="T240" s="20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09" t="s">
        <v>115</v>
      </c>
      <c r="AT240" s="209" t="s">
        <v>110</v>
      </c>
      <c r="AU240" s="209" t="s">
        <v>78</v>
      </c>
      <c r="AY240" s="18" t="s">
        <v>108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18" t="s">
        <v>76</v>
      </c>
      <c r="BK240" s="210">
        <f>ROUND(I240*H240,2)</f>
        <v>0</v>
      </c>
      <c r="BL240" s="18" t="s">
        <v>115</v>
      </c>
      <c r="BM240" s="209" t="s">
        <v>276</v>
      </c>
    </row>
    <row r="241" s="14" customFormat="1">
      <c r="A241" s="14"/>
      <c r="B241" s="227"/>
      <c r="C241" s="228"/>
      <c r="D241" s="218" t="s">
        <v>119</v>
      </c>
      <c r="E241" s="229" t="s">
        <v>19</v>
      </c>
      <c r="F241" s="230" t="s">
        <v>277</v>
      </c>
      <c r="G241" s="228"/>
      <c r="H241" s="231">
        <v>126</v>
      </c>
      <c r="I241" s="232"/>
      <c r="J241" s="228"/>
      <c r="K241" s="228"/>
      <c r="L241" s="233"/>
      <c r="M241" s="234"/>
      <c r="N241" s="235"/>
      <c r="O241" s="235"/>
      <c r="P241" s="235"/>
      <c r="Q241" s="235"/>
      <c r="R241" s="235"/>
      <c r="S241" s="235"/>
      <c r="T241" s="23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7" t="s">
        <v>119</v>
      </c>
      <c r="AU241" s="237" t="s">
        <v>78</v>
      </c>
      <c r="AV241" s="14" t="s">
        <v>78</v>
      </c>
      <c r="AW241" s="14" t="s">
        <v>32</v>
      </c>
      <c r="AX241" s="14" t="s">
        <v>76</v>
      </c>
      <c r="AY241" s="237" t="s">
        <v>108</v>
      </c>
    </row>
    <row r="242" s="2" customFormat="1" ht="16.5" customHeight="1">
      <c r="A242" s="39"/>
      <c r="B242" s="40"/>
      <c r="C242" s="198" t="s">
        <v>278</v>
      </c>
      <c r="D242" s="198" t="s">
        <v>110</v>
      </c>
      <c r="E242" s="199" t="s">
        <v>279</v>
      </c>
      <c r="F242" s="200" t="s">
        <v>280</v>
      </c>
      <c r="G242" s="201" t="s">
        <v>281</v>
      </c>
      <c r="H242" s="202">
        <v>1</v>
      </c>
      <c r="I242" s="203"/>
      <c r="J242" s="204">
        <f>ROUND(I242*H242,2)</f>
        <v>0</v>
      </c>
      <c r="K242" s="200" t="s">
        <v>19</v>
      </c>
      <c r="L242" s="45"/>
      <c r="M242" s="205" t="s">
        <v>19</v>
      </c>
      <c r="N242" s="206" t="s">
        <v>42</v>
      </c>
      <c r="O242" s="85"/>
      <c r="P242" s="207">
        <f>O242*H242</f>
        <v>0</v>
      </c>
      <c r="Q242" s="207">
        <v>0</v>
      </c>
      <c r="R242" s="207">
        <f>Q242*H242</f>
        <v>0</v>
      </c>
      <c r="S242" s="207">
        <v>0</v>
      </c>
      <c r="T242" s="20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09" t="s">
        <v>115</v>
      </c>
      <c r="AT242" s="209" t="s">
        <v>110</v>
      </c>
      <c r="AU242" s="209" t="s">
        <v>78</v>
      </c>
      <c r="AY242" s="18" t="s">
        <v>108</v>
      </c>
      <c r="BE242" s="210">
        <f>IF(N242="základní",J242,0)</f>
        <v>0</v>
      </c>
      <c r="BF242" s="210">
        <f>IF(N242="snížená",J242,0)</f>
        <v>0</v>
      </c>
      <c r="BG242" s="210">
        <f>IF(N242="zákl. přenesená",J242,0)</f>
        <v>0</v>
      </c>
      <c r="BH242" s="210">
        <f>IF(N242="sníž. přenesená",J242,0)</f>
        <v>0</v>
      </c>
      <c r="BI242" s="210">
        <f>IF(N242="nulová",J242,0)</f>
        <v>0</v>
      </c>
      <c r="BJ242" s="18" t="s">
        <v>76</v>
      </c>
      <c r="BK242" s="210">
        <f>ROUND(I242*H242,2)</f>
        <v>0</v>
      </c>
      <c r="BL242" s="18" t="s">
        <v>115</v>
      </c>
      <c r="BM242" s="209" t="s">
        <v>282</v>
      </c>
    </row>
    <row r="243" s="2" customFormat="1">
      <c r="A243" s="39"/>
      <c r="B243" s="40"/>
      <c r="C243" s="41"/>
      <c r="D243" s="218" t="s">
        <v>207</v>
      </c>
      <c r="E243" s="41"/>
      <c r="F243" s="249" t="s">
        <v>283</v>
      </c>
      <c r="G243" s="41"/>
      <c r="H243" s="41"/>
      <c r="I243" s="213"/>
      <c r="J243" s="41"/>
      <c r="K243" s="41"/>
      <c r="L243" s="45"/>
      <c r="M243" s="214"/>
      <c r="N243" s="215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207</v>
      </c>
      <c r="AU243" s="18" t="s">
        <v>78</v>
      </c>
    </row>
    <row r="244" s="2" customFormat="1" ht="16.5" customHeight="1">
      <c r="A244" s="39"/>
      <c r="B244" s="40"/>
      <c r="C244" s="198" t="s">
        <v>284</v>
      </c>
      <c r="D244" s="198" t="s">
        <v>110</v>
      </c>
      <c r="E244" s="199" t="s">
        <v>285</v>
      </c>
      <c r="F244" s="200" t="s">
        <v>286</v>
      </c>
      <c r="G244" s="201" t="s">
        <v>281</v>
      </c>
      <c r="H244" s="202">
        <v>1</v>
      </c>
      <c r="I244" s="203"/>
      <c r="J244" s="204">
        <f>ROUND(I244*H244,2)</f>
        <v>0</v>
      </c>
      <c r="K244" s="200" t="s">
        <v>19</v>
      </c>
      <c r="L244" s="45"/>
      <c r="M244" s="205" t="s">
        <v>19</v>
      </c>
      <c r="N244" s="206" t="s">
        <v>42</v>
      </c>
      <c r="O244" s="85"/>
      <c r="P244" s="207">
        <f>O244*H244</f>
        <v>0</v>
      </c>
      <c r="Q244" s="207">
        <v>0</v>
      </c>
      <c r="R244" s="207">
        <f>Q244*H244</f>
        <v>0</v>
      </c>
      <c r="S244" s="207">
        <v>0</v>
      </c>
      <c r="T244" s="20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09" t="s">
        <v>115</v>
      </c>
      <c r="AT244" s="209" t="s">
        <v>110</v>
      </c>
      <c r="AU244" s="209" t="s">
        <v>78</v>
      </c>
      <c r="AY244" s="18" t="s">
        <v>108</v>
      </c>
      <c r="BE244" s="210">
        <f>IF(N244="základní",J244,0)</f>
        <v>0</v>
      </c>
      <c r="BF244" s="210">
        <f>IF(N244="snížená",J244,0)</f>
        <v>0</v>
      </c>
      <c r="BG244" s="210">
        <f>IF(N244="zákl. přenesená",J244,0)</f>
        <v>0</v>
      </c>
      <c r="BH244" s="210">
        <f>IF(N244="sníž. přenesená",J244,0)</f>
        <v>0</v>
      </c>
      <c r="BI244" s="210">
        <f>IF(N244="nulová",J244,0)</f>
        <v>0</v>
      </c>
      <c r="BJ244" s="18" t="s">
        <v>76</v>
      </c>
      <c r="BK244" s="210">
        <f>ROUND(I244*H244,2)</f>
        <v>0</v>
      </c>
      <c r="BL244" s="18" t="s">
        <v>115</v>
      </c>
      <c r="BM244" s="209" t="s">
        <v>287</v>
      </c>
    </row>
    <row r="245" s="2" customFormat="1">
      <c r="A245" s="39"/>
      <c r="B245" s="40"/>
      <c r="C245" s="41"/>
      <c r="D245" s="218" t="s">
        <v>207</v>
      </c>
      <c r="E245" s="41"/>
      <c r="F245" s="249" t="s">
        <v>288</v>
      </c>
      <c r="G245" s="41"/>
      <c r="H245" s="41"/>
      <c r="I245" s="213"/>
      <c r="J245" s="41"/>
      <c r="K245" s="41"/>
      <c r="L245" s="45"/>
      <c r="M245" s="214"/>
      <c r="N245" s="215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207</v>
      </c>
      <c r="AU245" s="18" t="s">
        <v>78</v>
      </c>
    </row>
    <row r="246" s="2" customFormat="1" ht="21.75" customHeight="1">
      <c r="A246" s="39"/>
      <c r="B246" s="40"/>
      <c r="C246" s="198" t="s">
        <v>289</v>
      </c>
      <c r="D246" s="198" t="s">
        <v>110</v>
      </c>
      <c r="E246" s="199" t="s">
        <v>290</v>
      </c>
      <c r="F246" s="200" t="s">
        <v>291</v>
      </c>
      <c r="G246" s="201" t="s">
        <v>139</v>
      </c>
      <c r="H246" s="202">
        <v>192</v>
      </c>
      <c r="I246" s="203"/>
      <c r="J246" s="204">
        <f>ROUND(I246*H246,2)</f>
        <v>0</v>
      </c>
      <c r="K246" s="200" t="s">
        <v>114</v>
      </c>
      <c r="L246" s="45"/>
      <c r="M246" s="205" t="s">
        <v>19</v>
      </c>
      <c r="N246" s="206" t="s">
        <v>42</v>
      </c>
      <c r="O246" s="85"/>
      <c r="P246" s="207">
        <f>O246*H246</f>
        <v>0</v>
      </c>
      <c r="Q246" s="207">
        <v>0</v>
      </c>
      <c r="R246" s="207">
        <f>Q246*H246</f>
        <v>0</v>
      </c>
      <c r="S246" s="207">
        <v>0</v>
      </c>
      <c r="T246" s="20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09" t="s">
        <v>115</v>
      </c>
      <c r="AT246" s="209" t="s">
        <v>110</v>
      </c>
      <c r="AU246" s="209" t="s">
        <v>78</v>
      </c>
      <c r="AY246" s="18" t="s">
        <v>108</v>
      </c>
      <c r="BE246" s="210">
        <f>IF(N246="základní",J246,0)</f>
        <v>0</v>
      </c>
      <c r="BF246" s="210">
        <f>IF(N246="snížená",J246,0)</f>
        <v>0</v>
      </c>
      <c r="BG246" s="210">
        <f>IF(N246="zákl. přenesená",J246,0)</f>
        <v>0</v>
      </c>
      <c r="BH246" s="210">
        <f>IF(N246="sníž. přenesená",J246,0)</f>
        <v>0</v>
      </c>
      <c r="BI246" s="210">
        <f>IF(N246="nulová",J246,0)</f>
        <v>0</v>
      </c>
      <c r="BJ246" s="18" t="s">
        <v>76</v>
      </c>
      <c r="BK246" s="210">
        <f>ROUND(I246*H246,2)</f>
        <v>0</v>
      </c>
      <c r="BL246" s="18" t="s">
        <v>115</v>
      </c>
      <c r="BM246" s="209" t="s">
        <v>292</v>
      </c>
    </row>
    <row r="247" s="2" customFormat="1">
      <c r="A247" s="39"/>
      <c r="B247" s="40"/>
      <c r="C247" s="41"/>
      <c r="D247" s="211" t="s">
        <v>117</v>
      </c>
      <c r="E247" s="41"/>
      <c r="F247" s="212" t="s">
        <v>293</v>
      </c>
      <c r="G247" s="41"/>
      <c r="H247" s="41"/>
      <c r="I247" s="213"/>
      <c r="J247" s="41"/>
      <c r="K247" s="41"/>
      <c r="L247" s="45"/>
      <c r="M247" s="214"/>
      <c r="N247" s="215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117</v>
      </c>
      <c r="AU247" s="18" t="s">
        <v>78</v>
      </c>
    </row>
    <row r="248" s="13" customFormat="1">
      <c r="A248" s="13"/>
      <c r="B248" s="216"/>
      <c r="C248" s="217"/>
      <c r="D248" s="218" t="s">
        <v>119</v>
      </c>
      <c r="E248" s="219" t="s">
        <v>19</v>
      </c>
      <c r="F248" s="220" t="s">
        <v>294</v>
      </c>
      <c r="G248" s="217"/>
      <c r="H248" s="219" t="s">
        <v>19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6" t="s">
        <v>119</v>
      </c>
      <c r="AU248" s="226" t="s">
        <v>78</v>
      </c>
      <c r="AV248" s="13" t="s">
        <v>76</v>
      </c>
      <c r="AW248" s="13" t="s">
        <v>32</v>
      </c>
      <c r="AX248" s="13" t="s">
        <v>71</v>
      </c>
      <c r="AY248" s="226" t="s">
        <v>108</v>
      </c>
    </row>
    <row r="249" s="14" customFormat="1">
      <c r="A249" s="14"/>
      <c r="B249" s="227"/>
      <c r="C249" s="228"/>
      <c r="D249" s="218" t="s">
        <v>119</v>
      </c>
      <c r="E249" s="229" t="s">
        <v>19</v>
      </c>
      <c r="F249" s="230" t="s">
        <v>295</v>
      </c>
      <c r="G249" s="228"/>
      <c r="H249" s="231">
        <v>192</v>
      </c>
      <c r="I249" s="232"/>
      <c r="J249" s="228"/>
      <c r="K249" s="228"/>
      <c r="L249" s="233"/>
      <c r="M249" s="234"/>
      <c r="N249" s="235"/>
      <c r="O249" s="235"/>
      <c r="P249" s="235"/>
      <c r="Q249" s="235"/>
      <c r="R249" s="235"/>
      <c r="S249" s="235"/>
      <c r="T249" s="23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7" t="s">
        <v>119</v>
      </c>
      <c r="AU249" s="237" t="s">
        <v>78</v>
      </c>
      <c r="AV249" s="14" t="s">
        <v>78</v>
      </c>
      <c r="AW249" s="14" t="s">
        <v>32</v>
      </c>
      <c r="AX249" s="14" t="s">
        <v>76</v>
      </c>
      <c r="AY249" s="237" t="s">
        <v>108</v>
      </c>
    </row>
    <row r="250" s="2" customFormat="1" ht="21.75" customHeight="1">
      <c r="A250" s="39"/>
      <c r="B250" s="40"/>
      <c r="C250" s="198" t="s">
        <v>296</v>
      </c>
      <c r="D250" s="198" t="s">
        <v>110</v>
      </c>
      <c r="E250" s="199" t="s">
        <v>297</v>
      </c>
      <c r="F250" s="200" t="s">
        <v>298</v>
      </c>
      <c r="G250" s="201" t="s">
        <v>139</v>
      </c>
      <c r="H250" s="202">
        <v>318</v>
      </c>
      <c r="I250" s="203"/>
      <c r="J250" s="204">
        <f>ROUND(I250*H250,2)</f>
        <v>0</v>
      </c>
      <c r="K250" s="200" t="s">
        <v>114</v>
      </c>
      <c r="L250" s="45"/>
      <c r="M250" s="205" t="s">
        <v>19</v>
      </c>
      <c r="N250" s="206" t="s">
        <v>42</v>
      </c>
      <c r="O250" s="85"/>
      <c r="P250" s="207">
        <f>O250*H250</f>
        <v>0</v>
      </c>
      <c r="Q250" s="207">
        <v>0</v>
      </c>
      <c r="R250" s="207">
        <f>Q250*H250</f>
        <v>0</v>
      </c>
      <c r="S250" s="207">
        <v>0</v>
      </c>
      <c r="T250" s="20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09" t="s">
        <v>115</v>
      </c>
      <c r="AT250" s="209" t="s">
        <v>110</v>
      </c>
      <c r="AU250" s="209" t="s">
        <v>78</v>
      </c>
      <c r="AY250" s="18" t="s">
        <v>108</v>
      </c>
      <c r="BE250" s="210">
        <f>IF(N250="základní",J250,0)</f>
        <v>0</v>
      </c>
      <c r="BF250" s="210">
        <f>IF(N250="snížená",J250,0)</f>
        <v>0</v>
      </c>
      <c r="BG250" s="210">
        <f>IF(N250="zákl. přenesená",J250,0)</f>
        <v>0</v>
      </c>
      <c r="BH250" s="210">
        <f>IF(N250="sníž. přenesená",J250,0)</f>
        <v>0</v>
      </c>
      <c r="BI250" s="210">
        <f>IF(N250="nulová",J250,0)</f>
        <v>0</v>
      </c>
      <c r="BJ250" s="18" t="s">
        <v>76</v>
      </c>
      <c r="BK250" s="210">
        <f>ROUND(I250*H250,2)</f>
        <v>0</v>
      </c>
      <c r="BL250" s="18" t="s">
        <v>115</v>
      </c>
      <c r="BM250" s="209" t="s">
        <v>299</v>
      </c>
    </row>
    <row r="251" s="2" customFormat="1">
      <c r="A251" s="39"/>
      <c r="B251" s="40"/>
      <c r="C251" s="41"/>
      <c r="D251" s="211" t="s">
        <v>117</v>
      </c>
      <c r="E251" s="41"/>
      <c r="F251" s="212" t="s">
        <v>300</v>
      </c>
      <c r="G251" s="41"/>
      <c r="H251" s="41"/>
      <c r="I251" s="213"/>
      <c r="J251" s="41"/>
      <c r="K251" s="41"/>
      <c r="L251" s="45"/>
      <c r="M251" s="214"/>
      <c r="N251" s="215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117</v>
      </c>
      <c r="AU251" s="18" t="s">
        <v>78</v>
      </c>
    </row>
    <row r="252" s="13" customFormat="1">
      <c r="A252" s="13"/>
      <c r="B252" s="216"/>
      <c r="C252" s="217"/>
      <c r="D252" s="218" t="s">
        <v>119</v>
      </c>
      <c r="E252" s="219" t="s">
        <v>19</v>
      </c>
      <c r="F252" s="220" t="s">
        <v>120</v>
      </c>
      <c r="G252" s="217"/>
      <c r="H252" s="219" t="s">
        <v>19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6" t="s">
        <v>119</v>
      </c>
      <c r="AU252" s="226" t="s">
        <v>78</v>
      </c>
      <c r="AV252" s="13" t="s">
        <v>76</v>
      </c>
      <c r="AW252" s="13" t="s">
        <v>32</v>
      </c>
      <c r="AX252" s="13" t="s">
        <v>71</v>
      </c>
      <c r="AY252" s="226" t="s">
        <v>108</v>
      </c>
    </row>
    <row r="253" s="14" customFormat="1">
      <c r="A253" s="14"/>
      <c r="B253" s="227"/>
      <c r="C253" s="228"/>
      <c r="D253" s="218" t="s">
        <v>119</v>
      </c>
      <c r="E253" s="229" t="s">
        <v>19</v>
      </c>
      <c r="F253" s="230" t="s">
        <v>272</v>
      </c>
      <c r="G253" s="228"/>
      <c r="H253" s="231">
        <v>192</v>
      </c>
      <c r="I253" s="232"/>
      <c r="J253" s="228"/>
      <c r="K253" s="228"/>
      <c r="L253" s="233"/>
      <c r="M253" s="234"/>
      <c r="N253" s="235"/>
      <c r="O253" s="235"/>
      <c r="P253" s="235"/>
      <c r="Q253" s="235"/>
      <c r="R253" s="235"/>
      <c r="S253" s="235"/>
      <c r="T253" s="23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7" t="s">
        <v>119</v>
      </c>
      <c r="AU253" s="237" t="s">
        <v>78</v>
      </c>
      <c r="AV253" s="14" t="s">
        <v>78</v>
      </c>
      <c r="AW253" s="14" t="s">
        <v>32</v>
      </c>
      <c r="AX253" s="14" t="s">
        <v>71</v>
      </c>
      <c r="AY253" s="237" t="s">
        <v>108</v>
      </c>
    </row>
    <row r="254" s="13" customFormat="1">
      <c r="A254" s="13"/>
      <c r="B254" s="216"/>
      <c r="C254" s="217"/>
      <c r="D254" s="218" t="s">
        <v>119</v>
      </c>
      <c r="E254" s="219" t="s">
        <v>19</v>
      </c>
      <c r="F254" s="220" t="s">
        <v>122</v>
      </c>
      <c r="G254" s="217"/>
      <c r="H254" s="219" t="s">
        <v>19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6" t="s">
        <v>119</v>
      </c>
      <c r="AU254" s="226" t="s">
        <v>78</v>
      </c>
      <c r="AV254" s="13" t="s">
        <v>76</v>
      </c>
      <c r="AW254" s="13" t="s">
        <v>32</v>
      </c>
      <c r="AX254" s="13" t="s">
        <v>71</v>
      </c>
      <c r="AY254" s="226" t="s">
        <v>108</v>
      </c>
    </row>
    <row r="255" s="14" customFormat="1">
      <c r="A255" s="14"/>
      <c r="B255" s="227"/>
      <c r="C255" s="228"/>
      <c r="D255" s="218" t="s">
        <v>119</v>
      </c>
      <c r="E255" s="229" t="s">
        <v>19</v>
      </c>
      <c r="F255" s="230" t="s">
        <v>277</v>
      </c>
      <c r="G255" s="228"/>
      <c r="H255" s="231">
        <v>126</v>
      </c>
      <c r="I255" s="232"/>
      <c r="J255" s="228"/>
      <c r="K255" s="228"/>
      <c r="L255" s="233"/>
      <c r="M255" s="234"/>
      <c r="N255" s="235"/>
      <c r="O255" s="235"/>
      <c r="P255" s="235"/>
      <c r="Q255" s="235"/>
      <c r="R255" s="235"/>
      <c r="S255" s="235"/>
      <c r="T255" s="23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37" t="s">
        <v>119</v>
      </c>
      <c r="AU255" s="237" t="s">
        <v>78</v>
      </c>
      <c r="AV255" s="14" t="s">
        <v>78</v>
      </c>
      <c r="AW255" s="14" t="s">
        <v>32</v>
      </c>
      <c r="AX255" s="14" t="s">
        <v>71</v>
      </c>
      <c r="AY255" s="237" t="s">
        <v>108</v>
      </c>
    </row>
    <row r="256" s="15" customFormat="1">
      <c r="A256" s="15"/>
      <c r="B256" s="238"/>
      <c r="C256" s="239"/>
      <c r="D256" s="218" t="s">
        <v>119</v>
      </c>
      <c r="E256" s="240" t="s">
        <v>19</v>
      </c>
      <c r="F256" s="241" t="s">
        <v>131</v>
      </c>
      <c r="G256" s="239"/>
      <c r="H256" s="242">
        <v>318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48" t="s">
        <v>119</v>
      </c>
      <c r="AU256" s="248" t="s">
        <v>78</v>
      </c>
      <c r="AV256" s="15" t="s">
        <v>115</v>
      </c>
      <c r="AW256" s="15" t="s">
        <v>32</v>
      </c>
      <c r="AX256" s="15" t="s">
        <v>76</v>
      </c>
      <c r="AY256" s="248" t="s">
        <v>108</v>
      </c>
    </row>
    <row r="257" s="2" customFormat="1" ht="21.75" customHeight="1">
      <c r="A257" s="39"/>
      <c r="B257" s="40"/>
      <c r="C257" s="198" t="s">
        <v>301</v>
      </c>
      <c r="D257" s="198" t="s">
        <v>110</v>
      </c>
      <c r="E257" s="199" t="s">
        <v>302</v>
      </c>
      <c r="F257" s="200" t="s">
        <v>303</v>
      </c>
      <c r="G257" s="201" t="s">
        <v>139</v>
      </c>
      <c r="H257" s="202">
        <v>89.709999999999994</v>
      </c>
      <c r="I257" s="203"/>
      <c r="J257" s="204">
        <f>ROUND(I257*H257,2)</f>
        <v>0</v>
      </c>
      <c r="K257" s="200" t="s">
        <v>19</v>
      </c>
      <c r="L257" s="45"/>
      <c r="M257" s="205" t="s">
        <v>19</v>
      </c>
      <c r="N257" s="206" t="s">
        <v>42</v>
      </c>
      <c r="O257" s="85"/>
      <c r="P257" s="207">
        <f>O257*H257</f>
        <v>0</v>
      </c>
      <c r="Q257" s="207">
        <v>0</v>
      </c>
      <c r="R257" s="207">
        <f>Q257*H257</f>
        <v>0</v>
      </c>
      <c r="S257" s="207">
        <v>0</v>
      </c>
      <c r="T257" s="20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09" t="s">
        <v>115</v>
      </c>
      <c r="AT257" s="209" t="s">
        <v>110</v>
      </c>
      <c r="AU257" s="209" t="s">
        <v>78</v>
      </c>
      <c r="AY257" s="18" t="s">
        <v>108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18" t="s">
        <v>76</v>
      </c>
      <c r="BK257" s="210">
        <f>ROUND(I257*H257,2)</f>
        <v>0</v>
      </c>
      <c r="BL257" s="18" t="s">
        <v>115</v>
      </c>
      <c r="BM257" s="209" t="s">
        <v>304</v>
      </c>
    </row>
    <row r="258" s="13" customFormat="1">
      <c r="A258" s="13"/>
      <c r="B258" s="216"/>
      <c r="C258" s="217"/>
      <c r="D258" s="218" t="s">
        <v>119</v>
      </c>
      <c r="E258" s="219" t="s">
        <v>19</v>
      </c>
      <c r="F258" s="220" t="s">
        <v>124</v>
      </c>
      <c r="G258" s="217"/>
      <c r="H258" s="219" t="s">
        <v>19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6" t="s">
        <v>119</v>
      </c>
      <c r="AU258" s="226" t="s">
        <v>78</v>
      </c>
      <c r="AV258" s="13" t="s">
        <v>76</v>
      </c>
      <c r="AW258" s="13" t="s">
        <v>32</v>
      </c>
      <c r="AX258" s="13" t="s">
        <v>71</v>
      </c>
      <c r="AY258" s="226" t="s">
        <v>108</v>
      </c>
    </row>
    <row r="259" s="14" customFormat="1">
      <c r="A259" s="14"/>
      <c r="B259" s="227"/>
      <c r="C259" s="228"/>
      <c r="D259" s="218" t="s">
        <v>119</v>
      </c>
      <c r="E259" s="229" t="s">
        <v>19</v>
      </c>
      <c r="F259" s="230" t="s">
        <v>305</v>
      </c>
      <c r="G259" s="228"/>
      <c r="H259" s="231">
        <v>102.48</v>
      </c>
      <c r="I259" s="232"/>
      <c r="J259" s="228"/>
      <c r="K259" s="228"/>
      <c r="L259" s="233"/>
      <c r="M259" s="234"/>
      <c r="N259" s="235"/>
      <c r="O259" s="235"/>
      <c r="P259" s="235"/>
      <c r="Q259" s="235"/>
      <c r="R259" s="235"/>
      <c r="S259" s="235"/>
      <c r="T259" s="23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7" t="s">
        <v>119</v>
      </c>
      <c r="AU259" s="237" t="s">
        <v>78</v>
      </c>
      <c r="AV259" s="14" t="s">
        <v>78</v>
      </c>
      <c r="AW259" s="14" t="s">
        <v>32</v>
      </c>
      <c r="AX259" s="14" t="s">
        <v>71</v>
      </c>
      <c r="AY259" s="237" t="s">
        <v>108</v>
      </c>
    </row>
    <row r="260" s="14" customFormat="1">
      <c r="A260" s="14"/>
      <c r="B260" s="227"/>
      <c r="C260" s="228"/>
      <c r="D260" s="218" t="s">
        <v>119</v>
      </c>
      <c r="E260" s="229" t="s">
        <v>19</v>
      </c>
      <c r="F260" s="230" t="s">
        <v>306</v>
      </c>
      <c r="G260" s="228"/>
      <c r="H260" s="231">
        <v>-5.7599999999999998</v>
      </c>
      <c r="I260" s="232"/>
      <c r="J260" s="228"/>
      <c r="K260" s="228"/>
      <c r="L260" s="233"/>
      <c r="M260" s="234"/>
      <c r="N260" s="235"/>
      <c r="O260" s="235"/>
      <c r="P260" s="235"/>
      <c r="Q260" s="235"/>
      <c r="R260" s="235"/>
      <c r="S260" s="235"/>
      <c r="T260" s="23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37" t="s">
        <v>119</v>
      </c>
      <c r="AU260" s="237" t="s">
        <v>78</v>
      </c>
      <c r="AV260" s="14" t="s">
        <v>78</v>
      </c>
      <c r="AW260" s="14" t="s">
        <v>32</v>
      </c>
      <c r="AX260" s="14" t="s">
        <v>71</v>
      </c>
      <c r="AY260" s="237" t="s">
        <v>108</v>
      </c>
    </row>
    <row r="261" s="14" customFormat="1">
      <c r="A261" s="14"/>
      <c r="B261" s="227"/>
      <c r="C261" s="228"/>
      <c r="D261" s="218" t="s">
        <v>119</v>
      </c>
      <c r="E261" s="229" t="s">
        <v>19</v>
      </c>
      <c r="F261" s="230" t="s">
        <v>307</v>
      </c>
      <c r="G261" s="228"/>
      <c r="H261" s="231">
        <v>-2.9399999999999999</v>
      </c>
      <c r="I261" s="232"/>
      <c r="J261" s="228"/>
      <c r="K261" s="228"/>
      <c r="L261" s="233"/>
      <c r="M261" s="234"/>
      <c r="N261" s="235"/>
      <c r="O261" s="235"/>
      <c r="P261" s="235"/>
      <c r="Q261" s="235"/>
      <c r="R261" s="235"/>
      <c r="S261" s="235"/>
      <c r="T261" s="23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37" t="s">
        <v>119</v>
      </c>
      <c r="AU261" s="237" t="s">
        <v>78</v>
      </c>
      <c r="AV261" s="14" t="s">
        <v>78</v>
      </c>
      <c r="AW261" s="14" t="s">
        <v>32</v>
      </c>
      <c r="AX261" s="14" t="s">
        <v>71</v>
      </c>
      <c r="AY261" s="237" t="s">
        <v>108</v>
      </c>
    </row>
    <row r="262" s="14" customFormat="1">
      <c r="A262" s="14"/>
      <c r="B262" s="227"/>
      <c r="C262" s="228"/>
      <c r="D262" s="218" t="s">
        <v>119</v>
      </c>
      <c r="E262" s="229" t="s">
        <v>19</v>
      </c>
      <c r="F262" s="230" t="s">
        <v>308</v>
      </c>
      <c r="G262" s="228"/>
      <c r="H262" s="231">
        <v>-4.0700000000000003</v>
      </c>
      <c r="I262" s="232"/>
      <c r="J262" s="228"/>
      <c r="K262" s="228"/>
      <c r="L262" s="233"/>
      <c r="M262" s="234"/>
      <c r="N262" s="235"/>
      <c r="O262" s="235"/>
      <c r="P262" s="235"/>
      <c r="Q262" s="235"/>
      <c r="R262" s="235"/>
      <c r="S262" s="235"/>
      <c r="T262" s="23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37" t="s">
        <v>119</v>
      </c>
      <c r="AU262" s="237" t="s">
        <v>78</v>
      </c>
      <c r="AV262" s="14" t="s">
        <v>78</v>
      </c>
      <c r="AW262" s="14" t="s">
        <v>32</v>
      </c>
      <c r="AX262" s="14" t="s">
        <v>71</v>
      </c>
      <c r="AY262" s="237" t="s">
        <v>108</v>
      </c>
    </row>
    <row r="263" s="15" customFormat="1">
      <c r="A263" s="15"/>
      <c r="B263" s="238"/>
      <c r="C263" s="239"/>
      <c r="D263" s="218" t="s">
        <v>119</v>
      </c>
      <c r="E263" s="240" t="s">
        <v>19</v>
      </c>
      <c r="F263" s="241" t="s">
        <v>131</v>
      </c>
      <c r="G263" s="239"/>
      <c r="H263" s="242">
        <v>89.710000000000008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48" t="s">
        <v>119</v>
      </c>
      <c r="AU263" s="248" t="s">
        <v>78</v>
      </c>
      <c r="AV263" s="15" t="s">
        <v>115</v>
      </c>
      <c r="AW263" s="15" t="s">
        <v>32</v>
      </c>
      <c r="AX263" s="15" t="s">
        <v>76</v>
      </c>
      <c r="AY263" s="248" t="s">
        <v>108</v>
      </c>
    </row>
    <row r="264" s="2" customFormat="1" ht="44.25" customHeight="1">
      <c r="A264" s="39"/>
      <c r="B264" s="40"/>
      <c r="C264" s="198" t="s">
        <v>309</v>
      </c>
      <c r="D264" s="198" t="s">
        <v>110</v>
      </c>
      <c r="E264" s="199" t="s">
        <v>310</v>
      </c>
      <c r="F264" s="200" t="s">
        <v>311</v>
      </c>
      <c r="G264" s="201" t="s">
        <v>139</v>
      </c>
      <c r="H264" s="202">
        <v>192</v>
      </c>
      <c r="I264" s="203"/>
      <c r="J264" s="204">
        <f>ROUND(I264*H264,2)</f>
        <v>0</v>
      </c>
      <c r="K264" s="200" t="s">
        <v>114</v>
      </c>
      <c r="L264" s="45"/>
      <c r="M264" s="205" t="s">
        <v>19</v>
      </c>
      <c r="N264" s="206" t="s">
        <v>42</v>
      </c>
      <c r="O264" s="85"/>
      <c r="P264" s="207">
        <f>O264*H264</f>
        <v>0</v>
      </c>
      <c r="Q264" s="207">
        <v>0.089219999999999994</v>
      </c>
      <c r="R264" s="207">
        <f>Q264*H264</f>
        <v>17.130240000000001</v>
      </c>
      <c r="S264" s="207">
        <v>0</v>
      </c>
      <c r="T264" s="20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09" t="s">
        <v>115</v>
      </c>
      <c r="AT264" s="209" t="s">
        <v>110</v>
      </c>
      <c r="AU264" s="209" t="s">
        <v>78</v>
      </c>
      <c r="AY264" s="18" t="s">
        <v>108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8" t="s">
        <v>76</v>
      </c>
      <c r="BK264" s="210">
        <f>ROUND(I264*H264,2)</f>
        <v>0</v>
      </c>
      <c r="BL264" s="18" t="s">
        <v>115</v>
      </c>
      <c r="BM264" s="209" t="s">
        <v>312</v>
      </c>
    </row>
    <row r="265" s="2" customFormat="1">
      <c r="A265" s="39"/>
      <c r="B265" s="40"/>
      <c r="C265" s="41"/>
      <c r="D265" s="211" t="s">
        <v>117</v>
      </c>
      <c r="E265" s="41"/>
      <c r="F265" s="212" t="s">
        <v>313</v>
      </c>
      <c r="G265" s="41"/>
      <c r="H265" s="41"/>
      <c r="I265" s="213"/>
      <c r="J265" s="41"/>
      <c r="K265" s="41"/>
      <c r="L265" s="45"/>
      <c r="M265" s="214"/>
      <c r="N265" s="215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117</v>
      </c>
      <c r="AU265" s="18" t="s">
        <v>78</v>
      </c>
    </row>
    <row r="266" s="13" customFormat="1">
      <c r="A266" s="13"/>
      <c r="B266" s="216"/>
      <c r="C266" s="217"/>
      <c r="D266" s="218" t="s">
        <v>119</v>
      </c>
      <c r="E266" s="219" t="s">
        <v>19</v>
      </c>
      <c r="F266" s="220" t="s">
        <v>294</v>
      </c>
      <c r="G266" s="217"/>
      <c r="H266" s="219" t="s">
        <v>19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6" t="s">
        <v>119</v>
      </c>
      <c r="AU266" s="226" t="s">
        <v>78</v>
      </c>
      <c r="AV266" s="13" t="s">
        <v>76</v>
      </c>
      <c r="AW266" s="13" t="s">
        <v>32</v>
      </c>
      <c r="AX266" s="13" t="s">
        <v>71</v>
      </c>
      <c r="AY266" s="226" t="s">
        <v>108</v>
      </c>
    </row>
    <row r="267" s="14" customFormat="1">
      <c r="A267" s="14"/>
      <c r="B267" s="227"/>
      <c r="C267" s="228"/>
      <c r="D267" s="218" t="s">
        <v>119</v>
      </c>
      <c r="E267" s="229" t="s">
        <v>19</v>
      </c>
      <c r="F267" s="230" t="s">
        <v>295</v>
      </c>
      <c r="G267" s="228"/>
      <c r="H267" s="231">
        <v>192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7" t="s">
        <v>119</v>
      </c>
      <c r="AU267" s="237" t="s">
        <v>78</v>
      </c>
      <c r="AV267" s="14" t="s">
        <v>78</v>
      </c>
      <c r="AW267" s="14" t="s">
        <v>32</v>
      </c>
      <c r="AX267" s="14" t="s">
        <v>76</v>
      </c>
      <c r="AY267" s="237" t="s">
        <v>108</v>
      </c>
    </row>
    <row r="268" s="2" customFormat="1" ht="16.5" customHeight="1">
      <c r="A268" s="39"/>
      <c r="B268" s="40"/>
      <c r="C268" s="250" t="s">
        <v>314</v>
      </c>
      <c r="D268" s="250" t="s">
        <v>219</v>
      </c>
      <c r="E268" s="251" t="s">
        <v>315</v>
      </c>
      <c r="F268" s="252" t="s">
        <v>316</v>
      </c>
      <c r="G268" s="253" t="s">
        <v>139</v>
      </c>
      <c r="H268" s="254">
        <v>195.84</v>
      </c>
      <c r="I268" s="255"/>
      <c r="J268" s="256">
        <f>ROUND(I268*H268,2)</f>
        <v>0</v>
      </c>
      <c r="K268" s="252" t="s">
        <v>114</v>
      </c>
      <c r="L268" s="257"/>
      <c r="M268" s="258" t="s">
        <v>19</v>
      </c>
      <c r="N268" s="259" t="s">
        <v>42</v>
      </c>
      <c r="O268" s="85"/>
      <c r="P268" s="207">
        <f>O268*H268</f>
        <v>0</v>
      </c>
      <c r="Q268" s="207">
        <v>0.13100000000000001</v>
      </c>
      <c r="R268" s="207">
        <f>Q268*H268</f>
        <v>25.655040000000003</v>
      </c>
      <c r="S268" s="207">
        <v>0</v>
      </c>
      <c r="T268" s="20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09" t="s">
        <v>180</v>
      </c>
      <c r="AT268" s="209" t="s">
        <v>219</v>
      </c>
      <c r="AU268" s="209" t="s">
        <v>78</v>
      </c>
      <c r="AY268" s="18" t="s">
        <v>108</v>
      </c>
      <c r="BE268" s="210">
        <f>IF(N268="základní",J268,0)</f>
        <v>0</v>
      </c>
      <c r="BF268" s="210">
        <f>IF(N268="snížená",J268,0)</f>
        <v>0</v>
      </c>
      <c r="BG268" s="210">
        <f>IF(N268="zákl. přenesená",J268,0)</f>
        <v>0</v>
      </c>
      <c r="BH268" s="210">
        <f>IF(N268="sníž. přenesená",J268,0)</f>
        <v>0</v>
      </c>
      <c r="BI268" s="210">
        <f>IF(N268="nulová",J268,0)</f>
        <v>0</v>
      </c>
      <c r="BJ268" s="18" t="s">
        <v>76</v>
      </c>
      <c r="BK268" s="210">
        <f>ROUND(I268*H268,2)</f>
        <v>0</v>
      </c>
      <c r="BL268" s="18" t="s">
        <v>115</v>
      </c>
      <c r="BM268" s="209" t="s">
        <v>317</v>
      </c>
    </row>
    <row r="269" s="14" customFormat="1">
      <c r="A269" s="14"/>
      <c r="B269" s="227"/>
      <c r="C269" s="228"/>
      <c r="D269" s="218" t="s">
        <v>119</v>
      </c>
      <c r="E269" s="228"/>
      <c r="F269" s="230" t="s">
        <v>318</v>
      </c>
      <c r="G269" s="228"/>
      <c r="H269" s="231">
        <v>195.84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7" t="s">
        <v>119</v>
      </c>
      <c r="AU269" s="237" t="s">
        <v>78</v>
      </c>
      <c r="AV269" s="14" t="s">
        <v>78</v>
      </c>
      <c r="AW269" s="14" t="s">
        <v>4</v>
      </c>
      <c r="AX269" s="14" t="s">
        <v>76</v>
      </c>
      <c r="AY269" s="237" t="s">
        <v>108</v>
      </c>
    </row>
    <row r="270" s="12" customFormat="1" ht="22.8" customHeight="1">
      <c r="A270" s="12"/>
      <c r="B270" s="182"/>
      <c r="C270" s="183"/>
      <c r="D270" s="184" t="s">
        <v>70</v>
      </c>
      <c r="E270" s="196" t="s">
        <v>185</v>
      </c>
      <c r="F270" s="196" t="s">
        <v>319</v>
      </c>
      <c r="G270" s="183"/>
      <c r="H270" s="183"/>
      <c r="I270" s="186"/>
      <c r="J270" s="197">
        <f>BK270</f>
        <v>0</v>
      </c>
      <c r="K270" s="183"/>
      <c r="L270" s="188"/>
      <c r="M270" s="189"/>
      <c r="N270" s="190"/>
      <c r="O270" s="190"/>
      <c r="P270" s="191">
        <f>SUM(P271:P288)</f>
        <v>0</v>
      </c>
      <c r="Q270" s="190"/>
      <c r="R270" s="191">
        <f>SUM(R271:R288)</f>
        <v>43.803999999999995</v>
      </c>
      <c r="S270" s="190"/>
      <c r="T270" s="192">
        <f>SUM(T271:T288)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93" t="s">
        <v>76</v>
      </c>
      <c r="AT270" s="194" t="s">
        <v>70</v>
      </c>
      <c r="AU270" s="194" t="s">
        <v>76</v>
      </c>
      <c r="AY270" s="193" t="s">
        <v>108</v>
      </c>
      <c r="BK270" s="195">
        <f>SUM(BK271:BK288)</f>
        <v>0</v>
      </c>
    </row>
    <row r="271" s="2" customFormat="1" ht="24.15" customHeight="1">
      <c r="A271" s="39"/>
      <c r="B271" s="40"/>
      <c r="C271" s="198" t="s">
        <v>320</v>
      </c>
      <c r="D271" s="198" t="s">
        <v>110</v>
      </c>
      <c r="E271" s="199" t="s">
        <v>321</v>
      </c>
      <c r="F271" s="200" t="s">
        <v>322</v>
      </c>
      <c r="G271" s="201" t="s">
        <v>113</v>
      </c>
      <c r="H271" s="202">
        <v>400</v>
      </c>
      <c r="I271" s="203"/>
      <c r="J271" s="204">
        <f>ROUND(I271*H271,2)</f>
        <v>0</v>
      </c>
      <c r="K271" s="200" t="s">
        <v>114</v>
      </c>
      <c r="L271" s="45"/>
      <c r="M271" s="205" t="s">
        <v>19</v>
      </c>
      <c r="N271" s="206" t="s">
        <v>42</v>
      </c>
      <c r="O271" s="85"/>
      <c r="P271" s="207">
        <f>O271*H271</f>
        <v>0</v>
      </c>
      <c r="Q271" s="207">
        <v>0.085309999999999997</v>
      </c>
      <c r="R271" s="207">
        <f>Q271*H271</f>
        <v>34.123999999999995</v>
      </c>
      <c r="S271" s="207">
        <v>0</v>
      </c>
      <c r="T271" s="20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09" t="s">
        <v>115</v>
      </c>
      <c r="AT271" s="209" t="s">
        <v>110</v>
      </c>
      <c r="AU271" s="209" t="s">
        <v>78</v>
      </c>
      <c r="AY271" s="18" t="s">
        <v>108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18" t="s">
        <v>76</v>
      </c>
      <c r="BK271" s="210">
        <f>ROUND(I271*H271,2)</f>
        <v>0</v>
      </c>
      <c r="BL271" s="18" t="s">
        <v>115</v>
      </c>
      <c r="BM271" s="209" t="s">
        <v>323</v>
      </c>
    </row>
    <row r="272" s="2" customFormat="1">
      <c r="A272" s="39"/>
      <c r="B272" s="40"/>
      <c r="C272" s="41"/>
      <c r="D272" s="211" t="s">
        <v>117</v>
      </c>
      <c r="E272" s="41"/>
      <c r="F272" s="212" t="s">
        <v>324</v>
      </c>
      <c r="G272" s="41"/>
      <c r="H272" s="41"/>
      <c r="I272" s="213"/>
      <c r="J272" s="41"/>
      <c r="K272" s="41"/>
      <c r="L272" s="45"/>
      <c r="M272" s="214"/>
      <c r="N272" s="215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117</v>
      </c>
      <c r="AU272" s="18" t="s">
        <v>78</v>
      </c>
    </row>
    <row r="273" s="13" customFormat="1">
      <c r="A273" s="13"/>
      <c r="B273" s="216"/>
      <c r="C273" s="217"/>
      <c r="D273" s="218" t="s">
        <v>119</v>
      </c>
      <c r="E273" s="219" t="s">
        <v>19</v>
      </c>
      <c r="F273" s="220" t="s">
        <v>120</v>
      </c>
      <c r="G273" s="217"/>
      <c r="H273" s="219" t="s">
        <v>19</v>
      </c>
      <c r="I273" s="221"/>
      <c r="J273" s="217"/>
      <c r="K273" s="217"/>
      <c r="L273" s="222"/>
      <c r="M273" s="223"/>
      <c r="N273" s="224"/>
      <c r="O273" s="224"/>
      <c r="P273" s="224"/>
      <c r="Q273" s="224"/>
      <c r="R273" s="224"/>
      <c r="S273" s="224"/>
      <c r="T273" s="22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6" t="s">
        <v>119</v>
      </c>
      <c r="AU273" s="226" t="s">
        <v>78</v>
      </c>
      <c r="AV273" s="13" t="s">
        <v>76</v>
      </c>
      <c r="AW273" s="13" t="s">
        <v>32</v>
      </c>
      <c r="AX273" s="13" t="s">
        <v>71</v>
      </c>
      <c r="AY273" s="226" t="s">
        <v>108</v>
      </c>
    </row>
    <row r="274" s="14" customFormat="1">
      <c r="A274" s="14"/>
      <c r="B274" s="227"/>
      <c r="C274" s="228"/>
      <c r="D274" s="218" t="s">
        <v>119</v>
      </c>
      <c r="E274" s="229" t="s">
        <v>19</v>
      </c>
      <c r="F274" s="230" t="s">
        <v>325</v>
      </c>
      <c r="G274" s="228"/>
      <c r="H274" s="231">
        <v>56</v>
      </c>
      <c r="I274" s="232"/>
      <c r="J274" s="228"/>
      <c r="K274" s="228"/>
      <c r="L274" s="233"/>
      <c r="M274" s="234"/>
      <c r="N274" s="235"/>
      <c r="O274" s="235"/>
      <c r="P274" s="235"/>
      <c r="Q274" s="235"/>
      <c r="R274" s="235"/>
      <c r="S274" s="235"/>
      <c r="T274" s="23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37" t="s">
        <v>119</v>
      </c>
      <c r="AU274" s="237" t="s">
        <v>78</v>
      </c>
      <c r="AV274" s="14" t="s">
        <v>78</v>
      </c>
      <c r="AW274" s="14" t="s">
        <v>32</v>
      </c>
      <c r="AX274" s="14" t="s">
        <v>71</v>
      </c>
      <c r="AY274" s="237" t="s">
        <v>108</v>
      </c>
    </row>
    <row r="275" s="13" customFormat="1">
      <c r="A275" s="13"/>
      <c r="B275" s="216"/>
      <c r="C275" s="217"/>
      <c r="D275" s="218" t="s">
        <v>119</v>
      </c>
      <c r="E275" s="219" t="s">
        <v>19</v>
      </c>
      <c r="F275" s="220" t="s">
        <v>122</v>
      </c>
      <c r="G275" s="217"/>
      <c r="H275" s="219" t="s">
        <v>19</v>
      </c>
      <c r="I275" s="221"/>
      <c r="J275" s="217"/>
      <c r="K275" s="217"/>
      <c r="L275" s="222"/>
      <c r="M275" s="223"/>
      <c r="N275" s="224"/>
      <c r="O275" s="224"/>
      <c r="P275" s="224"/>
      <c r="Q275" s="224"/>
      <c r="R275" s="224"/>
      <c r="S275" s="224"/>
      <c r="T275" s="22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6" t="s">
        <v>119</v>
      </c>
      <c r="AU275" s="226" t="s">
        <v>78</v>
      </c>
      <c r="AV275" s="13" t="s">
        <v>76</v>
      </c>
      <c r="AW275" s="13" t="s">
        <v>32</v>
      </c>
      <c r="AX275" s="13" t="s">
        <v>71</v>
      </c>
      <c r="AY275" s="226" t="s">
        <v>108</v>
      </c>
    </row>
    <row r="276" s="14" customFormat="1">
      <c r="A276" s="14"/>
      <c r="B276" s="227"/>
      <c r="C276" s="228"/>
      <c r="D276" s="218" t="s">
        <v>119</v>
      </c>
      <c r="E276" s="229" t="s">
        <v>19</v>
      </c>
      <c r="F276" s="230" t="s">
        <v>326</v>
      </c>
      <c r="G276" s="228"/>
      <c r="H276" s="231">
        <v>46</v>
      </c>
      <c r="I276" s="232"/>
      <c r="J276" s="228"/>
      <c r="K276" s="228"/>
      <c r="L276" s="233"/>
      <c r="M276" s="234"/>
      <c r="N276" s="235"/>
      <c r="O276" s="235"/>
      <c r="P276" s="235"/>
      <c r="Q276" s="235"/>
      <c r="R276" s="235"/>
      <c r="S276" s="235"/>
      <c r="T276" s="23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37" t="s">
        <v>119</v>
      </c>
      <c r="AU276" s="237" t="s">
        <v>78</v>
      </c>
      <c r="AV276" s="14" t="s">
        <v>78</v>
      </c>
      <c r="AW276" s="14" t="s">
        <v>32</v>
      </c>
      <c r="AX276" s="14" t="s">
        <v>71</v>
      </c>
      <c r="AY276" s="237" t="s">
        <v>108</v>
      </c>
    </row>
    <row r="277" s="13" customFormat="1">
      <c r="A277" s="13"/>
      <c r="B277" s="216"/>
      <c r="C277" s="217"/>
      <c r="D277" s="218" t="s">
        <v>119</v>
      </c>
      <c r="E277" s="219" t="s">
        <v>19</v>
      </c>
      <c r="F277" s="220" t="s">
        <v>124</v>
      </c>
      <c r="G277" s="217"/>
      <c r="H277" s="219" t="s">
        <v>19</v>
      </c>
      <c r="I277" s="221"/>
      <c r="J277" s="217"/>
      <c r="K277" s="217"/>
      <c r="L277" s="222"/>
      <c r="M277" s="223"/>
      <c r="N277" s="224"/>
      <c r="O277" s="224"/>
      <c r="P277" s="224"/>
      <c r="Q277" s="224"/>
      <c r="R277" s="224"/>
      <c r="S277" s="224"/>
      <c r="T277" s="22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6" t="s">
        <v>119</v>
      </c>
      <c r="AU277" s="226" t="s">
        <v>78</v>
      </c>
      <c r="AV277" s="13" t="s">
        <v>76</v>
      </c>
      <c r="AW277" s="13" t="s">
        <v>32</v>
      </c>
      <c r="AX277" s="13" t="s">
        <v>71</v>
      </c>
      <c r="AY277" s="226" t="s">
        <v>108</v>
      </c>
    </row>
    <row r="278" s="14" customFormat="1">
      <c r="A278" s="14"/>
      <c r="B278" s="227"/>
      <c r="C278" s="228"/>
      <c r="D278" s="218" t="s">
        <v>119</v>
      </c>
      <c r="E278" s="229" t="s">
        <v>19</v>
      </c>
      <c r="F278" s="230" t="s">
        <v>327</v>
      </c>
      <c r="G278" s="228"/>
      <c r="H278" s="231">
        <v>58</v>
      </c>
      <c r="I278" s="232"/>
      <c r="J278" s="228"/>
      <c r="K278" s="228"/>
      <c r="L278" s="233"/>
      <c r="M278" s="234"/>
      <c r="N278" s="235"/>
      <c r="O278" s="235"/>
      <c r="P278" s="235"/>
      <c r="Q278" s="235"/>
      <c r="R278" s="235"/>
      <c r="S278" s="235"/>
      <c r="T278" s="23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37" t="s">
        <v>119</v>
      </c>
      <c r="AU278" s="237" t="s">
        <v>78</v>
      </c>
      <c r="AV278" s="14" t="s">
        <v>78</v>
      </c>
      <c r="AW278" s="14" t="s">
        <v>32</v>
      </c>
      <c r="AX278" s="14" t="s">
        <v>71</v>
      </c>
      <c r="AY278" s="237" t="s">
        <v>108</v>
      </c>
    </row>
    <row r="279" s="13" customFormat="1">
      <c r="A279" s="13"/>
      <c r="B279" s="216"/>
      <c r="C279" s="217"/>
      <c r="D279" s="218" t="s">
        <v>119</v>
      </c>
      <c r="E279" s="219" t="s">
        <v>19</v>
      </c>
      <c r="F279" s="220" t="s">
        <v>294</v>
      </c>
      <c r="G279" s="217"/>
      <c r="H279" s="219" t="s">
        <v>19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6" t="s">
        <v>119</v>
      </c>
      <c r="AU279" s="226" t="s">
        <v>78</v>
      </c>
      <c r="AV279" s="13" t="s">
        <v>76</v>
      </c>
      <c r="AW279" s="13" t="s">
        <v>32</v>
      </c>
      <c r="AX279" s="13" t="s">
        <v>71</v>
      </c>
      <c r="AY279" s="226" t="s">
        <v>108</v>
      </c>
    </row>
    <row r="280" s="14" customFormat="1">
      <c r="A280" s="14"/>
      <c r="B280" s="227"/>
      <c r="C280" s="228"/>
      <c r="D280" s="218" t="s">
        <v>119</v>
      </c>
      <c r="E280" s="229" t="s">
        <v>19</v>
      </c>
      <c r="F280" s="230" t="s">
        <v>328</v>
      </c>
      <c r="G280" s="228"/>
      <c r="H280" s="231">
        <v>240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7" t="s">
        <v>119</v>
      </c>
      <c r="AU280" s="237" t="s">
        <v>78</v>
      </c>
      <c r="AV280" s="14" t="s">
        <v>78</v>
      </c>
      <c r="AW280" s="14" t="s">
        <v>32</v>
      </c>
      <c r="AX280" s="14" t="s">
        <v>71</v>
      </c>
      <c r="AY280" s="237" t="s">
        <v>108</v>
      </c>
    </row>
    <row r="281" s="15" customFormat="1">
      <c r="A281" s="15"/>
      <c r="B281" s="238"/>
      <c r="C281" s="239"/>
      <c r="D281" s="218" t="s">
        <v>119</v>
      </c>
      <c r="E281" s="240" t="s">
        <v>19</v>
      </c>
      <c r="F281" s="241" t="s">
        <v>131</v>
      </c>
      <c r="G281" s="239"/>
      <c r="H281" s="242">
        <v>400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48" t="s">
        <v>119</v>
      </c>
      <c r="AU281" s="248" t="s">
        <v>78</v>
      </c>
      <c r="AV281" s="15" t="s">
        <v>115</v>
      </c>
      <c r="AW281" s="15" t="s">
        <v>32</v>
      </c>
      <c r="AX281" s="15" t="s">
        <v>76</v>
      </c>
      <c r="AY281" s="248" t="s">
        <v>108</v>
      </c>
    </row>
    <row r="282" s="2" customFormat="1" ht="16.5" customHeight="1">
      <c r="A282" s="39"/>
      <c r="B282" s="40"/>
      <c r="C282" s="250" t="s">
        <v>329</v>
      </c>
      <c r="D282" s="250" t="s">
        <v>219</v>
      </c>
      <c r="E282" s="251" t="s">
        <v>330</v>
      </c>
      <c r="F282" s="252" t="s">
        <v>331</v>
      </c>
      <c r="G282" s="253" t="s">
        <v>113</v>
      </c>
      <c r="H282" s="254">
        <v>440</v>
      </c>
      <c r="I282" s="255"/>
      <c r="J282" s="256">
        <f>ROUND(I282*H282,2)</f>
        <v>0</v>
      </c>
      <c r="K282" s="252" t="s">
        <v>114</v>
      </c>
      <c r="L282" s="257"/>
      <c r="M282" s="258" t="s">
        <v>19</v>
      </c>
      <c r="N282" s="259" t="s">
        <v>42</v>
      </c>
      <c r="O282" s="85"/>
      <c r="P282" s="207">
        <f>O282*H282</f>
        <v>0</v>
      </c>
      <c r="Q282" s="207">
        <v>0.021999999999999999</v>
      </c>
      <c r="R282" s="207">
        <f>Q282*H282</f>
        <v>9.6799999999999997</v>
      </c>
      <c r="S282" s="207">
        <v>0</v>
      </c>
      <c r="T282" s="20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09" t="s">
        <v>180</v>
      </c>
      <c r="AT282" s="209" t="s">
        <v>219</v>
      </c>
      <c r="AU282" s="209" t="s">
        <v>78</v>
      </c>
      <c r="AY282" s="18" t="s">
        <v>108</v>
      </c>
      <c r="BE282" s="210">
        <f>IF(N282="základní",J282,0)</f>
        <v>0</v>
      </c>
      <c r="BF282" s="210">
        <f>IF(N282="snížená",J282,0)</f>
        <v>0</v>
      </c>
      <c r="BG282" s="210">
        <f>IF(N282="zákl. přenesená",J282,0)</f>
        <v>0</v>
      </c>
      <c r="BH282" s="210">
        <f>IF(N282="sníž. přenesená",J282,0)</f>
        <v>0</v>
      </c>
      <c r="BI282" s="210">
        <f>IF(N282="nulová",J282,0)</f>
        <v>0</v>
      </c>
      <c r="BJ282" s="18" t="s">
        <v>76</v>
      </c>
      <c r="BK282" s="210">
        <f>ROUND(I282*H282,2)</f>
        <v>0</v>
      </c>
      <c r="BL282" s="18" t="s">
        <v>115</v>
      </c>
      <c r="BM282" s="209" t="s">
        <v>332</v>
      </c>
    </row>
    <row r="283" s="14" customFormat="1">
      <c r="A283" s="14"/>
      <c r="B283" s="227"/>
      <c r="C283" s="228"/>
      <c r="D283" s="218" t="s">
        <v>119</v>
      </c>
      <c r="E283" s="228"/>
      <c r="F283" s="230" t="s">
        <v>333</v>
      </c>
      <c r="G283" s="228"/>
      <c r="H283" s="231">
        <v>440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7" t="s">
        <v>119</v>
      </c>
      <c r="AU283" s="237" t="s">
        <v>78</v>
      </c>
      <c r="AV283" s="14" t="s">
        <v>78</v>
      </c>
      <c r="AW283" s="14" t="s">
        <v>4</v>
      </c>
      <c r="AX283" s="14" t="s">
        <v>76</v>
      </c>
      <c r="AY283" s="237" t="s">
        <v>108</v>
      </c>
    </row>
    <row r="284" s="2" customFormat="1" ht="24.15" customHeight="1">
      <c r="A284" s="39"/>
      <c r="B284" s="40"/>
      <c r="C284" s="198" t="s">
        <v>334</v>
      </c>
      <c r="D284" s="198" t="s">
        <v>110</v>
      </c>
      <c r="E284" s="199" t="s">
        <v>335</v>
      </c>
      <c r="F284" s="200" t="s">
        <v>336</v>
      </c>
      <c r="G284" s="201" t="s">
        <v>337</v>
      </c>
      <c r="H284" s="202">
        <v>6</v>
      </c>
      <c r="I284" s="203"/>
      <c r="J284" s="204">
        <f>ROUND(I284*H284,2)</f>
        <v>0</v>
      </c>
      <c r="K284" s="200" t="s">
        <v>19</v>
      </c>
      <c r="L284" s="45"/>
      <c r="M284" s="205" t="s">
        <v>19</v>
      </c>
      <c r="N284" s="206" t="s">
        <v>42</v>
      </c>
      <c r="O284" s="85"/>
      <c r="P284" s="207">
        <f>O284*H284</f>
        <v>0</v>
      </c>
      <c r="Q284" s="207">
        <v>0</v>
      </c>
      <c r="R284" s="207">
        <f>Q284*H284</f>
        <v>0</v>
      </c>
      <c r="S284" s="207">
        <v>0</v>
      </c>
      <c r="T284" s="20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09" t="s">
        <v>115</v>
      </c>
      <c r="AT284" s="209" t="s">
        <v>110</v>
      </c>
      <c r="AU284" s="209" t="s">
        <v>78</v>
      </c>
      <c r="AY284" s="18" t="s">
        <v>108</v>
      </c>
      <c r="BE284" s="210">
        <f>IF(N284="základní",J284,0)</f>
        <v>0</v>
      </c>
      <c r="BF284" s="210">
        <f>IF(N284="snížená",J284,0)</f>
        <v>0</v>
      </c>
      <c r="BG284" s="210">
        <f>IF(N284="zákl. přenesená",J284,0)</f>
        <v>0</v>
      </c>
      <c r="BH284" s="210">
        <f>IF(N284="sníž. přenesená",J284,0)</f>
        <v>0</v>
      </c>
      <c r="BI284" s="210">
        <f>IF(N284="nulová",J284,0)</f>
        <v>0</v>
      </c>
      <c r="BJ284" s="18" t="s">
        <v>76</v>
      </c>
      <c r="BK284" s="210">
        <f>ROUND(I284*H284,2)</f>
        <v>0</v>
      </c>
      <c r="BL284" s="18" t="s">
        <v>115</v>
      </c>
      <c r="BM284" s="209" t="s">
        <v>338</v>
      </c>
    </row>
    <row r="285" s="2" customFormat="1">
      <c r="A285" s="39"/>
      <c r="B285" s="40"/>
      <c r="C285" s="41"/>
      <c r="D285" s="218" t="s">
        <v>207</v>
      </c>
      <c r="E285" s="41"/>
      <c r="F285" s="249" t="s">
        <v>339</v>
      </c>
      <c r="G285" s="41"/>
      <c r="H285" s="41"/>
      <c r="I285" s="213"/>
      <c r="J285" s="41"/>
      <c r="K285" s="41"/>
      <c r="L285" s="45"/>
      <c r="M285" s="214"/>
      <c r="N285" s="215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207</v>
      </c>
      <c r="AU285" s="18" t="s">
        <v>78</v>
      </c>
    </row>
    <row r="286" s="2" customFormat="1" ht="24.15" customHeight="1">
      <c r="A286" s="39"/>
      <c r="B286" s="40"/>
      <c r="C286" s="198" t="s">
        <v>340</v>
      </c>
      <c r="D286" s="198" t="s">
        <v>110</v>
      </c>
      <c r="E286" s="199" t="s">
        <v>341</v>
      </c>
      <c r="F286" s="200" t="s">
        <v>342</v>
      </c>
      <c r="G286" s="201" t="s">
        <v>337</v>
      </c>
      <c r="H286" s="202">
        <v>1</v>
      </c>
      <c r="I286" s="203"/>
      <c r="J286" s="204">
        <f>ROUND(I286*H286,2)</f>
        <v>0</v>
      </c>
      <c r="K286" s="200" t="s">
        <v>19</v>
      </c>
      <c r="L286" s="45"/>
      <c r="M286" s="205" t="s">
        <v>19</v>
      </c>
      <c r="N286" s="206" t="s">
        <v>42</v>
      </c>
      <c r="O286" s="85"/>
      <c r="P286" s="207">
        <f>O286*H286</f>
        <v>0</v>
      </c>
      <c r="Q286" s="207">
        <v>0</v>
      </c>
      <c r="R286" s="207">
        <f>Q286*H286</f>
        <v>0</v>
      </c>
      <c r="S286" s="207">
        <v>0</v>
      </c>
      <c r="T286" s="20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09" t="s">
        <v>115</v>
      </c>
      <c r="AT286" s="209" t="s">
        <v>110</v>
      </c>
      <c r="AU286" s="209" t="s">
        <v>78</v>
      </c>
      <c r="AY286" s="18" t="s">
        <v>108</v>
      </c>
      <c r="BE286" s="210">
        <f>IF(N286="základní",J286,0)</f>
        <v>0</v>
      </c>
      <c r="BF286" s="210">
        <f>IF(N286="snížená",J286,0)</f>
        <v>0</v>
      </c>
      <c r="BG286" s="210">
        <f>IF(N286="zákl. přenesená",J286,0)</f>
        <v>0</v>
      </c>
      <c r="BH286" s="210">
        <f>IF(N286="sníž. přenesená",J286,0)</f>
        <v>0</v>
      </c>
      <c r="BI286" s="210">
        <f>IF(N286="nulová",J286,0)</f>
        <v>0</v>
      </c>
      <c r="BJ286" s="18" t="s">
        <v>76</v>
      </c>
      <c r="BK286" s="210">
        <f>ROUND(I286*H286,2)</f>
        <v>0</v>
      </c>
      <c r="BL286" s="18" t="s">
        <v>115</v>
      </c>
      <c r="BM286" s="209" t="s">
        <v>343</v>
      </c>
    </row>
    <row r="287" s="2" customFormat="1" ht="24.15" customHeight="1">
      <c r="A287" s="39"/>
      <c r="B287" s="40"/>
      <c r="C287" s="198" t="s">
        <v>344</v>
      </c>
      <c r="D287" s="198" t="s">
        <v>110</v>
      </c>
      <c r="E287" s="199" t="s">
        <v>345</v>
      </c>
      <c r="F287" s="200" t="s">
        <v>346</v>
      </c>
      <c r="G287" s="201" t="s">
        <v>337</v>
      </c>
      <c r="H287" s="202">
        <v>2</v>
      </c>
      <c r="I287" s="203"/>
      <c r="J287" s="204">
        <f>ROUND(I287*H287,2)</f>
        <v>0</v>
      </c>
      <c r="K287" s="200" t="s">
        <v>19</v>
      </c>
      <c r="L287" s="45"/>
      <c r="M287" s="205" t="s">
        <v>19</v>
      </c>
      <c r="N287" s="206" t="s">
        <v>42</v>
      </c>
      <c r="O287" s="85"/>
      <c r="P287" s="207">
        <f>O287*H287</f>
        <v>0</v>
      </c>
      <c r="Q287" s="207">
        <v>0</v>
      </c>
      <c r="R287" s="207">
        <f>Q287*H287</f>
        <v>0</v>
      </c>
      <c r="S287" s="207">
        <v>0</v>
      </c>
      <c r="T287" s="20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09" t="s">
        <v>115</v>
      </c>
      <c r="AT287" s="209" t="s">
        <v>110</v>
      </c>
      <c r="AU287" s="209" t="s">
        <v>78</v>
      </c>
      <c r="AY287" s="18" t="s">
        <v>108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18" t="s">
        <v>76</v>
      </c>
      <c r="BK287" s="210">
        <f>ROUND(I287*H287,2)</f>
        <v>0</v>
      </c>
      <c r="BL287" s="18" t="s">
        <v>115</v>
      </c>
      <c r="BM287" s="209" t="s">
        <v>347</v>
      </c>
    </row>
    <row r="288" s="2" customFormat="1" ht="24.15" customHeight="1">
      <c r="A288" s="39"/>
      <c r="B288" s="40"/>
      <c r="C288" s="198" t="s">
        <v>348</v>
      </c>
      <c r="D288" s="198" t="s">
        <v>110</v>
      </c>
      <c r="E288" s="199" t="s">
        <v>349</v>
      </c>
      <c r="F288" s="200" t="s">
        <v>350</v>
      </c>
      <c r="G288" s="201" t="s">
        <v>337</v>
      </c>
      <c r="H288" s="202">
        <v>1</v>
      </c>
      <c r="I288" s="203"/>
      <c r="J288" s="204">
        <f>ROUND(I288*H288,2)</f>
        <v>0</v>
      </c>
      <c r="K288" s="200" t="s">
        <v>19</v>
      </c>
      <c r="L288" s="45"/>
      <c r="M288" s="205" t="s">
        <v>19</v>
      </c>
      <c r="N288" s="206" t="s">
        <v>42</v>
      </c>
      <c r="O288" s="85"/>
      <c r="P288" s="207">
        <f>O288*H288</f>
        <v>0</v>
      </c>
      <c r="Q288" s="207">
        <v>0</v>
      </c>
      <c r="R288" s="207">
        <f>Q288*H288</f>
        <v>0</v>
      </c>
      <c r="S288" s="207">
        <v>0</v>
      </c>
      <c r="T288" s="20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09" t="s">
        <v>115</v>
      </c>
      <c r="AT288" s="209" t="s">
        <v>110</v>
      </c>
      <c r="AU288" s="209" t="s">
        <v>78</v>
      </c>
      <c r="AY288" s="18" t="s">
        <v>108</v>
      </c>
      <c r="BE288" s="210">
        <f>IF(N288="základní",J288,0)</f>
        <v>0</v>
      </c>
      <c r="BF288" s="210">
        <f>IF(N288="snížená",J288,0)</f>
        <v>0</v>
      </c>
      <c r="BG288" s="210">
        <f>IF(N288="zákl. přenesená",J288,0)</f>
        <v>0</v>
      </c>
      <c r="BH288" s="210">
        <f>IF(N288="sníž. přenesená",J288,0)</f>
        <v>0</v>
      </c>
      <c r="BI288" s="210">
        <f>IF(N288="nulová",J288,0)</f>
        <v>0</v>
      </c>
      <c r="BJ288" s="18" t="s">
        <v>76</v>
      </c>
      <c r="BK288" s="210">
        <f>ROUND(I288*H288,2)</f>
        <v>0</v>
      </c>
      <c r="BL288" s="18" t="s">
        <v>115</v>
      </c>
      <c r="BM288" s="209" t="s">
        <v>351</v>
      </c>
    </row>
    <row r="289" s="12" customFormat="1" ht="22.8" customHeight="1">
      <c r="A289" s="12"/>
      <c r="B289" s="182"/>
      <c r="C289" s="183"/>
      <c r="D289" s="184" t="s">
        <v>70</v>
      </c>
      <c r="E289" s="196" t="s">
        <v>352</v>
      </c>
      <c r="F289" s="196" t="s">
        <v>353</v>
      </c>
      <c r="G289" s="183"/>
      <c r="H289" s="183"/>
      <c r="I289" s="186"/>
      <c r="J289" s="197">
        <f>BK289</f>
        <v>0</v>
      </c>
      <c r="K289" s="183"/>
      <c r="L289" s="188"/>
      <c r="M289" s="189"/>
      <c r="N289" s="190"/>
      <c r="O289" s="190"/>
      <c r="P289" s="191">
        <f>SUM(P290:P291)</f>
        <v>0</v>
      </c>
      <c r="Q289" s="190"/>
      <c r="R289" s="191">
        <f>SUM(R290:R291)</f>
        <v>0</v>
      </c>
      <c r="S289" s="190"/>
      <c r="T289" s="192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93" t="s">
        <v>76</v>
      </c>
      <c r="AT289" s="194" t="s">
        <v>70</v>
      </c>
      <c r="AU289" s="194" t="s">
        <v>76</v>
      </c>
      <c r="AY289" s="193" t="s">
        <v>108</v>
      </c>
      <c r="BK289" s="195">
        <f>SUM(BK290:BK291)</f>
        <v>0</v>
      </c>
    </row>
    <row r="290" s="2" customFormat="1" ht="16.5" customHeight="1">
      <c r="A290" s="39"/>
      <c r="B290" s="40"/>
      <c r="C290" s="198" t="s">
        <v>354</v>
      </c>
      <c r="D290" s="198" t="s">
        <v>110</v>
      </c>
      <c r="E290" s="199" t="s">
        <v>355</v>
      </c>
      <c r="F290" s="200" t="s">
        <v>356</v>
      </c>
      <c r="G290" s="201" t="s">
        <v>188</v>
      </c>
      <c r="H290" s="202">
        <v>133.63999999999999</v>
      </c>
      <c r="I290" s="203"/>
      <c r="J290" s="204">
        <f>ROUND(I290*H290,2)</f>
        <v>0</v>
      </c>
      <c r="K290" s="200" t="s">
        <v>114</v>
      </c>
      <c r="L290" s="45"/>
      <c r="M290" s="205" t="s">
        <v>19</v>
      </c>
      <c r="N290" s="206" t="s">
        <v>42</v>
      </c>
      <c r="O290" s="85"/>
      <c r="P290" s="207">
        <f>O290*H290</f>
        <v>0</v>
      </c>
      <c r="Q290" s="207">
        <v>0</v>
      </c>
      <c r="R290" s="207">
        <f>Q290*H290</f>
        <v>0</v>
      </c>
      <c r="S290" s="207">
        <v>0</v>
      </c>
      <c r="T290" s="20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09" t="s">
        <v>115</v>
      </c>
      <c r="AT290" s="209" t="s">
        <v>110</v>
      </c>
      <c r="AU290" s="209" t="s">
        <v>78</v>
      </c>
      <c r="AY290" s="18" t="s">
        <v>108</v>
      </c>
      <c r="BE290" s="210">
        <f>IF(N290="základní",J290,0)</f>
        <v>0</v>
      </c>
      <c r="BF290" s="210">
        <f>IF(N290="snížená",J290,0)</f>
        <v>0</v>
      </c>
      <c r="BG290" s="210">
        <f>IF(N290="zákl. přenesená",J290,0)</f>
        <v>0</v>
      </c>
      <c r="BH290" s="210">
        <f>IF(N290="sníž. přenesená",J290,0)</f>
        <v>0</v>
      </c>
      <c r="BI290" s="210">
        <f>IF(N290="nulová",J290,0)</f>
        <v>0</v>
      </c>
      <c r="BJ290" s="18" t="s">
        <v>76</v>
      </c>
      <c r="BK290" s="210">
        <f>ROUND(I290*H290,2)</f>
        <v>0</v>
      </c>
      <c r="BL290" s="18" t="s">
        <v>115</v>
      </c>
      <c r="BM290" s="209" t="s">
        <v>357</v>
      </c>
    </row>
    <row r="291" s="2" customFormat="1">
      <c r="A291" s="39"/>
      <c r="B291" s="40"/>
      <c r="C291" s="41"/>
      <c r="D291" s="211" t="s">
        <v>117</v>
      </c>
      <c r="E291" s="41"/>
      <c r="F291" s="212" t="s">
        <v>358</v>
      </c>
      <c r="G291" s="41"/>
      <c r="H291" s="41"/>
      <c r="I291" s="213"/>
      <c r="J291" s="41"/>
      <c r="K291" s="41"/>
      <c r="L291" s="45"/>
      <c r="M291" s="214"/>
      <c r="N291" s="215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117</v>
      </c>
      <c r="AU291" s="18" t="s">
        <v>78</v>
      </c>
    </row>
    <row r="292" s="12" customFormat="1" ht="25.92" customHeight="1">
      <c r="A292" s="12"/>
      <c r="B292" s="182"/>
      <c r="C292" s="183"/>
      <c r="D292" s="184" t="s">
        <v>70</v>
      </c>
      <c r="E292" s="185" t="s">
        <v>359</v>
      </c>
      <c r="F292" s="185" t="s">
        <v>360</v>
      </c>
      <c r="G292" s="183"/>
      <c r="H292" s="183"/>
      <c r="I292" s="186"/>
      <c r="J292" s="187">
        <f>BK292</f>
        <v>0</v>
      </c>
      <c r="K292" s="183"/>
      <c r="L292" s="188"/>
      <c r="M292" s="189"/>
      <c r="N292" s="190"/>
      <c r="O292" s="190"/>
      <c r="P292" s="191">
        <f>P293+P298</f>
        <v>0</v>
      </c>
      <c r="Q292" s="190"/>
      <c r="R292" s="191">
        <f>R293+R298</f>
        <v>0</v>
      </c>
      <c r="S292" s="190"/>
      <c r="T292" s="192">
        <f>T293+T298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93" t="s">
        <v>159</v>
      </c>
      <c r="AT292" s="194" t="s">
        <v>70</v>
      </c>
      <c r="AU292" s="194" t="s">
        <v>71</v>
      </c>
      <c r="AY292" s="193" t="s">
        <v>108</v>
      </c>
      <c r="BK292" s="195">
        <f>BK293+BK298</f>
        <v>0</v>
      </c>
    </row>
    <row r="293" s="12" customFormat="1" ht="22.8" customHeight="1">
      <c r="A293" s="12"/>
      <c r="B293" s="182"/>
      <c r="C293" s="183"/>
      <c r="D293" s="184" t="s">
        <v>70</v>
      </c>
      <c r="E293" s="196" t="s">
        <v>361</v>
      </c>
      <c r="F293" s="196" t="s">
        <v>362</v>
      </c>
      <c r="G293" s="183"/>
      <c r="H293" s="183"/>
      <c r="I293" s="186"/>
      <c r="J293" s="197">
        <f>BK293</f>
        <v>0</v>
      </c>
      <c r="K293" s="183"/>
      <c r="L293" s="188"/>
      <c r="M293" s="189"/>
      <c r="N293" s="190"/>
      <c r="O293" s="190"/>
      <c r="P293" s="191">
        <f>SUM(P294:P297)</f>
        <v>0</v>
      </c>
      <c r="Q293" s="190"/>
      <c r="R293" s="191">
        <f>SUM(R294:R297)</f>
        <v>0</v>
      </c>
      <c r="S293" s="190"/>
      <c r="T293" s="192">
        <f>SUM(T294:T297)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193" t="s">
        <v>159</v>
      </c>
      <c r="AT293" s="194" t="s">
        <v>70</v>
      </c>
      <c r="AU293" s="194" t="s">
        <v>76</v>
      </c>
      <c r="AY293" s="193" t="s">
        <v>108</v>
      </c>
      <c r="BK293" s="195">
        <f>SUM(BK294:BK297)</f>
        <v>0</v>
      </c>
    </row>
    <row r="294" s="2" customFormat="1" ht="16.5" customHeight="1">
      <c r="A294" s="39"/>
      <c r="B294" s="40"/>
      <c r="C294" s="198" t="s">
        <v>363</v>
      </c>
      <c r="D294" s="198" t="s">
        <v>110</v>
      </c>
      <c r="E294" s="199" t="s">
        <v>364</v>
      </c>
      <c r="F294" s="200" t="s">
        <v>365</v>
      </c>
      <c r="G294" s="201" t="s">
        <v>366</v>
      </c>
      <c r="H294" s="202">
        <v>1</v>
      </c>
      <c r="I294" s="203"/>
      <c r="J294" s="204">
        <f>ROUND(I294*H294,2)</f>
        <v>0</v>
      </c>
      <c r="K294" s="200" t="s">
        <v>114</v>
      </c>
      <c r="L294" s="45"/>
      <c r="M294" s="205" t="s">
        <v>19</v>
      </c>
      <c r="N294" s="206" t="s">
        <v>42</v>
      </c>
      <c r="O294" s="85"/>
      <c r="P294" s="207">
        <f>O294*H294</f>
        <v>0</v>
      </c>
      <c r="Q294" s="207">
        <v>0</v>
      </c>
      <c r="R294" s="207">
        <f>Q294*H294</f>
        <v>0</v>
      </c>
      <c r="S294" s="207">
        <v>0</v>
      </c>
      <c r="T294" s="20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09" t="s">
        <v>367</v>
      </c>
      <c r="AT294" s="209" t="s">
        <v>110</v>
      </c>
      <c r="AU294" s="209" t="s">
        <v>78</v>
      </c>
      <c r="AY294" s="18" t="s">
        <v>108</v>
      </c>
      <c r="BE294" s="210">
        <f>IF(N294="základní",J294,0)</f>
        <v>0</v>
      </c>
      <c r="BF294" s="210">
        <f>IF(N294="snížená",J294,0)</f>
        <v>0</v>
      </c>
      <c r="BG294" s="210">
        <f>IF(N294="zákl. přenesená",J294,0)</f>
        <v>0</v>
      </c>
      <c r="BH294" s="210">
        <f>IF(N294="sníž. přenesená",J294,0)</f>
        <v>0</v>
      </c>
      <c r="BI294" s="210">
        <f>IF(N294="nulová",J294,0)</f>
        <v>0</v>
      </c>
      <c r="BJ294" s="18" t="s">
        <v>76</v>
      </c>
      <c r="BK294" s="210">
        <f>ROUND(I294*H294,2)</f>
        <v>0</v>
      </c>
      <c r="BL294" s="18" t="s">
        <v>367</v>
      </c>
      <c r="BM294" s="209" t="s">
        <v>368</v>
      </c>
    </row>
    <row r="295" s="2" customFormat="1">
      <c r="A295" s="39"/>
      <c r="B295" s="40"/>
      <c r="C295" s="41"/>
      <c r="D295" s="211" t="s">
        <v>117</v>
      </c>
      <c r="E295" s="41"/>
      <c r="F295" s="212" t="s">
        <v>369</v>
      </c>
      <c r="G295" s="41"/>
      <c r="H295" s="41"/>
      <c r="I295" s="213"/>
      <c r="J295" s="41"/>
      <c r="K295" s="41"/>
      <c r="L295" s="45"/>
      <c r="M295" s="214"/>
      <c r="N295" s="215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117</v>
      </c>
      <c r="AU295" s="18" t="s">
        <v>78</v>
      </c>
    </row>
    <row r="296" s="2" customFormat="1" ht="16.5" customHeight="1">
      <c r="A296" s="39"/>
      <c r="B296" s="40"/>
      <c r="C296" s="198" t="s">
        <v>370</v>
      </c>
      <c r="D296" s="198" t="s">
        <v>110</v>
      </c>
      <c r="E296" s="199" t="s">
        <v>371</v>
      </c>
      <c r="F296" s="200" t="s">
        <v>372</v>
      </c>
      <c r="G296" s="201" t="s">
        <v>366</v>
      </c>
      <c r="H296" s="202">
        <v>1</v>
      </c>
      <c r="I296" s="203"/>
      <c r="J296" s="204">
        <f>ROUND(I296*H296,2)</f>
        <v>0</v>
      </c>
      <c r="K296" s="200" t="s">
        <v>114</v>
      </c>
      <c r="L296" s="45"/>
      <c r="M296" s="205" t="s">
        <v>19</v>
      </c>
      <c r="N296" s="206" t="s">
        <v>42</v>
      </c>
      <c r="O296" s="85"/>
      <c r="P296" s="207">
        <f>O296*H296</f>
        <v>0</v>
      </c>
      <c r="Q296" s="207">
        <v>0</v>
      </c>
      <c r="R296" s="207">
        <f>Q296*H296</f>
        <v>0</v>
      </c>
      <c r="S296" s="207">
        <v>0</v>
      </c>
      <c r="T296" s="20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09" t="s">
        <v>367</v>
      </c>
      <c r="AT296" s="209" t="s">
        <v>110</v>
      </c>
      <c r="AU296" s="209" t="s">
        <v>78</v>
      </c>
      <c r="AY296" s="18" t="s">
        <v>108</v>
      </c>
      <c r="BE296" s="210">
        <f>IF(N296="základní",J296,0)</f>
        <v>0</v>
      </c>
      <c r="BF296" s="210">
        <f>IF(N296="snížená",J296,0)</f>
        <v>0</v>
      </c>
      <c r="BG296" s="210">
        <f>IF(N296="zákl. přenesená",J296,0)</f>
        <v>0</v>
      </c>
      <c r="BH296" s="210">
        <f>IF(N296="sníž. přenesená",J296,0)</f>
        <v>0</v>
      </c>
      <c r="BI296" s="210">
        <f>IF(N296="nulová",J296,0)</f>
        <v>0</v>
      </c>
      <c r="BJ296" s="18" t="s">
        <v>76</v>
      </c>
      <c r="BK296" s="210">
        <f>ROUND(I296*H296,2)</f>
        <v>0</v>
      </c>
      <c r="BL296" s="18" t="s">
        <v>367</v>
      </c>
      <c r="BM296" s="209" t="s">
        <v>373</v>
      </c>
    </row>
    <row r="297" s="2" customFormat="1">
      <c r="A297" s="39"/>
      <c r="B297" s="40"/>
      <c r="C297" s="41"/>
      <c r="D297" s="211" t="s">
        <v>117</v>
      </c>
      <c r="E297" s="41"/>
      <c r="F297" s="212" t="s">
        <v>374</v>
      </c>
      <c r="G297" s="41"/>
      <c r="H297" s="41"/>
      <c r="I297" s="213"/>
      <c r="J297" s="41"/>
      <c r="K297" s="41"/>
      <c r="L297" s="45"/>
      <c r="M297" s="214"/>
      <c r="N297" s="215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117</v>
      </c>
      <c r="AU297" s="18" t="s">
        <v>78</v>
      </c>
    </row>
    <row r="298" s="12" customFormat="1" ht="22.8" customHeight="1">
      <c r="A298" s="12"/>
      <c r="B298" s="182"/>
      <c r="C298" s="183"/>
      <c r="D298" s="184" t="s">
        <v>70</v>
      </c>
      <c r="E298" s="196" t="s">
        <v>375</v>
      </c>
      <c r="F298" s="196" t="s">
        <v>376</v>
      </c>
      <c r="G298" s="183"/>
      <c r="H298" s="183"/>
      <c r="I298" s="186"/>
      <c r="J298" s="197">
        <f>BK298</f>
        <v>0</v>
      </c>
      <c r="K298" s="183"/>
      <c r="L298" s="188"/>
      <c r="M298" s="189"/>
      <c r="N298" s="190"/>
      <c r="O298" s="190"/>
      <c r="P298" s="191">
        <f>SUM(P299:P302)</f>
        <v>0</v>
      </c>
      <c r="Q298" s="190"/>
      <c r="R298" s="191">
        <f>SUM(R299:R302)</f>
        <v>0</v>
      </c>
      <c r="S298" s="190"/>
      <c r="T298" s="192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3" t="s">
        <v>159</v>
      </c>
      <c r="AT298" s="194" t="s">
        <v>70</v>
      </c>
      <c r="AU298" s="194" t="s">
        <v>76</v>
      </c>
      <c r="AY298" s="193" t="s">
        <v>108</v>
      </c>
      <c r="BK298" s="195">
        <f>SUM(BK299:BK302)</f>
        <v>0</v>
      </c>
    </row>
    <row r="299" s="2" customFormat="1" ht="16.5" customHeight="1">
      <c r="A299" s="39"/>
      <c r="B299" s="40"/>
      <c r="C299" s="198" t="s">
        <v>377</v>
      </c>
      <c r="D299" s="198" t="s">
        <v>110</v>
      </c>
      <c r="E299" s="199" t="s">
        <v>378</v>
      </c>
      <c r="F299" s="200" t="s">
        <v>376</v>
      </c>
      <c r="G299" s="201" t="s">
        <v>366</v>
      </c>
      <c r="H299" s="202">
        <v>1</v>
      </c>
      <c r="I299" s="203"/>
      <c r="J299" s="204">
        <f>ROUND(I299*H299,2)</f>
        <v>0</v>
      </c>
      <c r="K299" s="200" t="s">
        <v>114</v>
      </c>
      <c r="L299" s="45"/>
      <c r="M299" s="205" t="s">
        <v>19</v>
      </c>
      <c r="N299" s="206" t="s">
        <v>42</v>
      </c>
      <c r="O299" s="85"/>
      <c r="P299" s="207">
        <f>O299*H299</f>
        <v>0</v>
      </c>
      <c r="Q299" s="207">
        <v>0</v>
      </c>
      <c r="R299" s="207">
        <f>Q299*H299</f>
        <v>0</v>
      </c>
      <c r="S299" s="207">
        <v>0</v>
      </c>
      <c r="T299" s="20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09" t="s">
        <v>367</v>
      </c>
      <c r="AT299" s="209" t="s">
        <v>110</v>
      </c>
      <c r="AU299" s="209" t="s">
        <v>78</v>
      </c>
      <c r="AY299" s="18" t="s">
        <v>108</v>
      </c>
      <c r="BE299" s="210">
        <f>IF(N299="základní",J299,0)</f>
        <v>0</v>
      </c>
      <c r="BF299" s="210">
        <f>IF(N299="snížená",J299,0)</f>
        <v>0</v>
      </c>
      <c r="BG299" s="210">
        <f>IF(N299="zákl. přenesená",J299,0)</f>
        <v>0</v>
      </c>
      <c r="BH299" s="210">
        <f>IF(N299="sníž. přenesená",J299,0)</f>
        <v>0</v>
      </c>
      <c r="BI299" s="210">
        <f>IF(N299="nulová",J299,0)</f>
        <v>0</v>
      </c>
      <c r="BJ299" s="18" t="s">
        <v>76</v>
      </c>
      <c r="BK299" s="210">
        <f>ROUND(I299*H299,2)</f>
        <v>0</v>
      </c>
      <c r="BL299" s="18" t="s">
        <v>367</v>
      </c>
      <c r="BM299" s="209" t="s">
        <v>379</v>
      </c>
    </row>
    <row r="300" s="2" customFormat="1">
      <c r="A300" s="39"/>
      <c r="B300" s="40"/>
      <c r="C300" s="41"/>
      <c r="D300" s="211" t="s">
        <v>117</v>
      </c>
      <c r="E300" s="41"/>
      <c r="F300" s="212" t="s">
        <v>380</v>
      </c>
      <c r="G300" s="41"/>
      <c r="H300" s="41"/>
      <c r="I300" s="213"/>
      <c r="J300" s="41"/>
      <c r="K300" s="41"/>
      <c r="L300" s="45"/>
      <c r="M300" s="214"/>
      <c r="N300" s="215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117</v>
      </c>
      <c r="AU300" s="18" t="s">
        <v>78</v>
      </c>
    </row>
    <row r="301" s="2" customFormat="1" ht="16.5" customHeight="1">
      <c r="A301" s="39"/>
      <c r="B301" s="40"/>
      <c r="C301" s="198" t="s">
        <v>381</v>
      </c>
      <c r="D301" s="198" t="s">
        <v>110</v>
      </c>
      <c r="E301" s="199" t="s">
        <v>382</v>
      </c>
      <c r="F301" s="200" t="s">
        <v>383</v>
      </c>
      <c r="G301" s="201" t="s">
        <v>366</v>
      </c>
      <c r="H301" s="202">
        <v>1</v>
      </c>
      <c r="I301" s="203"/>
      <c r="J301" s="204">
        <f>ROUND(I301*H301,2)</f>
        <v>0</v>
      </c>
      <c r="K301" s="200" t="s">
        <v>114</v>
      </c>
      <c r="L301" s="45"/>
      <c r="M301" s="205" t="s">
        <v>19</v>
      </c>
      <c r="N301" s="206" t="s">
        <v>42</v>
      </c>
      <c r="O301" s="85"/>
      <c r="P301" s="207">
        <f>O301*H301</f>
        <v>0</v>
      </c>
      <c r="Q301" s="207">
        <v>0</v>
      </c>
      <c r="R301" s="207">
        <f>Q301*H301</f>
        <v>0</v>
      </c>
      <c r="S301" s="207">
        <v>0</v>
      </c>
      <c r="T301" s="20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09" t="s">
        <v>367</v>
      </c>
      <c r="AT301" s="209" t="s">
        <v>110</v>
      </c>
      <c r="AU301" s="209" t="s">
        <v>78</v>
      </c>
      <c r="AY301" s="18" t="s">
        <v>108</v>
      </c>
      <c r="BE301" s="210">
        <f>IF(N301="základní",J301,0)</f>
        <v>0</v>
      </c>
      <c r="BF301" s="210">
        <f>IF(N301="snížená",J301,0)</f>
        <v>0</v>
      </c>
      <c r="BG301" s="210">
        <f>IF(N301="zákl. přenesená",J301,0)</f>
        <v>0</v>
      </c>
      <c r="BH301" s="210">
        <f>IF(N301="sníž. přenesená",J301,0)</f>
        <v>0</v>
      </c>
      <c r="BI301" s="210">
        <f>IF(N301="nulová",J301,0)</f>
        <v>0</v>
      </c>
      <c r="BJ301" s="18" t="s">
        <v>76</v>
      </c>
      <c r="BK301" s="210">
        <f>ROUND(I301*H301,2)</f>
        <v>0</v>
      </c>
      <c r="BL301" s="18" t="s">
        <v>367</v>
      </c>
      <c r="BM301" s="209" t="s">
        <v>384</v>
      </c>
    </row>
    <row r="302" s="2" customFormat="1">
      <c r="A302" s="39"/>
      <c r="B302" s="40"/>
      <c r="C302" s="41"/>
      <c r="D302" s="211" t="s">
        <v>117</v>
      </c>
      <c r="E302" s="41"/>
      <c r="F302" s="212" t="s">
        <v>385</v>
      </c>
      <c r="G302" s="41"/>
      <c r="H302" s="41"/>
      <c r="I302" s="213"/>
      <c r="J302" s="41"/>
      <c r="K302" s="41"/>
      <c r="L302" s="45"/>
      <c r="M302" s="260"/>
      <c r="N302" s="261"/>
      <c r="O302" s="262"/>
      <c r="P302" s="262"/>
      <c r="Q302" s="262"/>
      <c r="R302" s="262"/>
      <c r="S302" s="262"/>
      <c r="T302" s="26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117</v>
      </c>
      <c r="AU302" s="18" t="s">
        <v>78</v>
      </c>
    </row>
    <row r="303" s="2" customFormat="1" ht="6.96" customHeight="1">
      <c r="A303" s="39"/>
      <c r="B303" s="60"/>
      <c r="C303" s="61"/>
      <c r="D303" s="61"/>
      <c r="E303" s="61"/>
      <c r="F303" s="61"/>
      <c r="G303" s="61"/>
      <c r="H303" s="61"/>
      <c r="I303" s="61"/>
      <c r="J303" s="61"/>
      <c r="K303" s="61"/>
      <c r="L303" s="45"/>
      <c r="M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</sheetData>
  <sheetProtection sheet="1" autoFilter="0" formatColumns="0" formatRows="0" objects="1" scenarios="1" spinCount="100000" saltValue="oB85i1S03pcW5avOb05wi4j3vXwrjdE68MK4cE/HVYiCHhF1J1wLUepfGK0c+QzyN6LQuwMZrgzv//FWTiuHfw==" hashValue="JMmNvfHx1LC9FzF4FXNdgLmM1I+0gr8e17j4HMOq6e0UEpgLMSkdNoQW1H24v5FRat9taGkvDFBkxCNLus9BqA==" algorithmName="SHA-512" password="80EB"/>
  <autoFilter ref="C81:K302"/>
  <mergeCells count="6">
    <mergeCell ref="E7:H7"/>
    <mergeCell ref="E16:H16"/>
    <mergeCell ref="E25:H25"/>
    <mergeCell ref="E46:H46"/>
    <mergeCell ref="E74:H74"/>
    <mergeCell ref="L2:V2"/>
  </mergeCells>
  <hyperlinks>
    <hyperlink ref="F86" r:id="rId1" display="https://podminky.urs.cz/item/CS_URS_2023_02/119003217"/>
    <hyperlink ref="F101" r:id="rId2" display="https://podminky.urs.cz/item/CS_URS_2023_02/119003218"/>
    <hyperlink ref="F103" r:id="rId3" display="https://podminky.urs.cz/item/CS_URS_2023_02/121151123"/>
    <hyperlink ref="F115" r:id="rId4" display="https://podminky.urs.cz/item/CS_URS_2023_02/122251104"/>
    <hyperlink ref="F129" r:id="rId5" display="https://podminky.urs.cz/item/CS_URS_2023_02/132151101"/>
    <hyperlink ref="F133" r:id="rId6" display="https://podminky.urs.cz/item/CS_URS_2023_02/162351103"/>
    <hyperlink ref="F137" r:id="rId7" display="https://podminky.urs.cz/item/CS_URS_2023_02/162751115"/>
    <hyperlink ref="F155" r:id="rId8" display="https://podminky.urs.cz/item/CS_URS_2023_02/171251201"/>
    <hyperlink ref="F157" r:id="rId9" display="https://podminky.urs.cz/item/CS_URS_2023_02/171201221"/>
    <hyperlink ref="F160" r:id="rId10" display="https://podminky.urs.cz/item/CS_URS_2023_02/174151101"/>
    <hyperlink ref="F172" r:id="rId11" display="https://podminky.urs.cz/item/CS_URS_2023_02/181351113"/>
    <hyperlink ref="F186" r:id="rId12" display="https://podminky.urs.cz/item/CS_URS_2023_02/181411131"/>
    <hyperlink ref="F190" r:id="rId13" display="https://podminky.urs.cz/item/CS_URS_2023_02/181951112"/>
    <hyperlink ref="F202" r:id="rId14" display="https://podminky.urs.cz/item/CS_URS_2023_02/274313711"/>
    <hyperlink ref="F206" r:id="rId15" display="https://podminky.urs.cz/item/CS_URS_2023_02/273351121"/>
    <hyperlink ref="F215" r:id="rId16" display="https://podminky.urs.cz/item/CS_URS_2023_02/273351122"/>
    <hyperlink ref="F217" r:id="rId17" display="https://podminky.urs.cz/item/CS_URS_2023_02/273362021"/>
    <hyperlink ref="F224" r:id="rId18" display="https://podminky.urs.cz/item/CS_URS_2023_02/273313611"/>
    <hyperlink ref="F231" r:id="rId19" display="https://podminky.urs.cz/item/CS_URS_2023_02/273321411"/>
    <hyperlink ref="F247" r:id="rId20" display="https://podminky.urs.cz/item/CS_URS_2023_02/564851111"/>
    <hyperlink ref="F251" r:id="rId21" display="https://podminky.urs.cz/item/CS_URS_2023_02/564851114"/>
    <hyperlink ref="F265" r:id="rId22" display="https://podminky.urs.cz/item/CS_URS_2023_02/596211112"/>
    <hyperlink ref="F272" r:id="rId23" display="https://podminky.urs.cz/item/CS_URS_2023_02/916331111"/>
    <hyperlink ref="F291" r:id="rId24" display="https://podminky.urs.cz/item/CS_URS_2023_02/998222012"/>
    <hyperlink ref="F295" r:id="rId25" display="https://podminky.urs.cz/item/CS_URS_2023_02/012002000"/>
    <hyperlink ref="F297" r:id="rId26" display="https://podminky.urs.cz/item/CS_URS_2023_02/013254000"/>
    <hyperlink ref="F300" r:id="rId27" display="https://podminky.urs.cz/item/CS_URS_2023_02/030001000"/>
    <hyperlink ref="F302" r:id="rId28" display="https://podminky.urs.cz/item/CS_URS_2023_02/034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6" customFormat="1" ht="45" customHeight="1">
      <c r="B3" s="268"/>
      <c r="C3" s="269" t="s">
        <v>386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387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388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389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390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391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392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393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394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395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396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75</v>
      </c>
      <c r="F18" s="275" t="s">
        <v>397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398</v>
      </c>
      <c r="F19" s="275" t="s">
        <v>399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400</v>
      </c>
      <c r="F20" s="275" t="s">
        <v>401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402</v>
      </c>
      <c r="F21" s="275" t="s">
        <v>403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404</v>
      </c>
      <c r="F22" s="275" t="s">
        <v>405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406</v>
      </c>
      <c r="F23" s="275" t="s">
        <v>407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408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409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410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411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412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413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414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415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416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94</v>
      </c>
      <c r="F36" s="275"/>
      <c r="G36" s="275" t="s">
        <v>417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418</v>
      </c>
      <c r="F37" s="275"/>
      <c r="G37" s="275" t="s">
        <v>419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52</v>
      </c>
      <c r="F38" s="275"/>
      <c r="G38" s="275" t="s">
        <v>420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53</v>
      </c>
      <c r="F39" s="275"/>
      <c r="G39" s="275" t="s">
        <v>421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95</v>
      </c>
      <c r="F40" s="275"/>
      <c r="G40" s="275" t="s">
        <v>422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96</v>
      </c>
      <c r="F41" s="275"/>
      <c r="G41" s="275" t="s">
        <v>423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424</v>
      </c>
      <c r="F42" s="275"/>
      <c r="G42" s="275" t="s">
        <v>425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426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427</v>
      </c>
      <c r="F44" s="275"/>
      <c r="G44" s="275" t="s">
        <v>428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98</v>
      </c>
      <c r="F45" s="275"/>
      <c r="G45" s="275" t="s">
        <v>429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430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431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432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433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434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435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436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437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438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439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440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441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442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443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444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445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446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447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448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449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450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451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452</v>
      </c>
      <c r="D76" s="293"/>
      <c r="E76" s="293"/>
      <c r="F76" s="293" t="s">
        <v>453</v>
      </c>
      <c r="G76" s="294"/>
      <c r="H76" s="293" t="s">
        <v>53</v>
      </c>
      <c r="I76" s="293" t="s">
        <v>56</v>
      </c>
      <c r="J76" s="293" t="s">
        <v>454</v>
      </c>
      <c r="K76" s="292"/>
    </row>
    <row r="77" s="1" customFormat="1" ht="17.25" customHeight="1">
      <c r="B77" s="290"/>
      <c r="C77" s="295" t="s">
        <v>455</v>
      </c>
      <c r="D77" s="295"/>
      <c r="E77" s="295"/>
      <c r="F77" s="296" t="s">
        <v>456</v>
      </c>
      <c r="G77" s="297"/>
      <c r="H77" s="295"/>
      <c r="I77" s="295"/>
      <c r="J77" s="295" t="s">
        <v>457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52</v>
      </c>
      <c r="D79" s="300"/>
      <c r="E79" s="300"/>
      <c r="F79" s="301" t="s">
        <v>458</v>
      </c>
      <c r="G79" s="302"/>
      <c r="H79" s="278" t="s">
        <v>459</v>
      </c>
      <c r="I79" s="278" t="s">
        <v>460</v>
      </c>
      <c r="J79" s="278">
        <v>20</v>
      </c>
      <c r="K79" s="292"/>
    </row>
    <row r="80" s="1" customFormat="1" ht="15" customHeight="1">
      <c r="B80" s="290"/>
      <c r="C80" s="278" t="s">
        <v>461</v>
      </c>
      <c r="D80" s="278"/>
      <c r="E80" s="278"/>
      <c r="F80" s="301" t="s">
        <v>458</v>
      </c>
      <c r="G80" s="302"/>
      <c r="H80" s="278" t="s">
        <v>462</v>
      </c>
      <c r="I80" s="278" t="s">
        <v>460</v>
      </c>
      <c r="J80" s="278">
        <v>120</v>
      </c>
      <c r="K80" s="292"/>
    </row>
    <row r="81" s="1" customFormat="1" ht="15" customHeight="1">
      <c r="B81" s="303"/>
      <c r="C81" s="278" t="s">
        <v>463</v>
      </c>
      <c r="D81" s="278"/>
      <c r="E81" s="278"/>
      <c r="F81" s="301" t="s">
        <v>464</v>
      </c>
      <c r="G81" s="302"/>
      <c r="H81" s="278" t="s">
        <v>465</v>
      </c>
      <c r="I81" s="278" t="s">
        <v>460</v>
      </c>
      <c r="J81" s="278">
        <v>50</v>
      </c>
      <c r="K81" s="292"/>
    </row>
    <row r="82" s="1" customFormat="1" ht="15" customHeight="1">
      <c r="B82" s="303"/>
      <c r="C82" s="278" t="s">
        <v>466</v>
      </c>
      <c r="D82" s="278"/>
      <c r="E82" s="278"/>
      <c r="F82" s="301" t="s">
        <v>458</v>
      </c>
      <c r="G82" s="302"/>
      <c r="H82" s="278" t="s">
        <v>467</v>
      </c>
      <c r="I82" s="278" t="s">
        <v>468</v>
      </c>
      <c r="J82" s="278"/>
      <c r="K82" s="292"/>
    </row>
    <row r="83" s="1" customFormat="1" ht="15" customHeight="1">
      <c r="B83" s="303"/>
      <c r="C83" s="304" t="s">
        <v>469</v>
      </c>
      <c r="D83" s="304"/>
      <c r="E83" s="304"/>
      <c r="F83" s="305" t="s">
        <v>464</v>
      </c>
      <c r="G83" s="304"/>
      <c r="H83" s="304" t="s">
        <v>470</v>
      </c>
      <c r="I83" s="304" t="s">
        <v>460</v>
      </c>
      <c r="J83" s="304">
        <v>15</v>
      </c>
      <c r="K83" s="292"/>
    </row>
    <row r="84" s="1" customFormat="1" ht="15" customHeight="1">
      <c r="B84" s="303"/>
      <c r="C84" s="304" t="s">
        <v>471</v>
      </c>
      <c r="D84" s="304"/>
      <c r="E84" s="304"/>
      <c r="F84" s="305" t="s">
        <v>464</v>
      </c>
      <c r="G84" s="304"/>
      <c r="H84" s="304" t="s">
        <v>472</v>
      </c>
      <c r="I84" s="304" t="s">
        <v>460</v>
      </c>
      <c r="J84" s="304">
        <v>15</v>
      </c>
      <c r="K84" s="292"/>
    </row>
    <row r="85" s="1" customFormat="1" ht="15" customHeight="1">
      <c r="B85" s="303"/>
      <c r="C85" s="304" t="s">
        <v>473</v>
      </c>
      <c r="D85" s="304"/>
      <c r="E85" s="304"/>
      <c r="F85" s="305" t="s">
        <v>464</v>
      </c>
      <c r="G85" s="304"/>
      <c r="H85" s="304" t="s">
        <v>474</v>
      </c>
      <c r="I85" s="304" t="s">
        <v>460</v>
      </c>
      <c r="J85" s="304">
        <v>20</v>
      </c>
      <c r="K85" s="292"/>
    </row>
    <row r="86" s="1" customFormat="1" ht="15" customHeight="1">
      <c r="B86" s="303"/>
      <c r="C86" s="304" t="s">
        <v>475</v>
      </c>
      <c r="D86" s="304"/>
      <c r="E86" s="304"/>
      <c r="F86" s="305" t="s">
        <v>464</v>
      </c>
      <c r="G86" s="304"/>
      <c r="H86" s="304" t="s">
        <v>476</v>
      </c>
      <c r="I86" s="304" t="s">
        <v>460</v>
      </c>
      <c r="J86" s="304">
        <v>20</v>
      </c>
      <c r="K86" s="292"/>
    </row>
    <row r="87" s="1" customFormat="1" ht="15" customHeight="1">
      <c r="B87" s="303"/>
      <c r="C87" s="278" t="s">
        <v>477</v>
      </c>
      <c r="D87" s="278"/>
      <c r="E87" s="278"/>
      <c r="F87" s="301" t="s">
        <v>464</v>
      </c>
      <c r="G87" s="302"/>
      <c r="H87" s="278" t="s">
        <v>478</v>
      </c>
      <c r="I87" s="278" t="s">
        <v>460</v>
      </c>
      <c r="J87" s="278">
        <v>50</v>
      </c>
      <c r="K87" s="292"/>
    </row>
    <row r="88" s="1" customFormat="1" ht="15" customHeight="1">
      <c r="B88" s="303"/>
      <c r="C88" s="278" t="s">
        <v>479</v>
      </c>
      <c r="D88" s="278"/>
      <c r="E88" s="278"/>
      <c r="F88" s="301" t="s">
        <v>464</v>
      </c>
      <c r="G88" s="302"/>
      <c r="H88" s="278" t="s">
        <v>480</v>
      </c>
      <c r="I88" s="278" t="s">
        <v>460</v>
      </c>
      <c r="J88" s="278">
        <v>20</v>
      </c>
      <c r="K88" s="292"/>
    </row>
    <row r="89" s="1" customFormat="1" ht="15" customHeight="1">
      <c r="B89" s="303"/>
      <c r="C89" s="278" t="s">
        <v>481</v>
      </c>
      <c r="D89" s="278"/>
      <c r="E89" s="278"/>
      <c r="F89" s="301" t="s">
        <v>464</v>
      </c>
      <c r="G89" s="302"/>
      <c r="H89" s="278" t="s">
        <v>482</v>
      </c>
      <c r="I89" s="278" t="s">
        <v>460</v>
      </c>
      <c r="J89" s="278">
        <v>20</v>
      </c>
      <c r="K89" s="292"/>
    </row>
    <row r="90" s="1" customFormat="1" ht="15" customHeight="1">
      <c r="B90" s="303"/>
      <c r="C90" s="278" t="s">
        <v>483</v>
      </c>
      <c r="D90" s="278"/>
      <c r="E90" s="278"/>
      <c r="F90" s="301" t="s">
        <v>464</v>
      </c>
      <c r="G90" s="302"/>
      <c r="H90" s="278" t="s">
        <v>484</v>
      </c>
      <c r="I90" s="278" t="s">
        <v>460</v>
      </c>
      <c r="J90" s="278">
        <v>50</v>
      </c>
      <c r="K90" s="292"/>
    </row>
    <row r="91" s="1" customFormat="1" ht="15" customHeight="1">
      <c r="B91" s="303"/>
      <c r="C91" s="278" t="s">
        <v>485</v>
      </c>
      <c r="D91" s="278"/>
      <c r="E91" s="278"/>
      <c r="F91" s="301" t="s">
        <v>464</v>
      </c>
      <c r="G91" s="302"/>
      <c r="H91" s="278" t="s">
        <v>485</v>
      </c>
      <c r="I91" s="278" t="s">
        <v>460</v>
      </c>
      <c r="J91" s="278">
        <v>50</v>
      </c>
      <c r="K91" s="292"/>
    </row>
    <row r="92" s="1" customFormat="1" ht="15" customHeight="1">
      <c r="B92" s="303"/>
      <c r="C92" s="278" t="s">
        <v>486</v>
      </c>
      <c r="D92" s="278"/>
      <c r="E92" s="278"/>
      <c r="F92" s="301" t="s">
        <v>464</v>
      </c>
      <c r="G92" s="302"/>
      <c r="H92" s="278" t="s">
        <v>487</v>
      </c>
      <c r="I92" s="278" t="s">
        <v>460</v>
      </c>
      <c r="J92" s="278">
        <v>255</v>
      </c>
      <c r="K92" s="292"/>
    </row>
    <row r="93" s="1" customFormat="1" ht="15" customHeight="1">
      <c r="B93" s="303"/>
      <c r="C93" s="278" t="s">
        <v>488</v>
      </c>
      <c r="D93" s="278"/>
      <c r="E93" s="278"/>
      <c r="F93" s="301" t="s">
        <v>458</v>
      </c>
      <c r="G93" s="302"/>
      <c r="H93" s="278" t="s">
        <v>489</v>
      </c>
      <c r="I93" s="278" t="s">
        <v>490</v>
      </c>
      <c r="J93" s="278"/>
      <c r="K93" s="292"/>
    </row>
    <row r="94" s="1" customFormat="1" ht="15" customHeight="1">
      <c r="B94" s="303"/>
      <c r="C94" s="278" t="s">
        <v>491</v>
      </c>
      <c r="D94" s="278"/>
      <c r="E94" s="278"/>
      <c r="F94" s="301" t="s">
        <v>458</v>
      </c>
      <c r="G94" s="302"/>
      <c r="H94" s="278" t="s">
        <v>492</v>
      </c>
      <c r="I94" s="278" t="s">
        <v>493</v>
      </c>
      <c r="J94" s="278"/>
      <c r="K94" s="292"/>
    </row>
    <row r="95" s="1" customFormat="1" ht="15" customHeight="1">
      <c r="B95" s="303"/>
      <c r="C95" s="278" t="s">
        <v>494</v>
      </c>
      <c r="D95" s="278"/>
      <c r="E95" s="278"/>
      <c r="F95" s="301" t="s">
        <v>458</v>
      </c>
      <c r="G95" s="302"/>
      <c r="H95" s="278" t="s">
        <v>494</v>
      </c>
      <c r="I95" s="278" t="s">
        <v>493</v>
      </c>
      <c r="J95" s="278"/>
      <c r="K95" s="292"/>
    </row>
    <row r="96" s="1" customFormat="1" ht="15" customHeight="1">
      <c r="B96" s="303"/>
      <c r="C96" s="278" t="s">
        <v>37</v>
      </c>
      <c r="D96" s="278"/>
      <c r="E96" s="278"/>
      <c r="F96" s="301" t="s">
        <v>458</v>
      </c>
      <c r="G96" s="302"/>
      <c r="H96" s="278" t="s">
        <v>495</v>
      </c>
      <c r="I96" s="278" t="s">
        <v>493</v>
      </c>
      <c r="J96" s="278"/>
      <c r="K96" s="292"/>
    </row>
    <row r="97" s="1" customFormat="1" ht="15" customHeight="1">
      <c r="B97" s="303"/>
      <c r="C97" s="278" t="s">
        <v>47</v>
      </c>
      <c r="D97" s="278"/>
      <c r="E97" s="278"/>
      <c r="F97" s="301" t="s">
        <v>458</v>
      </c>
      <c r="G97" s="302"/>
      <c r="H97" s="278" t="s">
        <v>496</v>
      </c>
      <c r="I97" s="278" t="s">
        <v>493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497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452</v>
      </c>
      <c r="D103" s="293"/>
      <c r="E103" s="293"/>
      <c r="F103" s="293" t="s">
        <v>453</v>
      </c>
      <c r="G103" s="294"/>
      <c r="H103" s="293" t="s">
        <v>53</v>
      </c>
      <c r="I103" s="293" t="s">
        <v>56</v>
      </c>
      <c r="J103" s="293" t="s">
        <v>454</v>
      </c>
      <c r="K103" s="292"/>
    </row>
    <row r="104" s="1" customFormat="1" ht="17.25" customHeight="1">
      <c r="B104" s="290"/>
      <c r="C104" s="295" t="s">
        <v>455</v>
      </c>
      <c r="D104" s="295"/>
      <c r="E104" s="295"/>
      <c r="F104" s="296" t="s">
        <v>456</v>
      </c>
      <c r="G104" s="297"/>
      <c r="H104" s="295"/>
      <c r="I104" s="295"/>
      <c r="J104" s="295" t="s">
        <v>457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52</v>
      </c>
      <c r="D106" s="300"/>
      <c r="E106" s="300"/>
      <c r="F106" s="301" t="s">
        <v>458</v>
      </c>
      <c r="G106" s="278"/>
      <c r="H106" s="278" t="s">
        <v>498</v>
      </c>
      <c r="I106" s="278" t="s">
        <v>460</v>
      </c>
      <c r="J106" s="278">
        <v>20</v>
      </c>
      <c r="K106" s="292"/>
    </row>
    <row r="107" s="1" customFormat="1" ht="15" customHeight="1">
      <c r="B107" s="290"/>
      <c r="C107" s="278" t="s">
        <v>461</v>
      </c>
      <c r="D107" s="278"/>
      <c r="E107" s="278"/>
      <c r="F107" s="301" t="s">
        <v>458</v>
      </c>
      <c r="G107" s="278"/>
      <c r="H107" s="278" t="s">
        <v>498</v>
      </c>
      <c r="I107" s="278" t="s">
        <v>460</v>
      </c>
      <c r="J107" s="278">
        <v>120</v>
      </c>
      <c r="K107" s="292"/>
    </row>
    <row r="108" s="1" customFormat="1" ht="15" customHeight="1">
      <c r="B108" s="303"/>
      <c r="C108" s="278" t="s">
        <v>463</v>
      </c>
      <c r="D108" s="278"/>
      <c r="E108" s="278"/>
      <c r="F108" s="301" t="s">
        <v>464</v>
      </c>
      <c r="G108" s="278"/>
      <c r="H108" s="278" t="s">
        <v>498</v>
      </c>
      <c r="I108" s="278" t="s">
        <v>460</v>
      </c>
      <c r="J108" s="278">
        <v>50</v>
      </c>
      <c r="K108" s="292"/>
    </row>
    <row r="109" s="1" customFormat="1" ht="15" customHeight="1">
      <c r="B109" s="303"/>
      <c r="C109" s="278" t="s">
        <v>466</v>
      </c>
      <c r="D109" s="278"/>
      <c r="E109" s="278"/>
      <c r="F109" s="301" t="s">
        <v>458</v>
      </c>
      <c r="G109" s="278"/>
      <c r="H109" s="278" t="s">
        <v>498</v>
      </c>
      <c r="I109" s="278" t="s">
        <v>468</v>
      </c>
      <c r="J109" s="278"/>
      <c r="K109" s="292"/>
    </row>
    <row r="110" s="1" customFormat="1" ht="15" customHeight="1">
      <c r="B110" s="303"/>
      <c r="C110" s="278" t="s">
        <v>477</v>
      </c>
      <c r="D110" s="278"/>
      <c r="E110" s="278"/>
      <c r="F110" s="301" t="s">
        <v>464</v>
      </c>
      <c r="G110" s="278"/>
      <c r="H110" s="278" t="s">
        <v>498</v>
      </c>
      <c r="I110" s="278" t="s">
        <v>460</v>
      </c>
      <c r="J110" s="278">
        <v>50</v>
      </c>
      <c r="K110" s="292"/>
    </row>
    <row r="111" s="1" customFormat="1" ht="15" customHeight="1">
      <c r="B111" s="303"/>
      <c r="C111" s="278" t="s">
        <v>485</v>
      </c>
      <c r="D111" s="278"/>
      <c r="E111" s="278"/>
      <c r="F111" s="301" t="s">
        <v>464</v>
      </c>
      <c r="G111" s="278"/>
      <c r="H111" s="278" t="s">
        <v>498</v>
      </c>
      <c r="I111" s="278" t="s">
        <v>460</v>
      </c>
      <c r="J111" s="278">
        <v>50</v>
      </c>
      <c r="K111" s="292"/>
    </row>
    <row r="112" s="1" customFormat="1" ht="15" customHeight="1">
      <c r="B112" s="303"/>
      <c r="C112" s="278" t="s">
        <v>483</v>
      </c>
      <c r="D112" s="278"/>
      <c r="E112" s="278"/>
      <c r="F112" s="301" t="s">
        <v>464</v>
      </c>
      <c r="G112" s="278"/>
      <c r="H112" s="278" t="s">
        <v>498</v>
      </c>
      <c r="I112" s="278" t="s">
        <v>460</v>
      </c>
      <c r="J112" s="278">
        <v>50</v>
      </c>
      <c r="K112" s="292"/>
    </row>
    <row r="113" s="1" customFormat="1" ht="15" customHeight="1">
      <c r="B113" s="303"/>
      <c r="C113" s="278" t="s">
        <v>52</v>
      </c>
      <c r="D113" s="278"/>
      <c r="E113" s="278"/>
      <c r="F113" s="301" t="s">
        <v>458</v>
      </c>
      <c r="G113" s="278"/>
      <c r="H113" s="278" t="s">
        <v>499</v>
      </c>
      <c r="I113" s="278" t="s">
        <v>460</v>
      </c>
      <c r="J113" s="278">
        <v>20</v>
      </c>
      <c r="K113" s="292"/>
    </row>
    <row r="114" s="1" customFormat="1" ht="15" customHeight="1">
      <c r="B114" s="303"/>
      <c r="C114" s="278" t="s">
        <v>500</v>
      </c>
      <c r="D114" s="278"/>
      <c r="E114" s="278"/>
      <c r="F114" s="301" t="s">
        <v>458</v>
      </c>
      <c r="G114" s="278"/>
      <c r="H114" s="278" t="s">
        <v>501</v>
      </c>
      <c r="I114" s="278" t="s">
        <v>460</v>
      </c>
      <c r="J114" s="278">
        <v>120</v>
      </c>
      <c r="K114" s="292"/>
    </row>
    <row r="115" s="1" customFormat="1" ht="15" customHeight="1">
      <c r="B115" s="303"/>
      <c r="C115" s="278" t="s">
        <v>37</v>
      </c>
      <c r="D115" s="278"/>
      <c r="E115" s="278"/>
      <c r="F115" s="301" t="s">
        <v>458</v>
      </c>
      <c r="G115" s="278"/>
      <c r="H115" s="278" t="s">
        <v>502</v>
      </c>
      <c r="I115" s="278" t="s">
        <v>493</v>
      </c>
      <c r="J115" s="278"/>
      <c r="K115" s="292"/>
    </row>
    <row r="116" s="1" customFormat="1" ht="15" customHeight="1">
      <c r="B116" s="303"/>
      <c r="C116" s="278" t="s">
        <v>47</v>
      </c>
      <c r="D116" s="278"/>
      <c r="E116" s="278"/>
      <c r="F116" s="301" t="s">
        <v>458</v>
      </c>
      <c r="G116" s="278"/>
      <c r="H116" s="278" t="s">
        <v>503</v>
      </c>
      <c r="I116" s="278" t="s">
        <v>493</v>
      </c>
      <c r="J116" s="278"/>
      <c r="K116" s="292"/>
    </row>
    <row r="117" s="1" customFormat="1" ht="15" customHeight="1">
      <c r="B117" s="303"/>
      <c r="C117" s="278" t="s">
        <v>56</v>
      </c>
      <c r="D117" s="278"/>
      <c r="E117" s="278"/>
      <c r="F117" s="301" t="s">
        <v>458</v>
      </c>
      <c r="G117" s="278"/>
      <c r="H117" s="278" t="s">
        <v>504</v>
      </c>
      <c r="I117" s="278" t="s">
        <v>505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506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452</v>
      </c>
      <c r="D123" s="293"/>
      <c r="E123" s="293"/>
      <c r="F123" s="293" t="s">
        <v>453</v>
      </c>
      <c r="G123" s="294"/>
      <c r="H123" s="293" t="s">
        <v>53</v>
      </c>
      <c r="I123" s="293" t="s">
        <v>56</v>
      </c>
      <c r="J123" s="293" t="s">
        <v>454</v>
      </c>
      <c r="K123" s="322"/>
    </row>
    <row r="124" s="1" customFormat="1" ht="17.25" customHeight="1">
      <c r="B124" s="321"/>
      <c r="C124" s="295" t="s">
        <v>455</v>
      </c>
      <c r="D124" s="295"/>
      <c r="E124" s="295"/>
      <c r="F124" s="296" t="s">
        <v>456</v>
      </c>
      <c r="G124" s="297"/>
      <c r="H124" s="295"/>
      <c r="I124" s="295"/>
      <c r="J124" s="295" t="s">
        <v>457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461</v>
      </c>
      <c r="D126" s="300"/>
      <c r="E126" s="300"/>
      <c r="F126" s="301" t="s">
        <v>458</v>
      </c>
      <c r="G126" s="278"/>
      <c r="H126" s="278" t="s">
        <v>498</v>
      </c>
      <c r="I126" s="278" t="s">
        <v>460</v>
      </c>
      <c r="J126" s="278">
        <v>120</v>
      </c>
      <c r="K126" s="326"/>
    </row>
    <row r="127" s="1" customFormat="1" ht="15" customHeight="1">
      <c r="B127" s="323"/>
      <c r="C127" s="278" t="s">
        <v>507</v>
      </c>
      <c r="D127" s="278"/>
      <c r="E127" s="278"/>
      <c r="F127" s="301" t="s">
        <v>458</v>
      </c>
      <c r="G127" s="278"/>
      <c r="H127" s="278" t="s">
        <v>508</v>
      </c>
      <c r="I127" s="278" t="s">
        <v>460</v>
      </c>
      <c r="J127" s="278" t="s">
        <v>509</v>
      </c>
      <c r="K127" s="326"/>
    </row>
    <row r="128" s="1" customFormat="1" ht="15" customHeight="1">
      <c r="B128" s="323"/>
      <c r="C128" s="278" t="s">
        <v>406</v>
      </c>
      <c r="D128" s="278"/>
      <c r="E128" s="278"/>
      <c r="F128" s="301" t="s">
        <v>458</v>
      </c>
      <c r="G128" s="278"/>
      <c r="H128" s="278" t="s">
        <v>510</v>
      </c>
      <c r="I128" s="278" t="s">
        <v>460</v>
      </c>
      <c r="J128" s="278" t="s">
        <v>509</v>
      </c>
      <c r="K128" s="326"/>
    </row>
    <row r="129" s="1" customFormat="1" ht="15" customHeight="1">
      <c r="B129" s="323"/>
      <c r="C129" s="278" t="s">
        <v>469</v>
      </c>
      <c r="D129" s="278"/>
      <c r="E129" s="278"/>
      <c r="F129" s="301" t="s">
        <v>464</v>
      </c>
      <c r="G129" s="278"/>
      <c r="H129" s="278" t="s">
        <v>470</v>
      </c>
      <c r="I129" s="278" t="s">
        <v>460</v>
      </c>
      <c r="J129" s="278">
        <v>15</v>
      </c>
      <c r="K129" s="326"/>
    </row>
    <row r="130" s="1" customFormat="1" ht="15" customHeight="1">
      <c r="B130" s="323"/>
      <c r="C130" s="304" t="s">
        <v>471</v>
      </c>
      <c r="D130" s="304"/>
      <c r="E130" s="304"/>
      <c r="F130" s="305" t="s">
        <v>464</v>
      </c>
      <c r="G130" s="304"/>
      <c r="H130" s="304" t="s">
        <v>472</v>
      </c>
      <c r="I130" s="304" t="s">
        <v>460</v>
      </c>
      <c r="J130" s="304">
        <v>15</v>
      </c>
      <c r="K130" s="326"/>
    </row>
    <row r="131" s="1" customFormat="1" ht="15" customHeight="1">
      <c r="B131" s="323"/>
      <c r="C131" s="304" t="s">
        <v>473</v>
      </c>
      <c r="D131" s="304"/>
      <c r="E131" s="304"/>
      <c r="F131" s="305" t="s">
        <v>464</v>
      </c>
      <c r="G131" s="304"/>
      <c r="H131" s="304" t="s">
        <v>474</v>
      </c>
      <c r="I131" s="304" t="s">
        <v>460</v>
      </c>
      <c r="J131" s="304">
        <v>20</v>
      </c>
      <c r="K131" s="326"/>
    </row>
    <row r="132" s="1" customFormat="1" ht="15" customHeight="1">
      <c r="B132" s="323"/>
      <c r="C132" s="304" t="s">
        <v>475</v>
      </c>
      <c r="D132" s="304"/>
      <c r="E132" s="304"/>
      <c r="F132" s="305" t="s">
        <v>464</v>
      </c>
      <c r="G132" s="304"/>
      <c r="H132" s="304" t="s">
        <v>476</v>
      </c>
      <c r="I132" s="304" t="s">
        <v>460</v>
      </c>
      <c r="J132" s="304">
        <v>20</v>
      </c>
      <c r="K132" s="326"/>
    </row>
    <row r="133" s="1" customFormat="1" ht="15" customHeight="1">
      <c r="B133" s="323"/>
      <c r="C133" s="278" t="s">
        <v>463</v>
      </c>
      <c r="D133" s="278"/>
      <c r="E133" s="278"/>
      <c r="F133" s="301" t="s">
        <v>464</v>
      </c>
      <c r="G133" s="278"/>
      <c r="H133" s="278" t="s">
        <v>498</v>
      </c>
      <c r="I133" s="278" t="s">
        <v>460</v>
      </c>
      <c r="J133" s="278">
        <v>50</v>
      </c>
      <c r="K133" s="326"/>
    </row>
    <row r="134" s="1" customFormat="1" ht="15" customHeight="1">
      <c r="B134" s="323"/>
      <c r="C134" s="278" t="s">
        <v>477</v>
      </c>
      <c r="D134" s="278"/>
      <c r="E134" s="278"/>
      <c r="F134" s="301" t="s">
        <v>464</v>
      </c>
      <c r="G134" s="278"/>
      <c r="H134" s="278" t="s">
        <v>498</v>
      </c>
      <c r="I134" s="278" t="s">
        <v>460</v>
      </c>
      <c r="J134" s="278">
        <v>50</v>
      </c>
      <c r="K134" s="326"/>
    </row>
    <row r="135" s="1" customFormat="1" ht="15" customHeight="1">
      <c r="B135" s="323"/>
      <c r="C135" s="278" t="s">
        <v>483</v>
      </c>
      <c r="D135" s="278"/>
      <c r="E135" s="278"/>
      <c r="F135" s="301" t="s">
        <v>464</v>
      </c>
      <c r="G135" s="278"/>
      <c r="H135" s="278" t="s">
        <v>498</v>
      </c>
      <c r="I135" s="278" t="s">
        <v>460</v>
      </c>
      <c r="J135" s="278">
        <v>50</v>
      </c>
      <c r="K135" s="326"/>
    </row>
    <row r="136" s="1" customFormat="1" ht="15" customHeight="1">
      <c r="B136" s="323"/>
      <c r="C136" s="278" t="s">
        <v>485</v>
      </c>
      <c r="D136" s="278"/>
      <c r="E136" s="278"/>
      <c r="F136" s="301" t="s">
        <v>464</v>
      </c>
      <c r="G136" s="278"/>
      <c r="H136" s="278" t="s">
        <v>498</v>
      </c>
      <c r="I136" s="278" t="s">
        <v>460</v>
      </c>
      <c r="J136" s="278">
        <v>50</v>
      </c>
      <c r="K136" s="326"/>
    </row>
    <row r="137" s="1" customFormat="1" ht="15" customHeight="1">
      <c r="B137" s="323"/>
      <c r="C137" s="278" t="s">
        <v>486</v>
      </c>
      <c r="D137" s="278"/>
      <c r="E137" s="278"/>
      <c r="F137" s="301" t="s">
        <v>464</v>
      </c>
      <c r="G137" s="278"/>
      <c r="H137" s="278" t="s">
        <v>511</v>
      </c>
      <c r="I137" s="278" t="s">
        <v>460</v>
      </c>
      <c r="J137" s="278">
        <v>255</v>
      </c>
      <c r="K137" s="326"/>
    </row>
    <row r="138" s="1" customFormat="1" ht="15" customHeight="1">
      <c r="B138" s="323"/>
      <c r="C138" s="278" t="s">
        <v>488</v>
      </c>
      <c r="D138" s="278"/>
      <c r="E138" s="278"/>
      <c r="F138" s="301" t="s">
        <v>458</v>
      </c>
      <c r="G138" s="278"/>
      <c r="H138" s="278" t="s">
        <v>512</v>
      </c>
      <c r="I138" s="278" t="s">
        <v>490</v>
      </c>
      <c r="J138" s="278"/>
      <c r="K138" s="326"/>
    </row>
    <row r="139" s="1" customFormat="1" ht="15" customHeight="1">
      <c r="B139" s="323"/>
      <c r="C139" s="278" t="s">
        <v>491</v>
      </c>
      <c r="D139" s="278"/>
      <c r="E139" s="278"/>
      <c r="F139" s="301" t="s">
        <v>458</v>
      </c>
      <c r="G139" s="278"/>
      <c r="H139" s="278" t="s">
        <v>513</v>
      </c>
      <c r="I139" s="278" t="s">
        <v>493</v>
      </c>
      <c r="J139" s="278"/>
      <c r="K139" s="326"/>
    </row>
    <row r="140" s="1" customFormat="1" ht="15" customHeight="1">
      <c r="B140" s="323"/>
      <c r="C140" s="278" t="s">
        <v>494</v>
      </c>
      <c r="D140" s="278"/>
      <c r="E140" s="278"/>
      <c r="F140" s="301" t="s">
        <v>458</v>
      </c>
      <c r="G140" s="278"/>
      <c r="H140" s="278" t="s">
        <v>494</v>
      </c>
      <c r="I140" s="278" t="s">
        <v>493</v>
      </c>
      <c r="J140" s="278"/>
      <c r="K140" s="326"/>
    </row>
    <row r="141" s="1" customFormat="1" ht="15" customHeight="1">
      <c r="B141" s="323"/>
      <c r="C141" s="278" t="s">
        <v>37</v>
      </c>
      <c r="D141" s="278"/>
      <c r="E141" s="278"/>
      <c r="F141" s="301" t="s">
        <v>458</v>
      </c>
      <c r="G141" s="278"/>
      <c r="H141" s="278" t="s">
        <v>514</v>
      </c>
      <c r="I141" s="278" t="s">
        <v>493</v>
      </c>
      <c r="J141" s="278"/>
      <c r="K141" s="326"/>
    </row>
    <row r="142" s="1" customFormat="1" ht="15" customHeight="1">
      <c r="B142" s="323"/>
      <c r="C142" s="278" t="s">
        <v>515</v>
      </c>
      <c r="D142" s="278"/>
      <c r="E142" s="278"/>
      <c r="F142" s="301" t="s">
        <v>458</v>
      </c>
      <c r="G142" s="278"/>
      <c r="H142" s="278" t="s">
        <v>516</v>
      </c>
      <c r="I142" s="278" t="s">
        <v>493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517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452</v>
      </c>
      <c r="D148" s="293"/>
      <c r="E148" s="293"/>
      <c r="F148" s="293" t="s">
        <v>453</v>
      </c>
      <c r="G148" s="294"/>
      <c r="H148" s="293" t="s">
        <v>53</v>
      </c>
      <c r="I148" s="293" t="s">
        <v>56</v>
      </c>
      <c r="J148" s="293" t="s">
        <v>454</v>
      </c>
      <c r="K148" s="292"/>
    </row>
    <row r="149" s="1" customFormat="1" ht="17.25" customHeight="1">
      <c r="B149" s="290"/>
      <c r="C149" s="295" t="s">
        <v>455</v>
      </c>
      <c r="D149" s="295"/>
      <c r="E149" s="295"/>
      <c r="F149" s="296" t="s">
        <v>456</v>
      </c>
      <c r="G149" s="297"/>
      <c r="H149" s="295"/>
      <c r="I149" s="295"/>
      <c r="J149" s="295" t="s">
        <v>457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461</v>
      </c>
      <c r="D151" s="278"/>
      <c r="E151" s="278"/>
      <c r="F151" s="331" t="s">
        <v>458</v>
      </c>
      <c r="G151" s="278"/>
      <c r="H151" s="330" t="s">
        <v>498</v>
      </c>
      <c r="I151" s="330" t="s">
        <v>460</v>
      </c>
      <c r="J151" s="330">
        <v>120</v>
      </c>
      <c r="K151" s="326"/>
    </row>
    <row r="152" s="1" customFormat="1" ht="15" customHeight="1">
      <c r="B152" s="303"/>
      <c r="C152" s="330" t="s">
        <v>507</v>
      </c>
      <c r="D152" s="278"/>
      <c r="E152" s="278"/>
      <c r="F152" s="331" t="s">
        <v>458</v>
      </c>
      <c r="G152" s="278"/>
      <c r="H152" s="330" t="s">
        <v>518</v>
      </c>
      <c r="I152" s="330" t="s">
        <v>460</v>
      </c>
      <c r="J152" s="330" t="s">
        <v>509</v>
      </c>
      <c r="K152" s="326"/>
    </row>
    <row r="153" s="1" customFormat="1" ht="15" customHeight="1">
      <c r="B153" s="303"/>
      <c r="C153" s="330" t="s">
        <v>406</v>
      </c>
      <c r="D153" s="278"/>
      <c r="E153" s="278"/>
      <c r="F153" s="331" t="s">
        <v>458</v>
      </c>
      <c r="G153" s="278"/>
      <c r="H153" s="330" t="s">
        <v>519</v>
      </c>
      <c r="I153" s="330" t="s">
        <v>460</v>
      </c>
      <c r="J153" s="330" t="s">
        <v>509</v>
      </c>
      <c r="K153" s="326"/>
    </row>
    <row r="154" s="1" customFormat="1" ht="15" customHeight="1">
      <c r="B154" s="303"/>
      <c r="C154" s="330" t="s">
        <v>463</v>
      </c>
      <c r="D154" s="278"/>
      <c r="E154" s="278"/>
      <c r="F154" s="331" t="s">
        <v>464</v>
      </c>
      <c r="G154" s="278"/>
      <c r="H154" s="330" t="s">
        <v>498</v>
      </c>
      <c r="I154" s="330" t="s">
        <v>460</v>
      </c>
      <c r="J154" s="330">
        <v>50</v>
      </c>
      <c r="K154" s="326"/>
    </row>
    <row r="155" s="1" customFormat="1" ht="15" customHeight="1">
      <c r="B155" s="303"/>
      <c r="C155" s="330" t="s">
        <v>466</v>
      </c>
      <c r="D155" s="278"/>
      <c r="E155" s="278"/>
      <c r="F155" s="331" t="s">
        <v>458</v>
      </c>
      <c r="G155" s="278"/>
      <c r="H155" s="330" t="s">
        <v>498</v>
      </c>
      <c r="I155" s="330" t="s">
        <v>468</v>
      </c>
      <c r="J155" s="330"/>
      <c r="K155" s="326"/>
    </row>
    <row r="156" s="1" customFormat="1" ht="15" customHeight="1">
      <c r="B156" s="303"/>
      <c r="C156" s="330" t="s">
        <v>477</v>
      </c>
      <c r="D156" s="278"/>
      <c r="E156" s="278"/>
      <c r="F156" s="331" t="s">
        <v>464</v>
      </c>
      <c r="G156" s="278"/>
      <c r="H156" s="330" t="s">
        <v>498</v>
      </c>
      <c r="I156" s="330" t="s">
        <v>460</v>
      </c>
      <c r="J156" s="330">
        <v>50</v>
      </c>
      <c r="K156" s="326"/>
    </row>
    <row r="157" s="1" customFormat="1" ht="15" customHeight="1">
      <c r="B157" s="303"/>
      <c r="C157" s="330" t="s">
        <v>485</v>
      </c>
      <c r="D157" s="278"/>
      <c r="E157" s="278"/>
      <c r="F157" s="331" t="s">
        <v>464</v>
      </c>
      <c r="G157" s="278"/>
      <c r="H157" s="330" t="s">
        <v>498</v>
      </c>
      <c r="I157" s="330" t="s">
        <v>460</v>
      </c>
      <c r="J157" s="330">
        <v>50</v>
      </c>
      <c r="K157" s="326"/>
    </row>
    <row r="158" s="1" customFormat="1" ht="15" customHeight="1">
      <c r="B158" s="303"/>
      <c r="C158" s="330" t="s">
        <v>483</v>
      </c>
      <c r="D158" s="278"/>
      <c r="E158" s="278"/>
      <c r="F158" s="331" t="s">
        <v>464</v>
      </c>
      <c r="G158" s="278"/>
      <c r="H158" s="330" t="s">
        <v>498</v>
      </c>
      <c r="I158" s="330" t="s">
        <v>460</v>
      </c>
      <c r="J158" s="330">
        <v>50</v>
      </c>
      <c r="K158" s="326"/>
    </row>
    <row r="159" s="1" customFormat="1" ht="15" customHeight="1">
      <c r="B159" s="303"/>
      <c r="C159" s="330" t="s">
        <v>81</v>
      </c>
      <c r="D159" s="278"/>
      <c r="E159" s="278"/>
      <c r="F159" s="331" t="s">
        <v>458</v>
      </c>
      <c r="G159" s="278"/>
      <c r="H159" s="330" t="s">
        <v>520</v>
      </c>
      <c r="I159" s="330" t="s">
        <v>460</v>
      </c>
      <c r="J159" s="330" t="s">
        <v>521</v>
      </c>
      <c r="K159" s="326"/>
    </row>
    <row r="160" s="1" customFormat="1" ht="15" customHeight="1">
      <c r="B160" s="303"/>
      <c r="C160" s="330" t="s">
        <v>522</v>
      </c>
      <c r="D160" s="278"/>
      <c r="E160" s="278"/>
      <c r="F160" s="331" t="s">
        <v>458</v>
      </c>
      <c r="G160" s="278"/>
      <c r="H160" s="330" t="s">
        <v>523</v>
      </c>
      <c r="I160" s="330" t="s">
        <v>493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524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452</v>
      </c>
      <c r="D166" s="293"/>
      <c r="E166" s="293"/>
      <c r="F166" s="293" t="s">
        <v>453</v>
      </c>
      <c r="G166" s="335"/>
      <c r="H166" s="336" t="s">
        <v>53</v>
      </c>
      <c r="I166" s="336" t="s">
        <v>56</v>
      </c>
      <c r="J166" s="293" t="s">
        <v>454</v>
      </c>
      <c r="K166" s="270"/>
    </row>
    <row r="167" s="1" customFormat="1" ht="17.25" customHeight="1">
      <c r="B167" s="271"/>
      <c r="C167" s="295" t="s">
        <v>455</v>
      </c>
      <c r="D167" s="295"/>
      <c r="E167" s="295"/>
      <c r="F167" s="296" t="s">
        <v>456</v>
      </c>
      <c r="G167" s="337"/>
      <c r="H167" s="338"/>
      <c r="I167" s="338"/>
      <c r="J167" s="295" t="s">
        <v>457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461</v>
      </c>
      <c r="D169" s="278"/>
      <c r="E169" s="278"/>
      <c r="F169" s="301" t="s">
        <v>458</v>
      </c>
      <c r="G169" s="278"/>
      <c r="H169" s="278" t="s">
        <v>498</v>
      </c>
      <c r="I169" s="278" t="s">
        <v>460</v>
      </c>
      <c r="J169" s="278">
        <v>120</v>
      </c>
      <c r="K169" s="326"/>
    </row>
    <row r="170" s="1" customFormat="1" ht="15" customHeight="1">
      <c r="B170" s="303"/>
      <c r="C170" s="278" t="s">
        <v>507</v>
      </c>
      <c r="D170" s="278"/>
      <c r="E170" s="278"/>
      <c r="F170" s="301" t="s">
        <v>458</v>
      </c>
      <c r="G170" s="278"/>
      <c r="H170" s="278" t="s">
        <v>508</v>
      </c>
      <c r="I170" s="278" t="s">
        <v>460</v>
      </c>
      <c r="J170" s="278" t="s">
        <v>509</v>
      </c>
      <c r="K170" s="326"/>
    </row>
    <row r="171" s="1" customFormat="1" ht="15" customHeight="1">
      <c r="B171" s="303"/>
      <c r="C171" s="278" t="s">
        <v>406</v>
      </c>
      <c r="D171" s="278"/>
      <c r="E171" s="278"/>
      <c r="F171" s="301" t="s">
        <v>458</v>
      </c>
      <c r="G171" s="278"/>
      <c r="H171" s="278" t="s">
        <v>525</v>
      </c>
      <c r="I171" s="278" t="s">
        <v>460</v>
      </c>
      <c r="J171" s="278" t="s">
        <v>509</v>
      </c>
      <c r="K171" s="326"/>
    </row>
    <row r="172" s="1" customFormat="1" ht="15" customHeight="1">
      <c r="B172" s="303"/>
      <c r="C172" s="278" t="s">
        <v>463</v>
      </c>
      <c r="D172" s="278"/>
      <c r="E172" s="278"/>
      <c r="F172" s="301" t="s">
        <v>464</v>
      </c>
      <c r="G172" s="278"/>
      <c r="H172" s="278" t="s">
        <v>525</v>
      </c>
      <c r="I172" s="278" t="s">
        <v>460</v>
      </c>
      <c r="J172" s="278">
        <v>50</v>
      </c>
      <c r="K172" s="326"/>
    </row>
    <row r="173" s="1" customFormat="1" ht="15" customHeight="1">
      <c r="B173" s="303"/>
      <c r="C173" s="278" t="s">
        <v>466</v>
      </c>
      <c r="D173" s="278"/>
      <c r="E173" s="278"/>
      <c r="F173" s="301" t="s">
        <v>458</v>
      </c>
      <c r="G173" s="278"/>
      <c r="H173" s="278" t="s">
        <v>525</v>
      </c>
      <c r="I173" s="278" t="s">
        <v>468</v>
      </c>
      <c r="J173" s="278"/>
      <c r="K173" s="326"/>
    </row>
    <row r="174" s="1" customFormat="1" ht="15" customHeight="1">
      <c r="B174" s="303"/>
      <c r="C174" s="278" t="s">
        <v>477</v>
      </c>
      <c r="D174" s="278"/>
      <c r="E174" s="278"/>
      <c r="F174" s="301" t="s">
        <v>464</v>
      </c>
      <c r="G174" s="278"/>
      <c r="H174" s="278" t="s">
        <v>525</v>
      </c>
      <c r="I174" s="278" t="s">
        <v>460</v>
      </c>
      <c r="J174" s="278">
        <v>50</v>
      </c>
      <c r="K174" s="326"/>
    </row>
    <row r="175" s="1" customFormat="1" ht="15" customHeight="1">
      <c r="B175" s="303"/>
      <c r="C175" s="278" t="s">
        <v>485</v>
      </c>
      <c r="D175" s="278"/>
      <c r="E175" s="278"/>
      <c r="F175" s="301" t="s">
        <v>464</v>
      </c>
      <c r="G175" s="278"/>
      <c r="H175" s="278" t="s">
        <v>525</v>
      </c>
      <c r="I175" s="278" t="s">
        <v>460</v>
      </c>
      <c r="J175" s="278">
        <v>50</v>
      </c>
      <c r="K175" s="326"/>
    </row>
    <row r="176" s="1" customFormat="1" ht="15" customHeight="1">
      <c r="B176" s="303"/>
      <c r="C176" s="278" t="s">
        <v>483</v>
      </c>
      <c r="D176" s="278"/>
      <c r="E176" s="278"/>
      <c r="F176" s="301" t="s">
        <v>464</v>
      </c>
      <c r="G176" s="278"/>
      <c r="H176" s="278" t="s">
        <v>525</v>
      </c>
      <c r="I176" s="278" t="s">
        <v>460</v>
      </c>
      <c r="J176" s="278">
        <v>50</v>
      </c>
      <c r="K176" s="326"/>
    </row>
    <row r="177" s="1" customFormat="1" ht="15" customHeight="1">
      <c r="B177" s="303"/>
      <c r="C177" s="278" t="s">
        <v>94</v>
      </c>
      <c r="D177" s="278"/>
      <c r="E177" s="278"/>
      <c r="F177" s="301" t="s">
        <v>458</v>
      </c>
      <c r="G177" s="278"/>
      <c r="H177" s="278" t="s">
        <v>526</v>
      </c>
      <c r="I177" s="278" t="s">
        <v>527</v>
      </c>
      <c r="J177" s="278"/>
      <c r="K177" s="326"/>
    </row>
    <row r="178" s="1" customFormat="1" ht="15" customHeight="1">
      <c r="B178" s="303"/>
      <c r="C178" s="278" t="s">
        <v>56</v>
      </c>
      <c r="D178" s="278"/>
      <c r="E178" s="278"/>
      <c r="F178" s="301" t="s">
        <v>458</v>
      </c>
      <c r="G178" s="278"/>
      <c r="H178" s="278" t="s">
        <v>528</v>
      </c>
      <c r="I178" s="278" t="s">
        <v>529</v>
      </c>
      <c r="J178" s="278">
        <v>1</v>
      </c>
      <c r="K178" s="326"/>
    </row>
    <row r="179" s="1" customFormat="1" ht="15" customHeight="1">
      <c r="B179" s="303"/>
      <c r="C179" s="278" t="s">
        <v>52</v>
      </c>
      <c r="D179" s="278"/>
      <c r="E179" s="278"/>
      <c r="F179" s="301" t="s">
        <v>458</v>
      </c>
      <c r="G179" s="278"/>
      <c r="H179" s="278" t="s">
        <v>530</v>
      </c>
      <c r="I179" s="278" t="s">
        <v>460</v>
      </c>
      <c r="J179" s="278">
        <v>20</v>
      </c>
      <c r="K179" s="326"/>
    </row>
    <row r="180" s="1" customFormat="1" ht="15" customHeight="1">
      <c r="B180" s="303"/>
      <c r="C180" s="278" t="s">
        <v>53</v>
      </c>
      <c r="D180" s="278"/>
      <c r="E180" s="278"/>
      <c r="F180" s="301" t="s">
        <v>458</v>
      </c>
      <c r="G180" s="278"/>
      <c r="H180" s="278" t="s">
        <v>531</v>
      </c>
      <c r="I180" s="278" t="s">
        <v>460</v>
      </c>
      <c r="J180" s="278">
        <v>255</v>
      </c>
      <c r="K180" s="326"/>
    </row>
    <row r="181" s="1" customFormat="1" ht="15" customHeight="1">
      <c r="B181" s="303"/>
      <c r="C181" s="278" t="s">
        <v>95</v>
      </c>
      <c r="D181" s="278"/>
      <c r="E181" s="278"/>
      <c r="F181" s="301" t="s">
        <v>458</v>
      </c>
      <c r="G181" s="278"/>
      <c r="H181" s="278" t="s">
        <v>422</v>
      </c>
      <c r="I181" s="278" t="s">
        <v>460</v>
      </c>
      <c r="J181" s="278">
        <v>10</v>
      </c>
      <c r="K181" s="326"/>
    </row>
    <row r="182" s="1" customFormat="1" ht="15" customHeight="1">
      <c r="B182" s="303"/>
      <c r="C182" s="278" t="s">
        <v>96</v>
      </c>
      <c r="D182" s="278"/>
      <c r="E182" s="278"/>
      <c r="F182" s="301" t="s">
        <v>458</v>
      </c>
      <c r="G182" s="278"/>
      <c r="H182" s="278" t="s">
        <v>532</v>
      </c>
      <c r="I182" s="278" t="s">
        <v>493</v>
      </c>
      <c r="J182" s="278"/>
      <c r="K182" s="326"/>
    </row>
    <row r="183" s="1" customFormat="1" ht="15" customHeight="1">
      <c r="B183" s="303"/>
      <c r="C183" s="278" t="s">
        <v>533</v>
      </c>
      <c r="D183" s="278"/>
      <c r="E183" s="278"/>
      <c r="F183" s="301" t="s">
        <v>458</v>
      </c>
      <c r="G183" s="278"/>
      <c r="H183" s="278" t="s">
        <v>534</v>
      </c>
      <c r="I183" s="278" t="s">
        <v>493</v>
      </c>
      <c r="J183" s="278"/>
      <c r="K183" s="326"/>
    </row>
    <row r="184" s="1" customFormat="1" ht="15" customHeight="1">
      <c r="B184" s="303"/>
      <c r="C184" s="278" t="s">
        <v>522</v>
      </c>
      <c r="D184" s="278"/>
      <c r="E184" s="278"/>
      <c r="F184" s="301" t="s">
        <v>458</v>
      </c>
      <c r="G184" s="278"/>
      <c r="H184" s="278" t="s">
        <v>535</v>
      </c>
      <c r="I184" s="278" t="s">
        <v>493</v>
      </c>
      <c r="J184" s="278"/>
      <c r="K184" s="326"/>
    </row>
    <row r="185" s="1" customFormat="1" ht="15" customHeight="1">
      <c r="B185" s="303"/>
      <c r="C185" s="278" t="s">
        <v>98</v>
      </c>
      <c r="D185" s="278"/>
      <c r="E185" s="278"/>
      <c r="F185" s="301" t="s">
        <v>464</v>
      </c>
      <c r="G185" s="278"/>
      <c r="H185" s="278" t="s">
        <v>536</v>
      </c>
      <c r="I185" s="278" t="s">
        <v>460</v>
      </c>
      <c r="J185" s="278">
        <v>50</v>
      </c>
      <c r="K185" s="326"/>
    </row>
    <row r="186" s="1" customFormat="1" ht="15" customHeight="1">
      <c r="B186" s="303"/>
      <c r="C186" s="278" t="s">
        <v>537</v>
      </c>
      <c r="D186" s="278"/>
      <c r="E186" s="278"/>
      <c r="F186" s="301" t="s">
        <v>464</v>
      </c>
      <c r="G186" s="278"/>
      <c r="H186" s="278" t="s">
        <v>538</v>
      </c>
      <c r="I186" s="278" t="s">
        <v>539</v>
      </c>
      <c r="J186" s="278"/>
      <c r="K186" s="326"/>
    </row>
    <row r="187" s="1" customFormat="1" ht="15" customHeight="1">
      <c r="B187" s="303"/>
      <c r="C187" s="278" t="s">
        <v>540</v>
      </c>
      <c r="D187" s="278"/>
      <c r="E187" s="278"/>
      <c r="F187" s="301" t="s">
        <v>464</v>
      </c>
      <c r="G187" s="278"/>
      <c r="H187" s="278" t="s">
        <v>541</v>
      </c>
      <c r="I187" s="278" t="s">
        <v>539</v>
      </c>
      <c r="J187" s="278"/>
      <c r="K187" s="326"/>
    </row>
    <row r="188" s="1" customFormat="1" ht="15" customHeight="1">
      <c r="B188" s="303"/>
      <c r="C188" s="278" t="s">
        <v>542</v>
      </c>
      <c r="D188" s="278"/>
      <c r="E188" s="278"/>
      <c r="F188" s="301" t="s">
        <v>464</v>
      </c>
      <c r="G188" s="278"/>
      <c r="H188" s="278" t="s">
        <v>543</v>
      </c>
      <c r="I188" s="278" t="s">
        <v>539</v>
      </c>
      <c r="J188" s="278"/>
      <c r="K188" s="326"/>
    </row>
    <row r="189" s="1" customFormat="1" ht="15" customHeight="1">
      <c r="B189" s="303"/>
      <c r="C189" s="339" t="s">
        <v>544</v>
      </c>
      <c r="D189" s="278"/>
      <c r="E189" s="278"/>
      <c r="F189" s="301" t="s">
        <v>464</v>
      </c>
      <c r="G189" s="278"/>
      <c r="H189" s="278" t="s">
        <v>545</v>
      </c>
      <c r="I189" s="278" t="s">
        <v>546</v>
      </c>
      <c r="J189" s="340" t="s">
        <v>547</v>
      </c>
      <c r="K189" s="326"/>
    </row>
    <row r="190" s="1" customFormat="1" ht="15" customHeight="1">
      <c r="B190" s="303"/>
      <c r="C190" s="339" t="s">
        <v>41</v>
      </c>
      <c r="D190" s="278"/>
      <c r="E190" s="278"/>
      <c r="F190" s="301" t="s">
        <v>458</v>
      </c>
      <c r="G190" s="278"/>
      <c r="H190" s="275" t="s">
        <v>548</v>
      </c>
      <c r="I190" s="278" t="s">
        <v>549</v>
      </c>
      <c r="J190" s="278"/>
      <c r="K190" s="326"/>
    </row>
    <row r="191" s="1" customFormat="1" ht="15" customHeight="1">
      <c r="B191" s="303"/>
      <c r="C191" s="339" t="s">
        <v>550</v>
      </c>
      <c r="D191" s="278"/>
      <c r="E191" s="278"/>
      <c r="F191" s="301" t="s">
        <v>458</v>
      </c>
      <c r="G191" s="278"/>
      <c r="H191" s="278" t="s">
        <v>551</v>
      </c>
      <c r="I191" s="278" t="s">
        <v>493</v>
      </c>
      <c r="J191" s="278"/>
      <c r="K191" s="326"/>
    </row>
    <row r="192" s="1" customFormat="1" ht="15" customHeight="1">
      <c r="B192" s="303"/>
      <c r="C192" s="339" t="s">
        <v>552</v>
      </c>
      <c r="D192" s="278"/>
      <c r="E192" s="278"/>
      <c r="F192" s="301" t="s">
        <v>458</v>
      </c>
      <c r="G192" s="278"/>
      <c r="H192" s="278" t="s">
        <v>553</v>
      </c>
      <c r="I192" s="278" t="s">
        <v>493</v>
      </c>
      <c r="J192" s="278"/>
      <c r="K192" s="326"/>
    </row>
    <row r="193" s="1" customFormat="1" ht="15" customHeight="1">
      <c r="B193" s="303"/>
      <c r="C193" s="339" t="s">
        <v>554</v>
      </c>
      <c r="D193" s="278"/>
      <c r="E193" s="278"/>
      <c r="F193" s="301" t="s">
        <v>464</v>
      </c>
      <c r="G193" s="278"/>
      <c r="H193" s="278" t="s">
        <v>555</v>
      </c>
      <c r="I193" s="278" t="s">
        <v>493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556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557</v>
      </c>
      <c r="D200" s="342"/>
      <c r="E200" s="342"/>
      <c r="F200" s="342" t="s">
        <v>558</v>
      </c>
      <c r="G200" s="343"/>
      <c r="H200" s="342" t="s">
        <v>559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549</v>
      </c>
      <c r="D202" s="278"/>
      <c r="E202" s="278"/>
      <c r="F202" s="301" t="s">
        <v>42</v>
      </c>
      <c r="G202" s="278"/>
      <c r="H202" s="278" t="s">
        <v>560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43</v>
      </c>
      <c r="G203" s="278"/>
      <c r="H203" s="278" t="s">
        <v>561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46</v>
      </c>
      <c r="G204" s="278"/>
      <c r="H204" s="278" t="s">
        <v>562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44</v>
      </c>
      <c r="G205" s="278"/>
      <c r="H205" s="278" t="s">
        <v>563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45</v>
      </c>
      <c r="G206" s="278"/>
      <c r="H206" s="278" t="s">
        <v>564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505</v>
      </c>
      <c r="D208" s="278"/>
      <c r="E208" s="278"/>
      <c r="F208" s="301" t="s">
        <v>75</v>
      </c>
      <c r="G208" s="278"/>
      <c r="H208" s="278" t="s">
        <v>565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400</v>
      </c>
      <c r="G209" s="278"/>
      <c r="H209" s="278" t="s">
        <v>401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398</v>
      </c>
      <c r="G210" s="278"/>
      <c r="H210" s="278" t="s">
        <v>566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402</v>
      </c>
      <c r="G211" s="339"/>
      <c r="H211" s="330" t="s">
        <v>403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404</v>
      </c>
      <c r="G212" s="339"/>
      <c r="H212" s="330" t="s">
        <v>567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529</v>
      </c>
      <c r="D214" s="278"/>
      <c r="E214" s="278"/>
      <c r="F214" s="301">
        <v>1</v>
      </c>
      <c r="G214" s="339"/>
      <c r="H214" s="330" t="s">
        <v>568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569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570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571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2023-11-27T15:17:01Z</dcterms:created>
  <dcterms:modified xsi:type="dcterms:W3CDTF">2023-11-27T15:17:07Z</dcterms:modified>
</cp:coreProperties>
</file>