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/>
  <bookViews>
    <workbookView xWindow="0" yWindow="0" windowWidth="28800" windowHeight="14025" tabRatio="766" activeTab="0"/>
  </bookViews>
  <sheets>
    <sheet name="Rekapitulace stavby" sheetId="1" r:id="rId1"/>
    <sheet name="SO_01 - OBJEKTY POZEMNÍCH..." sheetId="2" r:id="rId2"/>
    <sheet name="SO_02 - PODZEMNÍ KONTEJNERY" sheetId="3" r:id="rId3"/>
    <sheet name="SO_03 - ODVODNĚNÍ POZEMNÍ..." sheetId="4" r:id="rId4"/>
    <sheet name="SO_04 - VEŘEJNÉ OSVĚTLENÍ..." sheetId="5" r:id="rId5"/>
    <sheet name="SO_09 - VRN" sheetId="6" r:id="rId6"/>
  </sheets>
  <definedNames>
    <definedName name="_xlnm._FilterDatabase" localSheetId="1" hidden="1">'SO_01 - OBJEKTY POZEMNÍCH...'!$C$124:$K$393</definedName>
    <definedName name="_xlnm._FilterDatabase" localSheetId="2" hidden="1">'SO_02 - PODZEMNÍ KONTEJNERY'!$C$121:$K$156</definedName>
    <definedName name="_xlnm._FilterDatabase" localSheetId="3" hidden="1">'SO_03 - ODVODNĚNÍ POZEMNÍ...'!$C$121:$K$191</definedName>
    <definedName name="_xlnm._FilterDatabase" localSheetId="4" hidden="1">'SO_04 - VEŘEJNÉ OSVĚTLENÍ...'!$C$127:$K$245</definedName>
    <definedName name="_xlnm._FilterDatabase" localSheetId="5" hidden="1">'SO_09 - VRN'!$C$119:$K$138</definedName>
    <definedName name="_xlnm.Print_Area" localSheetId="0">'Rekapitulace stavby'!$D$4:$AO$76,'Rekapitulace stavby'!$C$82:$AQ$100</definedName>
    <definedName name="_xlnm.Print_Area" localSheetId="1">'SO_01 - OBJEKTY POZEMNÍCH...'!$C$4:$J$76,'SO_01 - OBJEKTY POZEMNÍCH...'!$C$82:$J$106,'SO_01 - OBJEKTY POZEMNÍCH...'!$C$112:$K$393</definedName>
    <definedName name="_xlnm.Print_Area" localSheetId="2">'SO_02 - PODZEMNÍ KONTEJNERY'!$C$4:$J$76,'SO_02 - PODZEMNÍ KONTEJNERY'!$C$82:$J$103,'SO_02 - PODZEMNÍ KONTEJNERY'!$C$109:$K$156</definedName>
    <definedName name="_xlnm.Print_Area" localSheetId="3">'SO_03 - ODVODNĚNÍ POZEMNÍ...'!$C$4:$J$76,'SO_03 - ODVODNĚNÍ POZEMNÍ...'!$C$82:$J$103,'SO_03 - ODVODNĚNÍ POZEMNÍ...'!$C$109:$K$191</definedName>
    <definedName name="_xlnm.Print_Area" localSheetId="4">'SO_04 - VEŘEJNÉ OSVĚTLENÍ...'!$C$4:$J$76,'SO_04 - VEŘEJNÉ OSVĚTLENÍ...'!$C$82:$J$109,'SO_04 - VEŘEJNÉ OSVĚTLENÍ...'!$C$115:$K$245</definedName>
    <definedName name="_xlnm.Print_Area" localSheetId="5">'SO_09 - VRN'!$C$4:$J$76,'SO_09 - VRN'!$C$82:$J$101,'SO_09 - VRN'!$C$107:$K$138</definedName>
    <definedName name="_xlnm.Print_Titles" localSheetId="0">'Rekapitulace stavby'!$92:$92</definedName>
    <definedName name="_xlnm.Print_Titles" localSheetId="1">'SO_01 - OBJEKTY POZEMNÍCH...'!$124:$124</definedName>
    <definedName name="_xlnm.Print_Titles" localSheetId="2">'SO_02 - PODZEMNÍ KONTEJNERY'!$121:$121</definedName>
    <definedName name="_xlnm.Print_Titles" localSheetId="3">'SO_03 - ODVODNĚNÍ POZEMNÍ...'!$121:$121</definedName>
    <definedName name="_xlnm.Print_Titles" localSheetId="4">'SO_04 - VEŘEJNÉ OSVĚTLENÍ...'!$127:$127</definedName>
    <definedName name="_xlnm.Print_Titles" localSheetId="5">'SO_09 - VRN'!$119:$119</definedName>
  </definedNames>
  <calcPr calcId="191029"/>
</workbook>
</file>

<file path=xl/sharedStrings.xml><?xml version="1.0" encoding="utf-8"?>
<sst xmlns="http://schemas.openxmlformats.org/spreadsheetml/2006/main" count="6460" uniqueCount="1039">
  <si>
    <t>Export Komplet</t>
  </si>
  <si>
    <t/>
  </si>
  <si>
    <t>2.0</t>
  </si>
  <si>
    <t>ZAMOK</t>
  </si>
  <si>
    <t>False</t>
  </si>
  <si>
    <t>{f8f6819d-d7bf-4967-a76c-3b168b0e659b}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</si>
  <si>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</si>
  <si>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</si>
  <si>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</si>
  <si>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</si>
  <si>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</si>
  <si>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</si>
  <si>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</si>
  <si>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</si>
  <si>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22044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</si>
  <si>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</si>
  <si>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</si>
  <si>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Parkoviště v ulici Vrchlického, Sokolov</t>
  </si>
  <si>
    <t>KSO:</t>
  </si>
  <si>
    <t>CC-CZ:</t>
  </si>
  <si>
    <t>Místo:</t>
  </si>
  <si>
    <t>Sokolov</t>
  </si>
  <si>
    <t>Datum:</t>
  </si>
  <si>
    <t>10. 4. 2024</t>
  </si>
  <si>
    <t>Zadavatel:</t>
  </si>
  <si>
    <t>IČ:</t>
  </si>
  <si>
    <t>00259586</t>
  </si>
  <si>
    <t>Město Sokolov</t>
  </si>
  <si>
    <t>DIČ:</t>
  </si>
  <si>
    <t>Uchazeč:</t>
  </si>
  <si>
    <t>Vyplň údaj</t>
  </si>
  <si>
    <t>Projektant:</t>
  </si>
  <si>
    <t>28738217</t>
  </si>
  <si>
    <t>MESSOR s.r.o.</t>
  </si>
  <si>
    <t>CZ28738217</t>
  </si>
  <si>
    <t>True</t>
  </si>
  <si>
    <t>Zpracovatel:</t>
  </si>
  <si>
    <t>Ing. Ota Vettermann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</si>
  <si>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</si>
  <si>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</si>
  <si>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</si>
  <si>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</si>
  <si>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</si>
  <si>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</si>
  <si>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</si>
  <si>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</si>
  <si>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</si>
  <si>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</si>
  <si>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</si>
  <si>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</si>
  <si>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</si>
  <si>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</si>
  <si>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</si>
  <si>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</si>
  <si>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</si>
  <si>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</si>
  <si>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</si>
  <si>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</si>
  <si>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</si>
  <si>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</si>
  <si>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</si>
  <si>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</si>
  <si>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</si>
  <si>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</si>
  <si>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</si>
  <si>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</si>
  <si>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</si>
  <si>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</si>
  <si>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</si>
  <si>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</si>
  <si>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</si>
  <si>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</si>
  <si>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</si>
  <si>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</si>
  <si>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</si>
  <si>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</si>
  <si>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</si>
  <si>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</si>
  <si>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</si>
  <si>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</si>
  <si>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</si>
  <si>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</si>
  <si>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</si>
  <si>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</si>
  <si>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SO_01</t>
  </si>
  <si>
    <t>OBJEKTY POZEMNÍCH KOMUNIKACÍ</t>
  </si>
  <si>
    <t>STA</t>
  </si>
  <si>
    <t>1</t>
  </si>
  <si>
    <t>{147c354f-80f7-47aa-a46f-ae00766fcc98}</t>
  </si>
  <si>
    <t>2</t>
  </si>
  <si>
    <t>SO_02</t>
  </si>
  <si>
    <t>PODZEMNÍ KONTEJNERY</t>
  </si>
  <si>
    <t>{b48c8870-df73-41f3-8bcd-c853af02ff83}</t>
  </si>
  <si>
    <t>SO_03</t>
  </si>
  <si>
    <t>ODVODNĚNÍ POZEMNÍCH KOMUNIKACÍ</t>
  </si>
  <si>
    <t>{368bbfb0-4282-41af-b4db-007813cc7b6c}</t>
  </si>
  <si>
    <t>SO_04</t>
  </si>
  <si>
    <t>VEŘEJNÉ OSVĚTLENÍ A TRASA NN VO</t>
  </si>
  <si>
    <t>{986af39d-7918-4609-bfcd-80a91aa2219a}</t>
  </si>
  <si>
    <t>SO_09</t>
  </si>
  <si>
    <t>VRN</t>
  </si>
  <si>
    <t>{e48b9f99-96de-412a-bfb3-79e2b9326676}</t>
  </si>
  <si>
    <t>KRYCÍ LIST SOUPISU PRACÍ</t>
  </si>
  <si>
    <t>Objekt:</t>
  </si>
  <si>
    <t>SO_01 - OBJEKTY POZEMNÍCH KOMUNIKACÍ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</si>
  <si>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</si>
  <si>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</si>
  <si>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</si>
  <si>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</si>
  <si>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</si>
  <si>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</si>
  <si>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</si>
  <si>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</si>
  <si>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</si>
  <si>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</si>
  <si>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</si>
  <si>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</si>
  <si>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</si>
  <si>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</si>
  <si>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</si>
  <si>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</si>
  <si>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</si>
  <si>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</si>
  <si>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</si>
  <si>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</si>
  <si>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</si>
  <si>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</si>
  <si>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</si>
  <si>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</si>
  <si>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</si>
  <si>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</si>
  <si>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</si>
  <si>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</si>
  <si>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</si>
  <si>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</si>
  <si>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</si>
  <si>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</si>
  <si>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111251101</t>
  </si>
  <si>
    <t>Odstranění křovin a stromů průměru kmene do 100 mm i s kořeny sklonu terénu do 1:5 z celkové plochy do 100 m2 strojně</t>
  </si>
  <si>
    <t>m2</t>
  </si>
  <si>
    <t>CS ÚRS 2024 01</t>
  </si>
  <si>
    <t>4</t>
  </si>
  <si>
    <t>1756089820</t>
  </si>
  <si>
    <t>VV</t>
  </si>
  <si>
    <t>Výkres C4</t>
  </si>
  <si>
    <t>"odstranění keřů"2+2+2+3+3+2+18</t>
  </si>
  <si>
    <t>112101101</t>
  </si>
  <si>
    <t>Odstranění stromů listnatých průměru kmene přes 100 do 300 mm</t>
  </si>
  <si>
    <t>kus</t>
  </si>
  <si>
    <t>903560459</t>
  </si>
  <si>
    <t>"odstranění 4ks stromů s průměrem do 80cm ve výšce 130cm nad zemí" 4</t>
  </si>
  <si>
    <t>3</t>
  </si>
  <si>
    <t>112155315</t>
  </si>
  <si>
    <t>Štěpkování keřového porostu hustého s naložením</t>
  </si>
  <si>
    <t>1097158160</t>
  </si>
  <si>
    <t>112251101</t>
  </si>
  <si>
    <t>Odstranění pařezů průměru přes 100 do 300 mm</t>
  </si>
  <si>
    <t>-1346422937</t>
  </si>
  <si>
    <t>5</t>
  </si>
  <si>
    <t>113106121</t>
  </si>
  <si>
    <t>Rozebrání dlažeb z betonových nebo kamenných dlaždic komunikací pro pěší ručně</t>
  </si>
  <si>
    <t>951279898</t>
  </si>
  <si>
    <t>"rozebrání dlažeb pochozích ploch (chodníků)" 177,66</t>
  </si>
  <si>
    <t>6</t>
  </si>
  <si>
    <t>113106171</t>
  </si>
  <si>
    <t>Rozebrání dlažeb vozovek ze zámkové dlažby s ložem z kameniva ručně</t>
  </si>
  <si>
    <t>-1129868145</t>
  </si>
  <si>
    <t>"parkoviště"77,02</t>
  </si>
  <si>
    <t>7</t>
  </si>
  <si>
    <t>113107222</t>
  </si>
  <si>
    <t>Odstranění podkladu z kameniva drceného tl přes 100 do 200 mm strojně pl přes 200 m2</t>
  </si>
  <si>
    <t>521101827</t>
  </si>
  <si>
    <t>"odstranění podkladu pod chodníky"177,66</t>
  </si>
  <si>
    <t>8</t>
  </si>
  <si>
    <t>113107243</t>
  </si>
  <si>
    <t>Odstranění podkladu živičného tl přes 100 do 150 mm strojně pl přes 200 m2</t>
  </si>
  <si>
    <t>609400389</t>
  </si>
  <si>
    <t>"odstranění asfaltových vrstev stáv. komunikace"387,08+110,55</t>
  </si>
  <si>
    <t>9</t>
  </si>
  <si>
    <t>113107223</t>
  </si>
  <si>
    <t>Odstranění podkladu z kameniva drceného tl přes 200 do 300 mm strojně pl přes 200 m2</t>
  </si>
  <si>
    <t>1557209915</t>
  </si>
  <si>
    <t>"odstranění podkladu pod dlážděným parkovištěm"78</t>
  </si>
  <si>
    <t>"odstranění podkladu asfaltových vrstev stáv. komunikace"387,08+110,55</t>
  </si>
  <si>
    <t>Součet</t>
  </si>
  <si>
    <t>10</t>
  </si>
  <si>
    <t>113107332</t>
  </si>
  <si>
    <t>Odstranění podkladu z betonu prostého tl přes 150 do 300 mm strojně pl do 50 m2</t>
  </si>
  <si>
    <t>668127923</t>
  </si>
  <si>
    <t>"odstranění plochy pod kontejnery"18</t>
  </si>
  <si>
    <t>11</t>
  </si>
  <si>
    <t>113202111</t>
  </si>
  <si>
    <t>Vytrhání obrub krajníků obrubníků stojatých</t>
  </si>
  <si>
    <t>m</t>
  </si>
  <si>
    <t>-1584091535</t>
  </si>
  <si>
    <t>"chodníkové obruby"27,17+1,82+26,66+16,17+21,97+6,3+1,4+2,25+1,44+1,86+1,71+2,41+2,27+13,35+17,5+16,79+2,35+0,39+17,13+15</t>
  </si>
  <si>
    <t>"silniční obruby"111,84+21+52,22+5,89+15,27+15,17+7,97</t>
  </si>
  <si>
    <t>121151113</t>
  </si>
  <si>
    <t>Sejmutí ornice plochy do 500 m2 tl vrstvy do 200 mm strojně</t>
  </si>
  <si>
    <t>1784439250</t>
  </si>
  <si>
    <t>"sejmutí ornice v ploše parkoviště/chodníku (cca 15cm)"189,68+264,16++131,89+561,82</t>
  </si>
  <si>
    <t>13</t>
  </si>
  <si>
    <t>122252204</t>
  </si>
  <si>
    <t>Odkopávky a prokopávky nezapažené pro silnice a dálnice v hornině třídy těžitelnosti I objem do 500 m3 strojně</t>
  </si>
  <si>
    <t>m3</t>
  </si>
  <si>
    <t>921838061</t>
  </si>
  <si>
    <t>"odkopávky pro konstrukci chodníku"(264,16+189,68+131,89)*0,09</t>
  </si>
  <si>
    <t>"odkopávky pro silnice/parkoviště"561,82*0,26</t>
  </si>
  <si>
    <t>"odkopávky pro sanaci zemní pláně o  fakturaci rozhodne TDI"(561,82+264,16+189,68+131,89)*0,25</t>
  </si>
  <si>
    <t>14</t>
  </si>
  <si>
    <t>132251102</t>
  </si>
  <si>
    <t>Hloubení rýh nezapažených š do 800 mm v hornině třídy těžitelnosti I skupiny 3 objem do 50 m3 strojně</t>
  </si>
  <si>
    <t>-152535249</t>
  </si>
  <si>
    <t>Výkres C3</t>
  </si>
  <si>
    <t>"rýha pro pokládku obrub"(13,33+93,52+75,44+108,6+17,55++12,48+23,47+21,32+6,4+7,86+1,74+135,82)*0,4*0,15</t>
  </si>
  <si>
    <t>15</t>
  </si>
  <si>
    <t>162201401</t>
  </si>
  <si>
    <t>Vodorovné přemístění větví stromů listnatých do 1 km D kmene přes 100 do 300 mm</t>
  </si>
  <si>
    <t>562300400</t>
  </si>
  <si>
    <t>16</t>
  </si>
  <si>
    <t>162201411</t>
  </si>
  <si>
    <t>Vodorovné přemístění kmenů stromů listnatých do 1 km D kmene přes 100 do 300 mm</t>
  </si>
  <si>
    <t>1001103732</t>
  </si>
  <si>
    <t>17</t>
  </si>
  <si>
    <t>162201421</t>
  </si>
  <si>
    <t>Vodorovné přemístění pařezů do 1 km D přes 100 do 300 mm</t>
  </si>
  <si>
    <t>244053624</t>
  </si>
  <si>
    <t>18</t>
  </si>
  <si>
    <t>162301931</t>
  </si>
  <si>
    <t>Příplatek k vodorovnému přemístění větví stromů listnatých D kmene přes 100 do 300 mm ZKD 1 km</t>
  </si>
  <si>
    <t>-2078078115</t>
  </si>
  <si>
    <t>4*5 "Přepočtené koeficientem množství</t>
  </si>
  <si>
    <t>19</t>
  </si>
  <si>
    <t>162301951</t>
  </si>
  <si>
    <t>Příplatek k vodorovnému přemístění kmenů stromů listnatých D kmene přes 100 do 300 mm ZKD 1 km</t>
  </si>
  <si>
    <t>566103903</t>
  </si>
  <si>
    <t>20</t>
  </si>
  <si>
    <t>162301971</t>
  </si>
  <si>
    <t>Příplatek k vodorovnému přemístění pařezů D přes 100 do 300 mm ZKD 1 km</t>
  </si>
  <si>
    <t>1272957780</t>
  </si>
  <si>
    <t>167103101</t>
  </si>
  <si>
    <t>Nakládání výkopku ze zemin schopných zúrodnění</t>
  </si>
  <si>
    <t>-1100582483</t>
  </si>
  <si>
    <t>"ornice + drnu - odvoz na skládku, deponie do 6 km"1147,55*0,15</t>
  </si>
  <si>
    <t>22</t>
  </si>
  <si>
    <t>162706111</t>
  </si>
  <si>
    <t>Vodorovné přemístění do 6000 m bez naložení výkopku ze zemin schopných zúrodnění</t>
  </si>
  <si>
    <t>-373432466</t>
  </si>
  <si>
    <t>23</t>
  </si>
  <si>
    <t>162706119</t>
  </si>
  <si>
    <t>Příplatek pro vodorovné přemístění bez naložení výkopku ze zemin schopných zúrodnění ZKD 1000 m</t>
  </si>
  <si>
    <t>-1201761229</t>
  </si>
  <si>
    <t>1147,55*0,15</t>
  </si>
  <si>
    <t>172,133*4 "Přepočtené koeficientem množství</t>
  </si>
  <si>
    <t>24</t>
  </si>
  <si>
    <t>162751117</t>
  </si>
  <si>
    <t>Vodorovné přemístění přes 9 000 do 10000 m výkopku/sypaniny z horniny třídy těžitelnosti I skupiny 1 až 3</t>
  </si>
  <si>
    <t>-40807340</t>
  </si>
  <si>
    <t>"jamka pro výsadbu stromů 16ks"(0,75*1,5*1,5)*16</t>
  </si>
  <si>
    <t>"odkopávky pro sanaci zemní pláně"(561,82+264,16+189,68+131,89)*0,25</t>
  </si>
  <si>
    <t>25</t>
  </si>
  <si>
    <t>162751119</t>
  </si>
  <si>
    <t>Příplatek k vodorovnému přemístění výkopku/sypaniny z horniny třídy těžitelnosti I skupiny 1 až 3 ZKD 1000 m přes 10000 m</t>
  </si>
  <si>
    <t>-2080261603</t>
  </si>
  <si>
    <t>543,729*10 "Přepočtené koeficientem množství</t>
  </si>
  <si>
    <t>26</t>
  </si>
  <si>
    <t>167151111</t>
  </si>
  <si>
    <t>Nakládání výkopku z hornin třídy těžitelnosti I skupiny 1 až 3 přes 100 m3</t>
  </si>
  <si>
    <t>-1579189044</t>
  </si>
  <si>
    <t>27</t>
  </si>
  <si>
    <t>171201231</t>
  </si>
  <si>
    <t>Poplatek za uložení zeminy a kamení na recyklační skládce (skládkovné) kód odpadu 17 05 04</t>
  </si>
  <si>
    <t>t</t>
  </si>
  <si>
    <t>2008789840</t>
  </si>
  <si>
    <t>543,729*1,8</t>
  </si>
  <si>
    <t>28</t>
  </si>
  <si>
    <t>181151311</t>
  </si>
  <si>
    <t>Plošná úprava terénu přes 500 m2 zemina skupiny 1 až 4 nerovnosti přes 50 do 100 mm v rovinně a svahu do 1:5</t>
  </si>
  <si>
    <t>876122467</t>
  </si>
  <si>
    <t>"ozelenění ploch zasažených stavbou"665,51+34,68+14,96+41,13+44+10,16</t>
  </si>
  <si>
    <t>29</t>
  </si>
  <si>
    <t>181351103</t>
  </si>
  <si>
    <t>Rozprostření ornice tl vrstvy do 200 mm pl přes 100 do 500 m2 v rovině nebo ve svahu do 1:5 strojně</t>
  </si>
  <si>
    <t>-1857373434</t>
  </si>
  <si>
    <t>30</t>
  </si>
  <si>
    <t>M</t>
  </si>
  <si>
    <t>10364101</t>
  </si>
  <si>
    <t>zemina pro terénní úpravy - ornice</t>
  </si>
  <si>
    <t>571557489</t>
  </si>
  <si>
    <t>"ozelenění ploch zasažených stavbou"(665,51+34,68+14,96+41,13+44+10,16)*0,15</t>
  </si>
  <si>
    <t>31</t>
  </si>
  <si>
    <t>181411131</t>
  </si>
  <si>
    <t>Založení parkového trávníku výsevem pl do 1000 m2 v rovině a ve svahu do 1:5</t>
  </si>
  <si>
    <t>-795076339</t>
  </si>
  <si>
    <t>32</t>
  </si>
  <si>
    <t>00572410</t>
  </si>
  <si>
    <t>osivo směs travní parková</t>
  </si>
  <si>
    <t>kg</t>
  </si>
  <si>
    <t>-2884913</t>
  </si>
  <si>
    <t>810,44*0,02 "Přepočtené koeficientem množství</t>
  </si>
  <si>
    <t>33</t>
  </si>
  <si>
    <t>183151117</t>
  </si>
  <si>
    <t>Hloubení jam pro výsadbu dřevin strojně v rovině nebo ve svahu do 1:5 obj jamky přes 1,5 do 2 m3</t>
  </si>
  <si>
    <t>-767131140</t>
  </si>
  <si>
    <t>"jamka pro výsadbu stromů 16ks"16</t>
  </si>
  <si>
    <t>34</t>
  </si>
  <si>
    <t>184102115</t>
  </si>
  <si>
    <t>Výsadba dřeviny s balem D přes 0,5 do 0,6 m do jamky se zalitím v rovině a svahu do 1:5</t>
  </si>
  <si>
    <t>1153849333</t>
  </si>
  <si>
    <t>"výsadba 16ks stromů"16</t>
  </si>
  <si>
    <t>35</t>
  </si>
  <si>
    <t>10321100</t>
  </si>
  <si>
    <t>zahradní substrát pro výsadbu VL</t>
  </si>
  <si>
    <t>-957087298</t>
  </si>
  <si>
    <t>36</t>
  </si>
  <si>
    <t>02640445R02</t>
  </si>
  <si>
    <t>Lípa stříbrná /Tilia tomentosa/ 200-250cm</t>
  </si>
  <si>
    <t>-1516945328</t>
  </si>
  <si>
    <t>37</t>
  </si>
  <si>
    <t>184215132</t>
  </si>
  <si>
    <t>Ukotvení kmene dřevin v rovině nebo na svahu do 1:5 třemi kůly D do 0,1 m dl přes 1 do 2 m</t>
  </si>
  <si>
    <t>-429710079</t>
  </si>
  <si>
    <t>"ukotvení 16ks stromů mezi tři kůly"16</t>
  </si>
  <si>
    <t>38</t>
  </si>
  <si>
    <t>60591253</t>
  </si>
  <si>
    <t>kůl vyvazovací dřevěný impregnovaný D 8cm dl 2m</t>
  </si>
  <si>
    <t>-2123266024</t>
  </si>
  <si>
    <t>16*3 "Přepočtené koeficientem množství</t>
  </si>
  <si>
    <t>39</t>
  </si>
  <si>
    <t>184215413</t>
  </si>
  <si>
    <t>Zhotovení závlahové mísy dřevin D přes 1,0 m v rovině nebo na svahu do 1:5</t>
  </si>
  <si>
    <t>-1135001584</t>
  </si>
  <si>
    <t>40</t>
  </si>
  <si>
    <t>10391100</t>
  </si>
  <si>
    <t>kůra mulčovací VL</t>
  </si>
  <si>
    <t>-231512392</t>
  </si>
  <si>
    <t>0,3*16</t>
  </si>
  <si>
    <t>41</t>
  </si>
  <si>
    <t>184853511</t>
  </si>
  <si>
    <t>Chemické odplevelení před založením kultury přes 20 m2 postřikem na široko v rovině a svahu do 1:5 strojně</t>
  </si>
  <si>
    <t>-429149486</t>
  </si>
  <si>
    <t>42</t>
  </si>
  <si>
    <t>185804312</t>
  </si>
  <si>
    <t>Zalití rostlin vodou plocha přes 20 m2</t>
  </si>
  <si>
    <t>-330907992</t>
  </si>
  <si>
    <t>"tráva-5xzalití"810,44*0,01*5</t>
  </si>
  <si>
    <t>Komunikace pozemní</t>
  </si>
  <si>
    <t>43</t>
  </si>
  <si>
    <t>564851111</t>
  </si>
  <si>
    <t>Podklad ze štěrkodrtě ŠD plochy přes 100 m2 tl 150 mm</t>
  </si>
  <si>
    <t>-25595163</t>
  </si>
  <si>
    <t>Výkre C3/D12d</t>
  </si>
  <si>
    <t>"podklad asf. komunikace ŠDa - fr. 0-32mm"(16+427,48)*1,05</t>
  </si>
  <si>
    <t>"podklad asf. komunikace ŠDb - fr. 0-63mm"(16+427,48)*1,1</t>
  </si>
  <si>
    <t>"podklad parkoviště ŠDa - fr. 0-32mm"333,33*1,05</t>
  </si>
  <si>
    <t>"podklad parkoviště ŠDb - fr. 0-63mm"333,33*1,1</t>
  </si>
  <si>
    <t>"podklad chodíků ŠDa - fr. 0-32mm"(226,22+299,54+46)*1,05</t>
  </si>
  <si>
    <t>44</t>
  </si>
  <si>
    <t>564971315</t>
  </si>
  <si>
    <t>Podklad z betonového recyklátu plochy přes 100 m2 tl 250 mm</t>
  </si>
  <si>
    <t>-1804324549</t>
  </si>
  <si>
    <t>"sanace zemní pláně Vozovka/Parkoviště/chodníky - sanace zemní pláně -fakturace po souhlasu TDI"427,48+333,33+299,54+226,22</t>
  </si>
  <si>
    <t>45</t>
  </si>
  <si>
    <t>565155111</t>
  </si>
  <si>
    <t>Asfaltový beton vrstva podkladní ACP 16 (obalované kamenivo OKS) tl 70 mm š do 3 m</t>
  </si>
  <si>
    <t>-1674920949</t>
  </si>
  <si>
    <t>"vozovky AB kryt"427,48</t>
  </si>
  <si>
    <t>46</t>
  </si>
  <si>
    <t>573211107</t>
  </si>
  <si>
    <t>Postřik živičný spojovací z asfaltu v množství 0,30 kg/m2</t>
  </si>
  <si>
    <t>-1541214200</t>
  </si>
  <si>
    <t>47</t>
  </si>
  <si>
    <t>577134111</t>
  </si>
  <si>
    <t>Asfaltový beton vrstva obrusná ACO 11+ (ABS) tř. I tl 40 mm š do 3 m z nemodifikovaného asfaltu</t>
  </si>
  <si>
    <t>997694839</t>
  </si>
  <si>
    <t>48</t>
  </si>
  <si>
    <t>591111111</t>
  </si>
  <si>
    <t>Kladení dlažby z kostek velkých z kamene do lože z kameniva těženého tl 50 mm</t>
  </si>
  <si>
    <t>465917414</t>
  </si>
  <si>
    <t>"dlažba rozšíření křižovatkového oblouku"16,09</t>
  </si>
  <si>
    <t>49</t>
  </si>
  <si>
    <t>58381008</t>
  </si>
  <si>
    <t>kostka štípaná dlažební žula velká 15/17</t>
  </si>
  <si>
    <t>-725078828</t>
  </si>
  <si>
    <t>16,09*1,05 "Přepočtené koeficientem množství</t>
  </si>
  <si>
    <t>50</t>
  </si>
  <si>
    <t>596211113</t>
  </si>
  <si>
    <t>Kladení zámkové dlažby komunikací pro pěší ručně tl 60 mm skupiny A pl přes 300 m2</t>
  </si>
  <si>
    <t>-212416300</t>
  </si>
  <si>
    <t>"chodníkové plochy"299,54+226,22+45</t>
  </si>
  <si>
    <t>51</t>
  </si>
  <si>
    <t>BET.VL6C01</t>
  </si>
  <si>
    <t>BEST-VODÍCÍ LINIE/6CM PŘÍRODNÍ</t>
  </si>
  <si>
    <t>-930615000</t>
  </si>
  <si>
    <t>"vodící linie"2,64+6,16+14,05</t>
  </si>
  <si>
    <t>22,85*1,05 "Přepočtené koeficientem množství</t>
  </si>
  <si>
    <t>52</t>
  </si>
  <si>
    <t>59245018</t>
  </si>
  <si>
    <t>dlažba skladebná betonová 200x100mm tl 60mm přírodní</t>
  </si>
  <si>
    <t>-1646627759</t>
  </si>
  <si>
    <t>"pochozí plochy (mínus vodící linie a vstupy do vozovky"570,76-22,85-11,76</t>
  </si>
  <si>
    <t>53</t>
  </si>
  <si>
    <t>59245006</t>
  </si>
  <si>
    <t>dlažba pro nevidomé betonová 200x100mm tl 60mm barevná</t>
  </si>
  <si>
    <t>-1736528728</t>
  </si>
  <si>
    <t>"vstupy do vozovky"3,8+1,06+2,4+1+3,5</t>
  </si>
  <si>
    <t>11,76*1,05 "Přepočtené koeficientem množství</t>
  </si>
  <si>
    <t>54</t>
  </si>
  <si>
    <t>596212210</t>
  </si>
  <si>
    <t>Kladení zámkové dlažby pozemních komunikací ručně tl 80 mm skupiny A pl do 50 m2</t>
  </si>
  <si>
    <t>1266436632</t>
  </si>
  <si>
    <t>"ostrůvky v parkovací ploše a plocha pro nástřik symbolu dobíjecí stanice a V10f  (6x)"(1,2*1,2*6)+14,29</t>
  </si>
  <si>
    <t>55</t>
  </si>
  <si>
    <t>59245005</t>
  </si>
  <si>
    <t>dlažba skladebná betonová 200x100mm tl 80mm barevná</t>
  </si>
  <si>
    <t>754174073</t>
  </si>
  <si>
    <t>"antracitová barva"22,93</t>
  </si>
  <si>
    <t>22,93*1,05 "Přepočtené koeficientem množství</t>
  </si>
  <si>
    <t>56</t>
  </si>
  <si>
    <t>596412213</t>
  </si>
  <si>
    <t>Kladení dlažby z vegetačních tvárnic pozemních komunikací tl 80 mm pl přes 300 m2</t>
  </si>
  <si>
    <t>-1102028706</t>
  </si>
  <si>
    <t>"dlažba parkoviště"31+27,21+27,21+27,21+206,43</t>
  </si>
  <si>
    <t>57</t>
  </si>
  <si>
    <t>59245036R01</t>
  </si>
  <si>
    <t>dlažba plošná betonová vegetační 210x140x80mm přírodní dist nálisky</t>
  </si>
  <si>
    <t>1981064189</t>
  </si>
  <si>
    <t>319,06*1,05 "Přepočtené koeficientem množství</t>
  </si>
  <si>
    <t>Trubní vedení</t>
  </si>
  <si>
    <t>58</t>
  </si>
  <si>
    <t>899133211</t>
  </si>
  <si>
    <t>Výměna (výšková úprava) vtokové mříže uliční vpusti s použitím betonových vyrovnávacích prvků</t>
  </si>
  <si>
    <t>1563383346</t>
  </si>
  <si>
    <t>Ostatní konstrukce a práce, bourání</t>
  </si>
  <si>
    <t>59</t>
  </si>
  <si>
    <t>914111111</t>
  </si>
  <si>
    <t>Montáž svislé dopravní značky do velikosti 1 m2 objímkami na sloupek nebo konzolu</t>
  </si>
  <si>
    <t>-685056897</t>
  </si>
  <si>
    <t>60</t>
  </si>
  <si>
    <t>40445611</t>
  </si>
  <si>
    <t>značky upravující přednost P2, P3, P8 500mm</t>
  </si>
  <si>
    <t>-583541559</t>
  </si>
  <si>
    <t>"P2"1</t>
  </si>
  <si>
    <t>61</t>
  </si>
  <si>
    <t>40445608</t>
  </si>
  <si>
    <t>značky upravující přednost P1, P4 700mm</t>
  </si>
  <si>
    <t>128667742</t>
  </si>
  <si>
    <t>"P4"1</t>
  </si>
  <si>
    <t>62</t>
  </si>
  <si>
    <t>40445619</t>
  </si>
  <si>
    <t>zákazové, příkazové dopravní značky B1-B34, C1-15 500mm</t>
  </si>
  <si>
    <t>248090288</t>
  </si>
  <si>
    <t>"B24b"1</t>
  </si>
  <si>
    <t>"B2"1</t>
  </si>
  <si>
    <t>"B29"1</t>
  </si>
  <si>
    <t>63</t>
  </si>
  <si>
    <t>40445621</t>
  </si>
  <si>
    <t>informativní značky provozní IP1-IP3, IP4b-IP7, IP10a, b 500x500mm</t>
  </si>
  <si>
    <t>162872795</t>
  </si>
  <si>
    <t>"IP4b"3</t>
  </si>
  <si>
    <t>64</t>
  </si>
  <si>
    <t>40445625</t>
  </si>
  <si>
    <t>informativní značky provozní IP8, IP9, IP11-IP13 500x700mm</t>
  </si>
  <si>
    <t>1542425840</t>
  </si>
  <si>
    <t>"IP12 ZTP"2</t>
  </si>
  <si>
    <t>"IP12 - elektronabíječky"1</t>
  </si>
  <si>
    <t>65</t>
  </si>
  <si>
    <t>40445647</t>
  </si>
  <si>
    <t>dodatkové tabulky E1, E2a,b , E6, E9, E10 E12c, E17 500x500mm</t>
  </si>
  <si>
    <t>1715566532</t>
  </si>
  <si>
    <t>"E1 - dobíjecí stanice"1</t>
  </si>
  <si>
    <t>66</t>
  </si>
  <si>
    <t>40445649</t>
  </si>
  <si>
    <t>dodatkové tabulky E3-E5, E8, E14-E16 500x150mm</t>
  </si>
  <si>
    <t>1187296691</t>
  </si>
  <si>
    <t>"E8d"1</t>
  </si>
  <si>
    <t>"E14 - SPZ"1</t>
  </si>
  <si>
    <t>67</t>
  </si>
  <si>
    <t>914511113</t>
  </si>
  <si>
    <t>Montáž sloupku dopravních značek délky do 3,5 m s betonovým základem a patkou D 70 mm</t>
  </si>
  <si>
    <t>1973376936</t>
  </si>
  <si>
    <t>68</t>
  </si>
  <si>
    <t>40445230</t>
  </si>
  <si>
    <t>sloupek pro dopravní značku Zn D 70mm v 3,5m</t>
  </si>
  <si>
    <t>-897787684</t>
  </si>
  <si>
    <t>69</t>
  </si>
  <si>
    <t>40445241</t>
  </si>
  <si>
    <t>patka pro sloupek Al D 70mm</t>
  </si>
  <si>
    <t>-15141223</t>
  </si>
  <si>
    <t>70</t>
  </si>
  <si>
    <t>40445254</t>
  </si>
  <si>
    <t>víčko plastové na sloupek D 70mm</t>
  </si>
  <si>
    <t>-1262984395</t>
  </si>
  <si>
    <t>71</t>
  </si>
  <si>
    <t>40445257</t>
  </si>
  <si>
    <t>svorka upínací na sloupek D 70mm</t>
  </si>
  <si>
    <t>190281559</t>
  </si>
  <si>
    <t>72</t>
  </si>
  <si>
    <t>915111111</t>
  </si>
  <si>
    <t>Vodorovné dopravní značení dělící čáry souvislé š 125 mm základní bílá barva</t>
  </si>
  <si>
    <t>358873567</t>
  </si>
  <si>
    <t>"V10c"18*5,35</t>
  </si>
  <si>
    <t>73</t>
  </si>
  <si>
    <t>915121121</t>
  </si>
  <si>
    <t>Vodorovné dopravní značení vodící čáry přerušované š 250 mm základní bílá barva</t>
  </si>
  <si>
    <t>-1611592219</t>
  </si>
  <si>
    <t>"V2b"13,84</t>
  </si>
  <si>
    <t>74</t>
  </si>
  <si>
    <t>915131111</t>
  </si>
  <si>
    <t>Vodorovné dopravní značení přechody pro chodce, šipky, symboly základní bílá barva</t>
  </si>
  <si>
    <t>-995853334</t>
  </si>
  <si>
    <t>"symbol dobíjecí stanice 4ks"0,4*4</t>
  </si>
  <si>
    <t>"symbol ztp"0,6*2</t>
  </si>
  <si>
    <t>75</t>
  </si>
  <si>
    <t>915211111</t>
  </si>
  <si>
    <t>Vodorovné dopravní značení dělící čáry souvislé š 125 mm bílý plast</t>
  </si>
  <si>
    <t>-1323881813</t>
  </si>
  <si>
    <t>76</t>
  </si>
  <si>
    <t>915221121</t>
  </si>
  <si>
    <t>Vodorovné dopravní značení vodící čáry přerušované š 250 mm bílý plast</t>
  </si>
  <si>
    <t>129962463</t>
  </si>
  <si>
    <t>77</t>
  </si>
  <si>
    <t>915231111</t>
  </si>
  <si>
    <t>Vodorovné dopravní značení přechody pro chodce, šipky, symboly bílý plast</t>
  </si>
  <si>
    <t>-156439564</t>
  </si>
  <si>
    <t>78</t>
  </si>
  <si>
    <t>915611111</t>
  </si>
  <si>
    <t>Předznačení vodorovného liniového značení</t>
  </si>
  <si>
    <t>-1664034703</t>
  </si>
  <si>
    <t>Výkres D12g</t>
  </si>
  <si>
    <t>79</t>
  </si>
  <si>
    <t>915621111</t>
  </si>
  <si>
    <t>Předznačení vodorovného plošného značení</t>
  </si>
  <si>
    <t>-541221523</t>
  </si>
  <si>
    <t>80</t>
  </si>
  <si>
    <t>916131213</t>
  </si>
  <si>
    <t>Osazení silničního obrubníku betonového stojatého s boční opěrou do lože z betonu prostého</t>
  </si>
  <si>
    <t>279635531</t>
  </si>
  <si>
    <t>Výkres C3/D12a</t>
  </si>
  <si>
    <t>13,33+93,52+75,44+108,6+17,55</t>
  </si>
  <si>
    <t>81</t>
  </si>
  <si>
    <t>59217031</t>
  </si>
  <si>
    <t>obrubník silniční betonový 1000x150x250mm</t>
  </si>
  <si>
    <t>449850488</t>
  </si>
  <si>
    <t>308,44-102,37-11</t>
  </si>
  <si>
    <t>195,07*1,05 "Přepočtené koeficientem množství</t>
  </si>
  <si>
    <t>82</t>
  </si>
  <si>
    <t>59217029</t>
  </si>
  <si>
    <t>obrubník silniční betonový nájezdový 1000x150x150mm</t>
  </si>
  <si>
    <t>406495538</t>
  </si>
  <si>
    <t>"vstupy do vozovky"5,51+69,24+6,14+2+2+2+2,15</t>
  </si>
  <si>
    <t>"rozšířený křižovatkový oblouk"13,33</t>
  </si>
  <si>
    <t>102,37*1,05 "Přepočtené koeficientem množství</t>
  </si>
  <si>
    <t>83</t>
  </si>
  <si>
    <t>59217076</t>
  </si>
  <si>
    <t>obrubník silniční betonový přechodový 1000x150x250mm</t>
  </si>
  <si>
    <t>-1519316031</t>
  </si>
  <si>
    <t>84</t>
  </si>
  <si>
    <t>916231213</t>
  </si>
  <si>
    <t>Osazení chodníkového obrubníku betonového stojatého s boční opěrou do lože z betonu prostého</t>
  </si>
  <si>
    <t>-268566998</t>
  </si>
  <si>
    <t>17,55+12,5+23,5+21,32+6,4+7,9+1,74+135,82+(8*5,35)</t>
  </si>
  <si>
    <t>85</t>
  </si>
  <si>
    <t>59217016</t>
  </si>
  <si>
    <t>obrubník betonový chodníkový 1000x80x250mm</t>
  </si>
  <si>
    <t>-1618406350</t>
  </si>
  <si>
    <t>269,53*1,05 "Přepočtené koeficientem množství</t>
  </si>
  <si>
    <t>86</t>
  </si>
  <si>
    <t>919726123</t>
  </si>
  <si>
    <t>Geotextilie pro ochranu, separaci a filtraci netkaná měrná hm přes 300 do 500 g/m2</t>
  </si>
  <si>
    <t>-1951282984</t>
  </si>
  <si>
    <t>341,99*1,05 "Přepočtené koeficientem množství</t>
  </si>
  <si>
    <t>87</t>
  </si>
  <si>
    <t>919731123</t>
  </si>
  <si>
    <t>Zarovnání styčné plochy podkladu nebo krytu živičného tl přes 100 do 200 mm</t>
  </si>
  <si>
    <t>-1443001017</t>
  </si>
  <si>
    <t>"řezání asfaltu"42,57+6,2</t>
  </si>
  <si>
    <t>88</t>
  </si>
  <si>
    <t>919732211</t>
  </si>
  <si>
    <t>Styčná spára napojení nového živičného povrchu na stávající za tepla š 15 mm hl 25 mm s prořezáním</t>
  </si>
  <si>
    <t>-1900425626</t>
  </si>
  <si>
    <t>89</t>
  </si>
  <si>
    <t>919735113</t>
  </si>
  <si>
    <t>Řezání stávajícího živičného krytu hl přes 100 do 150 mm</t>
  </si>
  <si>
    <t>-849035074</t>
  </si>
  <si>
    <t>997</t>
  </si>
  <si>
    <t>Přesun sutě</t>
  </si>
  <si>
    <t>90</t>
  </si>
  <si>
    <t>997006512</t>
  </si>
  <si>
    <t>Vodorovné doprava suti s naložením a složením na skládku přes 100 m do 1 km</t>
  </si>
  <si>
    <t>-56756234</t>
  </si>
  <si>
    <t>91</t>
  </si>
  <si>
    <t>997006519</t>
  </si>
  <si>
    <t>Příplatek k vodorovnému přemístění suti na skládku ZKD 1 km přes 1 km</t>
  </si>
  <si>
    <t>1975853098</t>
  </si>
  <si>
    <t>629,41*24 "Přepočtené koeficientem množství</t>
  </si>
  <si>
    <t>92</t>
  </si>
  <si>
    <t>997013861</t>
  </si>
  <si>
    <t>Poplatek za uložení stavebního odpadu na recyklační skládce (skládkovné) z prostého betonu kód odpadu 17 01 01</t>
  </si>
  <si>
    <t>-2088944542</t>
  </si>
  <si>
    <t>45,303+22,721+11,25+87,187</t>
  </si>
  <si>
    <t>93</t>
  </si>
  <si>
    <t>997013873</t>
  </si>
  <si>
    <t>Poplatek za uložení stavebního odpadu na recyklační skládce (skládkovné) zeminy a kamení zatříděného do Katalogu odpadů pod kódem 17 05 04</t>
  </si>
  <si>
    <t>-1648114810</t>
  </si>
  <si>
    <t>51,521+253,277</t>
  </si>
  <si>
    <t>94</t>
  </si>
  <si>
    <t>997013875</t>
  </si>
  <si>
    <t>Poplatek za uložení stavebního odpadu na recyklační skládce (skládkovné) asfaltového bez obsahu dehtu zatříděného do Katalogu odpadů pod kódem 17 03 02</t>
  </si>
  <si>
    <t>-209604601</t>
  </si>
  <si>
    <t>157,251</t>
  </si>
  <si>
    <t>998</t>
  </si>
  <si>
    <t>Přesun hmot</t>
  </si>
  <si>
    <t>95</t>
  </si>
  <si>
    <t>998225111</t>
  </si>
  <si>
    <t>Přesun hmot pro pozemní komunikace s krytem z kamene, monolitickým betonovým nebo živičným</t>
  </si>
  <si>
    <t>836136810</t>
  </si>
  <si>
    <t>Vedlejší rozpočtové náklady</t>
  </si>
  <si>
    <t>VRN4</t>
  </si>
  <si>
    <t>Inženýrská činnost</t>
  </si>
  <si>
    <t>96</t>
  </si>
  <si>
    <t>043134000</t>
  </si>
  <si>
    <t>Zkoušky zatěžovací</t>
  </si>
  <si>
    <t>ks</t>
  </si>
  <si>
    <t>1024</t>
  </si>
  <si>
    <t>169238527</t>
  </si>
  <si>
    <t>2*4</t>
  </si>
  <si>
    <t>SO_02 - PODZEMNÍ KONTEJNERY</t>
  </si>
  <si>
    <t xml:space="preserve">    2 - Zakládání</t>
  </si>
  <si>
    <t xml:space="preserve">    3 - Svislé a kompletní konstrukce</t>
  </si>
  <si>
    <t>131251104</t>
  </si>
  <si>
    <t>Hloubení jam nezapažených v hornině třídy těžitelnosti I skupiny 3 objem do 500 m3 strojně</t>
  </si>
  <si>
    <t>-1731712049</t>
  </si>
  <si>
    <t>"polopodzemní kontejener"(8,5+0,8+0,8)*(1,9+1,2+1,2)*2,7</t>
  </si>
  <si>
    <t>1545655090</t>
  </si>
  <si>
    <t>117,261</t>
  </si>
  <si>
    <t>-440174622</t>
  </si>
  <si>
    <t>117,261*10 "Přepočtené koeficientem množství</t>
  </si>
  <si>
    <t>-1501132800</t>
  </si>
  <si>
    <t>773371771</t>
  </si>
  <si>
    <t>117,261*1,8</t>
  </si>
  <si>
    <t>175111201</t>
  </si>
  <si>
    <t>Obsypání objektu nad přilehlým původním terénem sypaninou bez prohození, uloženou do 3 m ručně</t>
  </si>
  <si>
    <t>1400739933</t>
  </si>
  <si>
    <t>"polopodzemní kontejener"(8,5+0,8+0,8)*(1,9+1,2+1,2)*2,7*0,3</t>
  </si>
  <si>
    <t>58337303</t>
  </si>
  <si>
    <t>štěrkopísek frakce 0/8</t>
  </si>
  <si>
    <t>-2128654333</t>
  </si>
  <si>
    <t>35,2</t>
  </si>
  <si>
    <t>35,2*2 "Přepočtené koeficientem množství</t>
  </si>
  <si>
    <t>Zakládání</t>
  </si>
  <si>
    <t>213221103</t>
  </si>
  <si>
    <t>Ochranná vrstva na základové spáře z betonu prostého bez zvláštních nároků na prostředí tl do 150 mm tř. C 20/25</t>
  </si>
  <si>
    <t>-2081673779</t>
  </si>
  <si>
    <t>"polopodzemní kontejener - podkladní vrstva"8,5*2,2*0,15</t>
  </si>
  <si>
    <t>273366011</t>
  </si>
  <si>
    <t>Výztuž základových desek z drátů typu Kari</t>
  </si>
  <si>
    <t>1616253486</t>
  </si>
  <si>
    <t>"polopodzemní kontejener - podkladní vrstva"2,8*50/1000</t>
  </si>
  <si>
    <t>Svislé a kompletní konstrukce</t>
  </si>
  <si>
    <t>101101R1</t>
  </si>
  <si>
    <t xml:space="preserve">Montáž kontejnerů </t>
  </si>
  <si>
    <t>-178519816</t>
  </si>
  <si>
    <t>101101R2</t>
  </si>
  <si>
    <t>Polopodzemní kontejner 5,7 m3, čtvercový půdorys 1,8m, hloubka podzemní části 2,07m</t>
  </si>
  <si>
    <t>-379846512</t>
  </si>
  <si>
    <t>899620141</t>
  </si>
  <si>
    <t>Obetonování plastové šachty z polypropylenu betonem prostým tř. C 20/25 otevřený výkop</t>
  </si>
  <si>
    <t>-6378416</t>
  </si>
  <si>
    <t>"prostor mezi kontejnery"(2,0*0,3*2,2)*3</t>
  </si>
  <si>
    <t>899641111</t>
  </si>
  <si>
    <t>Bednění pro obetonování plastových šachet hranatých otevřený výkop zřízení</t>
  </si>
  <si>
    <t>-454765689</t>
  </si>
  <si>
    <t>"prostor mezi kontejnery"2,2*0,4*2*3</t>
  </si>
  <si>
    <t>899641112</t>
  </si>
  <si>
    <t>Bednění pro obetonování plastových šachet hranatých otevřený výkop odstranění</t>
  </si>
  <si>
    <t>992822338</t>
  </si>
  <si>
    <t>998253010</t>
  </si>
  <si>
    <t>Přesun hmot pro montované ŽB kolektory a kanály</t>
  </si>
  <si>
    <t>1960731725</t>
  </si>
  <si>
    <t>SO_03 - ODVODNĚNÍ POZEMNÍCH KOMUNIKACÍ</t>
  </si>
  <si>
    <t xml:space="preserve">    4 - Vodorovné konstrukce</t>
  </si>
  <si>
    <t>131251100</t>
  </si>
  <si>
    <t>Hloubení jam nezapažených v hornině třídy těžitelnosti I skupiny 3 objem do 20 m3 strojně</t>
  </si>
  <si>
    <t>496654933</t>
  </si>
  <si>
    <t>Výkres D321</t>
  </si>
  <si>
    <t>"vsakovací jáma"2*2,5*2,75+2*2*2</t>
  </si>
  <si>
    <t>-1229058991</t>
  </si>
  <si>
    <t>"rýha pro drenážní potrubí"(46,03+18,11)*0,5*0,75</t>
  </si>
  <si>
    <t>"rýha pro přípojku UV (UV - vsak)"(7,6+14,2+2,2*2)*1,0*1,8</t>
  </si>
  <si>
    <t>-881940309</t>
  </si>
  <si>
    <t>21,8+71,2</t>
  </si>
  <si>
    <t>1309759671</t>
  </si>
  <si>
    <t>93*10 "Přepočtené koeficientem množství</t>
  </si>
  <si>
    <t>-1914026587</t>
  </si>
  <si>
    <t>-1278872242</t>
  </si>
  <si>
    <t>93,0*1,8</t>
  </si>
  <si>
    <t>174151101</t>
  </si>
  <si>
    <t>Zásyp jam, šachet rýh nebo kolem objektů sypaninou se zhutněním</t>
  </si>
  <si>
    <t>-1722756223</t>
  </si>
  <si>
    <t>"rýha pro přípojku UV (UV - vsak)"(7,6+14,2+2,2*2)*1,0*(1,8-0,15+0,2-0,41)</t>
  </si>
  <si>
    <t>58331200</t>
  </si>
  <si>
    <t>štěrkopísek netříděný</t>
  </si>
  <si>
    <t>19520377</t>
  </si>
  <si>
    <t>"zásyp rýhy přípojek"37,728</t>
  </si>
  <si>
    <t>37,728*2,09 "Přepočtené koeficientem množství</t>
  </si>
  <si>
    <t>58333674</t>
  </si>
  <si>
    <t>kamenivo těžené hrubé frakce 16/32</t>
  </si>
  <si>
    <t>-162630980</t>
  </si>
  <si>
    <t>"vsakovací jáma"21,75</t>
  </si>
  <si>
    <t>21,75*2,09 "Přepočtené koeficientem množství</t>
  </si>
  <si>
    <t>175151101</t>
  </si>
  <si>
    <t>Obsypání potrubí strojně sypaninou bez prohození, uloženou do 3 m</t>
  </si>
  <si>
    <t>-1162890776</t>
  </si>
  <si>
    <t>"rýha pro přípojku UV (UV - vsak)"(7,6+14,2+2,2*2)*1,0*(0,15+0,2)</t>
  </si>
  <si>
    <t>58331351</t>
  </si>
  <si>
    <t>kamenivo těžené drobné frakce 0/4</t>
  </si>
  <si>
    <t>1629226329</t>
  </si>
  <si>
    <t>9,17*2,09 "Přepočtené koeficientem množství</t>
  </si>
  <si>
    <t>211971121</t>
  </si>
  <si>
    <t>Zřízení opláštění žeber nebo trativodů geotextilií v rýze nebo zářezu sklonu přes 1:2 š do 2,5 m</t>
  </si>
  <si>
    <t>201219229</t>
  </si>
  <si>
    <t>"vsakovací jáma"2*(2+2,5)*2,75+2*(2+2)*2</t>
  </si>
  <si>
    <t>69311080</t>
  </si>
  <si>
    <t>geotextilie netkaná separační, ochranná, filtrační, drenážní PES 200g/m2</t>
  </si>
  <si>
    <t>-1386524383</t>
  </si>
  <si>
    <t>40,75*1,1845 "Přepočtené koeficientem množství</t>
  </si>
  <si>
    <t>28611225</t>
  </si>
  <si>
    <t>trubka drenážní flexibilní celoperforovaná PVC-U SN 4 DN 160 pro meliorace, dočasné nebo odlehčovací drenáže</t>
  </si>
  <si>
    <t>1624467668</t>
  </si>
  <si>
    <t>"smyčka v sakovací jámě"2*18</t>
  </si>
  <si>
    <t>36*1,09 "Přepočtené koeficientem množství</t>
  </si>
  <si>
    <t>28613251</t>
  </si>
  <si>
    <t>nátrubek spojovací PE drenážního systému komunikací, letišť a sportovišť DN 150</t>
  </si>
  <si>
    <t>1047807983</t>
  </si>
  <si>
    <t>2*1,09 "Přepočtené koeficientem množství</t>
  </si>
  <si>
    <t>28613281</t>
  </si>
  <si>
    <t>záslepka příslušenství PE drenážního systému komunikací, letišť a sportovišť DN 150</t>
  </si>
  <si>
    <t>584760996</t>
  </si>
  <si>
    <t>212752111</t>
  </si>
  <si>
    <t>Trativod z drenážních trubek korugovaných PE-HD SN 4 perforace 220° včetně lože otevřený výkop DN 100 pro liniové stavby</t>
  </si>
  <si>
    <t>-511565435</t>
  </si>
  <si>
    <t>6,03+18,11</t>
  </si>
  <si>
    <t>Vodorovné konstrukce</t>
  </si>
  <si>
    <t>451572111</t>
  </si>
  <si>
    <t>Lože pod potrubí otevřený výkop z kameniva drobného těženého</t>
  </si>
  <si>
    <t>-632663655</t>
  </si>
  <si>
    <t>"rýha pro přípojku UV (UV - vsak)"(7,6+14,2+2,2*2)*1,0*0,15</t>
  </si>
  <si>
    <t>871313121</t>
  </si>
  <si>
    <t>Montáž kanalizačního potrubí hladkého plnostěnného SN 8 z PVC-U DN 160</t>
  </si>
  <si>
    <t>-213495477</t>
  </si>
  <si>
    <t>"rýha pro přípojku UV (UV - vsak)"7,6+14,2+2,2*2</t>
  </si>
  <si>
    <t>28611164</t>
  </si>
  <si>
    <t>trubka kanalizační PVC-U plnostěnná jednovrstvá DN 160x1000mm SN8</t>
  </si>
  <si>
    <t>-709251776</t>
  </si>
  <si>
    <t>26,2*1,03 "Přepočtené koeficientem množství</t>
  </si>
  <si>
    <t>877310320</t>
  </si>
  <si>
    <t>Montáž odboček na kanalizačním potrubí z PP nebo tvrdého PVC trub hladkých plnostěnných DN 150</t>
  </si>
  <si>
    <t>-1248474796</t>
  </si>
  <si>
    <t>28617203</t>
  </si>
  <si>
    <t>odbočka kanalizační PP třívrstvá SN16 45° DN 150/100</t>
  </si>
  <si>
    <t>51437384</t>
  </si>
  <si>
    <t>895941302</t>
  </si>
  <si>
    <t>Osazení vpusti uliční DN 450 z betonových dílců dno s kalištěm</t>
  </si>
  <si>
    <t>CS ÚRS 2023 02</t>
  </si>
  <si>
    <t>-1727373186</t>
  </si>
  <si>
    <t>59224495</t>
  </si>
  <si>
    <t>vpusť uliční DN 450 kaliště nízké 450/240x50mm</t>
  </si>
  <si>
    <t>1238043586</t>
  </si>
  <si>
    <t>895941323</t>
  </si>
  <si>
    <t>Osazení vpusti uliční DN 450 z betonových dílců skruž středová 570 mm</t>
  </si>
  <si>
    <t>-1397282031</t>
  </si>
  <si>
    <t>59224488</t>
  </si>
  <si>
    <t>skruž betonová středová pro uliční vpusť 450x570x50mm</t>
  </si>
  <si>
    <t>294215904</t>
  </si>
  <si>
    <t>895941332</t>
  </si>
  <si>
    <t>Osazení vpusti uliční DN 450 z betonových dílců skruž průběžná se zápachovou uzávěrkou</t>
  </si>
  <si>
    <t>-1368153598</t>
  </si>
  <si>
    <t>59224493</t>
  </si>
  <si>
    <t>skruž betonová průběžná se zápachovou uzávěrkou 150mm PVC pro uliční vpusť 450x645x50mm</t>
  </si>
  <si>
    <t>-1362375629</t>
  </si>
  <si>
    <t>895941351</t>
  </si>
  <si>
    <t>Osazení vpusti uliční DN 500 z betonových dílců skruž horní pro čtvercovou vtokovou mříž</t>
  </si>
  <si>
    <t>787916616</t>
  </si>
  <si>
    <t>59223260</t>
  </si>
  <si>
    <t>mříž vtoková litinová k uliční vpusti C250/D400 500x500mm</t>
  </si>
  <si>
    <t>1126177408</t>
  </si>
  <si>
    <t>998276101</t>
  </si>
  <si>
    <t>Přesun hmot pro trubní vedení z trub z plastických hmot otevřený výkop</t>
  </si>
  <si>
    <t>1484428806</t>
  </si>
  <si>
    <t>SO_04 - VEŘEJNÉ OSVĚTLENÍ A TRASA NN VO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</si>
  <si>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</si>
  <si>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</si>
  <si>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</si>
  <si>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</si>
  <si>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22-M - Montáže technologických zařízení pro dopravní stavby</t>
  </si>
  <si>
    <t xml:space="preserve">    46-M - Zemní práce při extr.mont.pracích</t>
  </si>
  <si>
    <t>119001421</t>
  </si>
  <si>
    <t>Dočasné zajištění kabelů a kabelových tratí ze 3 volně ložených kabelů</t>
  </si>
  <si>
    <t>353156207</t>
  </si>
  <si>
    <t>"souběh a křížení se sítěmi"17,0+5,0</t>
  </si>
  <si>
    <t>129001101</t>
  </si>
  <si>
    <t>Příplatek za ztížení odkopávky nebo prokopávky v blízkosti inženýrských sítí</t>
  </si>
  <si>
    <t>1106132750</t>
  </si>
  <si>
    <t>"souběh a křížení se sítěmi"0,4*1,2*(17,0+5,0)</t>
  </si>
  <si>
    <t>"obkopání kabelu cetin"16,0*0,4*0,5</t>
  </si>
  <si>
    <t>CS ÚRS 2023 01</t>
  </si>
  <si>
    <t>2014064026</t>
  </si>
  <si>
    <t>"základy pro stožáry (7m)"0,7*0,7*1,1*4</t>
  </si>
  <si>
    <t>132212131</t>
  </si>
  <si>
    <t>Hloubení nezapažených rýh šířky do 800 mm v soudržných horninách třídy těžitelnosti I skupiny 3 ručně</t>
  </si>
  <si>
    <t>798783537</t>
  </si>
  <si>
    <t>"obkopání kabelu cetin"16*0,4*0,5</t>
  </si>
  <si>
    <t>132251103</t>
  </si>
  <si>
    <t>Hloubení rýh nezapažených š do 800 mm v hornině třídy těžitelnosti I skupiny 3 objem do 100 m3 strojně</t>
  </si>
  <si>
    <t>-2130835551</t>
  </si>
  <si>
    <t>0,4*1,2*(85,0-17,0-5,0)</t>
  </si>
  <si>
    <t>162351103</t>
  </si>
  <si>
    <t>Vodorovné přemístění přes 50 do 500 m výkopku/sypaniny z horniny třídy těžitelnosti I skupiny 1 až 3</t>
  </si>
  <si>
    <t>-22672644</t>
  </si>
  <si>
    <t>2,2+13,8+30,2</t>
  </si>
  <si>
    <t>-618814229</t>
  </si>
  <si>
    <t>46,2</t>
  </si>
  <si>
    <t>-1050934742</t>
  </si>
  <si>
    <t>46,2*10 "Přepočtené koeficientem množství</t>
  </si>
  <si>
    <t>-617959398</t>
  </si>
  <si>
    <t>-482476782</t>
  </si>
  <si>
    <t>46,2*1,8</t>
  </si>
  <si>
    <t>174101101</t>
  </si>
  <si>
    <t>CS ÚRS 2017 01</t>
  </si>
  <si>
    <t>1773490199</t>
  </si>
  <si>
    <t>0,4*(1,2-0,2-0,1-0,2)*85,0</t>
  </si>
  <si>
    <t>štěrkopísek netříděný zásypový</t>
  </si>
  <si>
    <t>CS ÚRS 2019 01</t>
  </si>
  <si>
    <t>746073938</t>
  </si>
  <si>
    <t>"100%výměna materiálu"23,8</t>
  </si>
  <si>
    <t>23,8*2,05 "Přepočtené koeficientem množství</t>
  </si>
  <si>
    <t>-1367940429</t>
  </si>
  <si>
    <t>0,4*85,0*0,2</t>
  </si>
  <si>
    <t>58337310</t>
  </si>
  <si>
    <t>štěrkopísek frakce 0/4</t>
  </si>
  <si>
    <t>1699677494</t>
  </si>
  <si>
    <t>6,8</t>
  </si>
  <si>
    <t>6,8*2,05 "Přepočtené koeficientem množství</t>
  </si>
  <si>
    <t>460661112</t>
  </si>
  <si>
    <t>Kabelové lože z písku pro kabely nn bez zakrytí š lože přes 35 do 50 cm</t>
  </si>
  <si>
    <t>CS ÚRS 2022 01</t>
  </si>
  <si>
    <t>1468649212</t>
  </si>
  <si>
    <t>85,0</t>
  </si>
  <si>
    <t>275313711</t>
  </si>
  <si>
    <t>Základové patky z betonu tř. C 20/25</t>
  </si>
  <si>
    <t>CS ÚRS 2018 01</t>
  </si>
  <si>
    <t>918764904</t>
  </si>
  <si>
    <t>4607421R1</t>
  </si>
  <si>
    <t>Osazení prostupů z trub plastových do otvoru 20 do 30 cm</t>
  </si>
  <si>
    <t>-1548503317</t>
  </si>
  <si>
    <t>"trubní chránička pro stožár VO"4</t>
  </si>
  <si>
    <t>28611143</t>
  </si>
  <si>
    <t>trubka kanalizační PVC DN 315x1000mm SN4</t>
  </si>
  <si>
    <t>256</t>
  </si>
  <si>
    <t>1777434574</t>
  </si>
  <si>
    <t>4*1,05 "Přepočtené koeficientem množství</t>
  </si>
  <si>
    <t>388995212</t>
  </si>
  <si>
    <t>Chránička kabelů z trub HDPE v římse DN 110</t>
  </si>
  <si>
    <t>-1815435398</t>
  </si>
  <si>
    <t>chráničky pro prostup kabelu do stožáru</t>
  </si>
  <si>
    <t>2*4*0,8</t>
  </si>
  <si>
    <t>345713540</t>
  </si>
  <si>
    <t>trubka elektroinstalační ohebná Kopoflex, HDPE+LDPE KF 09090</t>
  </si>
  <si>
    <t>-1690885066</t>
  </si>
  <si>
    <t>6,4</t>
  </si>
  <si>
    <t>6,4*1,05 "Přepočtené koeficientem množství</t>
  </si>
  <si>
    <t>PSV</t>
  </si>
  <si>
    <t>Práce a dodávky PSV</t>
  </si>
  <si>
    <t>741</t>
  </si>
  <si>
    <t>Elektroinstalace - silnoproud</t>
  </si>
  <si>
    <t>998741101</t>
  </si>
  <si>
    <t>Přesun hmot tonážní pro silnoproud v objektech v do 6 m</t>
  </si>
  <si>
    <t>439873014</t>
  </si>
  <si>
    <t>Práce a dodávky M</t>
  </si>
  <si>
    <t>21-M</t>
  </si>
  <si>
    <t>Elektromontáže</t>
  </si>
  <si>
    <t>210021063</t>
  </si>
  <si>
    <t>Osazení výstražné fólie z PVC</t>
  </si>
  <si>
    <t>-743447906</t>
  </si>
  <si>
    <t>JTA.001370R1</t>
  </si>
  <si>
    <t>Výstražná fólie z PVC šíře 22 cm s potiskem</t>
  </si>
  <si>
    <t>128</t>
  </si>
  <si>
    <t>825427504</t>
  </si>
  <si>
    <t>85*1,09 "Přepočtené koeficientem množství</t>
  </si>
  <si>
    <t>210204011</t>
  </si>
  <si>
    <t>Montáž stožárů osvětlení ocelových samostatně stojících délky do12 m</t>
  </si>
  <si>
    <t>1111843809</t>
  </si>
  <si>
    <t>10.042.125R1</t>
  </si>
  <si>
    <t>KOOPERATIVA Stožár sadový třístupňový K 7-133/89/60 (výška 7m)</t>
  </si>
  <si>
    <t>-682458098</t>
  </si>
  <si>
    <t>10.045.321R1</t>
  </si>
  <si>
    <t xml:space="preserve">Jednoduchý lomený výložník SK s fixací na 3 šrouby </t>
  </si>
  <si>
    <t>504150747</t>
  </si>
  <si>
    <t>21020401R1</t>
  </si>
  <si>
    <t>Montáž svítidel</t>
  </si>
  <si>
    <t>1761050463</t>
  </si>
  <si>
    <t>1998124R1</t>
  </si>
  <si>
    <t xml:space="preserve">SVÍTIDLO LUMISTREET GEN 2 MICRO 6LED, 6,5W </t>
  </si>
  <si>
    <t>-761434438</t>
  </si>
  <si>
    <t>1998124R2</t>
  </si>
  <si>
    <t>SVÍTIDLO LUMISTREET GEN 2 MICRO 10LED, 16,5W</t>
  </si>
  <si>
    <t>-1630559134</t>
  </si>
  <si>
    <t>210204202</t>
  </si>
  <si>
    <t>Montáž elektrovýzbroje stožárů osvětlení 2 okruhy</t>
  </si>
  <si>
    <t>988448063</t>
  </si>
  <si>
    <t>3544206R2</t>
  </si>
  <si>
    <t>Elektrovýzbroj stožárů</t>
  </si>
  <si>
    <t>2081215058</t>
  </si>
  <si>
    <t>210220001</t>
  </si>
  <si>
    <t>Montáž uzemňovacího vedení vodičů FeZn pomocí svorek na povrchu páskou do 120 mm2</t>
  </si>
  <si>
    <t>2117421061</t>
  </si>
  <si>
    <t>35442062</t>
  </si>
  <si>
    <t>pás zemnící 30x4mm FeZn</t>
  </si>
  <si>
    <t>CS ÚRS 2020 01</t>
  </si>
  <si>
    <t>2046946089</t>
  </si>
  <si>
    <t>"hmotnost 1m=1,05kg"85,0*1,05*1,03</t>
  </si>
  <si>
    <t>35441875</t>
  </si>
  <si>
    <t>svorka křížová pro vodič D 6-10mm</t>
  </si>
  <si>
    <t>715747365</t>
  </si>
  <si>
    <t>210220002</t>
  </si>
  <si>
    <t>Montáž uzemňovacích vedení vodičů FeZn pomocí svorek na povrchu drátem nebo lanem do 10 mm</t>
  </si>
  <si>
    <t>852024334</t>
  </si>
  <si>
    <t>4*(0,2+1,2+0,5)</t>
  </si>
  <si>
    <t>35442063R1</t>
  </si>
  <si>
    <t>zemnící drát FeZn 10mm</t>
  </si>
  <si>
    <t>1598324609</t>
  </si>
  <si>
    <t>"1m=0,61 kg"7,6*0,61*1,03</t>
  </si>
  <si>
    <t>3544206R1</t>
  </si>
  <si>
    <t>Uzemňovací svorky</t>
  </si>
  <si>
    <t>-22918360</t>
  </si>
  <si>
    <t>210812035</t>
  </si>
  <si>
    <t>Montáž kabelu Cu plného nebo laněného do 1 kV žíly 4x16 mm2 (např. CYKY) bez ukončení uloženého volně nebo v liště</t>
  </si>
  <si>
    <t>-2068165726</t>
  </si>
  <si>
    <t>"kabelová trasa půdorys"85,0</t>
  </si>
  <si>
    <t>"vstupy do lampy"(1,2+1)*4</t>
  </si>
  <si>
    <t>"napojení na st.lampu"(1,2+1)*1</t>
  </si>
  <si>
    <t>34111080</t>
  </si>
  <si>
    <t>kabel instalační jádro Cu plné izolace PVC plášť PVC 450/750V (CYKY) 4x16mm2</t>
  </si>
  <si>
    <t>-1593745296</t>
  </si>
  <si>
    <t>96*1,08 "Přepočtené koeficientem množství</t>
  </si>
  <si>
    <t>1185969</t>
  </si>
  <si>
    <t>TRUBKA KOPOFLEX 63MM CERVENA KF 09063 BA</t>
  </si>
  <si>
    <t>-756559740</t>
  </si>
  <si>
    <t>"chránička VO"96</t>
  </si>
  <si>
    <t>34111030</t>
  </si>
  <si>
    <t>kabel silový s Cu jádrem 1kV 3x1,5mm2</t>
  </si>
  <si>
    <t>-1412328713</t>
  </si>
  <si>
    <t>"kabel v stožáru h7"4*7,0</t>
  </si>
  <si>
    <t>218202016</t>
  </si>
  <si>
    <t>Demontáž svítidla výbojkového průmyslového nebo venkovního ze sloupku parkového</t>
  </si>
  <si>
    <t>-505115644</t>
  </si>
  <si>
    <t>218204002</t>
  </si>
  <si>
    <t>Demontáž stožárů osvětlení parkových ocelových</t>
  </si>
  <si>
    <t>-1877086115</t>
  </si>
  <si>
    <t>218204201</t>
  </si>
  <si>
    <t>Demontáž elektrovýzbroje stožárů osvětlení 1 okruh</t>
  </si>
  <si>
    <t>-1796866549</t>
  </si>
  <si>
    <t>74112020R1</t>
  </si>
  <si>
    <t>Napojení kabel CYKY přívod na lampu VO</t>
  </si>
  <si>
    <t>soub</t>
  </si>
  <si>
    <t>-354532866</t>
  </si>
  <si>
    <t>22-M</t>
  </si>
  <si>
    <t>Montáže technologických zařízení pro dopravní stavby</t>
  </si>
  <si>
    <t>220182021</t>
  </si>
  <si>
    <t>Uložení trubky HDPE do výkopu včetně fixace</t>
  </si>
  <si>
    <t>-1430313980</t>
  </si>
  <si>
    <t>"chráničky dobíječky"28,2+22,2</t>
  </si>
  <si>
    <t>34571354</t>
  </si>
  <si>
    <t>trubka elektroinstalační ohebná dvouplášťová korugovaná (chránička) D 75/90mm, HDPE+LDPE</t>
  </si>
  <si>
    <t>1782854144</t>
  </si>
  <si>
    <t>50,4*1,05 "Přepočtené koeficientem množství</t>
  </si>
  <si>
    <t>220182027</t>
  </si>
  <si>
    <t>Montáž koncovky nebo záslepky bez svařování na HDPE trubku</t>
  </si>
  <si>
    <t>-949250693</t>
  </si>
  <si>
    <t>46-M</t>
  </si>
  <si>
    <t>Zemní práce při extr.mont.pracích</t>
  </si>
  <si>
    <t>460821211</t>
  </si>
  <si>
    <t>Těleso trubkového kabelovodu z prostého betonu C20/25 v otevřeném výkopu</t>
  </si>
  <si>
    <t>-1422374352</t>
  </si>
  <si>
    <t>"obetonování chráničky kabelu cetin"16*0,4*0,5</t>
  </si>
  <si>
    <t>4608212R1</t>
  </si>
  <si>
    <t>Uložení kabelu do půlené chráničky 110mm</t>
  </si>
  <si>
    <t>-2102939578</t>
  </si>
  <si>
    <t>3457135R1</t>
  </si>
  <si>
    <t>půlená chránička KOPOHALF 97/110mm</t>
  </si>
  <si>
    <t>-286737514</t>
  </si>
  <si>
    <t>044002000</t>
  </si>
  <si>
    <t>Revize</t>
  </si>
  <si>
    <t>kpl</t>
  </si>
  <si>
    <t>-391007139</t>
  </si>
  <si>
    <t>SO_09 - VRN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</si>
  <si>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</si>
  <si>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</si>
  <si>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</si>
  <si>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VRN1</t>
  </si>
  <si>
    <t>Průzkumné, geodetické a projektové práce</t>
  </si>
  <si>
    <t>012203000</t>
  </si>
  <si>
    <t>Geodetické práce při provádění stavby</t>
  </si>
  <si>
    <t>-1693772874</t>
  </si>
  <si>
    <t>012303000</t>
  </si>
  <si>
    <t>Geodetické práce po výstavbě</t>
  </si>
  <si>
    <t>82667459</t>
  </si>
  <si>
    <t>"geometrický plán"1</t>
  </si>
  <si>
    <t>"skutečné zaměření"1</t>
  </si>
  <si>
    <t>013254000</t>
  </si>
  <si>
    <t>Dokumentace skutečného provedení stavby</t>
  </si>
  <si>
    <t>kompl</t>
  </si>
  <si>
    <t>-1935335869</t>
  </si>
  <si>
    <t>VRN3</t>
  </si>
  <si>
    <t>Zařízení staveniště</t>
  </si>
  <si>
    <t>030001000</t>
  </si>
  <si>
    <t>1868293288</t>
  </si>
  <si>
    <t>034103000</t>
  </si>
  <si>
    <t>Oplocení staveniště</t>
  </si>
  <si>
    <t>m/měsíc</t>
  </si>
  <si>
    <t>560988726</t>
  </si>
  <si>
    <t>"délka plotu*počet měsíců"200*3</t>
  </si>
  <si>
    <t>VRN7</t>
  </si>
  <si>
    <t>Provozní vlivy</t>
  </si>
  <si>
    <t>071203000</t>
  </si>
  <si>
    <t>Provoz dalšího subjektu - Technické služby - svoz odpadu</t>
  </si>
  <si>
    <t>-277415203</t>
  </si>
  <si>
    <t>P</t>
  </si>
  <si>
    <t xml:space="preserve">Poznámka k položce:
pravidelná manipulace s odpadovými kontejnery v den svozu - čerpání pouze se souhlasem TDS a Investora
</t>
  </si>
  <si>
    <t>072103001</t>
  </si>
  <si>
    <t>Projednání DIO a zajištění DIR komunikace II.a III. třídy</t>
  </si>
  <si>
    <t>1715846829</t>
  </si>
  <si>
    <t>072103012</t>
  </si>
  <si>
    <t>Zajištění DIO komunikace II. a III. třídy - zdvojené el. vedení</t>
  </si>
  <si>
    <t>-978919488</t>
  </si>
  <si>
    <t>075603000</t>
  </si>
  <si>
    <t>Jiná ochranná pásma</t>
  </si>
  <si>
    <t>1053894433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</si>
</sst>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8" t="s">
        <v>14</v>
      </c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2"/>
      <c r="AL5" s="22"/>
      <c r="AM5" s="22"/>
      <c r="AN5" s="22"/>
      <c r="AO5" s="22"/>
      <c r="AP5" s="22"/>
      <c r="AQ5" s="22"/>
      <c r="AR5" s="20"/>
      <c r="BE5" s="275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0" t="s">
        <v>17</v>
      </c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2"/>
      <c r="AL6" s="22"/>
      <c r="AM6" s="22"/>
      <c r="AN6" s="22"/>
      <c r="AO6" s="22"/>
      <c r="AP6" s="22"/>
      <c r="AQ6" s="22"/>
      <c r="AR6" s="20"/>
      <c r="BE6" s="276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76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76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76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276"/>
      <c r="BS10" s="17" t="s">
        <v>6</v>
      </c>
    </row>
    <row r="11" spans="2:71" s="1" customFormat="1" ht="18.4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276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6"/>
      <c r="BS12" s="17" t="s">
        <v>6</v>
      </c>
    </row>
    <row r="13" spans="2:71" s="1" customFormat="1" ht="12" customHeight="1">
      <c r="B13" s="21"/>
      <c r="C13" s="22"/>
      <c r="D13" s="29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30</v>
      </c>
      <c r="AO13" s="22"/>
      <c r="AP13" s="22"/>
      <c r="AQ13" s="22"/>
      <c r="AR13" s="20"/>
      <c r="BE13" s="276"/>
      <c r="BS13" s="17" t="s">
        <v>6</v>
      </c>
    </row>
    <row r="14" spans="2:71" ht="12.75">
      <c r="B14" s="21"/>
      <c r="C14" s="22"/>
      <c r="D14" s="22"/>
      <c r="E14" s="281" t="s">
        <v>30</v>
      </c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9" t="s">
        <v>28</v>
      </c>
      <c r="AL14" s="22"/>
      <c r="AM14" s="22"/>
      <c r="AN14" s="31" t="s">
        <v>30</v>
      </c>
      <c r="AO14" s="22"/>
      <c r="AP14" s="22"/>
      <c r="AQ14" s="22"/>
      <c r="AR14" s="20"/>
      <c r="BE14" s="276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6"/>
      <c r="BS15" s="17" t="s">
        <v>4</v>
      </c>
    </row>
    <row r="16" spans="2:71" s="1" customFormat="1" ht="12" customHeight="1">
      <c r="B16" s="21"/>
      <c r="C16" s="22"/>
      <c r="D16" s="29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32</v>
      </c>
      <c r="AO16" s="22"/>
      <c r="AP16" s="22"/>
      <c r="AQ16" s="22"/>
      <c r="AR16" s="20"/>
      <c r="BE16" s="276"/>
      <c r="BS16" s="17" t="s">
        <v>4</v>
      </c>
    </row>
    <row r="17" spans="2:71" s="1" customFormat="1" ht="18.4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34</v>
      </c>
      <c r="AO17" s="22"/>
      <c r="AP17" s="22"/>
      <c r="AQ17" s="22"/>
      <c r="AR17" s="20"/>
      <c r="BE17" s="276"/>
      <c r="BS17" s="17" t="s">
        <v>35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6"/>
      <c r="BS18" s="17" t="s">
        <v>6</v>
      </c>
    </row>
    <row r="19" spans="2:71" s="1" customFormat="1" ht="12" customHeight="1">
      <c r="B19" s="21"/>
      <c r="C19" s="22"/>
      <c r="D19" s="29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76"/>
      <c r="BS19" s="17" t="s">
        <v>6</v>
      </c>
    </row>
    <row r="20" spans="2:71" s="1" customFormat="1" ht="18.4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276"/>
      <c r="BS20" s="17" t="s">
        <v>35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6"/>
    </row>
    <row r="22" spans="2:57" s="1" customFormat="1" ht="12" customHeight="1">
      <c r="B22" s="21"/>
      <c r="C22" s="22"/>
      <c r="D22" s="29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6"/>
    </row>
    <row r="23" spans="2:57" s="1" customFormat="1" ht="16.5" customHeight="1">
      <c r="B23" s="21"/>
      <c r="C23" s="22"/>
      <c r="D23" s="22"/>
      <c r="E23" s="283" t="s">
        <v>1</v>
      </c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2"/>
      <c r="AP23" s="22"/>
      <c r="AQ23" s="22"/>
      <c r="AR23" s="20"/>
      <c r="BE23" s="276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6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76"/>
    </row>
    <row r="26" spans="1:57" s="2" customFormat="1" ht="25.9" customHeight="1">
      <c r="A26" s="34"/>
      <c r="B26" s="35"/>
      <c r="C26" s="36"/>
      <c r="D26" s="37" t="s">
        <v>39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84">
        <f>ROUND(AG94,2)</f>
        <v>0</v>
      </c>
      <c r="AL26" s="285"/>
      <c r="AM26" s="285"/>
      <c r="AN26" s="285"/>
      <c r="AO26" s="285"/>
      <c r="AP26" s="36"/>
      <c r="AQ26" s="36"/>
      <c r="AR26" s="39"/>
      <c r="BE26" s="276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76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86" t="s">
        <v>40</v>
      </c>
      <c r="M28" s="286"/>
      <c r="N28" s="286"/>
      <c r="O28" s="286"/>
      <c r="P28" s="286"/>
      <c r="Q28" s="36"/>
      <c r="R28" s="36"/>
      <c r="S28" s="36"/>
      <c r="T28" s="36"/>
      <c r="U28" s="36"/>
      <c r="V28" s="36"/>
      <c r="W28" s="286" t="s">
        <v>41</v>
      </c>
      <c r="X28" s="286"/>
      <c r="Y28" s="286"/>
      <c r="Z28" s="286"/>
      <c r="AA28" s="286"/>
      <c r="AB28" s="286"/>
      <c r="AC28" s="286"/>
      <c r="AD28" s="286"/>
      <c r="AE28" s="286"/>
      <c r="AF28" s="36"/>
      <c r="AG28" s="36"/>
      <c r="AH28" s="36"/>
      <c r="AI28" s="36"/>
      <c r="AJ28" s="36"/>
      <c r="AK28" s="286" t="s">
        <v>42</v>
      </c>
      <c r="AL28" s="286"/>
      <c r="AM28" s="286"/>
      <c r="AN28" s="286"/>
      <c r="AO28" s="286"/>
      <c r="AP28" s="36"/>
      <c r="AQ28" s="36"/>
      <c r="AR28" s="39"/>
      <c r="BE28" s="276"/>
    </row>
    <row r="29" spans="2:57" s="3" customFormat="1" ht="14.45" customHeight="1">
      <c r="B29" s="40"/>
      <c r="C29" s="41"/>
      <c r="D29" s="29" t="s">
        <v>43</v>
      </c>
      <c r="E29" s="41"/>
      <c r="F29" s="29" t="s">
        <v>44</v>
      </c>
      <c r="G29" s="41"/>
      <c r="H29" s="41"/>
      <c r="I29" s="41"/>
      <c r="J29" s="41"/>
      <c r="K29" s="41"/>
      <c r="L29" s="289">
        <v>0.21</v>
      </c>
      <c r="M29" s="288"/>
      <c r="N29" s="288"/>
      <c r="O29" s="288"/>
      <c r="P29" s="288"/>
      <c r="Q29" s="41"/>
      <c r="R29" s="41"/>
      <c r="S29" s="41"/>
      <c r="T29" s="41"/>
      <c r="U29" s="41"/>
      <c r="V29" s="41"/>
      <c r="W29" s="287">
        <f>ROUND(AZ94,2)</f>
        <v>0</v>
      </c>
      <c r="X29" s="288"/>
      <c r="Y29" s="288"/>
      <c r="Z29" s="288"/>
      <c r="AA29" s="288"/>
      <c r="AB29" s="288"/>
      <c r="AC29" s="288"/>
      <c r="AD29" s="288"/>
      <c r="AE29" s="288"/>
      <c r="AF29" s="41"/>
      <c r="AG29" s="41"/>
      <c r="AH29" s="41"/>
      <c r="AI29" s="41"/>
      <c r="AJ29" s="41"/>
      <c r="AK29" s="287">
        <f>ROUND(AV94,2)</f>
        <v>0</v>
      </c>
      <c r="AL29" s="288"/>
      <c r="AM29" s="288"/>
      <c r="AN29" s="288"/>
      <c r="AO29" s="288"/>
      <c r="AP29" s="41"/>
      <c r="AQ29" s="41"/>
      <c r="AR29" s="42"/>
      <c r="BE29" s="277"/>
    </row>
    <row r="30" spans="2:57" s="3" customFormat="1" ht="14.45" customHeight="1">
      <c r="B30" s="40"/>
      <c r="C30" s="41"/>
      <c r="D30" s="41"/>
      <c r="E30" s="41"/>
      <c r="F30" s="29" t="s">
        <v>45</v>
      </c>
      <c r="G30" s="41"/>
      <c r="H30" s="41"/>
      <c r="I30" s="41"/>
      <c r="J30" s="41"/>
      <c r="K30" s="41"/>
      <c r="L30" s="289">
        <v>0.12</v>
      </c>
      <c r="M30" s="288"/>
      <c r="N30" s="288"/>
      <c r="O30" s="288"/>
      <c r="P30" s="288"/>
      <c r="Q30" s="41"/>
      <c r="R30" s="41"/>
      <c r="S30" s="41"/>
      <c r="T30" s="41"/>
      <c r="U30" s="41"/>
      <c r="V30" s="41"/>
      <c r="W30" s="287">
        <f>ROUND(BA94,2)</f>
        <v>0</v>
      </c>
      <c r="X30" s="288"/>
      <c r="Y30" s="288"/>
      <c r="Z30" s="288"/>
      <c r="AA30" s="288"/>
      <c r="AB30" s="288"/>
      <c r="AC30" s="288"/>
      <c r="AD30" s="288"/>
      <c r="AE30" s="288"/>
      <c r="AF30" s="41"/>
      <c r="AG30" s="41"/>
      <c r="AH30" s="41"/>
      <c r="AI30" s="41"/>
      <c r="AJ30" s="41"/>
      <c r="AK30" s="287">
        <f>ROUND(AW94,2)</f>
        <v>0</v>
      </c>
      <c r="AL30" s="288"/>
      <c r="AM30" s="288"/>
      <c r="AN30" s="288"/>
      <c r="AO30" s="288"/>
      <c r="AP30" s="41"/>
      <c r="AQ30" s="41"/>
      <c r="AR30" s="42"/>
      <c r="BE30" s="277"/>
    </row>
    <row r="31" spans="2:57" s="3" customFormat="1" ht="14.45" customHeight="1" hidden="1">
      <c r="B31" s="40"/>
      <c r="C31" s="41"/>
      <c r="D31" s="41"/>
      <c r="E31" s="41"/>
      <c r="F31" s="29" t="s">
        <v>46</v>
      </c>
      <c r="G31" s="41"/>
      <c r="H31" s="41"/>
      <c r="I31" s="41"/>
      <c r="J31" s="41"/>
      <c r="K31" s="41"/>
      <c r="L31" s="289">
        <v>0.21</v>
      </c>
      <c r="M31" s="288"/>
      <c r="N31" s="288"/>
      <c r="O31" s="288"/>
      <c r="P31" s="288"/>
      <c r="Q31" s="41"/>
      <c r="R31" s="41"/>
      <c r="S31" s="41"/>
      <c r="T31" s="41"/>
      <c r="U31" s="41"/>
      <c r="V31" s="41"/>
      <c r="W31" s="287">
        <f>ROUND(BB94,2)</f>
        <v>0</v>
      </c>
      <c r="X31" s="288"/>
      <c r="Y31" s="288"/>
      <c r="Z31" s="288"/>
      <c r="AA31" s="288"/>
      <c r="AB31" s="288"/>
      <c r="AC31" s="288"/>
      <c r="AD31" s="288"/>
      <c r="AE31" s="288"/>
      <c r="AF31" s="41"/>
      <c r="AG31" s="41"/>
      <c r="AH31" s="41"/>
      <c r="AI31" s="41"/>
      <c r="AJ31" s="41"/>
      <c r="AK31" s="287">
        <v>0</v>
      </c>
      <c r="AL31" s="288"/>
      <c r="AM31" s="288"/>
      <c r="AN31" s="288"/>
      <c r="AO31" s="288"/>
      <c r="AP31" s="41"/>
      <c r="AQ31" s="41"/>
      <c r="AR31" s="42"/>
      <c r="BE31" s="277"/>
    </row>
    <row r="32" spans="2:57" s="3" customFormat="1" ht="14.45" customHeight="1" hidden="1">
      <c r="B32" s="40"/>
      <c r="C32" s="41"/>
      <c r="D32" s="41"/>
      <c r="E32" s="41"/>
      <c r="F32" s="29" t="s">
        <v>47</v>
      </c>
      <c r="G32" s="41"/>
      <c r="H32" s="41"/>
      <c r="I32" s="41"/>
      <c r="J32" s="41"/>
      <c r="K32" s="41"/>
      <c r="L32" s="289">
        <v>0.12</v>
      </c>
      <c r="M32" s="288"/>
      <c r="N32" s="288"/>
      <c r="O32" s="288"/>
      <c r="P32" s="288"/>
      <c r="Q32" s="41"/>
      <c r="R32" s="41"/>
      <c r="S32" s="41"/>
      <c r="T32" s="41"/>
      <c r="U32" s="41"/>
      <c r="V32" s="41"/>
      <c r="W32" s="287">
        <f>ROUND(BC94,2)</f>
        <v>0</v>
      </c>
      <c r="X32" s="288"/>
      <c r="Y32" s="288"/>
      <c r="Z32" s="288"/>
      <c r="AA32" s="288"/>
      <c r="AB32" s="288"/>
      <c r="AC32" s="288"/>
      <c r="AD32" s="288"/>
      <c r="AE32" s="288"/>
      <c r="AF32" s="41"/>
      <c r="AG32" s="41"/>
      <c r="AH32" s="41"/>
      <c r="AI32" s="41"/>
      <c r="AJ32" s="41"/>
      <c r="AK32" s="287">
        <v>0</v>
      </c>
      <c r="AL32" s="288"/>
      <c r="AM32" s="288"/>
      <c r="AN32" s="288"/>
      <c r="AO32" s="288"/>
      <c r="AP32" s="41"/>
      <c r="AQ32" s="41"/>
      <c r="AR32" s="42"/>
      <c r="BE32" s="277"/>
    </row>
    <row r="33" spans="2:57" s="3" customFormat="1" ht="14.45" customHeight="1" hidden="1">
      <c r="B33" s="40"/>
      <c r="C33" s="41"/>
      <c r="D33" s="41"/>
      <c r="E33" s="41"/>
      <c r="F33" s="29" t="s">
        <v>48</v>
      </c>
      <c r="G33" s="41"/>
      <c r="H33" s="41"/>
      <c r="I33" s="41"/>
      <c r="J33" s="41"/>
      <c r="K33" s="41"/>
      <c r="L33" s="289">
        <v>0</v>
      </c>
      <c r="M33" s="288"/>
      <c r="N33" s="288"/>
      <c r="O33" s="288"/>
      <c r="P33" s="288"/>
      <c r="Q33" s="41"/>
      <c r="R33" s="41"/>
      <c r="S33" s="41"/>
      <c r="T33" s="41"/>
      <c r="U33" s="41"/>
      <c r="V33" s="41"/>
      <c r="W33" s="287">
        <f>ROUND(BD94,2)</f>
        <v>0</v>
      </c>
      <c r="X33" s="288"/>
      <c r="Y33" s="288"/>
      <c r="Z33" s="288"/>
      <c r="AA33" s="288"/>
      <c r="AB33" s="288"/>
      <c r="AC33" s="288"/>
      <c r="AD33" s="288"/>
      <c r="AE33" s="288"/>
      <c r="AF33" s="41"/>
      <c r="AG33" s="41"/>
      <c r="AH33" s="41"/>
      <c r="AI33" s="41"/>
      <c r="AJ33" s="41"/>
      <c r="AK33" s="287">
        <v>0</v>
      </c>
      <c r="AL33" s="288"/>
      <c r="AM33" s="288"/>
      <c r="AN33" s="288"/>
      <c r="AO33" s="288"/>
      <c r="AP33" s="41"/>
      <c r="AQ33" s="41"/>
      <c r="AR33" s="42"/>
      <c r="BE33" s="277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76"/>
    </row>
    <row r="35" spans="1:57" s="2" customFormat="1" ht="25.9" customHeight="1">
      <c r="A35" s="34"/>
      <c r="B35" s="35"/>
      <c r="C35" s="43"/>
      <c r="D35" s="44" t="s">
        <v>49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50</v>
      </c>
      <c r="U35" s="45"/>
      <c r="V35" s="45"/>
      <c r="W35" s="45"/>
      <c r="X35" s="293" t="s">
        <v>51</v>
      </c>
      <c r="Y35" s="291"/>
      <c r="Z35" s="291"/>
      <c r="AA35" s="291"/>
      <c r="AB35" s="291"/>
      <c r="AC35" s="45"/>
      <c r="AD35" s="45"/>
      <c r="AE35" s="45"/>
      <c r="AF35" s="45"/>
      <c r="AG35" s="45"/>
      <c r="AH35" s="45"/>
      <c r="AI35" s="45"/>
      <c r="AJ35" s="45"/>
      <c r="AK35" s="290">
        <f>SUM(AK26:AK33)</f>
        <v>0</v>
      </c>
      <c r="AL35" s="291"/>
      <c r="AM35" s="291"/>
      <c r="AN35" s="291"/>
      <c r="AO35" s="292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52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53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54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55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54</v>
      </c>
      <c r="AI60" s="38"/>
      <c r="AJ60" s="38"/>
      <c r="AK60" s="38"/>
      <c r="AL60" s="38"/>
      <c r="AM60" s="52" t="s">
        <v>55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56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57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54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55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54</v>
      </c>
      <c r="AI75" s="38"/>
      <c r="AJ75" s="38"/>
      <c r="AK75" s="38"/>
      <c r="AL75" s="38"/>
      <c r="AM75" s="52" t="s">
        <v>55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58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22044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54" t="str">
        <f>K6</f>
        <v>Parkoviště v ulici Vrchlického, Sokolov</v>
      </c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63"/>
      <c r="AL85" s="63"/>
      <c r="AM85" s="63"/>
      <c r="AN85" s="63"/>
      <c r="AO85" s="63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Sokolov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56" t="str">
        <f>IF(AN8="","",AN8)</f>
        <v>10. 4. 2024</v>
      </c>
      <c r="AN87" s="256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Město Sokolov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31</v>
      </c>
      <c r="AJ89" s="36"/>
      <c r="AK89" s="36"/>
      <c r="AL89" s="36"/>
      <c r="AM89" s="257" t="str">
        <f>IF(E17="","",E17)</f>
        <v>MESSOR s.r.o.</v>
      </c>
      <c r="AN89" s="258"/>
      <c r="AO89" s="258"/>
      <c r="AP89" s="258"/>
      <c r="AQ89" s="36"/>
      <c r="AR89" s="39"/>
      <c r="AS89" s="259" t="s">
        <v>59</v>
      </c>
      <c r="AT89" s="260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29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36</v>
      </c>
      <c r="AJ90" s="36"/>
      <c r="AK90" s="36"/>
      <c r="AL90" s="36"/>
      <c r="AM90" s="257" t="str">
        <f>IF(E20="","",E20)</f>
        <v>Ing. Ota Vettermann</v>
      </c>
      <c r="AN90" s="258"/>
      <c r="AO90" s="258"/>
      <c r="AP90" s="258"/>
      <c r="AQ90" s="36"/>
      <c r="AR90" s="39"/>
      <c r="AS90" s="261"/>
      <c r="AT90" s="262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63"/>
      <c r="AT91" s="264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65" t="s">
        <v>60</v>
      </c>
      <c r="D92" s="266"/>
      <c r="E92" s="266"/>
      <c r="F92" s="266"/>
      <c r="G92" s="266"/>
      <c r="H92" s="73"/>
      <c r="I92" s="268" t="s">
        <v>61</v>
      </c>
      <c r="J92" s="266"/>
      <c r="K92" s="266"/>
      <c r="L92" s="266"/>
      <c r="M92" s="266"/>
      <c r="N92" s="266"/>
      <c r="O92" s="266"/>
      <c r="P92" s="266"/>
      <c r="Q92" s="266"/>
      <c r="R92" s="266"/>
      <c r="S92" s="266"/>
      <c r="T92" s="266"/>
      <c r="U92" s="266"/>
      <c r="V92" s="266"/>
      <c r="W92" s="266"/>
      <c r="X92" s="266"/>
      <c r="Y92" s="266"/>
      <c r="Z92" s="266"/>
      <c r="AA92" s="266"/>
      <c r="AB92" s="266"/>
      <c r="AC92" s="266"/>
      <c r="AD92" s="266"/>
      <c r="AE92" s="266"/>
      <c r="AF92" s="266"/>
      <c r="AG92" s="267" t="s">
        <v>62</v>
      </c>
      <c r="AH92" s="266"/>
      <c r="AI92" s="266"/>
      <c r="AJ92" s="266"/>
      <c r="AK92" s="266"/>
      <c r="AL92" s="266"/>
      <c r="AM92" s="266"/>
      <c r="AN92" s="268" t="s">
        <v>63</v>
      </c>
      <c r="AO92" s="266"/>
      <c r="AP92" s="269"/>
      <c r="AQ92" s="74" t="s">
        <v>64</v>
      </c>
      <c r="AR92" s="39"/>
      <c r="AS92" s="75" t="s">
        <v>65</v>
      </c>
      <c r="AT92" s="76" t="s">
        <v>66</v>
      </c>
      <c r="AU92" s="76" t="s">
        <v>67</v>
      </c>
      <c r="AV92" s="76" t="s">
        <v>68</v>
      </c>
      <c r="AW92" s="76" t="s">
        <v>69</v>
      </c>
      <c r="AX92" s="76" t="s">
        <v>70</v>
      </c>
      <c r="AY92" s="76" t="s">
        <v>71</v>
      </c>
      <c r="AZ92" s="76" t="s">
        <v>72</v>
      </c>
      <c r="BA92" s="76" t="s">
        <v>73</v>
      </c>
      <c r="BB92" s="76" t="s">
        <v>74</v>
      </c>
      <c r="BC92" s="76" t="s">
        <v>75</v>
      </c>
      <c r="BD92" s="77" t="s">
        <v>76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77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73">
        <f>ROUND(SUM(AG95:AG99),2)</f>
        <v>0</v>
      </c>
      <c r="AH94" s="273"/>
      <c r="AI94" s="273"/>
      <c r="AJ94" s="273"/>
      <c r="AK94" s="273"/>
      <c r="AL94" s="273"/>
      <c r="AM94" s="273"/>
      <c r="AN94" s="274">
        <f aca="true" t="shared" si="0" ref="AN94:AN99">SUM(AG94,AT94)</f>
        <v>0</v>
      </c>
      <c r="AO94" s="274"/>
      <c r="AP94" s="274"/>
      <c r="AQ94" s="85" t="s">
        <v>1</v>
      </c>
      <c r="AR94" s="86"/>
      <c r="AS94" s="87">
        <f>ROUND(SUM(AS95:AS99),2)</f>
        <v>0</v>
      </c>
      <c r="AT94" s="88">
        <f aca="true" t="shared" si="1" ref="AT94:AT99">ROUND(SUM(AV94:AW94),2)</f>
        <v>0</v>
      </c>
      <c r="AU94" s="89">
        <f>ROUND(SUM(AU95:AU99),5)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ROUND(SUM(AZ95:AZ99),2)</f>
        <v>0</v>
      </c>
      <c r="BA94" s="88">
        <f>ROUND(SUM(BA95:BA99),2)</f>
        <v>0</v>
      </c>
      <c r="BB94" s="88">
        <f>ROUND(SUM(BB95:BB99),2)</f>
        <v>0</v>
      </c>
      <c r="BC94" s="88">
        <f>ROUND(SUM(BC95:BC99),2)</f>
        <v>0</v>
      </c>
      <c r="BD94" s="90">
        <f>ROUND(SUM(BD95:BD99),2)</f>
        <v>0</v>
      </c>
      <c r="BS94" s="91" t="s">
        <v>78</v>
      </c>
      <c r="BT94" s="91" t="s">
        <v>79</v>
      </c>
      <c r="BU94" s="92" t="s">
        <v>80</v>
      </c>
      <c r="BV94" s="91" t="s">
        <v>81</v>
      </c>
      <c r="BW94" s="91" t="s">
        <v>5</v>
      </c>
      <c r="BX94" s="91" t="s">
        <v>82</v>
      </c>
      <c r="CL94" s="91" t="s">
        <v>1</v>
      </c>
    </row>
    <row r="95" spans="1:91" s="7" customFormat="1" ht="16.5" customHeight="1">
      <c r="A95" s="93" t="s">
        <v>83</v>
      </c>
      <c r="B95" s="94"/>
      <c r="C95" s="95"/>
      <c r="D95" s="270" t="s">
        <v>84</v>
      </c>
      <c r="E95" s="270"/>
      <c r="F95" s="270"/>
      <c r="G95" s="270"/>
      <c r="H95" s="270"/>
      <c r="I95" s="96"/>
      <c r="J95" s="270" t="s">
        <v>85</v>
      </c>
      <c r="K95" s="270"/>
      <c r="L95" s="270"/>
      <c r="M95" s="270"/>
      <c r="N95" s="270"/>
      <c r="O95" s="270"/>
      <c r="P95" s="270"/>
      <c r="Q95" s="270"/>
      <c r="R95" s="270"/>
      <c r="S95" s="270"/>
      <c r="T95" s="270"/>
      <c r="U95" s="270"/>
      <c r="V95" s="270"/>
      <c r="W95" s="270"/>
      <c r="X95" s="270"/>
      <c r="Y95" s="270"/>
      <c r="Z95" s="270"/>
      <c r="AA95" s="270"/>
      <c r="AB95" s="270"/>
      <c r="AC95" s="270"/>
      <c r="AD95" s="270"/>
      <c r="AE95" s="270"/>
      <c r="AF95" s="270"/>
      <c r="AG95" s="271">
        <f>'SO_01 - OBJEKTY POZEMNÍCH...'!J30</f>
        <v>0</v>
      </c>
      <c r="AH95" s="272"/>
      <c r="AI95" s="272"/>
      <c r="AJ95" s="272"/>
      <c r="AK95" s="272"/>
      <c r="AL95" s="272"/>
      <c r="AM95" s="272"/>
      <c r="AN95" s="271">
        <f t="shared" si="0"/>
        <v>0</v>
      </c>
      <c r="AO95" s="272"/>
      <c r="AP95" s="272"/>
      <c r="AQ95" s="97" t="s">
        <v>86</v>
      </c>
      <c r="AR95" s="98"/>
      <c r="AS95" s="99">
        <v>0</v>
      </c>
      <c r="AT95" s="100">
        <f t="shared" si="1"/>
        <v>0</v>
      </c>
      <c r="AU95" s="101">
        <f>'SO_01 - OBJEKTY POZEMNÍCH...'!P125</f>
        <v>0</v>
      </c>
      <c r="AV95" s="100">
        <f>'SO_01 - OBJEKTY POZEMNÍCH...'!J33</f>
        <v>0</v>
      </c>
      <c r="AW95" s="100">
        <f>'SO_01 - OBJEKTY POZEMNÍCH...'!J34</f>
        <v>0</v>
      </c>
      <c r="AX95" s="100">
        <f>'SO_01 - OBJEKTY POZEMNÍCH...'!J35</f>
        <v>0</v>
      </c>
      <c r="AY95" s="100">
        <f>'SO_01 - OBJEKTY POZEMNÍCH...'!J36</f>
        <v>0</v>
      </c>
      <c r="AZ95" s="100">
        <f>'SO_01 - OBJEKTY POZEMNÍCH...'!F33</f>
        <v>0</v>
      </c>
      <c r="BA95" s="100">
        <f>'SO_01 - OBJEKTY POZEMNÍCH...'!F34</f>
        <v>0</v>
      </c>
      <c r="BB95" s="100">
        <f>'SO_01 - OBJEKTY POZEMNÍCH...'!F35</f>
        <v>0</v>
      </c>
      <c r="BC95" s="100">
        <f>'SO_01 - OBJEKTY POZEMNÍCH...'!F36</f>
        <v>0</v>
      </c>
      <c r="BD95" s="102">
        <f>'SO_01 - OBJEKTY POZEMNÍCH...'!F37</f>
        <v>0</v>
      </c>
      <c r="BT95" s="103" t="s">
        <v>87</v>
      </c>
      <c r="BV95" s="103" t="s">
        <v>81</v>
      </c>
      <c r="BW95" s="103" t="s">
        <v>88</v>
      </c>
      <c r="BX95" s="103" t="s">
        <v>5</v>
      </c>
      <c r="CL95" s="103" t="s">
        <v>1</v>
      </c>
      <c r="CM95" s="103" t="s">
        <v>89</v>
      </c>
    </row>
    <row r="96" spans="1:91" s="7" customFormat="1" ht="16.5" customHeight="1">
      <c r="A96" s="93" t="s">
        <v>83</v>
      </c>
      <c r="B96" s="94"/>
      <c r="C96" s="95"/>
      <c r="D96" s="270" t="s">
        <v>90</v>
      </c>
      <c r="E96" s="270"/>
      <c r="F96" s="270"/>
      <c r="G96" s="270"/>
      <c r="H96" s="270"/>
      <c r="I96" s="96"/>
      <c r="J96" s="270" t="s">
        <v>91</v>
      </c>
      <c r="K96" s="270"/>
      <c r="L96" s="270"/>
      <c r="M96" s="270"/>
      <c r="N96" s="270"/>
      <c r="O96" s="270"/>
      <c r="P96" s="270"/>
      <c r="Q96" s="270"/>
      <c r="R96" s="270"/>
      <c r="S96" s="270"/>
      <c r="T96" s="270"/>
      <c r="U96" s="270"/>
      <c r="V96" s="270"/>
      <c r="W96" s="270"/>
      <c r="X96" s="270"/>
      <c r="Y96" s="270"/>
      <c r="Z96" s="270"/>
      <c r="AA96" s="270"/>
      <c r="AB96" s="270"/>
      <c r="AC96" s="270"/>
      <c r="AD96" s="270"/>
      <c r="AE96" s="270"/>
      <c r="AF96" s="270"/>
      <c r="AG96" s="271">
        <f>'SO_02 - PODZEMNÍ KONTEJNERY'!J30</f>
        <v>0</v>
      </c>
      <c r="AH96" s="272"/>
      <c r="AI96" s="272"/>
      <c r="AJ96" s="272"/>
      <c r="AK96" s="272"/>
      <c r="AL96" s="272"/>
      <c r="AM96" s="272"/>
      <c r="AN96" s="271">
        <f t="shared" si="0"/>
        <v>0</v>
      </c>
      <c r="AO96" s="272"/>
      <c r="AP96" s="272"/>
      <c r="AQ96" s="97" t="s">
        <v>86</v>
      </c>
      <c r="AR96" s="98"/>
      <c r="AS96" s="99">
        <v>0</v>
      </c>
      <c r="AT96" s="100">
        <f t="shared" si="1"/>
        <v>0</v>
      </c>
      <c r="AU96" s="101">
        <f>'SO_02 - PODZEMNÍ KONTEJNERY'!P122</f>
        <v>0</v>
      </c>
      <c r="AV96" s="100">
        <f>'SO_02 - PODZEMNÍ KONTEJNERY'!J33</f>
        <v>0</v>
      </c>
      <c r="AW96" s="100">
        <f>'SO_02 - PODZEMNÍ KONTEJNERY'!J34</f>
        <v>0</v>
      </c>
      <c r="AX96" s="100">
        <f>'SO_02 - PODZEMNÍ KONTEJNERY'!J35</f>
        <v>0</v>
      </c>
      <c r="AY96" s="100">
        <f>'SO_02 - PODZEMNÍ KONTEJNERY'!J36</f>
        <v>0</v>
      </c>
      <c r="AZ96" s="100">
        <f>'SO_02 - PODZEMNÍ KONTEJNERY'!F33</f>
        <v>0</v>
      </c>
      <c r="BA96" s="100">
        <f>'SO_02 - PODZEMNÍ KONTEJNERY'!F34</f>
        <v>0</v>
      </c>
      <c r="BB96" s="100">
        <f>'SO_02 - PODZEMNÍ KONTEJNERY'!F35</f>
        <v>0</v>
      </c>
      <c r="BC96" s="100">
        <f>'SO_02 - PODZEMNÍ KONTEJNERY'!F36</f>
        <v>0</v>
      </c>
      <c r="BD96" s="102">
        <f>'SO_02 - PODZEMNÍ KONTEJNERY'!F37</f>
        <v>0</v>
      </c>
      <c r="BT96" s="103" t="s">
        <v>87</v>
      </c>
      <c r="BV96" s="103" t="s">
        <v>81</v>
      </c>
      <c r="BW96" s="103" t="s">
        <v>92</v>
      </c>
      <c r="BX96" s="103" t="s">
        <v>5</v>
      </c>
      <c r="CL96" s="103" t="s">
        <v>1</v>
      </c>
      <c r="CM96" s="103" t="s">
        <v>89</v>
      </c>
    </row>
    <row r="97" spans="1:91" s="7" customFormat="1" ht="16.5" customHeight="1">
      <c r="A97" s="93" t="s">
        <v>83</v>
      </c>
      <c r="B97" s="94"/>
      <c r="C97" s="95"/>
      <c r="D97" s="270" t="s">
        <v>93</v>
      </c>
      <c r="E97" s="270"/>
      <c r="F97" s="270"/>
      <c r="G97" s="270"/>
      <c r="H97" s="270"/>
      <c r="I97" s="96"/>
      <c r="J97" s="270" t="s">
        <v>94</v>
      </c>
      <c r="K97" s="270"/>
      <c r="L97" s="270"/>
      <c r="M97" s="270"/>
      <c r="N97" s="270"/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70"/>
      <c r="AB97" s="270"/>
      <c r="AC97" s="270"/>
      <c r="AD97" s="270"/>
      <c r="AE97" s="270"/>
      <c r="AF97" s="270"/>
      <c r="AG97" s="271">
        <f>'SO_03 - ODVODNĚNÍ POZEMNÍ...'!J30</f>
        <v>0</v>
      </c>
      <c r="AH97" s="272"/>
      <c r="AI97" s="272"/>
      <c r="AJ97" s="272"/>
      <c r="AK97" s="272"/>
      <c r="AL97" s="272"/>
      <c r="AM97" s="272"/>
      <c r="AN97" s="271">
        <f t="shared" si="0"/>
        <v>0</v>
      </c>
      <c r="AO97" s="272"/>
      <c r="AP97" s="272"/>
      <c r="AQ97" s="97" t="s">
        <v>86</v>
      </c>
      <c r="AR97" s="98"/>
      <c r="AS97" s="99">
        <v>0</v>
      </c>
      <c r="AT97" s="100">
        <f t="shared" si="1"/>
        <v>0</v>
      </c>
      <c r="AU97" s="101">
        <f>'SO_03 - ODVODNĚNÍ POZEMNÍ...'!P122</f>
        <v>0</v>
      </c>
      <c r="AV97" s="100">
        <f>'SO_03 - ODVODNĚNÍ POZEMNÍ...'!J33</f>
        <v>0</v>
      </c>
      <c r="AW97" s="100">
        <f>'SO_03 - ODVODNĚNÍ POZEMNÍ...'!J34</f>
        <v>0</v>
      </c>
      <c r="AX97" s="100">
        <f>'SO_03 - ODVODNĚNÍ POZEMNÍ...'!J35</f>
        <v>0</v>
      </c>
      <c r="AY97" s="100">
        <f>'SO_03 - ODVODNĚNÍ POZEMNÍ...'!J36</f>
        <v>0</v>
      </c>
      <c r="AZ97" s="100">
        <f>'SO_03 - ODVODNĚNÍ POZEMNÍ...'!F33</f>
        <v>0</v>
      </c>
      <c r="BA97" s="100">
        <f>'SO_03 - ODVODNĚNÍ POZEMNÍ...'!F34</f>
        <v>0</v>
      </c>
      <c r="BB97" s="100">
        <f>'SO_03 - ODVODNĚNÍ POZEMNÍ...'!F35</f>
        <v>0</v>
      </c>
      <c r="BC97" s="100">
        <f>'SO_03 - ODVODNĚNÍ POZEMNÍ...'!F36</f>
        <v>0</v>
      </c>
      <c r="BD97" s="102">
        <f>'SO_03 - ODVODNĚNÍ POZEMNÍ...'!F37</f>
        <v>0</v>
      </c>
      <c r="BT97" s="103" t="s">
        <v>87</v>
      </c>
      <c r="BV97" s="103" t="s">
        <v>81</v>
      </c>
      <c r="BW97" s="103" t="s">
        <v>95</v>
      </c>
      <c r="BX97" s="103" t="s">
        <v>5</v>
      </c>
      <c r="CL97" s="103" t="s">
        <v>1</v>
      </c>
      <c r="CM97" s="103" t="s">
        <v>89</v>
      </c>
    </row>
    <row r="98" spans="1:91" s="7" customFormat="1" ht="24.75" customHeight="1">
      <c r="A98" s="93" t="s">
        <v>83</v>
      </c>
      <c r="B98" s="94"/>
      <c r="C98" s="95"/>
      <c r="D98" s="270" t="s">
        <v>96</v>
      </c>
      <c r="E98" s="270"/>
      <c r="F98" s="270"/>
      <c r="G98" s="270"/>
      <c r="H98" s="270"/>
      <c r="I98" s="96"/>
      <c r="J98" s="270" t="s">
        <v>97</v>
      </c>
      <c r="K98" s="270"/>
      <c r="L98" s="270"/>
      <c r="M98" s="270"/>
      <c r="N98" s="270"/>
      <c r="O98" s="270"/>
      <c r="P98" s="270"/>
      <c r="Q98" s="270"/>
      <c r="R98" s="270"/>
      <c r="S98" s="270"/>
      <c r="T98" s="270"/>
      <c r="U98" s="270"/>
      <c r="V98" s="270"/>
      <c r="W98" s="270"/>
      <c r="X98" s="270"/>
      <c r="Y98" s="270"/>
      <c r="Z98" s="270"/>
      <c r="AA98" s="270"/>
      <c r="AB98" s="270"/>
      <c r="AC98" s="270"/>
      <c r="AD98" s="270"/>
      <c r="AE98" s="270"/>
      <c r="AF98" s="270"/>
      <c r="AG98" s="271">
        <f>'SO_04 - VEŘEJNÉ OSVĚTLENÍ...'!J30</f>
        <v>0</v>
      </c>
      <c r="AH98" s="272"/>
      <c r="AI98" s="272"/>
      <c r="AJ98" s="272"/>
      <c r="AK98" s="272"/>
      <c r="AL98" s="272"/>
      <c r="AM98" s="272"/>
      <c r="AN98" s="271">
        <f t="shared" si="0"/>
        <v>0</v>
      </c>
      <c r="AO98" s="272"/>
      <c r="AP98" s="272"/>
      <c r="AQ98" s="97" t="s">
        <v>86</v>
      </c>
      <c r="AR98" s="98"/>
      <c r="AS98" s="99">
        <v>0</v>
      </c>
      <c r="AT98" s="100">
        <f t="shared" si="1"/>
        <v>0</v>
      </c>
      <c r="AU98" s="101">
        <f>'SO_04 - VEŘEJNÉ OSVĚTLENÍ...'!P128</f>
        <v>0</v>
      </c>
      <c r="AV98" s="100">
        <f>'SO_04 - VEŘEJNÉ OSVĚTLENÍ...'!J33</f>
        <v>0</v>
      </c>
      <c r="AW98" s="100">
        <f>'SO_04 - VEŘEJNÉ OSVĚTLENÍ...'!J34</f>
        <v>0</v>
      </c>
      <c r="AX98" s="100">
        <f>'SO_04 - VEŘEJNÉ OSVĚTLENÍ...'!J35</f>
        <v>0</v>
      </c>
      <c r="AY98" s="100">
        <f>'SO_04 - VEŘEJNÉ OSVĚTLENÍ...'!J36</f>
        <v>0</v>
      </c>
      <c r="AZ98" s="100">
        <f>'SO_04 - VEŘEJNÉ OSVĚTLENÍ...'!F33</f>
        <v>0</v>
      </c>
      <c r="BA98" s="100">
        <f>'SO_04 - VEŘEJNÉ OSVĚTLENÍ...'!F34</f>
        <v>0</v>
      </c>
      <c r="BB98" s="100">
        <f>'SO_04 - VEŘEJNÉ OSVĚTLENÍ...'!F35</f>
        <v>0</v>
      </c>
      <c r="BC98" s="100">
        <f>'SO_04 - VEŘEJNÉ OSVĚTLENÍ...'!F36</f>
        <v>0</v>
      </c>
      <c r="BD98" s="102">
        <f>'SO_04 - VEŘEJNÉ OSVĚTLENÍ...'!F37</f>
        <v>0</v>
      </c>
      <c r="BT98" s="103" t="s">
        <v>87</v>
      </c>
      <c r="BV98" s="103" t="s">
        <v>81</v>
      </c>
      <c r="BW98" s="103" t="s">
        <v>98</v>
      </c>
      <c r="BX98" s="103" t="s">
        <v>5</v>
      </c>
      <c r="CL98" s="103" t="s">
        <v>1</v>
      </c>
      <c r="CM98" s="103" t="s">
        <v>89</v>
      </c>
    </row>
    <row r="99" spans="1:91" s="7" customFormat="1" ht="16.5" customHeight="1">
      <c r="A99" s="93" t="s">
        <v>83</v>
      </c>
      <c r="B99" s="94"/>
      <c r="C99" s="95"/>
      <c r="D99" s="270" t="s">
        <v>99</v>
      </c>
      <c r="E99" s="270"/>
      <c r="F99" s="270"/>
      <c r="G99" s="270"/>
      <c r="H99" s="270"/>
      <c r="I99" s="96"/>
      <c r="J99" s="270" t="s">
        <v>100</v>
      </c>
      <c r="K99" s="270"/>
      <c r="L99" s="270"/>
      <c r="M99" s="270"/>
      <c r="N99" s="270"/>
      <c r="O99" s="270"/>
      <c r="P99" s="270"/>
      <c r="Q99" s="270"/>
      <c r="R99" s="270"/>
      <c r="S99" s="270"/>
      <c r="T99" s="270"/>
      <c r="U99" s="270"/>
      <c r="V99" s="270"/>
      <c r="W99" s="270"/>
      <c r="X99" s="270"/>
      <c r="Y99" s="270"/>
      <c r="Z99" s="270"/>
      <c r="AA99" s="270"/>
      <c r="AB99" s="270"/>
      <c r="AC99" s="270"/>
      <c r="AD99" s="270"/>
      <c r="AE99" s="270"/>
      <c r="AF99" s="270"/>
      <c r="AG99" s="271">
        <f>'SO_09 - VRN'!J30</f>
        <v>0</v>
      </c>
      <c r="AH99" s="272"/>
      <c r="AI99" s="272"/>
      <c r="AJ99" s="272"/>
      <c r="AK99" s="272"/>
      <c r="AL99" s="272"/>
      <c r="AM99" s="272"/>
      <c r="AN99" s="271">
        <f t="shared" si="0"/>
        <v>0</v>
      </c>
      <c r="AO99" s="272"/>
      <c r="AP99" s="272"/>
      <c r="AQ99" s="97" t="s">
        <v>86</v>
      </c>
      <c r="AR99" s="98"/>
      <c r="AS99" s="104">
        <v>0</v>
      </c>
      <c r="AT99" s="105">
        <f t="shared" si="1"/>
        <v>0</v>
      </c>
      <c r="AU99" s="106">
        <f>'SO_09 - VRN'!P120</f>
        <v>0</v>
      </c>
      <c r="AV99" s="105">
        <f>'SO_09 - VRN'!J33</f>
        <v>0</v>
      </c>
      <c r="AW99" s="105">
        <f>'SO_09 - VRN'!J34</f>
        <v>0</v>
      </c>
      <c r="AX99" s="105">
        <f>'SO_09 - VRN'!J35</f>
        <v>0</v>
      </c>
      <c r="AY99" s="105">
        <f>'SO_09 - VRN'!J36</f>
        <v>0</v>
      </c>
      <c r="AZ99" s="105">
        <f>'SO_09 - VRN'!F33</f>
        <v>0</v>
      </c>
      <c r="BA99" s="105">
        <f>'SO_09 - VRN'!F34</f>
        <v>0</v>
      </c>
      <c r="BB99" s="105">
        <f>'SO_09 - VRN'!F35</f>
        <v>0</v>
      </c>
      <c r="BC99" s="105">
        <f>'SO_09 - VRN'!F36</f>
        <v>0</v>
      </c>
      <c r="BD99" s="107">
        <f>'SO_09 - VRN'!F37</f>
        <v>0</v>
      </c>
      <c r="BT99" s="103" t="s">
        <v>87</v>
      </c>
      <c r="BV99" s="103" t="s">
        <v>81</v>
      </c>
      <c r="BW99" s="103" t="s">
        <v>101</v>
      </c>
      <c r="BX99" s="103" t="s">
        <v>5</v>
      </c>
      <c r="CL99" s="103" t="s">
        <v>1</v>
      </c>
      <c r="CM99" s="103" t="s">
        <v>89</v>
      </c>
    </row>
    <row r="100" spans="1:57" s="2" customFormat="1" ht="30" customHeight="1">
      <c r="A100" s="34"/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9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  <row r="101" spans="1:57" s="2" customFormat="1" ht="6.95" customHeight="1">
      <c r="A101" s="34"/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39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</sheetData>
  <sheetProtection algorithmName="SHA-512" hashValue="ASiN/Y9p6GvHVXSQz9y8hkccgF6BzEmXexLwRAXWN/RH6wntr2flotWbiQF5J6WJ9hDjTnld0LO/q3rK+NllMQ==" saltValue="VzVCMWLBOakgdPekQiDkCEbf2A7FeDCqi5feC/xR3I3dyHtBIxHeamvIS7ipQ3reR9ZkUKxwXkdlOzM9KgS89Q==" spinCount="100000" sheet="1" objects="1" scenarios="1" formatColumns="0" formatRows="0"/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J85"/>
    <mergeCell ref="AM87:AN87"/>
    <mergeCell ref="AM89:AP89"/>
    <mergeCell ref="AS89:AT91"/>
    <mergeCell ref="AM90:AP90"/>
  </mergeCells>
  <hyperlinks>
    <hyperlink ref="A95" location="'SO_01 - OBJEKTY POZEMNÍCH...'!C2" display="/"/>
    <hyperlink ref="A96" location="'SO_02 - PODZEMNÍ KONTEJNERY'!C2" display="/"/>
    <hyperlink ref="A97" location="'SO_03 - ODVODNĚNÍ POZEMNÍ...'!C2" display="/"/>
    <hyperlink ref="A98" location="'SO_04 - VEŘEJNÉ OSVĚTLENÍ...'!C2" display="/"/>
    <hyperlink ref="A99" location="'SO_09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88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89</v>
      </c>
    </row>
    <row r="4" spans="2:46" s="1" customFormat="1" ht="24.95" customHeight="1">
      <c r="B4" s="20"/>
      <c r="D4" s="110" t="s">
        <v>102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5" t="str">
        <f>'Rekapitulace stavby'!K6</f>
        <v>Parkoviště v ulici Vrchlického, Sokolov</v>
      </c>
      <c r="F7" s="296"/>
      <c r="G7" s="296"/>
      <c r="H7" s="296"/>
      <c r="L7" s="20"/>
    </row>
    <row r="8" spans="1:31" s="2" customFormat="1" ht="12" customHeight="1">
      <c r="A8" s="34"/>
      <c r="B8" s="39"/>
      <c r="C8" s="34"/>
      <c r="D8" s="112" t="s">
        <v>103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7" t="s">
        <v>104</v>
      </c>
      <c r="F9" s="298"/>
      <c r="G9" s="298"/>
      <c r="H9" s="298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10. 4. 2024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27</v>
      </c>
      <c r="F15" s="34"/>
      <c r="G15" s="34"/>
      <c r="H15" s="34"/>
      <c r="I15" s="112" t="s">
        <v>28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29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9" t="str">
        <f>'Rekapitulace stavby'!E14</f>
        <v>Vyplň údaj</v>
      </c>
      <c r="F18" s="300"/>
      <c r="G18" s="300"/>
      <c r="H18" s="300"/>
      <c r="I18" s="112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31</v>
      </c>
      <c r="E20" s="34"/>
      <c r="F20" s="34"/>
      <c r="G20" s="34"/>
      <c r="H20" s="34"/>
      <c r="I20" s="112" t="s">
        <v>25</v>
      </c>
      <c r="J20" s="113" t="s">
        <v>32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33</v>
      </c>
      <c r="F21" s="34"/>
      <c r="G21" s="34"/>
      <c r="H21" s="34"/>
      <c r="I21" s="112" t="s">
        <v>28</v>
      </c>
      <c r="J21" s="113" t="s">
        <v>34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36</v>
      </c>
      <c r="E23" s="34"/>
      <c r="F23" s="34"/>
      <c r="G23" s="34"/>
      <c r="H23" s="34"/>
      <c r="I23" s="112" t="s">
        <v>25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37</v>
      </c>
      <c r="F24" s="34"/>
      <c r="G24" s="34"/>
      <c r="H24" s="34"/>
      <c r="I24" s="112" t="s">
        <v>28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38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1" t="s">
        <v>1</v>
      </c>
      <c r="F27" s="301"/>
      <c r="G27" s="301"/>
      <c r="H27" s="301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39</v>
      </c>
      <c r="E30" s="34"/>
      <c r="F30" s="34"/>
      <c r="G30" s="34"/>
      <c r="H30" s="34"/>
      <c r="I30" s="34"/>
      <c r="J30" s="120">
        <f>ROUND(J125,2)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41</v>
      </c>
      <c r="G32" s="34"/>
      <c r="H32" s="34"/>
      <c r="I32" s="121" t="s">
        <v>40</v>
      </c>
      <c r="J32" s="121" t="s">
        <v>42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43</v>
      </c>
      <c r="E33" s="112" t="s">
        <v>44</v>
      </c>
      <c r="F33" s="123">
        <f>ROUND((SUM(BE125:BE393)),2)</f>
        <v>0</v>
      </c>
      <c r="G33" s="34"/>
      <c r="H33" s="34"/>
      <c r="I33" s="124">
        <v>0.21</v>
      </c>
      <c r="J33" s="123">
        <f>ROUND(((SUM(BE125:BE393))*I33),2)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45</v>
      </c>
      <c r="F34" s="123">
        <f>ROUND((SUM(BF125:BF393)),2)</f>
        <v>0</v>
      </c>
      <c r="G34" s="34"/>
      <c r="H34" s="34"/>
      <c r="I34" s="124">
        <v>0.12</v>
      </c>
      <c r="J34" s="123">
        <f>ROUND(((SUM(BF125:BF393))*I34),2)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46</v>
      </c>
      <c r="F35" s="123">
        <f>ROUND((SUM(BG125:BG393)),2)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47</v>
      </c>
      <c r="F36" s="123">
        <f>ROUND((SUM(BH125:BH393)),2)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48</v>
      </c>
      <c r="F37" s="123">
        <f>ROUND((SUM(BI125:BI393)),2)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49</v>
      </c>
      <c r="E39" s="127"/>
      <c r="F39" s="127"/>
      <c r="G39" s="128" t="s">
        <v>50</v>
      </c>
      <c r="H39" s="129" t="s">
        <v>51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52</v>
      </c>
      <c r="E50" s="133"/>
      <c r="F50" s="133"/>
      <c r="G50" s="132" t="s">
        <v>53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54</v>
      </c>
      <c r="E61" s="135"/>
      <c r="F61" s="136" t="s">
        <v>55</v>
      </c>
      <c r="G61" s="134" t="s">
        <v>54</v>
      </c>
      <c r="H61" s="135"/>
      <c r="I61" s="135"/>
      <c r="J61" s="137" t="s">
        <v>55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56</v>
      </c>
      <c r="E65" s="138"/>
      <c r="F65" s="138"/>
      <c r="G65" s="132" t="s">
        <v>57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54</v>
      </c>
      <c r="E76" s="135"/>
      <c r="F76" s="136" t="s">
        <v>55</v>
      </c>
      <c r="G76" s="134" t="s">
        <v>54</v>
      </c>
      <c r="H76" s="135"/>
      <c r="I76" s="135"/>
      <c r="J76" s="137" t="s">
        <v>55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2" t="str">
        <f>E7</f>
        <v>Parkoviště v ulici Vrchlického, Sokolov</v>
      </c>
      <c r="F85" s="303"/>
      <c r="G85" s="303"/>
      <c r="H85" s="30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4" t="str">
        <f>E9</f>
        <v>SO_01 - OBJEKTY POZEMNÍCH KOMUNIKACÍ</v>
      </c>
      <c r="F87" s="304"/>
      <c r="G87" s="304"/>
      <c r="H87" s="30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Sokolov</v>
      </c>
      <c r="G89" s="36"/>
      <c r="H89" s="36"/>
      <c r="I89" s="29" t="s">
        <v>22</v>
      </c>
      <c r="J89" s="66" t="str">
        <f>IF(J12="","",J12)</f>
        <v>10. 4. 2024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Město Sokolov</v>
      </c>
      <c r="G91" s="36"/>
      <c r="H91" s="36"/>
      <c r="I91" s="29" t="s">
        <v>31</v>
      </c>
      <c r="J91" s="32" t="str">
        <f>E21</f>
        <v>MESSOR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29</v>
      </c>
      <c r="D92" s="36"/>
      <c r="E92" s="36"/>
      <c r="F92" s="27" t="str">
        <f>IF(E18="","",E18)</f>
        <v>Vyplň údaj</v>
      </c>
      <c r="G92" s="36"/>
      <c r="H92" s="36"/>
      <c r="I92" s="29" t="s">
        <v>36</v>
      </c>
      <c r="J92" s="32" t="str">
        <f>E24</f>
        <v>Ing. Ota Vettermann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106</v>
      </c>
      <c r="D94" s="144"/>
      <c r="E94" s="144"/>
      <c r="F94" s="144"/>
      <c r="G94" s="144"/>
      <c r="H94" s="144"/>
      <c r="I94" s="144"/>
      <c r="J94" s="145" t="s">
        <v>107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108</v>
      </c>
      <c r="D96" s="36"/>
      <c r="E96" s="36"/>
      <c r="F96" s="36"/>
      <c r="G96" s="36"/>
      <c r="H96" s="36"/>
      <c r="I96" s="36"/>
      <c r="J96" s="84">
        <f>J125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109</v>
      </c>
    </row>
    <row r="97" spans="2:12" s="9" customFormat="1" ht="24.95" customHeight="1">
      <c r="B97" s="147"/>
      <c r="C97" s="148"/>
      <c r="D97" s="149" t="s">
        <v>110</v>
      </c>
      <c r="E97" s="150"/>
      <c r="F97" s="150"/>
      <c r="G97" s="150"/>
      <c r="H97" s="150"/>
      <c r="I97" s="150"/>
      <c r="J97" s="151">
        <f>J126</f>
        <v>0</v>
      </c>
      <c r="K97" s="148"/>
      <c r="L97" s="152"/>
    </row>
    <row r="98" spans="2:12" s="10" customFormat="1" ht="19.9" customHeight="1">
      <c r="B98" s="153"/>
      <c r="C98" s="154"/>
      <c r="D98" s="155" t="s">
        <v>111</v>
      </c>
      <c r="E98" s="156"/>
      <c r="F98" s="156"/>
      <c r="G98" s="156"/>
      <c r="H98" s="156"/>
      <c r="I98" s="156"/>
      <c r="J98" s="157">
        <f>J127</f>
        <v>0</v>
      </c>
      <c r="K98" s="154"/>
      <c r="L98" s="158"/>
    </row>
    <row r="99" spans="2:12" s="10" customFormat="1" ht="19.9" customHeight="1">
      <c r="B99" s="153"/>
      <c r="C99" s="154"/>
      <c r="D99" s="155" t="s">
        <v>112</v>
      </c>
      <c r="E99" s="156"/>
      <c r="F99" s="156"/>
      <c r="G99" s="156"/>
      <c r="H99" s="156"/>
      <c r="I99" s="156"/>
      <c r="J99" s="157">
        <f>J251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113</v>
      </c>
      <c r="E100" s="156"/>
      <c r="F100" s="156"/>
      <c r="G100" s="156"/>
      <c r="H100" s="156"/>
      <c r="I100" s="156"/>
      <c r="J100" s="157">
        <f>J291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114</v>
      </c>
      <c r="E101" s="156"/>
      <c r="F101" s="156"/>
      <c r="G101" s="156"/>
      <c r="H101" s="156"/>
      <c r="I101" s="156"/>
      <c r="J101" s="157">
        <f>J293</f>
        <v>0</v>
      </c>
      <c r="K101" s="154"/>
      <c r="L101" s="158"/>
    </row>
    <row r="102" spans="2:12" s="10" customFormat="1" ht="19.9" customHeight="1">
      <c r="B102" s="153"/>
      <c r="C102" s="154"/>
      <c r="D102" s="155" t="s">
        <v>115</v>
      </c>
      <c r="E102" s="156"/>
      <c r="F102" s="156"/>
      <c r="G102" s="156"/>
      <c r="H102" s="156"/>
      <c r="I102" s="156"/>
      <c r="J102" s="157">
        <f>J378</f>
        <v>0</v>
      </c>
      <c r="K102" s="154"/>
      <c r="L102" s="158"/>
    </row>
    <row r="103" spans="2:12" s="10" customFormat="1" ht="19.9" customHeight="1">
      <c r="B103" s="153"/>
      <c r="C103" s="154"/>
      <c r="D103" s="155" t="s">
        <v>116</v>
      </c>
      <c r="E103" s="156"/>
      <c r="F103" s="156"/>
      <c r="G103" s="156"/>
      <c r="H103" s="156"/>
      <c r="I103" s="156"/>
      <c r="J103" s="157">
        <f>J388</f>
        <v>0</v>
      </c>
      <c r="K103" s="154"/>
      <c r="L103" s="158"/>
    </row>
    <row r="104" spans="2:12" s="9" customFormat="1" ht="24.95" customHeight="1">
      <c r="B104" s="147"/>
      <c r="C104" s="148"/>
      <c r="D104" s="149" t="s">
        <v>117</v>
      </c>
      <c r="E104" s="150"/>
      <c r="F104" s="150"/>
      <c r="G104" s="150"/>
      <c r="H104" s="150"/>
      <c r="I104" s="150"/>
      <c r="J104" s="151">
        <f>J390</f>
        <v>0</v>
      </c>
      <c r="K104" s="148"/>
      <c r="L104" s="152"/>
    </row>
    <row r="105" spans="2:12" s="10" customFormat="1" ht="19.9" customHeight="1">
      <c r="B105" s="153"/>
      <c r="C105" s="154"/>
      <c r="D105" s="155" t="s">
        <v>118</v>
      </c>
      <c r="E105" s="156"/>
      <c r="F105" s="156"/>
      <c r="G105" s="156"/>
      <c r="H105" s="156"/>
      <c r="I105" s="156"/>
      <c r="J105" s="157">
        <f>J391</f>
        <v>0</v>
      </c>
      <c r="K105" s="154"/>
      <c r="L105" s="158"/>
    </row>
    <row r="106" spans="1:31" s="2" customFormat="1" ht="21.7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>
      <c r="A107" s="34"/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11" spans="1:31" s="2" customFormat="1" ht="6.95" customHeight="1">
      <c r="A111" s="34"/>
      <c r="B111" s="56"/>
      <c r="C111" s="57"/>
      <c r="D111" s="57"/>
      <c r="E111" s="57"/>
      <c r="F111" s="57"/>
      <c r="G111" s="57"/>
      <c r="H111" s="57"/>
      <c r="I111" s="57"/>
      <c r="J111" s="57"/>
      <c r="K111" s="57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4.95" customHeight="1">
      <c r="A112" s="34"/>
      <c r="B112" s="35"/>
      <c r="C112" s="23" t="s">
        <v>119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16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302" t="str">
        <f>E7</f>
        <v>Parkoviště v ulici Vrchlického, Sokolov</v>
      </c>
      <c r="F115" s="303"/>
      <c r="G115" s="303"/>
      <c r="H115" s="303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103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6"/>
      <c r="D117" s="36"/>
      <c r="E117" s="254" t="str">
        <f>E9</f>
        <v>SO_01 - OBJEKTY POZEMNÍCH KOMUNIKACÍ</v>
      </c>
      <c r="F117" s="304"/>
      <c r="G117" s="304"/>
      <c r="H117" s="304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20</v>
      </c>
      <c r="D119" s="36"/>
      <c r="E119" s="36"/>
      <c r="F119" s="27" t="str">
        <f>F12</f>
        <v>Sokolov</v>
      </c>
      <c r="G119" s="36"/>
      <c r="H119" s="36"/>
      <c r="I119" s="29" t="s">
        <v>22</v>
      </c>
      <c r="J119" s="66" t="str">
        <f>IF(J12="","",J12)</f>
        <v>10. 4. 2024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2" customHeight="1">
      <c r="A121" s="34"/>
      <c r="B121" s="35"/>
      <c r="C121" s="29" t="s">
        <v>24</v>
      </c>
      <c r="D121" s="36"/>
      <c r="E121" s="36"/>
      <c r="F121" s="27" t="str">
        <f>E15</f>
        <v>Město Sokolov</v>
      </c>
      <c r="G121" s="36"/>
      <c r="H121" s="36"/>
      <c r="I121" s="29" t="s">
        <v>31</v>
      </c>
      <c r="J121" s="32" t="str">
        <f>E21</f>
        <v>MESSOR s.r.o.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2" customHeight="1">
      <c r="A122" s="34"/>
      <c r="B122" s="35"/>
      <c r="C122" s="29" t="s">
        <v>29</v>
      </c>
      <c r="D122" s="36"/>
      <c r="E122" s="36"/>
      <c r="F122" s="27" t="str">
        <f>IF(E18="","",E18)</f>
        <v>Vyplň údaj</v>
      </c>
      <c r="G122" s="36"/>
      <c r="H122" s="36"/>
      <c r="I122" s="29" t="s">
        <v>36</v>
      </c>
      <c r="J122" s="32" t="str">
        <f>E24</f>
        <v>Ing. Ota Vettermann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0.3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11" customFormat="1" ht="29.25" customHeight="1">
      <c r="A124" s="159"/>
      <c r="B124" s="160"/>
      <c r="C124" s="161" t="s">
        <v>120</v>
      </c>
      <c r="D124" s="162" t="s">
        <v>64</v>
      </c>
      <c r="E124" s="162" t="s">
        <v>60</v>
      </c>
      <c r="F124" s="162" t="s">
        <v>61</v>
      </c>
      <c r="G124" s="162" t="s">
        <v>121</v>
      </c>
      <c r="H124" s="162" t="s">
        <v>122</v>
      </c>
      <c r="I124" s="162" t="s">
        <v>123</v>
      </c>
      <c r="J124" s="162" t="s">
        <v>107</v>
      </c>
      <c r="K124" s="163" t="s">
        <v>124</v>
      </c>
      <c r="L124" s="164"/>
      <c r="M124" s="75" t="s">
        <v>1</v>
      </c>
      <c r="N124" s="76" t="s">
        <v>43</v>
      </c>
      <c r="O124" s="76" t="s">
        <v>125</v>
      </c>
      <c r="P124" s="76" t="s">
        <v>126</v>
      </c>
      <c r="Q124" s="76" t="s">
        <v>127</v>
      </c>
      <c r="R124" s="76" t="s">
        <v>128</v>
      </c>
      <c r="S124" s="76" t="s">
        <v>129</v>
      </c>
      <c r="T124" s="77" t="s">
        <v>130</v>
      </c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</row>
    <row r="125" spans="1:63" s="2" customFormat="1" ht="22.9" customHeight="1">
      <c r="A125" s="34"/>
      <c r="B125" s="35"/>
      <c r="C125" s="82" t="s">
        <v>131</v>
      </c>
      <c r="D125" s="36"/>
      <c r="E125" s="36"/>
      <c r="F125" s="36"/>
      <c r="G125" s="36"/>
      <c r="H125" s="36"/>
      <c r="I125" s="36"/>
      <c r="J125" s="165">
        <f>BK125</f>
        <v>0</v>
      </c>
      <c r="K125" s="36"/>
      <c r="L125" s="39"/>
      <c r="M125" s="78"/>
      <c r="N125" s="166"/>
      <c r="O125" s="79"/>
      <c r="P125" s="167">
        <f>P126+P390</f>
        <v>0</v>
      </c>
      <c r="Q125" s="79"/>
      <c r="R125" s="167">
        <f>R126+R390</f>
        <v>470.7056375</v>
      </c>
      <c r="S125" s="79"/>
      <c r="T125" s="168">
        <f>T126+T390</f>
        <v>629.4103799999999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78</v>
      </c>
      <c r="AU125" s="17" t="s">
        <v>109</v>
      </c>
      <c r="BK125" s="169">
        <f>BK126+BK390</f>
        <v>0</v>
      </c>
    </row>
    <row r="126" spans="2:63" s="12" customFormat="1" ht="25.9" customHeight="1">
      <c r="B126" s="170"/>
      <c r="C126" s="171"/>
      <c r="D126" s="172" t="s">
        <v>78</v>
      </c>
      <c r="E126" s="173" t="s">
        <v>132</v>
      </c>
      <c r="F126" s="173" t="s">
        <v>133</v>
      </c>
      <c r="G126" s="171"/>
      <c r="H126" s="171"/>
      <c r="I126" s="174"/>
      <c r="J126" s="175">
        <f>BK126</f>
        <v>0</v>
      </c>
      <c r="K126" s="171"/>
      <c r="L126" s="176"/>
      <c r="M126" s="177"/>
      <c r="N126" s="178"/>
      <c r="O126" s="178"/>
      <c r="P126" s="179">
        <f>P127+P251+P291+P293+P378+P388</f>
        <v>0</v>
      </c>
      <c r="Q126" s="178"/>
      <c r="R126" s="179">
        <f>R127+R251+R291+R293+R378+R388</f>
        <v>470.7056375</v>
      </c>
      <c r="S126" s="178"/>
      <c r="T126" s="180">
        <f>T127+T251+T291+T293+T378+T388</f>
        <v>629.4103799999999</v>
      </c>
      <c r="AR126" s="181" t="s">
        <v>87</v>
      </c>
      <c r="AT126" s="182" t="s">
        <v>78</v>
      </c>
      <c r="AU126" s="182" t="s">
        <v>79</v>
      </c>
      <c r="AY126" s="181" t="s">
        <v>134</v>
      </c>
      <c r="BK126" s="183">
        <f>BK127+BK251+BK291+BK293+BK378+BK388</f>
        <v>0</v>
      </c>
    </row>
    <row r="127" spans="2:63" s="12" customFormat="1" ht="22.9" customHeight="1">
      <c r="B127" s="170"/>
      <c r="C127" s="171"/>
      <c r="D127" s="172" t="s">
        <v>78</v>
      </c>
      <c r="E127" s="184" t="s">
        <v>87</v>
      </c>
      <c r="F127" s="184" t="s">
        <v>135</v>
      </c>
      <c r="G127" s="171"/>
      <c r="H127" s="171"/>
      <c r="I127" s="174"/>
      <c r="J127" s="185">
        <f>BK127</f>
        <v>0</v>
      </c>
      <c r="K127" s="171"/>
      <c r="L127" s="176"/>
      <c r="M127" s="177"/>
      <c r="N127" s="178"/>
      <c r="O127" s="178"/>
      <c r="P127" s="179">
        <f>SUM(P128:P250)</f>
        <v>0</v>
      </c>
      <c r="Q127" s="178"/>
      <c r="R127" s="179">
        <f>SUM(R128:R250)</f>
        <v>126.929569</v>
      </c>
      <c r="S127" s="178"/>
      <c r="T127" s="180">
        <f>SUM(T128:T250)</f>
        <v>628.5103799999999</v>
      </c>
      <c r="AR127" s="181" t="s">
        <v>87</v>
      </c>
      <c r="AT127" s="182" t="s">
        <v>78</v>
      </c>
      <c r="AU127" s="182" t="s">
        <v>87</v>
      </c>
      <c r="AY127" s="181" t="s">
        <v>134</v>
      </c>
      <c r="BK127" s="183">
        <f>SUM(BK128:BK250)</f>
        <v>0</v>
      </c>
    </row>
    <row r="128" spans="1:65" s="2" customFormat="1" ht="37.9" customHeight="1">
      <c r="A128" s="34"/>
      <c r="B128" s="35"/>
      <c r="C128" s="186" t="s">
        <v>87</v>
      </c>
      <c r="D128" s="186" t="s">
        <v>136</v>
      </c>
      <c r="E128" s="187" t="s">
        <v>137</v>
      </c>
      <c r="F128" s="188" t="s">
        <v>138</v>
      </c>
      <c r="G128" s="189" t="s">
        <v>139</v>
      </c>
      <c r="H128" s="190">
        <v>32</v>
      </c>
      <c r="I128" s="191"/>
      <c r="J128" s="192">
        <f>ROUND(I128*H128,2)</f>
        <v>0</v>
      </c>
      <c r="K128" s="188" t="s">
        <v>140</v>
      </c>
      <c r="L128" s="39"/>
      <c r="M128" s="193" t="s">
        <v>1</v>
      </c>
      <c r="N128" s="194" t="s">
        <v>44</v>
      </c>
      <c r="O128" s="71"/>
      <c r="P128" s="195">
        <f>O128*H128</f>
        <v>0</v>
      </c>
      <c r="Q128" s="195">
        <v>0</v>
      </c>
      <c r="R128" s="195">
        <f>Q128*H128</f>
        <v>0</v>
      </c>
      <c r="S128" s="195">
        <v>0</v>
      </c>
      <c r="T128" s="196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7" t="s">
        <v>141</v>
      </c>
      <c r="AT128" s="197" t="s">
        <v>136</v>
      </c>
      <c r="AU128" s="197" t="s">
        <v>89</v>
      </c>
      <c r="AY128" s="17" t="s">
        <v>134</v>
      </c>
      <c r="BE128" s="198">
        <f>IF(N128="základní",J128,0)</f>
        <v>0</v>
      </c>
      <c r="BF128" s="198">
        <f>IF(N128="snížená",J128,0)</f>
        <v>0</v>
      </c>
      <c r="BG128" s="198">
        <f>IF(N128="zákl. přenesená",J128,0)</f>
        <v>0</v>
      </c>
      <c r="BH128" s="198">
        <f>IF(N128="sníž. přenesená",J128,0)</f>
        <v>0</v>
      </c>
      <c r="BI128" s="198">
        <f>IF(N128="nulová",J128,0)</f>
        <v>0</v>
      </c>
      <c r="BJ128" s="17" t="s">
        <v>87</v>
      </c>
      <c r="BK128" s="198">
        <f>ROUND(I128*H128,2)</f>
        <v>0</v>
      </c>
      <c r="BL128" s="17" t="s">
        <v>141</v>
      </c>
      <c r="BM128" s="197" t="s">
        <v>142</v>
      </c>
    </row>
    <row r="129" spans="2:51" s="13" customFormat="1" ht="11.25">
      <c r="B129" s="199"/>
      <c r="C129" s="200"/>
      <c r="D129" s="201" t="s">
        <v>143</v>
      </c>
      <c r="E129" s="202" t="s">
        <v>1</v>
      </c>
      <c r="F129" s="203" t="s">
        <v>144</v>
      </c>
      <c r="G129" s="200"/>
      <c r="H129" s="202" t="s">
        <v>1</v>
      </c>
      <c r="I129" s="204"/>
      <c r="J129" s="200"/>
      <c r="K129" s="200"/>
      <c r="L129" s="205"/>
      <c r="M129" s="206"/>
      <c r="N129" s="207"/>
      <c r="O129" s="207"/>
      <c r="P129" s="207"/>
      <c r="Q129" s="207"/>
      <c r="R129" s="207"/>
      <c r="S129" s="207"/>
      <c r="T129" s="208"/>
      <c r="AT129" s="209" t="s">
        <v>143</v>
      </c>
      <c r="AU129" s="209" t="s">
        <v>89</v>
      </c>
      <c r="AV129" s="13" t="s">
        <v>87</v>
      </c>
      <c r="AW129" s="13" t="s">
        <v>35</v>
      </c>
      <c r="AX129" s="13" t="s">
        <v>79</v>
      </c>
      <c r="AY129" s="209" t="s">
        <v>134</v>
      </c>
    </row>
    <row r="130" spans="2:51" s="14" customFormat="1" ht="11.25">
      <c r="B130" s="210"/>
      <c r="C130" s="211"/>
      <c r="D130" s="201" t="s">
        <v>143</v>
      </c>
      <c r="E130" s="212" t="s">
        <v>1</v>
      </c>
      <c r="F130" s="213" t="s">
        <v>145</v>
      </c>
      <c r="G130" s="211"/>
      <c r="H130" s="214">
        <v>32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143</v>
      </c>
      <c r="AU130" s="220" t="s">
        <v>89</v>
      </c>
      <c r="AV130" s="14" t="s">
        <v>89</v>
      </c>
      <c r="AW130" s="14" t="s">
        <v>35</v>
      </c>
      <c r="AX130" s="14" t="s">
        <v>87</v>
      </c>
      <c r="AY130" s="220" t="s">
        <v>134</v>
      </c>
    </row>
    <row r="131" spans="1:65" s="2" customFormat="1" ht="24.2" customHeight="1">
      <c r="A131" s="34"/>
      <c r="B131" s="35"/>
      <c r="C131" s="186" t="s">
        <v>89</v>
      </c>
      <c r="D131" s="186" t="s">
        <v>136</v>
      </c>
      <c r="E131" s="187" t="s">
        <v>146</v>
      </c>
      <c r="F131" s="188" t="s">
        <v>147</v>
      </c>
      <c r="G131" s="189" t="s">
        <v>148</v>
      </c>
      <c r="H131" s="190">
        <v>4</v>
      </c>
      <c r="I131" s="191"/>
      <c r="J131" s="192">
        <f>ROUND(I131*H131,2)</f>
        <v>0</v>
      </c>
      <c r="K131" s="188" t="s">
        <v>140</v>
      </c>
      <c r="L131" s="39"/>
      <c r="M131" s="193" t="s">
        <v>1</v>
      </c>
      <c r="N131" s="194" t="s">
        <v>44</v>
      </c>
      <c r="O131" s="71"/>
      <c r="P131" s="195">
        <f>O131*H131</f>
        <v>0</v>
      </c>
      <c r="Q131" s="195">
        <v>0</v>
      </c>
      <c r="R131" s="195">
        <f>Q131*H131</f>
        <v>0</v>
      </c>
      <c r="S131" s="195">
        <v>0</v>
      </c>
      <c r="T131" s="196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7" t="s">
        <v>141</v>
      </c>
      <c r="AT131" s="197" t="s">
        <v>136</v>
      </c>
      <c r="AU131" s="197" t="s">
        <v>89</v>
      </c>
      <c r="AY131" s="17" t="s">
        <v>134</v>
      </c>
      <c r="BE131" s="198">
        <f>IF(N131="základní",J131,0)</f>
        <v>0</v>
      </c>
      <c r="BF131" s="198">
        <f>IF(N131="snížená",J131,0)</f>
        <v>0</v>
      </c>
      <c r="BG131" s="198">
        <f>IF(N131="zákl. přenesená",J131,0)</f>
        <v>0</v>
      </c>
      <c r="BH131" s="198">
        <f>IF(N131="sníž. přenesená",J131,0)</f>
        <v>0</v>
      </c>
      <c r="BI131" s="198">
        <f>IF(N131="nulová",J131,0)</f>
        <v>0</v>
      </c>
      <c r="BJ131" s="17" t="s">
        <v>87</v>
      </c>
      <c r="BK131" s="198">
        <f>ROUND(I131*H131,2)</f>
        <v>0</v>
      </c>
      <c r="BL131" s="17" t="s">
        <v>141</v>
      </c>
      <c r="BM131" s="197" t="s">
        <v>149</v>
      </c>
    </row>
    <row r="132" spans="2:51" s="13" customFormat="1" ht="11.25">
      <c r="B132" s="199"/>
      <c r="C132" s="200"/>
      <c r="D132" s="201" t="s">
        <v>143</v>
      </c>
      <c r="E132" s="202" t="s">
        <v>1</v>
      </c>
      <c r="F132" s="203" t="s">
        <v>144</v>
      </c>
      <c r="G132" s="200"/>
      <c r="H132" s="202" t="s">
        <v>1</v>
      </c>
      <c r="I132" s="204"/>
      <c r="J132" s="200"/>
      <c r="K132" s="200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143</v>
      </c>
      <c r="AU132" s="209" t="s">
        <v>89</v>
      </c>
      <c r="AV132" s="13" t="s">
        <v>87</v>
      </c>
      <c r="AW132" s="13" t="s">
        <v>35</v>
      </c>
      <c r="AX132" s="13" t="s">
        <v>79</v>
      </c>
      <c r="AY132" s="209" t="s">
        <v>134</v>
      </c>
    </row>
    <row r="133" spans="2:51" s="14" customFormat="1" ht="22.5">
      <c r="B133" s="210"/>
      <c r="C133" s="211"/>
      <c r="D133" s="201" t="s">
        <v>143</v>
      </c>
      <c r="E133" s="212" t="s">
        <v>1</v>
      </c>
      <c r="F133" s="213" t="s">
        <v>150</v>
      </c>
      <c r="G133" s="211"/>
      <c r="H133" s="214">
        <v>4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143</v>
      </c>
      <c r="AU133" s="220" t="s">
        <v>89</v>
      </c>
      <c r="AV133" s="14" t="s">
        <v>89</v>
      </c>
      <c r="AW133" s="14" t="s">
        <v>35</v>
      </c>
      <c r="AX133" s="14" t="s">
        <v>87</v>
      </c>
      <c r="AY133" s="220" t="s">
        <v>134</v>
      </c>
    </row>
    <row r="134" spans="1:65" s="2" customFormat="1" ht="21.75" customHeight="1">
      <c r="A134" s="34"/>
      <c r="B134" s="35"/>
      <c r="C134" s="186" t="s">
        <v>151</v>
      </c>
      <c r="D134" s="186" t="s">
        <v>136</v>
      </c>
      <c r="E134" s="187" t="s">
        <v>152</v>
      </c>
      <c r="F134" s="188" t="s">
        <v>153</v>
      </c>
      <c r="G134" s="189" t="s">
        <v>139</v>
      </c>
      <c r="H134" s="190">
        <v>32</v>
      </c>
      <c r="I134" s="191"/>
      <c r="J134" s="192">
        <f>ROUND(I134*H134,2)</f>
        <v>0</v>
      </c>
      <c r="K134" s="188" t="s">
        <v>140</v>
      </c>
      <c r="L134" s="39"/>
      <c r="M134" s="193" t="s">
        <v>1</v>
      </c>
      <c r="N134" s="194" t="s">
        <v>44</v>
      </c>
      <c r="O134" s="71"/>
      <c r="P134" s="195">
        <f>O134*H134</f>
        <v>0</v>
      </c>
      <c r="Q134" s="195">
        <v>0</v>
      </c>
      <c r="R134" s="195">
        <f>Q134*H134</f>
        <v>0</v>
      </c>
      <c r="S134" s="195">
        <v>0</v>
      </c>
      <c r="T134" s="19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7" t="s">
        <v>141</v>
      </c>
      <c r="AT134" s="197" t="s">
        <v>136</v>
      </c>
      <c r="AU134" s="197" t="s">
        <v>89</v>
      </c>
      <c r="AY134" s="17" t="s">
        <v>134</v>
      </c>
      <c r="BE134" s="198">
        <f>IF(N134="základní",J134,0)</f>
        <v>0</v>
      </c>
      <c r="BF134" s="198">
        <f>IF(N134="snížená",J134,0)</f>
        <v>0</v>
      </c>
      <c r="BG134" s="198">
        <f>IF(N134="zákl. přenesená",J134,0)</f>
        <v>0</v>
      </c>
      <c r="BH134" s="198">
        <f>IF(N134="sníž. přenesená",J134,0)</f>
        <v>0</v>
      </c>
      <c r="BI134" s="198">
        <f>IF(N134="nulová",J134,0)</f>
        <v>0</v>
      </c>
      <c r="BJ134" s="17" t="s">
        <v>87</v>
      </c>
      <c r="BK134" s="198">
        <f>ROUND(I134*H134,2)</f>
        <v>0</v>
      </c>
      <c r="BL134" s="17" t="s">
        <v>141</v>
      </c>
      <c r="BM134" s="197" t="s">
        <v>154</v>
      </c>
    </row>
    <row r="135" spans="2:51" s="13" customFormat="1" ht="11.25">
      <c r="B135" s="199"/>
      <c r="C135" s="200"/>
      <c r="D135" s="201" t="s">
        <v>143</v>
      </c>
      <c r="E135" s="202" t="s">
        <v>1</v>
      </c>
      <c r="F135" s="203" t="s">
        <v>144</v>
      </c>
      <c r="G135" s="200"/>
      <c r="H135" s="202" t="s">
        <v>1</v>
      </c>
      <c r="I135" s="204"/>
      <c r="J135" s="200"/>
      <c r="K135" s="200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143</v>
      </c>
      <c r="AU135" s="209" t="s">
        <v>89</v>
      </c>
      <c r="AV135" s="13" t="s">
        <v>87</v>
      </c>
      <c r="AW135" s="13" t="s">
        <v>35</v>
      </c>
      <c r="AX135" s="13" t="s">
        <v>79</v>
      </c>
      <c r="AY135" s="209" t="s">
        <v>134</v>
      </c>
    </row>
    <row r="136" spans="2:51" s="14" customFormat="1" ht="11.25">
      <c r="B136" s="210"/>
      <c r="C136" s="211"/>
      <c r="D136" s="201" t="s">
        <v>143</v>
      </c>
      <c r="E136" s="212" t="s">
        <v>1</v>
      </c>
      <c r="F136" s="213" t="s">
        <v>145</v>
      </c>
      <c r="G136" s="211"/>
      <c r="H136" s="214">
        <v>32</v>
      </c>
      <c r="I136" s="215"/>
      <c r="J136" s="211"/>
      <c r="K136" s="211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143</v>
      </c>
      <c r="AU136" s="220" t="s">
        <v>89</v>
      </c>
      <c r="AV136" s="14" t="s">
        <v>89</v>
      </c>
      <c r="AW136" s="14" t="s">
        <v>35</v>
      </c>
      <c r="AX136" s="14" t="s">
        <v>87</v>
      </c>
      <c r="AY136" s="220" t="s">
        <v>134</v>
      </c>
    </row>
    <row r="137" spans="1:65" s="2" customFormat="1" ht="21.75" customHeight="1">
      <c r="A137" s="34"/>
      <c r="B137" s="35"/>
      <c r="C137" s="186" t="s">
        <v>141</v>
      </c>
      <c r="D137" s="186" t="s">
        <v>136</v>
      </c>
      <c r="E137" s="187" t="s">
        <v>155</v>
      </c>
      <c r="F137" s="188" t="s">
        <v>156</v>
      </c>
      <c r="G137" s="189" t="s">
        <v>148</v>
      </c>
      <c r="H137" s="190">
        <v>4</v>
      </c>
      <c r="I137" s="191"/>
      <c r="J137" s="192">
        <f>ROUND(I137*H137,2)</f>
        <v>0</v>
      </c>
      <c r="K137" s="188" t="s">
        <v>140</v>
      </c>
      <c r="L137" s="39"/>
      <c r="M137" s="193" t="s">
        <v>1</v>
      </c>
      <c r="N137" s="194" t="s">
        <v>44</v>
      </c>
      <c r="O137" s="71"/>
      <c r="P137" s="195">
        <f>O137*H137</f>
        <v>0</v>
      </c>
      <c r="Q137" s="195">
        <v>0</v>
      </c>
      <c r="R137" s="195">
        <f>Q137*H137</f>
        <v>0</v>
      </c>
      <c r="S137" s="195">
        <v>0</v>
      </c>
      <c r="T137" s="19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141</v>
      </c>
      <c r="AT137" s="197" t="s">
        <v>136</v>
      </c>
      <c r="AU137" s="197" t="s">
        <v>89</v>
      </c>
      <c r="AY137" s="17" t="s">
        <v>134</v>
      </c>
      <c r="BE137" s="198">
        <f>IF(N137="základní",J137,0)</f>
        <v>0</v>
      </c>
      <c r="BF137" s="198">
        <f>IF(N137="snížená",J137,0)</f>
        <v>0</v>
      </c>
      <c r="BG137" s="198">
        <f>IF(N137="zákl. přenesená",J137,0)</f>
        <v>0</v>
      </c>
      <c r="BH137" s="198">
        <f>IF(N137="sníž. přenesená",J137,0)</f>
        <v>0</v>
      </c>
      <c r="BI137" s="198">
        <f>IF(N137="nulová",J137,0)</f>
        <v>0</v>
      </c>
      <c r="BJ137" s="17" t="s">
        <v>87</v>
      </c>
      <c r="BK137" s="198">
        <f>ROUND(I137*H137,2)</f>
        <v>0</v>
      </c>
      <c r="BL137" s="17" t="s">
        <v>141</v>
      </c>
      <c r="BM137" s="197" t="s">
        <v>157</v>
      </c>
    </row>
    <row r="138" spans="2:51" s="13" customFormat="1" ht="11.25">
      <c r="B138" s="199"/>
      <c r="C138" s="200"/>
      <c r="D138" s="201" t="s">
        <v>143</v>
      </c>
      <c r="E138" s="202" t="s">
        <v>1</v>
      </c>
      <c r="F138" s="203" t="s">
        <v>144</v>
      </c>
      <c r="G138" s="200"/>
      <c r="H138" s="202" t="s">
        <v>1</v>
      </c>
      <c r="I138" s="204"/>
      <c r="J138" s="200"/>
      <c r="K138" s="200"/>
      <c r="L138" s="205"/>
      <c r="M138" s="206"/>
      <c r="N138" s="207"/>
      <c r="O138" s="207"/>
      <c r="P138" s="207"/>
      <c r="Q138" s="207"/>
      <c r="R138" s="207"/>
      <c r="S138" s="207"/>
      <c r="T138" s="208"/>
      <c r="AT138" s="209" t="s">
        <v>143</v>
      </c>
      <c r="AU138" s="209" t="s">
        <v>89</v>
      </c>
      <c r="AV138" s="13" t="s">
        <v>87</v>
      </c>
      <c r="AW138" s="13" t="s">
        <v>35</v>
      </c>
      <c r="AX138" s="13" t="s">
        <v>79</v>
      </c>
      <c r="AY138" s="209" t="s">
        <v>134</v>
      </c>
    </row>
    <row r="139" spans="2:51" s="14" customFormat="1" ht="22.5">
      <c r="B139" s="210"/>
      <c r="C139" s="211"/>
      <c r="D139" s="201" t="s">
        <v>143</v>
      </c>
      <c r="E139" s="212" t="s">
        <v>1</v>
      </c>
      <c r="F139" s="213" t="s">
        <v>150</v>
      </c>
      <c r="G139" s="211"/>
      <c r="H139" s="214">
        <v>4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143</v>
      </c>
      <c r="AU139" s="220" t="s">
        <v>89</v>
      </c>
      <c r="AV139" s="14" t="s">
        <v>89</v>
      </c>
      <c r="AW139" s="14" t="s">
        <v>35</v>
      </c>
      <c r="AX139" s="14" t="s">
        <v>87</v>
      </c>
      <c r="AY139" s="220" t="s">
        <v>134</v>
      </c>
    </row>
    <row r="140" spans="1:65" s="2" customFormat="1" ht="24.2" customHeight="1">
      <c r="A140" s="34"/>
      <c r="B140" s="35"/>
      <c r="C140" s="186" t="s">
        <v>158</v>
      </c>
      <c r="D140" s="186" t="s">
        <v>136</v>
      </c>
      <c r="E140" s="187" t="s">
        <v>159</v>
      </c>
      <c r="F140" s="188" t="s">
        <v>160</v>
      </c>
      <c r="G140" s="189" t="s">
        <v>139</v>
      </c>
      <c r="H140" s="190">
        <v>177.66</v>
      </c>
      <c r="I140" s="191"/>
      <c r="J140" s="192">
        <f>ROUND(I140*H140,2)</f>
        <v>0</v>
      </c>
      <c r="K140" s="188" t="s">
        <v>140</v>
      </c>
      <c r="L140" s="39"/>
      <c r="M140" s="193" t="s">
        <v>1</v>
      </c>
      <c r="N140" s="194" t="s">
        <v>44</v>
      </c>
      <c r="O140" s="71"/>
      <c r="P140" s="195">
        <f>O140*H140</f>
        <v>0</v>
      </c>
      <c r="Q140" s="195">
        <v>0</v>
      </c>
      <c r="R140" s="195">
        <f>Q140*H140</f>
        <v>0</v>
      </c>
      <c r="S140" s="195">
        <v>0.255</v>
      </c>
      <c r="T140" s="196">
        <f>S140*H140</f>
        <v>45.3033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7" t="s">
        <v>141</v>
      </c>
      <c r="AT140" s="197" t="s">
        <v>136</v>
      </c>
      <c r="AU140" s="197" t="s">
        <v>89</v>
      </c>
      <c r="AY140" s="17" t="s">
        <v>134</v>
      </c>
      <c r="BE140" s="198">
        <f>IF(N140="základní",J140,0)</f>
        <v>0</v>
      </c>
      <c r="BF140" s="198">
        <f>IF(N140="snížená",J140,0)</f>
        <v>0</v>
      </c>
      <c r="BG140" s="198">
        <f>IF(N140="zákl. přenesená",J140,0)</f>
        <v>0</v>
      </c>
      <c r="BH140" s="198">
        <f>IF(N140="sníž. přenesená",J140,0)</f>
        <v>0</v>
      </c>
      <c r="BI140" s="198">
        <f>IF(N140="nulová",J140,0)</f>
        <v>0</v>
      </c>
      <c r="BJ140" s="17" t="s">
        <v>87</v>
      </c>
      <c r="BK140" s="198">
        <f>ROUND(I140*H140,2)</f>
        <v>0</v>
      </c>
      <c r="BL140" s="17" t="s">
        <v>141</v>
      </c>
      <c r="BM140" s="197" t="s">
        <v>161</v>
      </c>
    </row>
    <row r="141" spans="2:51" s="13" customFormat="1" ht="11.25">
      <c r="B141" s="199"/>
      <c r="C141" s="200"/>
      <c r="D141" s="201" t="s">
        <v>143</v>
      </c>
      <c r="E141" s="202" t="s">
        <v>1</v>
      </c>
      <c r="F141" s="203" t="s">
        <v>144</v>
      </c>
      <c r="G141" s="200"/>
      <c r="H141" s="202" t="s">
        <v>1</v>
      </c>
      <c r="I141" s="204"/>
      <c r="J141" s="200"/>
      <c r="K141" s="200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143</v>
      </c>
      <c r="AU141" s="209" t="s">
        <v>89</v>
      </c>
      <c r="AV141" s="13" t="s">
        <v>87</v>
      </c>
      <c r="AW141" s="13" t="s">
        <v>35</v>
      </c>
      <c r="AX141" s="13" t="s">
        <v>79</v>
      </c>
      <c r="AY141" s="209" t="s">
        <v>134</v>
      </c>
    </row>
    <row r="142" spans="2:51" s="14" customFormat="1" ht="11.25">
      <c r="B142" s="210"/>
      <c r="C142" s="211"/>
      <c r="D142" s="201" t="s">
        <v>143</v>
      </c>
      <c r="E142" s="212" t="s">
        <v>1</v>
      </c>
      <c r="F142" s="213" t="s">
        <v>162</v>
      </c>
      <c r="G142" s="211"/>
      <c r="H142" s="214">
        <v>177.66</v>
      </c>
      <c r="I142" s="215"/>
      <c r="J142" s="211"/>
      <c r="K142" s="211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143</v>
      </c>
      <c r="AU142" s="220" t="s">
        <v>89</v>
      </c>
      <c r="AV142" s="14" t="s">
        <v>89</v>
      </c>
      <c r="AW142" s="14" t="s">
        <v>35</v>
      </c>
      <c r="AX142" s="14" t="s">
        <v>87</v>
      </c>
      <c r="AY142" s="220" t="s">
        <v>134</v>
      </c>
    </row>
    <row r="143" spans="1:65" s="2" customFormat="1" ht="24.2" customHeight="1">
      <c r="A143" s="34"/>
      <c r="B143" s="35"/>
      <c r="C143" s="186" t="s">
        <v>163</v>
      </c>
      <c r="D143" s="186" t="s">
        <v>136</v>
      </c>
      <c r="E143" s="187" t="s">
        <v>164</v>
      </c>
      <c r="F143" s="188" t="s">
        <v>165</v>
      </c>
      <c r="G143" s="189" t="s">
        <v>139</v>
      </c>
      <c r="H143" s="190">
        <v>77.02</v>
      </c>
      <c r="I143" s="191"/>
      <c r="J143" s="192">
        <f>ROUND(I143*H143,2)</f>
        <v>0</v>
      </c>
      <c r="K143" s="188" t="s">
        <v>140</v>
      </c>
      <c r="L143" s="39"/>
      <c r="M143" s="193" t="s">
        <v>1</v>
      </c>
      <c r="N143" s="194" t="s">
        <v>44</v>
      </c>
      <c r="O143" s="71"/>
      <c r="P143" s="195">
        <f>O143*H143</f>
        <v>0</v>
      </c>
      <c r="Q143" s="195">
        <v>0</v>
      </c>
      <c r="R143" s="195">
        <f>Q143*H143</f>
        <v>0</v>
      </c>
      <c r="S143" s="195">
        <v>0.295</v>
      </c>
      <c r="T143" s="196">
        <f>S143*H143</f>
        <v>22.720899999999997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7" t="s">
        <v>141</v>
      </c>
      <c r="AT143" s="197" t="s">
        <v>136</v>
      </c>
      <c r="AU143" s="197" t="s">
        <v>89</v>
      </c>
      <c r="AY143" s="17" t="s">
        <v>134</v>
      </c>
      <c r="BE143" s="198">
        <f>IF(N143="základní",J143,0)</f>
        <v>0</v>
      </c>
      <c r="BF143" s="198">
        <f>IF(N143="snížená",J143,0)</f>
        <v>0</v>
      </c>
      <c r="BG143" s="198">
        <f>IF(N143="zákl. přenesená",J143,0)</f>
        <v>0</v>
      </c>
      <c r="BH143" s="198">
        <f>IF(N143="sníž. přenesená",J143,0)</f>
        <v>0</v>
      </c>
      <c r="BI143" s="198">
        <f>IF(N143="nulová",J143,0)</f>
        <v>0</v>
      </c>
      <c r="BJ143" s="17" t="s">
        <v>87</v>
      </c>
      <c r="BK143" s="198">
        <f>ROUND(I143*H143,2)</f>
        <v>0</v>
      </c>
      <c r="BL143" s="17" t="s">
        <v>141</v>
      </c>
      <c r="BM143" s="197" t="s">
        <v>166</v>
      </c>
    </row>
    <row r="144" spans="2:51" s="13" customFormat="1" ht="11.25">
      <c r="B144" s="199"/>
      <c r="C144" s="200"/>
      <c r="D144" s="201" t="s">
        <v>143</v>
      </c>
      <c r="E144" s="202" t="s">
        <v>1</v>
      </c>
      <c r="F144" s="203" t="s">
        <v>144</v>
      </c>
      <c r="G144" s="200"/>
      <c r="H144" s="202" t="s">
        <v>1</v>
      </c>
      <c r="I144" s="204"/>
      <c r="J144" s="200"/>
      <c r="K144" s="200"/>
      <c r="L144" s="205"/>
      <c r="M144" s="206"/>
      <c r="N144" s="207"/>
      <c r="O144" s="207"/>
      <c r="P144" s="207"/>
      <c r="Q144" s="207"/>
      <c r="R144" s="207"/>
      <c r="S144" s="207"/>
      <c r="T144" s="208"/>
      <c r="AT144" s="209" t="s">
        <v>143</v>
      </c>
      <c r="AU144" s="209" t="s">
        <v>89</v>
      </c>
      <c r="AV144" s="13" t="s">
        <v>87</v>
      </c>
      <c r="AW144" s="13" t="s">
        <v>35</v>
      </c>
      <c r="AX144" s="13" t="s">
        <v>79</v>
      </c>
      <c r="AY144" s="209" t="s">
        <v>134</v>
      </c>
    </row>
    <row r="145" spans="2:51" s="14" customFormat="1" ht="11.25">
      <c r="B145" s="210"/>
      <c r="C145" s="211"/>
      <c r="D145" s="201" t="s">
        <v>143</v>
      </c>
      <c r="E145" s="212" t="s">
        <v>1</v>
      </c>
      <c r="F145" s="213" t="s">
        <v>167</v>
      </c>
      <c r="G145" s="211"/>
      <c r="H145" s="214">
        <v>77.02</v>
      </c>
      <c r="I145" s="215"/>
      <c r="J145" s="211"/>
      <c r="K145" s="211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143</v>
      </c>
      <c r="AU145" s="220" t="s">
        <v>89</v>
      </c>
      <c r="AV145" s="14" t="s">
        <v>89</v>
      </c>
      <c r="AW145" s="14" t="s">
        <v>35</v>
      </c>
      <c r="AX145" s="14" t="s">
        <v>87</v>
      </c>
      <c r="AY145" s="220" t="s">
        <v>134</v>
      </c>
    </row>
    <row r="146" spans="1:65" s="2" customFormat="1" ht="24.2" customHeight="1">
      <c r="A146" s="34"/>
      <c r="B146" s="35"/>
      <c r="C146" s="186" t="s">
        <v>168</v>
      </c>
      <c r="D146" s="186" t="s">
        <v>136</v>
      </c>
      <c r="E146" s="187" t="s">
        <v>169</v>
      </c>
      <c r="F146" s="188" t="s">
        <v>170</v>
      </c>
      <c r="G146" s="189" t="s">
        <v>139</v>
      </c>
      <c r="H146" s="190">
        <v>177.66</v>
      </c>
      <c r="I146" s="191"/>
      <c r="J146" s="192">
        <f>ROUND(I146*H146,2)</f>
        <v>0</v>
      </c>
      <c r="K146" s="188" t="s">
        <v>140</v>
      </c>
      <c r="L146" s="39"/>
      <c r="M146" s="193" t="s">
        <v>1</v>
      </c>
      <c r="N146" s="194" t="s">
        <v>44</v>
      </c>
      <c r="O146" s="71"/>
      <c r="P146" s="195">
        <f>O146*H146</f>
        <v>0</v>
      </c>
      <c r="Q146" s="195">
        <v>0</v>
      </c>
      <c r="R146" s="195">
        <f>Q146*H146</f>
        <v>0</v>
      </c>
      <c r="S146" s="195">
        <v>0.29</v>
      </c>
      <c r="T146" s="196">
        <f>S146*H146</f>
        <v>51.52139999999999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7" t="s">
        <v>141</v>
      </c>
      <c r="AT146" s="197" t="s">
        <v>136</v>
      </c>
      <c r="AU146" s="197" t="s">
        <v>89</v>
      </c>
      <c r="AY146" s="17" t="s">
        <v>134</v>
      </c>
      <c r="BE146" s="198">
        <f>IF(N146="základní",J146,0)</f>
        <v>0</v>
      </c>
      <c r="BF146" s="198">
        <f>IF(N146="snížená",J146,0)</f>
        <v>0</v>
      </c>
      <c r="BG146" s="198">
        <f>IF(N146="zákl. přenesená",J146,0)</f>
        <v>0</v>
      </c>
      <c r="BH146" s="198">
        <f>IF(N146="sníž. přenesená",J146,0)</f>
        <v>0</v>
      </c>
      <c r="BI146" s="198">
        <f>IF(N146="nulová",J146,0)</f>
        <v>0</v>
      </c>
      <c r="BJ146" s="17" t="s">
        <v>87</v>
      </c>
      <c r="BK146" s="198">
        <f>ROUND(I146*H146,2)</f>
        <v>0</v>
      </c>
      <c r="BL146" s="17" t="s">
        <v>141</v>
      </c>
      <c r="BM146" s="197" t="s">
        <v>171</v>
      </c>
    </row>
    <row r="147" spans="2:51" s="13" customFormat="1" ht="11.25">
      <c r="B147" s="199"/>
      <c r="C147" s="200"/>
      <c r="D147" s="201" t="s">
        <v>143</v>
      </c>
      <c r="E147" s="202" t="s">
        <v>1</v>
      </c>
      <c r="F147" s="203" t="s">
        <v>144</v>
      </c>
      <c r="G147" s="200"/>
      <c r="H147" s="202" t="s">
        <v>1</v>
      </c>
      <c r="I147" s="204"/>
      <c r="J147" s="200"/>
      <c r="K147" s="200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143</v>
      </c>
      <c r="AU147" s="209" t="s">
        <v>89</v>
      </c>
      <c r="AV147" s="13" t="s">
        <v>87</v>
      </c>
      <c r="AW147" s="13" t="s">
        <v>35</v>
      </c>
      <c r="AX147" s="13" t="s">
        <v>79</v>
      </c>
      <c r="AY147" s="209" t="s">
        <v>134</v>
      </c>
    </row>
    <row r="148" spans="2:51" s="14" customFormat="1" ht="11.25">
      <c r="B148" s="210"/>
      <c r="C148" s="211"/>
      <c r="D148" s="201" t="s">
        <v>143</v>
      </c>
      <c r="E148" s="212" t="s">
        <v>1</v>
      </c>
      <c r="F148" s="213" t="s">
        <v>172</v>
      </c>
      <c r="G148" s="211"/>
      <c r="H148" s="214">
        <v>177.66</v>
      </c>
      <c r="I148" s="215"/>
      <c r="J148" s="211"/>
      <c r="K148" s="211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143</v>
      </c>
      <c r="AU148" s="220" t="s">
        <v>89</v>
      </c>
      <c r="AV148" s="14" t="s">
        <v>89</v>
      </c>
      <c r="AW148" s="14" t="s">
        <v>35</v>
      </c>
      <c r="AX148" s="14" t="s">
        <v>87</v>
      </c>
      <c r="AY148" s="220" t="s">
        <v>134</v>
      </c>
    </row>
    <row r="149" spans="1:65" s="2" customFormat="1" ht="24.2" customHeight="1">
      <c r="A149" s="34"/>
      <c r="B149" s="35"/>
      <c r="C149" s="186" t="s">
        <v>173</v>
      </c>
      <c r="D149" s="186" t="s">
        <v>136</v>
      </c>
      <c r="E149" s="187" t="s">
        <v>174</v>
      </c>
      <c r="F149" s="188" t="s">
        <v>175</v>
      </c>
      <c r="G149" s="189" t="s">
        <v>139</v>
      </c>
      <c r="H149" s="190">
        <v>497.63</v>
      </c>
      <c r="I149" s="191"/>
      <c r="J149" s="192">
        <f>ROUND(I149*H149,2)</f>
        <v>0</v>
      </c>
      <c r="K149" s="188" t="s">
        <v>140</v>
      </c>
      <c r="L149" s="39"/>
      <c r="M149" s="193" t="s">
        <v>1</v>
      </c>
      <c r="N149" s="194" t="s">
        <v>44</v>
      </c>
      <c r="O149" s="71"/>
      <c r="P149" s="195">
        <f>O149*H149</f>
        <v>0</v>
      </c>
      <c r="Q149" s="195">
        <v>0</v>
      </c>
      <c r="R149" s="195">
        <f>Q149*H149</f>
        <v>0</v>
      </c>
      <c r="S149" s="195">
        <v>0.316</v>
      </c>
      <c r="T149" s="196">
        <f>S149*H149</f>
        <v>157.25108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7" t="s">
        <v>141</v>
      </c>
      <c r="AT149" s="197" t="s">
        <v>136</v>
      </c>
      <c r="AU149" s="197" t="s">
        <v>89</v>
      </c>
      <c r="AY149" s="17" t="s">
        <v>134</v>
      </c>
      <c r="BE149" s="198">
        <f>IF(N149="základní",J149,0)</f>
        <v>0</v>
      </c>
      <c r="BF149" s="198">
        <f>IF(N149="snížená",J149,0)</f>
        <v>0</v>
      </c>
      <c r="BG149" s="198">
        <f>IF(N149="zákl. přenesená",J149,0)</f>
        <v>0</v>
      </c>
      <c r="BH149" s="198">
        <f>IF(N149="sníž. přenesená",J149,0)</f>
        <v>0</v>
      </c>
      <c r="BI149" s="198">
        <f>IF(N149="nulová",J149,0)</f>
        <v>0</v>
      </c>
      <c r="BJ149" s="17" t="s">
        <v>87</v>
      </c>
      <c r="BK149" s="198">
        <f>ROUND(I149*H149,2)</f>
        <v>0</v>
      </c>
      <c r="BL149" s="17" t="s">
        <v>141</v>
      </c>
      <c r="BM149" s="197" t="s">
        <v>176</v>
      </c>
    </row>
    <row r="150" spans="2:51" s="13" customFormat="1" ht="11.25">
      <c r="B150" s="199"/>
      <c r="C150" s="200"/>
      <c r="D150" s="201" t="s">
        <v>143</v>
      </c>
      <c r="E150" s="202" t="s">
        <v>1</v>
      </c>
      <c r="F150" s="203" t="s">
        <v>144</v>
      </c>
      <c r="G150" s="200"/>
      <c r="H150" s="202" t="s">
        <v>1</v>
      </c>
      <c r="I150" s="204"/>
      <c r="J150" s="200"/>
      <c r="K150" s="200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143</v>
      </c>
      <c r="AU150" s="209" t="s">
        <v>89</v>
      </c>
      <c r="AV150" s="13" t="s">
        <v>87</v>
      </c>
      <c r="AW150" s="13" t="s">
        <v>35</v>
      </c>
      <c r="AX150" s="13" t="s">
        <v>79</v>
      </c>
      <c r="AY150" s="209" t="s">
        <v>134</v>
      </c>
    </row>
    <row r="151" spans="2:51" s="14" customFormat="1" ht="22.5">
      <c r="B151" s="210"/>
      <c r="C151" s="211"/>
      <c r="D151" s="201" t="s">
        <v>143</v>
      </c>
      <c r="E151" s="212" t="s">
        <v>1</v>
      </c>
      <c r="F151" s="213" t="s">
        <v>177</v>
      </c>
      <c r="G151" s="211"/>
      <c r="H151" s="214">
        <v>497.63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143</v>
      </c>
      <c r="AU151" s="220" t="s">
        <v>89</v>
      </c>
      <c r="AV151" s="14" t="s">
        <v>89</v>
      </c>
      <c r="AW151" s="14" t="s">
        <v>35</v>
      </c>
      <c r="AX151" s="14" t="s">
        <v>87</v>
      </c>
      <c r="AY151" s="220" t="s">
        <v>134</v>
      </c>
    </row>
    <row r="152" spans="1:65" s="2" customFormat="1" ht="24.2" customHeight="1">
      <c r="A152" s="34"/>
      <c r="B152" s="35"/>
      <c r="C152" s="186" t="s">
        <v>178</v>
      </c>
      <c r="D152" s="186" t="s">
        <v>136</v>
      </c>
      <c r="E152" s="187" t="s">
        <v>179</v>
      </c>
      <c r="F152" s="188" t="s">
        <v>180</v>
      </c>
      <c r="G152" s="189" t="s">
        <v>139</v>
      </c>
      <c r="H152" s="190">
        <v>575.63</v>
      </c>
      <c r="I152" s="191"/>
      <c r="J152" s="192">
        <f>ROUND(I152*H152,2)</f>
        <v>0</v>
      </c>
      <c r="K152" s="188" t="s">
        <v>140</v>
      </c>
      <c r="L152" s="39"/>
      <c r="M152" s="193" t="s">
        <v>1</v>
      </c>
      <c r="N152" s="194" t="s">
        <v>44</v>
      </c>
      <c r="O152" s="71"/>
      <c r="P152" s="195">
        <f>O152*H152</f>
        <v>0</v>
      </c>
      <c r="Q152" s="195">
        <v>0</v>
      </c>
      <c r="R152" s="195">
        <f>Q152*H152</f>
        <v>0</v>
      </c>
      <c r="S152" s="195">
        <v>0.44</v>
      </c>
      <c r="T152" s="196">
        <f>S152*H152</f>
        <v>253.2772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7" t="s">
        <v>141</v>
      </c>
      <c r="AT152" s="197" t="s">
        <v>136</v>
      </c>
      <c r="AU152" s="197" t="s">
        <v>89</v>
      </c>
      <c r="AY152" s="17" t="s">
        <v>134</v>
      </c>
      <c r="BE152" s="198">
        <f>IF(N152="základní",J152,0)</f>
        <v>0</v>
      </c>
      <c r="BF152" s="198">
        <f>IF(N152="snížená",J152,0)</f>
        <v>0</v>
      </c>
      <c r="BG152" s="198">
        <f>IF(N152="zákl. přenesená",J152,0)</f>
        <v>0</v>
      </c>
      <c r="BH152" s="198">
        <f>IF(N152="sníž. přenesená",J152,0)</f>
        <v>0</v>
      </c>
      <c r="BI152" s="198">
        <f>IF(N152="nulová",J152,0)</f>
        <v>0</v>
      </c>
      <c r="BJ152" s="17" t="s">
        <v>87</v>
      </c>
      <c r="BK152" s="198">
        <f>ROUND(I152*H152,2)</f>
        <v>0</v>
      </c>
      <c r="BL152" s="17" t="s">
        <v>141</v>
      </c>
      <c r="BM152" s="197" t="s">
        <v>181</v>
      </c>
    </row>
    <row r="153" spans="2:51" s="13" customFormat="1" ht="11.25">
      <c r="B153" s="199"/>
      <c r="C153" s="200"/>
      <c r="D153" s="201" t="s">
        <v>143</v>
      </c>
      <c r="E153" s="202" t="s">
        <v>1</v>
      </c>
      <c r="F153" s="203" t="s">
        <v>144</v>
      </c>
      <c r="G153" s="200"/>
      <c r="H153" s="202" t="s">
        <v>1</v>
      </c>
      <c r="I153" s="204"/>
      <c r="J153" s="200"/>
      <c r="K153" s="200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143</v>
      </c>
      <c r="AU153" s="209" t="s">
        <v>89</v>
      </c>
      <c r="AV153" s="13" t="s">
        <v>87</v>
      </c>
      <c r="AW153" s="13" t="s">
        <v>35</v>
      </c>
      <c r="AX153" s="13" t="s">
        <v>79</v>
      </c>
      <c r="AY153" s="209" t="s">
        <v>134</v>
      </c>
    </row>
    <row r="154" spans="2:51" s="14" customFormat="1" ht="11.25">
      <c r="B154" s="210"/>
      <c r="C154" s="211"/>
      <c r="D154" s="201" t="s">
        <v>143</v>
      </c>
      <c r="E154" s="212" t="s">
        <v>1</v>
      </c>
      <c r="F154" s="213" t="s">
        <v>182</v>
      </c>
      <c r="G154" s="211"/>
      <c r="H154" s="214">
        <v>78</v>
      </c>
      <c r="I154" s="215"/>
      <c r="J154" s="211"/>
      <c r="K154" s="211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143</v>
      </c>
      <c r="AU154" s="220" t="s">
        <v>89</v>
      </c>
      <c r="AV154" s="14" t="s">
        <v>89</v>
      </c>
      <c r="AW154" s="14" t="s">
        <v>35</v>
      </c>
      <c r="AX154" s="14" t="s">
        <v>79</v>
      </c>
      <c r="AY154" s="220" t="s">
        <v>134</v>
      </c>
    </row>
    <row r="155" spans="2:51" s="14" customFormat="1" ht="22.5">
      <c r="B155" s="210"/>
      <c r="C155" s="211"/>
      <c r="D155" s="201" t="s">
        <v>143</v>
      </c>
      <c r="E155" s="212" t="s">
        <v>1</v>
      </c>
      <c r="F155" s="213" t="s">
        <v>183</v>
      </c>
      <c r="G155" s="211"/>
      <c r="H155" s="214">
        <v>497.63</v>
      </c>
      <c r="I155" s="215"/>
      <c r="J155" s="211"/>
      <c r="K155" s="211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143</v>
      </c>
      <c r="AU155" s="220" t="s">
        <v>89</v>
      </c>
      <c r="AV155" s="14" t="s">
        <v>89</v>
      </c>
      <c r="AW155" s="14" t="s">
        <v>35</v>
      </c>
      <c r="AX155" s="14" t="s">
        <v>79</v>
      </c>
      <c r="AY155" s="220" t="s">
        <v>134</v>
      </c>
    </row>
    <row r="156" spans="2:51" s="15" customFormat="1" ht="11.25">
      <c r="B156" s="221"/>
      <c r="C156" s="222"/>
      <c r="D156" s="201" t="s">
        <v>143</v>
      </c>
      <c r="E156" s="223" t="s">
        <v>1</v>
      </c>
      <c r="F156" s="224" t="s">
        <v>184</v>
      </c>
      <c r="G156" s="222"/>
      <c r="H156" s="225">
        <v>575.63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AT156" s="231" t="s">
        <v>143</v>
      </c>
      <c r="AU156" s="231" t="s">
        <v>89</v>
      </c>
      <c r="AV156" s="15" t="s">
        <v>141</v>
      </c>
      <c r="AW156" s="15" t="s">
        <v>35</v>
      </c>
      <c r="AX156" s="15" t="s">
        <v>87</v>
      </c>
      <c r="AY156" s="231" t="s">
        <v>134</v>
      </c>
    </row>
    <row r="157" spans="1:65" s="2" customFormat="1" ht="24.2" customHeight="1">
      <c r="A157" s="34"/>
      <c r="B157" s="35"/>
      <c r="C157" s="186" t="s">
        <v>185</v>
      </c>
      <c r="D157" s="186" t="s">
        <v>136</v>
      </c>
      <c r="E157" s="187" t="s">
        <v>186</v>
      </c>
      <c r="F157" s="188" t="s">
        <v>187</v>
      </c>
      <c r="G157" s="189" t="s">
        <v>139</v>
      </c>
      <c r="H157" s="190">
        <v>18</v>
      </c>
      <c r="I157" s="191"/>
      <c r="J157" s="192">
        <f>ROUND(I157*H157,2)</f>
        <v>0</v>
      </c>
      <c r="K157" s="188" t="s">
        <v>140</v>
      </c>
      <c r="L157" s="39"/>
      <c r="M157" s="193" t="s">
        <v>1</v>
      </c>
      <c r="N157" s="194" t="s">
        <v>44</v>
      </c>
      <c r="O157" s="71"/>
      <c r="P157" s="195">
        <f>O157*H157</f>
        <v>0</v>
      </c>
      <c r="Q157" s="195">
        <v>0</v>
      </c>
      <c r="R157" s="195">
        <f>Q157*H157</f>
        <v>0</v>
      </c>
      <c r="S157" s="195">
        <v>0.625</v>
      </c>
      <c r="T157" s="196">
        <f>S157*H157</f>
        <v>11.25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7" t="s">
        <v>141</v>
      </c>
      <c r="AT157" s="197" t="s">
        <v>136</v>
      </c>
      <c r="AU157" s="197" t="s">
        <v>89</v>
      </c>
      <c r="AY157" s="17" t="s">
        <v>134</v>
      </c>
      <c r="BE157" s="198">
        <f>IF(N157="základní",J157,0)</f>
        <v>0</v>
      </c>
      <c r="BF157" s="198">
        <f>IF(N157="snížená",J157,0)</f>
        <v>0</v>
      </c>
      <c r="BG157" s="198">
        <f>IF(N157="zákl. přenesená",J157,0)</f>
        <v>0</v>
      </c>
      <c r="BH157" s="198">
        <f>IF(N157="sníž. přenesená",J157,0)</f>
        <v>0</v>
      </c>
      <c r="BI157" s="198">
        <f>IF(N157="nulová",J157,0)</f>
        <v>0</v>
      </c>
      <c r="BJ157" s="17" t="s">
        <v>87</v>
      </c>
      <c r="BK157" s="198">
        <f>ROUND(I157*H157,2)</f>
        <v>0</v>
      </c>
      <c r="BL157" s="17" t="s">
        <v>141</v>
      </c>
      <c r="BM157" s="197" t="s">
        <v>188</v>
      </c>
    </row>
    <row r="158" spans="2:51" s="13" customFormat="1" ht="11.25">
      <c r="B158" s="199"/>
      <c r="C158" s="200"/>
      <c r="D158" s="201" t="s">
        <v>143</v>
      </c>
      <c r="E158" s="202" t="s">
        <v>1</v>
      </c>
      <c r="F158" s="203" t="s">
        <v>144</v>
      </c>
      <c r="G158" s="200"/>
      <c r="H158" s="202" t="s">
        <v>1</v>
      </c>
      <c r="I158" s="204"/>
      <c r="J158" s="200"/>
      <c r="K158" s="200"/>
      <c r="L158" s="205"/>
      <c r="M158" s="206"/>
      <c r="N158" s="207"/>
      <c r="O158" s="207"/>
      <c r="P158" s="207"/>
      <c r="Q158" s="207"/>
      <c r="R158" s="207"/>
      <c r="S158" s="207"/>
      <c r="T158" s="208"/>
      <c r="AT158" s="209" t="s">
        <v>143</v>
      </c>
      <c r="AU158" s="209" t="s">
        <v>89</v>
      </c>
      <c r="AV158" s="13" t="s">
        <v>87</v>
      </c>
      <c r="AW158" s="13" t="s">
        <v>35</v>
      </c>
      <c r="AX158" s="13" t="s">
        <v>79</v>
      </c>
      <c r="AY158" s="209" t="s">
        <v>134</v>
      </c>
    </row>
    <row r="159" spans="2:51" s="14" customFormat="1" ht="11.25">
      <c r="B159" s="210"/>
      <c r="C159" s="211"/>
      <c r="D159" s="201" t="s">
        <v>143</v>
      </c>
      <c r="E159" s="212" t="s">
        <v>1</v>
      </c>
      <c r="F159" s="213" t="s">
        <v>189</v>
      </c>
      <c r="G159" s="211"/>
      <c r="H159" s="214">
        <v>18</v>
      </c>
      <c r="I159" s="215"/>
      <c r="J159" s="211"/>
      <c r="K159" s="211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143</v>
      </c>
      <c r="AU159" s="220" t="s">
        <v>89</v>
      </c>
      <c r="AV159" s="14" t="s">
        <v>89</v>
      </c>
      <c r="AW159" s="14" t="s">
        <v>35</v>
      </c>
      <c r="AX159" s="14" t="s">
        <v>87</v>
      </c>
      <c r="AY159" s="220" t="s">
        <v>134</v>
      </c>
    </row>
    <row r="160" spans="1:65" s="2" customFormat="1" ht="16.5" customHeight="1">
      <c r="A160" s="34"/>
      <c r="B160" s="35"/>
      <c r="C160" s="186" t="s">
        <v>190</v>
      </c>
      <c r="D160" s="186" t="s">
        <v>136</v>
      </c>
      <c r="E160" s="187" t="s">
        <v>191</v>
      </c>
      <c r="F160" s="188" t="s">
        <v>192</v>
      </c>
      <c r="G160" s="189" t="s">
        <v>193</v>
      </c>
      <c r="H160" s="190">
        <v>425.3</v>
      </c>
      <c r="I160" s="191"/>
      <c r="J160" s="192">
        <f>ROUND(I160*H160,2)</f>
        <v>0</v>
      </c>
      <c r="K160" s="188" t="s">
        <v>140</v>
      </c>
      <c r="L160" s="39"/>
      <c r="M160" s="193" t="s">
        <v>1</v>
      </c>
      <c r="N160" s="194" t="s">
        <v>44</v>
      </c>
      <c r="O160" s="71"/>
      <c r="P160" s="195">
        <f>O160*H160</f>
        <v>0</v>
      </c>
      <c r="Q160" s="195">
        <v>0</v>
      </c>
      <c r="R160" s="195">
        <f>Q160*H160</f>
        <v>0</v>
      </c>
      <c r="S160" s="195">
        <v>0.205</v>
      </c>
      <c r="T160" s="196">
        <f>S160*H160</f>
        <v>87.1865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7" t="s">
        <v>141</v>
      </c>
      <c r="AT160" s="197" t="s">
        <v>136</v>
      </c>
      <c r="AU160" s="197" t="s">
        <v>89</v>
      </c>
      <c r="AY160" s="17" t="s">
        <v>134</v>
      </c>
      <c r="BE160" s="198">
        <f>IF(N160="základní",J160,0)</f>
        <v>0</v>
      </c>
      <c r="BF160" s="198">
        <f>IF(N160="snížená",J160,0)</f>
        <v>0</v>
      </c>
      <c r="BG160" s="198">
        <f>IF(N160="zákl. přenesená",J160,0)</f>
        <v>0</v>
      </c>
      <c r="BH160" s="198">
        <f>IF(N160="sníž. přenesená",J160,0)</f>
        <v>0</v>
      </c>
      <c r="BI160" s="198">
        <f>IF(N160="nulová",J160,0)</f>
        <v>0</v>
      </c>
      <c r="BJ160" s="17" t="s">
        <v>87</v>
      </c>
      <c r="BK160" s="198">
        <f>ROUND(I160*H160,2)</f>
        <v>0</v>
      </c>
      <c r="BL160" s="17" t="s">
        <v>141</v>
      </c>
      <c r="BM160" s="197" t="s">
        <v>194</v>
      </c>
    </row>
    <row r="161" spans="2:51" s="13" customFormat="1" ht="11.25">
      <c r="B161" s="199"/>
      <c r="C161" s="200"/>
      <c r="D161" s="201" t="s">
        <v>143</v>
      </c>
      <c r="E161" s="202" t="s">
        <v>1</v>
      </c>
      <c r="F161" s="203" t="s">
        <v>144</v>
      </c>
      <c r="G161" s="200"/>
      <c r="H161" s="202" t="s">
        <v>1</v>
      </c>
      <c r="I161" s="204"/>
      <c r="J161" s="200"/>
      <c r="K161" s="200"/>
      <c r="L161" s="205"/>
      <c r="M161" s="206"/>
      <c r="N161" s="207"/>
      <c r="O161" s="207"/>
      <c r="P161" s="207"/>
      <c r="Q161" s="207"/>
      <c r="R161" s="207"/>
      <c r="S161" s="207"/>
      <c r="T161" s="208"/>
      <c r="AT161" s="209" t="s">
        <v>143</v>
      </c>
      <c r="AU161" s="209" t="s">
        <v>89</v>
      </c>
      <c r="AV161" s="13" t="s">
        <v>87</v>
      </c>
      <c r="AW161" s="13" t="s">
        <v>35</v>
      </c>
      <c r="AX161" s="13" t="s">
        <v>79</v>
      </c>
      <c r="AY161" s="209" t="s">
        <v>134</v>
      </c>
    </row>
    <row r="162" spans="2:51" s="14" customFormat="1" ht="45">
      <c r="B162" s="210"/>
      <c r="C162" s="211"/>
      <c r="D162" s="201" t="s">
        <v>143</v>
      </c>
      <c r="E162" s="212" t="s">
        <v>1</v>
      </c>
      <c r="F162" s="213" t="s">
        <v>195</v>
      </c>
      <c r="G162" s="211"/>
      <c r="H162" s="214">
        <v>195.94</v>
      </c>
      <c r="I162" s="215"/>
      <c r="J162" s="211"/>
      <c r="K162" s="211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143</v>
      </c>
      <c r="AU162" s="220" t="s">
        <v>89</v>
      </c>
      <c r="AV162" s="14" t="s">
        <v>89</v>
      </c>
      <c r="AW162" s="14" t="s">
        <v>35</v>
      </c>
      <c r="AX162" s="14" t="s">
        <v>79</v>
      </c>
      <c r="AY162" s="220" t="s">
        <v>134</v>
      </c>
    </row>
    <row r="163" spans="2:51" s="14" customFormat="1" ht="11.25">
      <c r="B163" s="210"/>
      <c r="C163" s="211"/>
      <c r="D163" s="201" t="s">
        <v>143</v>
      </c>
      <c r="E163" s="212" t="s">
        <v>1</v>
      </c>
      <c r="F163" s="213" t="s">
        <v>196</v>
      </c>
      <c r="G163" s="211"/>
      <c r="H163" s="214">
        <v>229.36</v>
      </c>
      <c r="I163" s="215"/>
      <c r="J163" s="211"/>
      <c r="K163" s="211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143</v>
      </c>
      <c r="AU163" s="220" t="s">
        <v>89</v>
      </c>
      <c r="AV163" s="14" t="s">
        <v>89</v>
      </c>
      <c r="AW163" s="14" t="s">
        <v>35</v>
      </c>
      <c r="AX163" s="14" t="s">
        <v>79</v>
      </c>
      <c r="AY163" s="220" t="s">
        <v>134</v>
      </c>
    </row>
    <row r="164" spans="2:51" s="15" customFormat="1" ht="11.25">
      <c r="B164" s="221"/>
      <c r="C164" s="222"/>
      <c r="D164" s="201" t="s">
        <v>143</v>
      </c>
      <c r="E164" s="223" t="s">
        <v>1</v>
      </c>
      <c r="F164" s="224" t="s">
        <v>184</v>
      </c>
      <c r="G164" s="222"/>
      <c r="H164" s="225">
        <v>425.3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143</v>
      </c>
      <c r="AU164" s="231" t="s">
        <v>89</v>
      </c>
      <c r="AV164" s="15" t="s">
        <v>141</v>
      </c>
      <c r="AW164" s="15" t="s">
        <v>35</v>
      </c>
      <c r="AX164" s="15" t="s">
        <v>87</v>
      </c>
      <c r="AY164" s="231" t="s">
        <v>134</v>
      </c>
    </row>
    <row r="165" spans="1:65" s="2" customFormat="1" ht="24.2" customHeight="1">
      <c r="A165" s="34"/>
      <c r="B165" s="35"/>
      <c r="C165" s="186" t="s">
        <v>8</v>
      </c>
      <c r="D165" s="186" t="s">
        <v>136</v>
      </c>
      <c r="E165" s="187" t="s">
        <v>197</v>
      </c>
      <c r="F165" s="188" t="s">
        <v>198</v>
      </c>
      <c r="G165" s="189" t="s">
        <v>139</v>
      </c>
      <c r="H165" s="190">
        <v>1147.55</v>
      </c>
      <c r="I165" s="191"/>
      <c r="J165" s="192">
        <f>ROUND(I165*H165,2)</f>
        <v>0</v>
      </c>
      <c r="K165" s="188" t="s">
        <v>140</v>
      </c>
      <c r="L165" s="39"/>
      <c r="M165" s="193" t="s">
        <v>1</v>
      </c>
      <c r="N165" s="194" t="s">
        <v>44</v>
      </c>
      <c r="O165" s="71"/>
      <c r="P165" s="195">
        <f>O165*H165</f>
        <v>0</v>
      </c>
      <c r="Q165" s="195">
        <v>0</v>
      </c>
      <c r="R165" s="195">
        <f>Q165*H165</f>
        <v>0</v>
      </c>
      <c r="S165" s="195">
        <v>0</v>
      </c>
      <c r="T165" s="19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7" t="s">
        <v>141</v>
      </c>
      <c r="AT165" s="197" t="s">
        <v>136</v>
      </c>
      <c r="AU165" s="197" t="s">
        <v>89</v>
      </c>
      <c r="AY165" s="17" t="s">
        <v>134</v>
      </c>
      <c r="BE165" s="198">
        <f>IF(N165="základní",J165,0)</f>
        <v>0</v>
      </c>
      <c r="BF165" s="198">
        <f>IF(N165="snížená",J165,0)</f>
        <v>0</v>
      </c>
      <c r="BG165" s="198">
        <f>IF(N165="zákl. přenesená",J165,0)</f>
        <v>0</v>
      </c>
      <c r="BH165" s="198">
        <f>IF(N165="sníž. přenesená",J165,0)</f>
        <v>0</v>
      </c>
      <c r="BI165" s="198">
        <f>IF(N165="nulová",J165,0)</f>
        <v>0</v>
      </c>
      <c r="BJ165" s="17" t="s">
        <v>87</v>
      </c>
      <c r="BK165" s="198">
        <f>ROUND(I165*H165,2)</f>
        <v>0</v>
      </c>
      <c r="BL165" s="17" t="s">
        <v>141</v>
      </c>
      <c r="BM165" s="197" t="s">
        <v>199</v>
      </c>
    </row>
    <row r="166" spans="2:51" s="13" customFormat="1" ht="11.25">
      <c r="B166" s="199"/>
      <c r="C166" s="200"/>
      <c r="D166" s="201" t="s">
        <v>143</v>
      </c>
      <c r="E166" s="202" t="s">
        <v>1</v>
      </c>
      <c r="F166" s="203" t="s">
        <v>144</v>
      </c>
      <c r="G166" s="200"/>
      <c r="H166" s="202" t="s">
        <v>1</v>
      </c>
      <c r="I166" s="204"/>
      <c r="J166" s="200"/>
      <c r="K166" s="200"/>
      <c r="L166" s="205"/>
      <c r="M166" s="206"/>
      <c r="N166" s="207"/>
      <c r="O166" s="207"/>
      <c r="P166" s="207"/>
      <c r="Q166" s="207"/>
      <c r="R166" s="207"/>
      <c r="S166" s="207"/>
      <c r="T166" s="208"/>
      <c r="AT166" s="209" t="s">
        <v>143</v>
      </c>
      <c r="AU166" s="209" t="s">
        <v>89</v>
      </c>
      <c r="AV166" s="13" t="s">
        <v>87</v>
      </c>
      <c r="AW166" s="13" t="s">
        <v>35</v>
      </c>
      <c r="AX166" s="13" t="s">
        <v>79</v>
      </c>
      <c r="AY166" s="209" t="s">
        <v>134</v>
      </c>
    </row>
    <row r="167" spans="2:51" s="14" customFormat="1" ht="22.5">
      <c r="B167" s="210"/>
      <c r="C167" s="211"/>
      <c r="D167" s="201" t="s">
        <v>143</v>
      </c>
      <c r="E167" s="212" t="s">
        <v>1</v>
      </c>
      <c r="F167" s="213" t="s">
        <v>200</v>
      </c>
      <c r="G167" s="211"/>
      <c r="H167" s="214">
        <v>1147.55</v>
      </c>
      <c r="I167" s="215"/>
      <c r="J167" s="211"/>
      <c r="K167" s="211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143</v>
      </c>
      <c r="AU167" s="220" t="s">
        <v>89</v>
      </c>
      <c r="AV167" s="14" t="s">
        <v>89</v>
      </c>
      <c r="AW167" s="14" t="s">
        <v>35</v>
      </c>
      <c r="AX167" s="14" t="s">
        <v>87</v>
      </c>
      <c r="AY167" s="220" t="s">
        <v>134</v>
      </c>
    </row>
    <row r="168" spans="1:65" s="2" customFormat="1" ht="37.9" customHeight="1">
      <c r="A168" s="34"/>
      <c r="B168" s="35"/>
      <c r="C168" s="186" t="s">
        <v>201</v>
      </c>
      <c r="D168" s="186" t="s">
        <v>136</v>
      </c>
      <c r="E168" s="187" t="s">
        <v>202</v>
      </c>
      <c r="F168" s="188" t="s">
        <v>203</v>
      </c>
      <c r="G168" s="189" t="s">
        <v>204</v>
      </c>
      <c r="H168" s="190">
        <v>485.677</v>
      </c>
      <c r="I168" s="191"/>
      <c r="J168" s="192">
        <f>ROUND(I168*H168,2)</f>
        <v>0</v>
      </c>
      <c r="K168" s="188" t="s">
        <v>140</v>
      </c>
      <c r="L168" s="39"/>
      <c r="M168" s="193" t="s">
        <v>1</v>
      </c>
      <c r="N168" s="194" t="s">
        <v>44</v>
      </c>
      <c r="O168" s="71"/>
      <c r="P168" s="195">
        <f>O168*H168</f>
        <v>0</v>
      </c>
      <c r="Q168" s="195">
        <v>0</v>
      </c>
      <c r="R168" s="195">
        <f>Q168*H168</f>
        <v>0</v>
      </c>
      <c r="S168" s="195">
        <v>0</v>
      </c>
      <c r="T168" s="196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7" t="s">
        <v>141</v>
      </c>
      <c r="AT168" s="197" t="s">
        <v>136</v>
      </c>
      <c r="AU168" s="197" t="s">
        <v>89</v>
      </c>
      <c r="AY168" s="17" t="s">
        <v>134</v>
      </c>
      <c r="BE168" s="198">
        <f>IF(N168="základní",J168,0)</f>
        <v>0</v>
      </c>
      <c r="BF168" s="198">
        <f>IF(N168="snížená",J168,0)</f>
        <v>0</v>
      </c>
      <c r="BG168" s="198">
        <f>IF(N168="zákl. přenesená",J168,0)</f>
        <v>0</v>
      </c>
      <c r="BH168" s="198">
        <f>IF(N168="sníž. přenesená",J168,0)</f>
        <v>0</v>
      </c>
      <c r="BI168" s="198">
        <f>IF(N168="nulová",J168,0)</f>
        <v>0</v>
      </c>
      <c r="BJ168" s="17" t="s">
        <v>87</v>
      </c>
      <c r="BK168" s="198">
        <f>ROUND(I168*H168,2)</f>
        <v>0</v>
      </c>
      <c r="BL168" s="17" t="s">
        <v>141</v>
      </c>
      <c r="BM168" s="197" t="s">
        <v>205</v>
      </c>
    </row>
    <row r="169" spans="2:51" s="13" customFormat="1" ht="11.25">
      <c r="B169" s="199"/>
      <c r="C169" s="200"/>
      <c r="D169" s="201" t="s">
        <v>143</v>
      </c>
      <c r="E169" s="202" t="s">
        <v>1</v>
      </c>
      <c r="F169" s="203" t="s">
        <v>144</v>
      </c>
      <c r="G169" s="200"/>
      <c r="H169" s="202" t="s">
        <v>1</v>
      </c>
      <c r="I169" s="204"/>
      <c r="J169" s="200"/>
      <c r="K169" s="200"/>
      <c r="L169" s="205"/>
      <c r="M169" s="206"/>
      <c r="N169" s="207"/>
      <c r="O169" s="207"/>
      <c r="P169" s="207"/>
      <c r="Q169" s="207"/>
      <c r="R169" s="207"/>
      <c r="S169" s="207"/>
      <c r="T169" s="208"/>
      <c r="AT169" s="209" t="s">
        <v>143</v>
      </c>
      <c r="AU169" s="209" t="s">
        <v>89</v>
      </c>
      <c r="AV169" s="13" t="s">
        <v>87</v>
      </c>
      <c r="AW169" s="13" t="s">
        <v>35</v>
      </c>
      <c r="AX169" s="13" t="s">
        <v>79</v>
      </c>
      <c r="AY169" s="209" t="s">
        <v>134</v>
      </c>
    </row>
    <row r="170" spans="2:51" s="14" customFormat="1" ht="22.5">
      <c r="B170" s="210"/>
      <c r="C170" s="211"/>
      <c r="D170" s="201" t="s">
        <v>143</v>
      </c>
      <c r="E170" s="212" t="s">
        <v>1</v>
      </c>
      <c r="F170" s="213" t="s">
        <v>206</v>
      </c>
      <c r="G170" s="211"/>
      <c r="H170" s="214">
        <v>52.716</v>
      </c>
      <c r="I170" s="215"/>
      <c r="J170" s="211"/>
      <c r="K170" s="211"/>
      <c r="L170" s="216"/>
      <c r="M170" s="217"/>
      <c r="N170" s="218"/>
      <c r="O170" s="218"/>
      <c r="P170" s="218"/>
      <c r="Q170" s="218"/>
      <c r="R170" s="218"/>
      <c r="S170" s="218"/>
      <c r="T170" s="219"/>
      <c r="AT170" s="220" t="s">
        <v>143</v>
      </c>
      <c r="AU170" s="220" t="s">
        <v>89</v>
      </c>
      <c r="AV170" s="14" t="s">
        <v>89</v>
      </c>
      <c r="AW170" s="14" t="s">
        <v>35</v>
      </c>
      <c r="AX170" s="14" t="s">
        <v>79</v>
      </c>
      <c r="AY170" s="220" t="s">
        <v>134</v>
      </c>
    </row>
    <row r="171" spans="2:51" s="14" customFormat="1" ht="11.25">
      <c r="B171" s="210"/>
      <c r="C171" s="211"/>
      <c r="D171" s="201" t="s">
        <v>143</v>
      </c>
      <c r="E171" s="212" t="s">
        <v>1</v>
      </c>
      <c r="F171" s="213" t="s">
        <v>207</v>
      </c>
      <c r="G171" s="211"/>
      <c r="H171" s="214">
        <v>146.073</v>
      </c>
      <c r="I171" s="215"/>
      <c r="J171" s="211"/>
      <c r="K171" s="211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143</v>
      </c>
      <c r="AU171" s="220" t="s">
        <v>89</v>
      </c>
      <c r="AV171" s="14" t="s">
        <v>89</v>
      </c>
      <c r="AW171" s="14" t="s">
        <v>35</v>
      </c>
      <c r="AX171" s="14" t="s">
        <v>79</v>
      </c>
      <c r="AY171" s="220" t="s">
        <v>134</v>
      </c>
    </row>
    <row r="172" spans="2:51" s="14" customFormat="1" ht="22.5">
      <c r="B172" s="210"/>
      <c r="C172" s="211"/>
      <c r="D172" s="201" t="s">
        <v>143</v>
      </c>
      <c r="E172" s="212" t="s">
        <v>1</v>
      </c>
      <c r="F172" s="213" t="s">
        <v>208</v>
      </c>
      <c r="G172" s="211"/>
      <c r="H172" s="214">
        <v>286.888</v>
      </c>
      <c r="I172" s="215"/>
      <c r="J172" s="211"/>
      <c r="K172" s="211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143</v>
      </c>
      <c r="AU172" s="220" t="s">
        <v>89</v>
      </c>
      <c r="AV172" s="14" t="s">
        <v>89</v>
      </c>
      <c r="AW172" s="14" t="s">
        <v>35</v>
      </c>
      <c r="AX172" s="14" t="s">
        <v>79</v>
      </c>
      <c r="AY172" s="220" t="s">
        <v>134</v>
      </c>
    </row>
    <row r="173" spans="2:51" s="15" customFormat="1" ht="11.25">
      <c r="B173" s="221"/>
      <c r="C173" s="222"/>
      <c r="D173" s="201" t="s">
        <v>143</v>
      </c>
      <c r="E173" s="223" t="s">
        <v>1</v>
      </c>
      <c r="F173" s="224" t="s">
        <v>184</v>
      </c>
      <c r="G173" s="222"/>
      <c r="H173" s="225">
        <v>485.677</v>
      </c>
      <c r="I173" s="226"/>
      <c r="J173" s="222"/>
      <c r="K173" s="222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143</v>
      </c>
      <c r="AU173" s="231" t="s">
        <v>89</v>
      </c>
      <c r="AV173" s="15" t="s">
        <v>141</v>
      </c>
      <c r="AW173" s="15" t="s">
        <v>35</v>
      </c>
      <c r="AX173" s="15" t="s">
        <v>87</v>
      </c>
      <c r="AY173" s="231" t="s">
        <v>134</v>
      </c>
    </row>
    <row r="174" spans="1:65" s="2" customFormat="1" ht="33" customHeight="1">
      <c r="A174" s="34"/>
      <c r="B174" s="35"/>
      <c r="C174" s="186" t="s">
        <v>209</v>
      </c>
      <c r="D174" s="186" t="s">
        <v>136</v>
      </c>
      <c r="E174" s="187" t="s">
        <v>210</v>
      </c>
      <c r="F174" s="188" t="s">
        <v>211</v>
      </c>
      <c r="G174" s="189" t="s">
        <v>204</v>
      </c>
      <c r="H174" s="190">
        <v>31.052</v>
      </c>
      <c r="I174" s="191"/>
      <c r="J174" s="192">
        <f>ROUND(I174*H174,2)</f>
        <v>0</v>
      </c>
      <c r="K174" s="188" t="s">
        <v>140</v>
      </c>
      <c r="L174" s="39"/>
      <c r="M174" s="193" t="s">
        <v>1</v>
      </c>
      <c r="N174" s="194" t="s">
        <v>44</v>
      </c>
      <c r="O174" s="71"/>
      <c r="P174" s="195">
        <f>O174*H174</f>
        <v>0</v>
      </c>
      <c r="Q174" s="195">
        <v>0</v>
      </c>
      <c r="R174" s="195">
        <f>Q174*H174</f>
        <v>0</v>
      </c>
      <c r="S174" s="195">
        <v>0</v>
      </c>
      <c r="T174" s="196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7" t="s">
        <v>141</v>
      </c>
      <c r="AT174" s="197" t="s">
        <v>136</v>
      </c>
      <c r="AU174" s="197" t="s">
        <v>89</v>
      </c>
      <c r="AY174" s="17" t="s">
        <v>134</v>
      </c>
      <c r="BE174" s="198">
        <f>IF(N174="základní",J174,0)</f>
        <v>0</v>
      </c>
      <c r="BF174" s="198">
        <f>IF(N174="snížená",J174,0)</f>
        <v>0</v>
      </c>
      <c r="BG174" s="198">
        <f>IF(N174="zákl. přenesená",J174,0)</f>
        <v>0</v>
      </c>
      <c r="BH174" s="198">
        <f>IF(N174="sníž. přenesená",J174,0)</f>
        <v>0</v>
      </c>
      <c r="BI174" s="198">
        <f>IF(N174="nulová",J174,0)</f>
        <v>0</v>
      </c>
      <c r="BJ174" s="17" t="s">
        <v>87</v>
      </c>
      <c r="BK174" s="198">
        <f>ROUND(I174*H174,2)</f>
        <v>0</v>
      </c>
      <c r="BL174" s="17" t="s">
        <v>141</v>
      </c>
      <c r="BM174" s="197" t="s">
        <v>212</v>
      </c>
    </row>
    <row r="175" spans="2:51" s="13" customFormat="1" ht="11.25">
      <c r="B175" s="199"/>
      <c r="C175" s="200"/>
      <c r="D175" s="201" t="s">
        <v>143</v>
      </c>
      <c r="E175" s="202" t="s">
        <v>1</v>
      </c>
      <c r="F175" s="203" t="s">
        <v>213</v>
      </c>
      <c r="G175" s="200"/>
      <c r="H175" s="202" t="s">
        <v>1</v>
      </c>
      <c r="I175" s="204"/>
      <c r="J175" s="200"/>
      <c r="K175" s="200"/>
      <c r="L175" s="205"/>
      <c r="M175" s="206"/>
      <c r="N175" s="207"/>
      <c r="O175" s="207"/>
      <c r="P175" s="207"/>
      <c r="Q175" s="207"/>
      <c r="R175" s="207"/>
      <c r="S175" s="207"/>
      <c r="T175" s="208"/>
      <c r="AT175" s="209" t="s">
        <v>143</v>
      </c>
      <c r="AU175" s="209" t="s">
        <v>89</v>
      </c>
      <c r="AV175" s="13" t="s">
        <v>87</v>
      </c>
      <c r="AW175" s="13" t="s">
        <v>35</v>
      </c>
      <c r="AX175" s="13" t="s">
        <v>79</v>
      </c>
      <c r="AY175" s="209" t="s">
        <v>134</v>
      </c>
    </row>
    <row r="176" spans="2:51" s="14" customFormat="1" ht="33.75">
      <c r="B176" s="210"/>
      <c r="C176" s="211"/>
      <c r="D176" s="201" t="s">
        <v>143</v>
      </c>
      <c r="E176" s="212" t="s">
        <v>1</v>
      </c>
      <c r="F176" s="213" t="s">
        <v>214</v>
      </c>
      <c r="G176" s="211"/>
      <c r="H176" s="214">
        <v>31.052</v>
      </c>
      <c r="I176" s="215"/>
      <c r="J176" s="211"/>
      <c r="K176" s="211"/>
      <c r="L176" s="216"/>
      <c r="M176" s="217"/>
      <c r="N176" s="218"/>
      <c r="O176" s="218"/>
      <c r="P176" s="218"/>
      <c r="Q176" s="218"/>
      <c r="R176" s="218"/>
      <c r="S176" s="218"/>
      <c r="T176" s="219"/>
      <c r="AT176" s="220" t="s">
        <v>143</v>
      </c>
      <c r="AU176" s="220" t="s">
        <v>89</v>
      </c>
      <c r="AV176" s="14" t="s">
        <v>89</v>
      </c>
      <c r="AW176" s="14" t="s">
        <v>35</v>
      </c>
      <c r="AX176" s="14" t="s">
        <v>87</v>
      </c>
      <c r="AY176" s="220" t="s">
        <v>134</v>
      </c>
    </row>
    <row r="177" spans="1:65" s="2" customFormat="1" ht="24.2" customHeight="1">
      <c r="A177" s="34"/>
      <c r="B177" s="35"/>
      <c r="C177" s="186" t="s">
        <v>215</v>
      </c>
      <c r="D177" s="186" t="s">
        <v>136</v>
      </c>
      <c r="E177" s="187" t="s">
        <v>216</v>
      </c>
      <c r="F177" s="188" t="s">
        <v>217</v>
      </c>
      <c r="G177" s="189" t="s">
        <v>148</v>
      </c>
      <c r="H177" s="190">
        <v>4</v>
      </c>
      <c r="I177" s="191"/>
      <c r="J177" s="192">
        <f>ROUND(I177*H177,2)</f>
        <v>0</v>
      </c>
      <c r="K177" s="188" t="s">
        <v>140</v>
      </c>
      <c r="L177" s="39"/>
      <c r="M177" s="193" t="s">
        <v>1</v>
      </c>
      <c r="N177" s="194" t="s">
        <v>44</v>
      </c>
      <c r="O177" s="71"/>
      <c r="P177" s="195">
        <f>O177*H177</f>
        <v>0</v>
      </c>
      <c r="Q177" s="195">
        <v>0</v>
      </c>
      <c r="R177" s="195">
        <f>Q177*H177</f>
        <v>0</v>
      </c>
      <c r="S177" s="195">
        <v>0</v>
      </c>
      <c r="T177" s="196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7" t="s">
        <v>141</v>
      </c>
      <c r="AT177" s="197" t="s">
        <v>136</v>
      </c>
      <c r="AU177" s="197" t="s">
        <v>89</v>
      </c>
      <c r="AY177" s="17" t="s">
        <v>134</v>
      </c>
      <c r="BE177" s="198">
        <f>IF(N177="základní",J177,0)</f>
        <v>0</v>
      </c>
      <c r="BF177" s="198">
        <f>IF(N177="snížená",J177,0)</f>
        <v>0</v>
      </c>
      <c r="BG177" s="198">
        <f>IF(N177="zákl. přenesená",J177,0)</f>
        <v>0</v>
      </c>
      <c r="BH177" s="198">
        <f>IF(N177="sníž. přenesená",J177,0)</f>
        <v>0</v>
      </c>
      <c r="BI177" s="198">
        <f>IF(N177="nulová",J177,0)</f>
        <v>0</v>
      </c>
      <c r="BJ177" s="17" t="s">
        <v>87</v>
      </c>
      <c r="BK177" s="198">
        <f>ROUND(I177*H177,2)</f>
        <v>0</v>
      </c>
      <c r="BL177" s="17" t="s">
        <v>141</v>
      </c>
      <c r="BM177" s="197" t="s">
        <v>218</v>
      </c>
    </row>
    <row r="178" spans="2:51" s="14" customFormat="1" ht="22.5">
      <c r="B178" s="210"/>
      <c r="C178" s="211"/>
      <c r="D178" s="201" t="s">
        <v>143</v>
      </c>
      <c r="E178" s="212" t="s">
        <v>1</v>
      </c>
      <c r="F178" s="213" t="s">
        <v>150</v>
      </c>
      <c r="G178" s="211"/>
      <c r="H178" s="214">
        <v>4</v>
      </c>
      <c r="I178" s="215"/>
      <c r="J178" s="211"/>
      <c r="K178" s="211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143</v>
      </c>
      <c r="AU178" s="220" t="s">
        <v>89</v>
      </c>
      <c r="AV178" s="14" t="s">
        <v>89</v>
      </c>
      <c r="AW178" s="14" t="s">
        <v>35</v>
      </c>
      <c r="AX178" s="14" t="s">
        <v>87</v>
      </c>
      <c r="AY178" s="220" t="s">
        <v>134</v>
      </c>
    </row>
    <row r="179" spans="1:65" s="2" customFormat="1" ht="24.2" customHeight="1">
      <c r="A179" s="34"/>
      <c r="B179" s="35"/>
      <c r="C179" s="186" t="s">
        <v>219</v>
      </c>
      <c r="D179" s="186" t="s">
        <v>136</v>
      </c>
      <c r="E179" s="187" t="s">
        <v>220</v>
      </c>
      <c r="F179" s="188" t="s">
        <v>221</v>
      </c>
      <c r="G179" s="189" t="s">
        <v>148</v>
      </c>
      <c r="H179" s="190">
        <v>4</v>
      </c>
      <c r="I179" s="191"/>
      <c r="J179" s="192">
        <f>ROUND(I179*H179,2)</f>
        <v>0</v>
      </c>
      <c r="K179" s="188" t="s">
        <v>140</v>
      </c>
      <c r="L179" s="39"/>
      <c r="M179" s="193" t="s">
        <v>1</v>
      </c>
      <c r="N179" s="194" t="s">
        <v>44</v>
      </c>
      <c r="O179" s="71"/>
      <c r="P179" s="195">
        <f>O179*H179</f>
        <v>0</v>
      </c>
      <c r="Q179" s="195">
        <v>0</v>
      </c>
      <c r="R179" s="195">
        <f>Q179*H179</f>
        <v>0</v>
      </c>
      <c r="S179" s="195">
        <v>0</v>
      </c>
      <c r="T179" s="196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7" t="s">
        <v>141</v>
      </c>
      <c r="AT179" s="197" t="s">
        <v>136</v>
      </c>
      <c r="AU179" s="197" t="s">
        <v>89</v>
      </c>
      <c r="AY179" s="17" t="s">
        <v>134</v>
      </c>
      <c r="BE179" s="198">
        <f>IF(N179="základní",J179,0)</f>
        <v>0</v>
      </c>
      <c r="BF179" s="198">
        <f>IF(N179="snížená",J179,0)</f>
        <v>0</v>
      </c>
      <c r="BG179" s="198">
        <f>IF(N179="zákl. přenesená",J179,0)</f>
        <v>0</v>
      </c>
      <c r="BH179" s="198">
        <f>IF(N179="sníž. přenesená",J179,0)</f>
        <v>0</v>
      </c>
      <c r="BI179" s="198">
        <f>IF(N179="nulová",J179,0)</f>
        <v>0</v>
      </c>
      <c r="BJ179" s="17" t="s">
        <v>87</v>
      </c>
      <c r="BK179" s="198">
        <f>ROUND(I179*H179,2)</f>
        <v>0</v>
      </c>
      <c r="BL179" s="17" t="s">
        <v>141</v>
      </c>
      <c r="BM179" s="197" t="s">
        <v>222</v>
      </c>
    </row>
    <row r="180" spans="2:51" s="14" customFormat="1" ht="22.5">
      <c r="B180" s="210"/>
      <c r="C180" s="211"/>
      <c r="D180" s="201" t="s">
        <v>143</v>
      </c>
      <c r="E180" s="212" t="s">
        <v>1</v>
      </c>
      <c r="F180" s="213" t="s">
        <v>150</v>
      </c>
      <c r="G180" s="211"/>
      <c r="H180" s="214">
        <v>4</v>
      </c>
      <c r="I180" s="215"/>
      <c r="J180" s="211"/>
      <c r="K180" s="211"/>
      <c r="L180" s="216"/>
      <c r="M180" s="217"/>
      <c r="N180" s="218"/>
      <c r="O180" s="218"/>
      <c r="P180" s="218"/>
      <c r="Q180" s="218"/>
      <c r="R180" s="218"/>
      <c r="S180" s="218"/>
      <c r="T180" s="219"/>
      <c r="AT180" s="220" t="s">
        <v>143</v>
      </c>
      <c r="AU180" s="220" t="s">
        <v>89</v>
      </c>
      <c r="AV180" s="14" t="s">
        <v>89</v>
      </c>
      <c r="AW180" s="14" t="s">
        <v>35</v>
      </c>
      <c r="AX180" s="14" t="s">
        <v>87</v>
      </c>
      <c r="AY180" s="220" t="s">
        <v>134</v>
      </c>
    </row>
    <row r="181" spans="1:65" s="2" customFormat="1" ht="24.2" customHeight="1">
      <c r="A181" s="34"/>
      <c r="B181" s="35"/>
      <c r="C181" s="186" t="s">
        <v>223</v>
      </c>
      <c r="D181" s="186" t="s">
        <v>136</v>
      </c>
      <c r="E181" s="187" t="s">
        <v>224</v>
      </c>
      <c r="F181" s="188" t="s">
        <v>225</v>
      </c>
      <c r="G181" s="189" t="s">
        <v>148</v>
      </c>
      <c r="H181" s="190">
        <v>4</v>
      </c>
      <c r="I181" s="191"/>
      <c r="J181" s="192">
        <f>ROUND(I181*H181,2)</f>
        <v>0</v>
      </c>
      <c r="K181" s="188" t="s">
        <v>140</v>
      </c>
      <c r="L181" s="39"/>
      <c r="M181" s="193" t="s">
        <v>1</v>
      </c>
      <c r="N181" s="194" t="s">
        <v>44</v>
      </c>
      <c r="O181" s="71"/>
      <c r="P181" s="195">
        <f>O181*H181</f>
        <v>0</v>
      </c>
      <c r="Q181" s="195">
        <v>0</v>
      </c>
      <c r="R181" s="195">
        <f>Q181*H181</f>
        <v>0</v>
      </c>
      <c r="S181" s="195">
        <v>0</v>
      </c>
      <c r="T181" s="196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7" t="s">
        <v>141</v>
      </c>
      <c r="AT181" s="197" t="s">
        <v>136</v>
      </c>
      <c r="AU181" s="197" t="s">
        <v>89</v>
      </c>
      <c r="AY181" s="17" t="s">
        <v>134</v>
      </c>
      <c r="BE181" s="198">
        <f>IF(N181="základní",J181,0)</f>
        <v>0</v>
      </c>
      <c r="BF181" s="198">
        <f>IF(N181="snížená",J181,0)</f>
        <v>0</v>
      </c>
      <c r="BG181" s="198">
        <f>IF(N181="zákl. přenesená",J181,0)</f>
        <v>0</v>
      </c>
      <c r="BH181" s="198">
        <f>IF(N181="sníž. přenesená",J181,0)</f>
        <v>0</v>
      </c>
      <c r="BI181" s="198">
        <f>IF(N181="nulová",J181,0)</f>
        <v>0</v>
      </c>
      <c r="BJ181" s="17" t="s">
        <v>87</v>
      </c>
      <c r="BK181" s="198">
        <f>ROUND(I181*H181,2)</f>
        <v>0</v>
      </c>
      <c r="BL181" s="17" t="s">
        <v>141</v>
      </c>
      <c r="BM181" s="197" t="s">
        <v>226</v>
      </c>
    </row>
    <row r="182" spans="2:51" s="14" customFormat="1" ht="22.5">
      <c r="B182" s="210"/>
      <c r="C182" s="211"/>
      <c r="D182" s="201" t="s">
        <v>143</v>
      </c>
      <c r="E182" s="212" t="s">
        <v>1</v>
      </c>
      <c r="F182" s="213" t="s">
        <v>150</v>
      </c>
      <c r="G182" s="211"/>
      <c r="H182" s="214">
        <v>4</v>
      </c>
      <c r="I182" s="215"/>
      <c r="J182" s="211"/>
      <c r="K182" s="211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143</v>
      </c>
      <c r="AU182" s="220" t="s">
        <v>89</v>
      </c>
      <c r="AV182" s="14" t="s">
        <v>89</v>
      </c>
      <c r="AW182" s="14" t="s">
        <v>35</v>
      </c>
      <c r="AX182" s="14" t="s">
        <v>87</v>
      </c>
      <c r="AY182" s="220" t="s">
        <v>134</v>
      </c>
    </row>
    <row r="183" spans="1:65" s="2" customFormat="1" ht="33" customHeight="1">
      <c r="A183" s="34"/>
      <c r="B183" s="35"/>
      <c r="C183" s="186" t="s">
        <v>227</v>
      </c>
      <c r="D183" s="186" t="s">
        <v>136</v>
      </c>
      <c r="E183" s="187" t="s">
        <v>228</v>
      </c>
      <c r="F183" s="188" t="s">
        <v>229</v>
      </c>
      <c r="G183" s="189" t="s">
        <v>148</v>
      </c>
      <c r="H183" s="190">
        <v>20</v>
      </c>
      <c r="I183" s="191"/>
      <c r="J183" s="192">
        <f>ROUND(I183*H183,2)</f>
        <v>0</v>
      </c>
      <c r="K183" s="188" t="s">
        <v>140</v>
      </c>
      <c r="L183" s="39"/>
      <c r="M183" s="193" t="s">
        <v>1</v>
      </c>
      <c r="N183" s="194" t="s">
        <v>44</v>
      </c>
      <c r="O183" s="71"/>
      <c r="P183" s="195">
        <f>O183*H183</f>
        <v>0</v>
      </c>
      <c r="Q183" s="195">
        <v>0</v>
      </c>
      <c r="R183" s="195">
        <f>Q183*H183</f>
        <v>0</v>
      </c>
      <c r="S183" s="195">
        <v>0</v>
      </c>
      <c r="T183" s="196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7" t="s">
        <v>141</v>
      </c>
      <c r="AT183" s="197" t="s">
        <v>136</v>
      </c>
      <c r="AU183" s="197" t="s">
        <v>89</v>
      </c>
      <c r="AY183" s="17" t="s">
        <v>134</v>
      </c>
      <c r="BE183" s="198">
        <f>IF(N183="základní",J183,0)</f>
        <v>0</v>
      </c>
      <c r="BF183" s="198">
        <f>IF(N183="snížená",J183,0)</f>
        <v>0</v>
      </c>
      <c r="BG183" s="198">
        <f>IF(N183="zákl. přenesená",J183,0)</f>
        <v>0</v>
      </c>
      <c r="BH183" s="198">
        <f>IF(N183="sníž. přenesená",J183,0)</f>
        <v>0</v>
      </c>
      <c r="BI183" s="198">
        <f>IF(N183="nulová",J183,0)</f>
        <v>0</v>
      </c>
      <c r="BJ183" s="17" t="s">
        <v>87</v>
      </c>
      <c r="BK183" s="198">
        <f>ROUND(I183*H183,2)</f>
        <v>0</v>
      </c>
      <c r="BL183" s="17" t="s">
        <v>141</v>
      </c>
      <c r="BM183" s="197" t="s">
        <v>230</v>
      </c>
    </row>
    <row r="184" spans="2:51" s="14" customFormat="1" ht="11.25">
      <c r="B184" s="210"/>
      <c r="C184" s="211"/>
      <c r="D184" s="201" t="s">
        <v>143</v>
      </c>
      <c r="E184" s="212" t="s">
        <v>1</v>
      </c>
      <c r="F184" s="213" t="s">
        <v>141</v>
      </c>
      <c r="G184" s="211"/>
      <c r="H184" s="214">
        <v>4</v>
      </c>
      <c r="I184" s="215"/>
      <c r="J184" s="211"/>
      <c r="K184" s="211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143</v>
      </c>
      <c r="AU184" s="220" t="s">
        <v>89</v>
      </c>
      <c r="AV184" s="14" t="s">
        <v>89</v>
      </c>
      <c r="AW184" s="14" t="s">
        <v>35</v>
      </c>
      <c r="AX184" s="14" t="s">
        <v>79</v>
      </c>
      <c r="AY184" s="220" t="s">
        <v>134</v>
      </c>
    </row>
    <row r="185" spans="2:51" s="14" customFormat="1" ht="11.25">
      <c r="B185" s="210"/>
      <c r="C185" s="211"/>
      <c r="D185" s="201" t="s">
        <v>143</v>
      </c>
      <c r="E185" s="212" t="s">
        <v>1</v>
      </c>
      <c r="F185" s="213" t="s">
        <v>231</v>
      </c>
      <c r="G185" s="211"/>
      <c r="H185" s="214">
        <v>20</v>
      </c>
      <c r="I185" s="215"/>
      <c r="J185" s="211"/>
      <c r="K185" s="211"/>
      <c r="L185" s="216"/>
      <c r="M185" s="217"/>
      <c r="N185" s="218"/>
      <c r="O185" s="218"/>
      <c r="P185" s="218"/>
      <c r="Q185" s="218"/>
      <c r="R185" s="218"/>
      <c r="S185" s="218"/>
      <c r="T185" s="219"/>
      <c r="AT185" s="220" t="s">
        <v>143</v>
      </c>
      <c r="AU185" s="220" t="s">
        <v>89</v>
      </c>
      <c r="AV185" s="14" t="s">
        <v>89</v>
      </c>
      <c r="AW185" s="14" t="s">
        <v>35</v>
      </c>
      <c r="AX185" s="14" t="s">
        <v>87</v>
      </c>
      <c r="AY185" s="220" t="s">
        <v>134</v>
      </c>
    </row>
    <row r="186" spans="1:65" s="2" customFormat="1" ht="33" customHeight="1">
      <c r="A186" s="34"/>
      <c r="B186" s="35"/>
      <c r="C186" s="186" t="s">
        <v>232</v>
      </c>
      <c r="D186" s="186" t="s">
        <v>136</v>
      </c>
      <c r="E186" s="187" t="s">
        <v>233</v>
      </c>
      <c r="F186" s="188" t="s">
        <v>234</v>
      </c>
      <c r="G186" s="189" t="s">
        <v>148</v>
      </c>
      <c r="H186" s="190">
        <v>20</v>
      </c>
      <c r="I186" s="191"/>
      <c r="J186" s="192">
        <f>ROUND(I186*H186,2)</f>
        <v>0</v>
      </c>
      <c r="K186" s="188" t="s">
        <v>140</v>
      </c>
      <c r="L186" s="39"/>
      <c r="M186" s="193" t="s">
        <v>1</v>
      </c>
      <c r="N186" s="194" t="s">
        <v>44</v>
      </c>
      <c r="O186" s="71"/>
      <c r="P186" s="195">
        <f>O186*H186</f>
        <v>0</v>
      </c>
      <c r="Q186" s="195">
        <v>0</v>
      </c>
      <c r="R186" s="195">
        <f>Q186*H186</f>
        <v>0</v>
      </c>
      <c r="S186" s="195">
        <v>0</v>
      </c>
      <c r="T186" s="196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7" t="s">
        <v>141</v>
      </c>
      <c r="AT186" s="197" t="s">
        <v>136</v>
      </c>
      <c r="AU186" s="197" t="s">
        <v>89</v>
      </c>
      <c r="AY186" s="17" t="s">
        <v>134</v>
      </c>
      <c r="BE186" s="198">
        <f>IF(N186="základní",J186,0)</f>
        <v>0</v>
      </c>
      <c r="BF186" s="198">
        <f>IF(N186="snížená",J186,0)</f>
        <v>0</v>
      </c>
      <c r="BG186" s="198">
        <f>IF(N186="zákl. přenesená",J186,0)</f>
        <v>0</v>
      </c>
      <c r="BH186" s="198">
        <f>IF(N186="sníž. přenesená",J186,0)</f>
        <v>0</v>
      </c>
      <c r="BI186" s="198">
        <f>IF(N186="nulová",J186,0)</f>
        <v>0</v>
      </c>
      <c r="BJ186" s="17" t="s">
        <v>87</v>
      </c>
      <c r="BK186" s="198">
        <f>ROUND(I186*H186,2)</f>
        <v>0</v>
      </c>
      <c r="BL186" s="17" t="s">
        <v>141</v>
      </c>
      <c r="BM186" s="197" t="s">
        <v>235</v>
      </c>
    </row>
    <row r="187" spans="2:51" s="14" customFormat="1" ht="11.25">
      <c r="B187" s="210"/>
      <c r="C187" s="211"/>
      <c r="D187" s="201" t="s">
        <v>143</v>
      </c>
      <c r="E187" s="212" t="s">
        <v>1</v>
      </c>
      <c r="F187" s="213" t="s">
        <v>141</v>
      </c>
      <c r="G187" s="211"/>
      <c r="H187" s="214">
        <v>4</v>
      </c>
      <c r="I187" s="215"/>
      <c r="J187" s="211"/>
      <c r="K187" s="211"/>
      <c r="L187" s="216"/>
      <c r="M187" s="217"/>
      <c r="N187" s="218"/>
      <c r="O187" s="218"/>
      <c r="P187" s="218"/>
      <c r="Q187" s="218"/>
      <c r="R187" s="218"/>
      <c r="S187" s="218"/>
      <c r="T187" s="219"/>
      <c r="AT187" s="220" t="s">
        <v>143</v>
      </c>
      <c r="AU187" s="220" t="s">
        <v>89</v>
      </c>
      <c r="AV187" s="14" t="s">
        <v>89</v>
      </c>
      <c r="AW187" s="14" t="s">
        <v>35</v>
      </c>
      <c r="AX187" s="14" t="s">
        <v>79</v>
      </c>
      <c r="AY187" s="220" t="s">
        <v>134</v>
      </c>
    </row>
    <row r="188" spans="2:51" s="14" customFormat="1" ht="11.25">
      <c r="B188" s="210"/>
      <c r="C188" s="211"/>
      <c r="D188" s="201" t="s">
        <v>143</v>
      </c>
      <c r="E188" s="212" t="s">
        <v>1</v>
      </c>
      <c r="F188" s="213" t="s">
        <v>231</v>
      </c>
      <c r="G188" s="211"/>
      <c r="H188" s="214">
        <v>20</v>
      </c>
      <c r="I188" s="215"/>
      <c r="J188" s="211"/>
      <c r="K188" s="211"/>
      <c r="L188" s="216"/>
      <c r="M188" s="217"/>
      <c r="N188" s="218"/>
      <c r="O188" s="218"/>
      <c r="P188" s="218"/>
      <c r="Q188" s="218"/>
      <c r="R188" s="218"/>
      <c r="S188" s="218"/>
      <c r="T188" s="219"/>
      <c r="AT188" s="220" t="s">
        <v>143</v>
      </c>
      <c r="AU188" s="220" t="s">
        <v>89</v>
      </c>
      <c r="AV188" s="14" t="s">
        <v>89</v>
      </c>
      <c r="AW188" s="14" t="s">
        <v>35</v>
      </c>
      <c r="AX188" s="14" t="s">
        <v>87</v>
      </c>
      <c r="AY188" s="220" t="s">
        <v>134</v>
      </c>
    </row>
    <row r="189" spans="1:65" s="2" customFormat="1" ht="24.2" customHeight="1">
      <c r="A189" s="34"/>
      <c r="B189" s="35"/>
      <c r="C189" s="186" t="s">
        <v>236</v>
      </c>
      <c r="D189" s="186" t="s">
        <v>136</v>
      </c>
      <c r="E189" s="187" t="s">
        <v>237</v>
      </c>
      <c r="F189" s="188" t="s">
        <v>238</v>
      </c>
      <c r="G189" s="189" t="s">
        <v>148</v>
      </c>
      <c r="H189" s="190">
        <v>20</v>
      </c>
      <c r="I189" s="191"/>
      <c r="J189" s="192">
        <f>ROUND(I189*H189,2)</f>
        <v>0</v>
      </c>
      <c r="K189" s="188" t="s">
        <v>140</v>
      </c>
      <c r="L189" s="39"/>
      <c r="M189" s="193" t="s">
        <v>1</v>
      </c>
      <c r="N189" s="194" t="s">
        <v>44</v>
      </c>
      <c r="O189" s="71"/>
      <c r="P189" s="195">
        <f>O189*H189</f>
        <v>0</v>
      </c>
      <c r="Q189" s="195">
        <v>0</v>
      </c>
      <c r="R189" s="195">
        <f>Q189*H189</f>
        <v>0</v>
      </c>
      <c r="S189" s="195">
        <v>0</v>
      </c>
      <c r="T189" s="196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7" t="s">
        <v>141</v>
      </c>
      <c r="AT189" s="197" t="s">
        <v>136</v>
      </c>
      <c r="AU189" s="197" t="s">
        <v>89</v>
      </c>
      <c r="AY189" s="17" t="s">
        <v>134</v>
      </c>
      <c r="BE189" s="198">
        <f>IF(N189="základní",J189,0)</f>
        <v>0</v>
      </c>
      <c r="BF189" s="198">
        <f>IF(N189="snížená",J189,0)</f>
        <v>0</v>
      </c>
      <c r="BG189" s="198">
        <f>IF(N189="zákl. přenesená",J189,0)</f>
        <v>0</v>
      </c>
      <c r="BH189" s="198">
        <f>IF(N189="sníž. přenesená",J189,0)</f>
        <v>0</v>
      </c>
      <c r="BI189" s="198">
        <f>IF(N189="nulová",J189,0)</f>
        <v>0</v>
      </c>
      <c r="BJ189" s="17" t="s">
        <v>87</v>
      </c>
      <c r="BK189" s="198">
        <f>ROUND(I189*H189,2)</f>
        <v>0</v>
      </c>
      <c r="BL189" s="17" t="s">
        <v>141</v>
      </c>
      <c r="BM189" s="197" t="s">
        <v>239</v>
      </c>
    </row>
    <row r="190" spans="2:51" s="14" customFormat="1" ht="11.25">
      <c r="B190" s="210"/>
      <c r="C190" s="211"/>
      <c r="D190" s="201" t="s">
        <v>143</v>
      </c>
      <c r="E190" s="212" t="s">
        <v>1</v>
      </c>
      <c r="F190" s="213" t="s">
        <v>141</v>
      </c>
      <c r="G190" s="211"/>
      <c r="H190" s="214">
        <v>4</v>
      </c>
      <c r="I190" s="215"/>
      <c r="J190" s="211"/>
      <c r="K190" s="211"/>
      <c r="L190" s="216"/>
      <c r="M190" s="217"/>
      <c r="N190" s="218"/>
      <c r="O190" s="218"/>
      <c r="P190" s="218"/>
      <c r="Q190" s="218"/>
      <c r="R190" s="218"/>
      <c r="S190" s="218"/>
      <c r="T190" s="219"/>
      <c r="AT190" s="220" t="s">
        <v>143</v>
      </c>
      <c r="AU190" s="220" t="s">
        <v>89</v>
      </c>
      <c r="AV190" s="14" t="s">
        <v>89</v>
      </c>
      <c r="AW190" s="14" t="s">
        <v>35</v>
      </c>
      <c r="AX190" s="14" t="s">
        <v>79</v>
      </c>
      <c r="AY190" s="220" t="s">
        <v>134</v>
      </c>
    </row>
    <row r="191" spans="2:51" s="14" customFormat="1" ht="11.25">
      <c r="B191" s="210"/>
      <c r="C191" s="211"/>
      <c r="D191" s="201" t="s">
        <v>143</v>
      </c>
      <c r="E191" s="212" t="s">
        <v>1</v>
      </c>
      <c r="F191" s="213" t="s">
        <v>231</v>
      </c>
      <c r="G191" s="211"/>
      <c r="H191" s="214">
        <v>20</v>
      </c>
      <c r="I191" s="215"/>
      <c r="J191" s="211"/>
      <c r="K191" s="211"/>
      <c r="L191" s="216"/>
      <c r="M191" s="217"/>
      <c r="N191" s="218"/>
      <c r="O191" s="218"/>
      <c r="P191" s="218"/>
      <c r="Q191" s="218"/>
      <c r="R191" s="218"/>
      <c r="S191" s="218"/>
      <c r="T191" s="219"/>
      <c r="AT191" s="220" t="s">
        <v>143</v>
      </c>
      <c r="AU191" s="220" t="s">
        <v>89</v>
      </c>
      <c r="AV191" s="14" t="s">
        <v>89</v>
      </c>
      <c r="AW191" s="14" t="s">
        <v>35</v>
      </c>
      <c r="AX191" s="14" t="s">
        <v>87</v>
      </c>
      <c r="AY191" s="220" t="s">
        <v>134</v>
      </c>
    </row>
    <row r="192" spans="1:65" s="2" customFormat="1" ht="21.75" customHeight="1">
      <c r="A192" s="34"/>
      <c r="B192" s="35"/>
      <c r="C192" s="186" t="s">
        <v>7</v>
      </c>
      <c r="D192" s="186" t="s">
        <v>136</v>
      </c>
      <c r="E192" s="187" t="s">
        <v>240</v>
      </c>
      <c r="F192" s="188" t="s">
        <v>241</v>
      </c>
      <c r="G192" s="189" t="s">
        <v>204</v>
      </c>
      <c r="H192" s="190">
        <v>172.133</v>
      </c>
      <c r="I192" s="191"/>
      <c r="J192" s="192">
        <f>ROUND(I192*H192,2)</f>
        <v>0</v>
      </c>
      <c r="K192" s="188" t="s">
        <v>140</v>
      </c>
      <c r="L192" s="39"/>
      <c r="M192" s="193" t="s">
        <v>1</v>
      </c>
      <c r="N192" s="194" t="s">
        <v>44</v>
      </c>
      <c r="O192" s="71"/>
      <c r="P192" s="195">
        <f>O192*H192</f>
        <v>0</v>
      </c>
      <c r="Q192" s="195">
        <v>0</v>
      </c>
      <c r="R192" s="195">
        <f>Q192*H192</f>
        <v>0</v>
      </c>
      <c r="S192" s="195">
        <v>0</v>
      </c>
      <c r="T192" s="196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7" t="s">
        <v>141</v>
      </c>
      <c r="AT192" s="197" t="s">
        <v>136</v>
      </c>
      <c r="AU192" s="197" t="s">
        <v>89</v>
      </c>
      <c r="AY192" s="17" t="s">
        <v>134</v>
      </c>
      <c r="BE192" s="198">
        <f>IF(N192="základní",J192,0)</f>
        <v>0</v>
      </c>
      <c r="BF192" s="198">
        <f>IF(N192="snížená",J192,0)</f>
        <v>0</v>
      </c>
      <c r="BG192" s="198">
        <f>IF(N192="zákl. přenesená",J192,0)</f>
        <v>0</v>
      </c>
      <c r="BH192" s="198">
        <f>IF(N192="sníž. přenesená",J192,0)</f>
        <v>0</v>
      </c>
      <c r="BI192" s="198">
        <f>IF(N192="nulová",J192,0)</f>
        <v>0</v>
      </c>
      <c r="BJ192" s="17" t="s">
        <v>87</v>
      </c>
      <c r="BK192" s="198">
        <f>ROUND(I192*H192,2)</f>
        <v>0</v>
      </c>
      <c r="BL192" s="17" t="s">
        <v>141</v>
      </c>
      <c r="BM192" s="197" t="s">
        <v>242</v>
      </c>
    </row>
    <row r="193" spans="2:51" s="14" customFormat="1" ht="22.5">
      <c r="B193" s="210"/>
      <c r="C193" s="211"/>
      <c r="D193" s="201" t="s">
        <v>143</v>
      </c>
      <c r="E193" s="212" t="s">
        <v>1</v>
      </c>
      <c r="F193" s="213" t="s">
        <v>243</v>
      </c>
      <c r="G193" s="211"/>
      <c r="H193" s="214">
        <v>172.133</v>
      </c>
      <c r="I193" s="215"/>
      <c r="J193" s="211"/>
      <c r="K193" s="211"/>
      <c r="L193" s="216"/>
      <c r="M193" s="217"/>
      <c r="N193" s="218"/>
      <c r="O193" s="218"/>
      <c r="P193" s="218"/>
      <c r="Q193" s="218"/>
      <c r="R193" s="218"/>
      <c r="S193" s="218"/>
      <c r="T193" s="219"/>
      <c r="AT193" s="220" t="s">
        <v>143</v>
      </c>
      <c r="AU193" s="220" t="s">
        <v>89</v>
      </c>
      <c r="AV193" s="14" t="s">
        <v>89</v>
      </c>
      <c r="AW193" s="14" t="s">
        <v>35</v>
      </c>
      <c r="AX193" s="14" t="s">
        <v>87</v>
      </c>
      <c r="AY193" s="220" t="s">
        <v>134</v>
      </c>
    </row>
    <row r="194" spans="1:65" s="2" customFormat="1" ht="24.2" customHeight="1">
      <c r="A194" s="34"/>
      <c r="B194" s="35"/>
      <c r="C194" s="186" t="s">
        <v>244</v>
      </c>
      <c r="D194" s="186" t="s">
        <v>136</v>
      </c>
      <c r="E194" s="187" t="s">
        <v>245</v>
      </c>
      <c r="F194" s="188" t="s">
        <v>246</v>
      </c>
      <c r="G194" s="189" t="s">
        <v>204</v>
      </c>
      <c r="H194" s="190">
        <v>172.133</v>
      </c>
      <c r="I194" s="191"/>
      <c r="J194" s="192">
        <f>ROUND(I194*H194,2)</f>
        <v>0</v>
      </c>
      <c r="K194" s="188" t="s">
        <v>140</v>
      </c>
      <c r="L194" s="39"/>
      <c r="M194" s="193" t="s">
        <v>1</v>
      </c>
      <c r="N194" s="194" t="s">
        <v>44</v>
      </c>
      <c r="O194" s="71"/>
      <c r="P194" s="195">
        <f>O194*H194</f>
        <v>0</v>
      </c>
      <c r="Q194" s="195">
        <v>0</v>
      </c>
      <c r="R194" s="195">
        <f>Q194*H194</f>
        <v>0</v>
      </c>
      <c r="S194" s="195">
        <v>0</v>
      </c>
      <c r="T194" s="196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7" t="s">
        <v>141</v>
      </c>
      <c r="AT194" s="197" t="s">
        <v>136</v>
      </c>
      <c r="AU194" s="197" t="s">
        <v>89</v>
      </c>
      <c r="AY194" s="17" t="s">
        <v>134</v>
      </c>
      <c r="BE194" s="198">
        <f>IF(N194="základní",J194,0)</f>
        <v>0</v>
      </c>
      <c r="BF194" s="198">
        <f>IF(N194="snížená",J194,0)</f>
        <v>0</v>
      </c>
      <c r="BG194" s="198">
        <f>IF(N194="zákl. přenesená",J194,0)</f>
        <v>0</v>
      </c>
      <c r="BH194" s="198">
        <f>IF(N194="sníž. přenesená",J194,0)</f>
        <v>0</v>
      </c>
      <c r="BI194" s="198">
        <f>IF(N194="nulová",J194,0)</f>
        <v>0</v>
      </c>
      <c r="BJ194" s="17" t="s">
        <v>87</v>
      </c>
      <c r="BK194" s="198">
        <f>ROUND(I194*H194,2)</f>
        <v>0</v>
      </c>
      <c r="BL194" s="17" t="s">
        <v>141</v>
      </c>
      <c r="BM194" s="197" t="s">
        <v>247</v>
      </c>
    </row>
    <row r="195" spans="2:51" s="14" customFormat="1" ht="22.5">
      <c r="B195" s="210"/>
      <c r="C195" s="211"/>
      <c r="D195" s="201" t="s">
        <v>143</v>
      </c>
      <c r="E195" s="212" t="s">
        <v>1</v>
      </c>
      <c r="F195" s="213" t="s">
        <v>243</v>
      </c>
      <c r="G195" s="211"/>
      <c r="H195" s="214">
        <v>172.133</v>
      </c>
      <c r="I195" s="215"/>
      <c r="J195" s="211"/>
      <c r="K195" s="211"/>
      <c r="L195" s="216"/>
      <c r="M195" s="217"/>
      <c r="N195" s="218"/>
      <c r="O195" s="218"/>
      <c r="P195" s="218"/>
      <c r="Q195" s="218"/>
      <c r="R195" s="218"/>
      <c r="S195" s="218"/>
      <c r="T195" s="219"/>
      <c r="AT195" s="220" t="s">
        <v>143</v>
      </c>
      <c r="AU195" s="220" t="s">
        <v>89</v>
      </c>
      <c r="AV195" s="14" t="s">
        <v>89</v>
      </c>
      <c r="AW195" s="14" t="s">
        <v>35</v>
      </c>
      <c r="AX195" s="14" t="s">
        <v>87</v>
      </c>
      <c r="AY195" s="220" t="s">
        <v>134</v>
      </c>
    </row>
    <row r="196" spans="1:65" s="2" customFormat="1" ht="33" customHeight="1">
      <c r="A196" s="34"/>
      <c r="B196" s="35"/>
      <c r="C196" s="186" t="s">
        <v>248</v>
      </c>
      <c r="D196" s="186" t="s">
        <v>136</v>
      </c>
      <c r="E196" s="187" t="s">
        <v>249</v>
      </c>
      <c r="F196" s="188" t="s">
        <v>250</v>
      </c>
      <c r="G196" s="189" t="s">
        <v>204</v>
      </c>
      <c r="H196" s="190">
        <v>688.532</v>
      </c>
      <c r="I196" s="191"/>
      <c r="J196" s="192">
        <f>ROUND(I196*H196,2)</f>
        <v>0</v>
      </c>
      <c r="K196" s="188" t="s">
        <v>140</v>
      </c>
      <c r="L196" s="39"/>
      <c r="M196" s="193" t="s">
        <v>1</v>
      </c>
      <c r="N196" s="194" t="s">
        <v>44</v>
      </c>
      <c r="O196" s="71"/>
      <c r="P196" s="195">
        <f>O196*H196</f>
        <v>0</v>
      </c>
      <c r="Q196" s="195">
        <v>0</v>
      </c>
      <c r="R196" s="195">
        <f>Q196*H196</f>
        <v>0</v>
      </c>
      <c r="S196" s="195">
        <v>0</v>
      </c>
      <c r="T196" s="196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7" t="s">
        <v>141</v>
      </c>
      <c r="AT196" s="197" t="s">
        <v>136</v>
      </c>
      <c r="AU196" s="197" t="s">
        <v>89</v>
      </c>
      <c r="AY196" s="17" t="s">
        <v>134</v>
      </c>
      <c r="BE196" s="198">
        <f>IF(N196="základní",J196,0)</f>
        <v>0</v>
      </c>
      <c r="BF196" s="198">
        <f>IF(N196="snížená",J196,0)</f>
        <v>0</v>
      </c>
      <c r="BG196" s="198">
        <f>IF(N196="zákl. přenesená",J196,0)</f>
        <v>0</v>
      </c>
      <c r="BH196" s="198">
        <f>IF(N196="sníž. přenesená",J196,0)</f>
        <v>0</v>
      </c>
      <c r="BI196" s="198">
        <f>IF(N196="nulová",J196,0)</f>
        <v>0</v>
      </c>
      <c r="BJ196" s="17" t="s">
        <v>87</v>
      </c>
      <c r="BK196" s="198">
        <f>ROUND(I196*H196,2)</f>
        <v>0</v>
      </c>
      <c r="BL196" s="17" t="s">
        <v>141</v>
      </c>
      <c r="BM196" s="197" t="s">
        <v>251</v>
      </c>
    </row>
    <row r="197" spans="2:51" s="14" customFormat="1" ht="11.25">
      <c r="B197" s="210"/>
      <c r="C197" s="211"/>
      <c r="D197" s="201" t="s">
        <v>143</v>
      </c>
      <c r="E197" s="212" t="s">
        <v>1</v>
      </c>
      <c r="F197" s="213" t="s">
        <v>252</v>
      </c>
      <c r="G197" s="211"/>
      <c r="H197" s="214">
        <v>172.133</v>
      </c>
      <c r="I197" s="215"/>
      <c r="J197" s="211"/>
      <c r="K197" s="211"/>
      <c r="L197" s="216"/>
      <c r="M197" s="217"/>
      <c r="N197" s="218"/>
      <c r="O197" s="218"/>
      <c r="P197" s="218"/>
      <c r="Q197" s="218"/>
      <c r="R197" s="218"/>
      <c r="S197" s="218"/>
      <c r="T197" s="219"/>
      <c r="AT197" s="220" t="s">
        <v>143</v>
      </c>
      <c r="AU197" s="220" t="s">
        <v>89</v>
      </c>
      <c r="AV197" s="14" t="s">
        <v>89</v>
      </c>
      <c r="AW197" s="14" t="s">
        <v>35</v>
      </c>
      <c r="AX197" s="14" t="s">
        <v>79</v>
      </c>
      <c r="AY197" s="220" t="s">
        <v>134</v>
      </c>
    </row>
    <row r="198" spans="2:51" s="14" customFormat="1" ht="11.25">
      <c r="B198" s="210"/>
      <c r="C198" s="211"/>
      <c r="D198" s="201" t="s">
        <v>143</v>
      </c>
      <c r="E198" s="212" t="s">
        <v>1</v>
      </c>
      <c r="F198" s="213" t="s">
        <v>253</v>
      </c>
      <c r="G198" s="211"/>
      <c r="H198" s="214">
        <v>688.532</v>
      </c>
      <c r="I198" s="215"/>
      <c r="J198" s="211"/>
      <c r="K198" s="211"/>
      <c r="L198" s="216"/>
      <c r="M198" s="217"/>
      <c r="N198" s="218"/>
      <c r="O198" s="218"/>
      <c r="P198" s="218"/>
      <c r="Q198" s="218"/>
      <c r="R198" s="218"/>
      <c r="S198" s="218"/>
      <c r="T198" s="219"/>
      <c r="AT198" s="220" t="s">
        <v>143</v>
      </c>
      <c r="AU198" s="220" t="s">
        <v>89</v>
      </c>
      <c r="AV198" s="14" t="s">
        <v>89</v>
      </c>
      <c r="AW198" s="14" t="s">
        <v>35</v>
      </c>
      <c r="AX198" s="14" t="s">
        <v>87</v>
      </c>
      <c r="AY198" s="220" t="s">
        <v>134</v>
      </c>
    </row>
    <row r="199" spans="1:65" s="2" customFormat="1" ht="37.9" customHeight="1">
      <c r="A199" s="34"/>
      <c r="B199" s="35"/>
      <c r="C199" s="186" t="s">
        <v>254</v>
      </c>
      <c r="D199" s="186" t="s">
        <v>136</v>
      </c>
      <c r="E199" s="187" t="s">
        <v>255</v>
      </c>
      <c r="F199" s="188" t="s">
        <v>256</v>
      </c>
      <c r="G199" s="189" t="s">
        <v>204</v>
      </c>
      <c r="H199" s="190">
        <v>543.729</v>
      </c>
      <c r="I199" s="191"/>
      <c r="J199" s="192">
        <f>ROUND(I199*H199,2)</f>
        <v>0</v>
      </c>
      <c r="K199" s="188" t="s">
        <v>140</v>
      </c>
      <c r="L199" s="39"/>
      <c r="M199" s="193" t="s">
        <v>1</v>
      </c>
      <c r="N199" s="194" t="s">
        <v>44</v>
      </c>
      <c r="O199" s="71"/>
      <c r="P199" s="195">
        <f>O199*H199</f>
        <v>0</v>
      </c>
      <c r="Q199" s="195">
        <v>0</v>
      </c>
      <c r="R199" s="195">
        <f>Q199*H199</f>
        <v>0</v>
      </c>
      <c r="S199" s="195">
        <v>0</v>
      </c>
      <c r="T199" s="196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7" t="s">
        <v>141</v>
      </c>
      <c r="AT199" s="197" t="s">
        <v>136</v>
      </c>
      <c r="AU199" s="197" t="s">
        <v>89</v>
      </c>
      <c r="AY199" s="17" t="s">
        <v>134</v>
      </c>
      <c r="BE199" s="198">
        <f>IF(N199="základní",J199,0)</f>
        <v>0</v>
      </c>
      <c r="BF199" s="198">
        <f>IF(N199="snížená",J199,0)</f>
        <v>0</v>
      </c>
      <c r="BG199" s="198">
        <f>IF(N199="zákl. přenesená",J199,0)</f>
        <v>0</v>
      </c>
      <c r="BH199" s="198">
        <f>IF(N199="sníž. přenesená",J199,0)</f>
        <v>0</v>
      </c>
      <c r="BI199" s="198">
        <f>IF(N199="nulová",J199,0)</f>
        <v>0</v>
      </c>
      <c r="BJ199" s="17" t="s">
        <v>87</v>
      </c>
      <c r="BK199" s="198">
        <f>ROUND(I199*H199,2)</f>
        <v>0</v>
      </c>
      <c r="BL199" s="17" t="s">
        <v>141</v>
      </c>
      <c r="BM199" s="197" t="s">
        <v>257</v>
      </c>
    </row>
    <row r="200" spans="2:51" s="14" customFormat="1" ht="22.5">
      <c r="B200" s="210"/>
      <c r="C200" s="211"/>
      <c r="D200" s="201" t="s">
        <v>143</v>
      </c>
      <c r="E200" s="212" t="s">
        <v>1</v>
      </c>
      <c r="F200" s="213" t="s">
        <v>206</v>
      </c>
      <c r="G200" s="211"/>
      <c r="H200" s="214">
        <v>52.716</v>
      </c>
      <c r="I200" s="215"/>
      <c r="J200" s="211"/>
      <c r="K200" s="211"/>
      <c r="L200" s="216"/>
      <c r="M200" s="217"/>
      <c r="N200" s="218"/>
      <c r="O200" s="218"/>
      <c r="P200" s="218"/>
      <c r="Q200" s="218"/>
      <c r="R200" s="218"/>
      <c r="S200" s="218"/>
      <c r="T200" s="219"/>
      <c r="AT200" s="220" t="s">
        <v>143</v>
      </c>
      <c r="AU200" s="220" t="s">
        <v>89</v>
      </c>
      <c r="AV200" s="14" t="s">
        <v>89</v>
      </c>
      <c r="AW200" s="14" t="s">
        <v>35</v>
      </c>
      <c r="AX200" s="14" t="s">
        <v>79</v>
      </c>
      <c r="AY200" s="220" t="s">
        <v>134</v>
      </c>
    </row>
    <row r="201" spans="2:51" s="14" customFormat="1" ht="33.75">
      <c r="B201" s="210"/>
      <c r="C201" s="211"/>
      <c r="D201" s="201" t="s">
        <v>143</v>
      </c>
      <c r="E201" s="212" t="s">
        <v>1</v>
      </c>
      <c r="F201" s="213" t="s">
        <v>214</v>
      </c>
      <c r="G201" s="211"/>
      <c r="H201" s="214">
        <v>31.052</v>
      </c>
      <c r="I201" s="215"/>
      <c r="J201" s="211"/>
      <c r="K201" s="211"/>
      <c r="L201" s="216"/>
      <c r="M201" s="217"/>
      <c r="N201" s="218"/>
      <c r="O201" s="218"/>
      <c r="P201" s="218"/>
      <c r="Q201" s="218"/>
      <c r="R201" s="218"/>
      <c r="S201" s="218"/>
      <c r="T201" s="219"/>
      <c r="AT201" s="220" t="s">
        <v>143</v>
      </c>
      <c r="AU201" s="220" t="s">
        <v>89</v>
      </c>
      <c r="AV201" s="14" t="s">
        <v>89</v>
      </c>
      <c r="AW201" s="14" t="s">
        <v>35</v>
      </c>
      <c r="AX201" s="14" t="s">
        <v>79</v>
      </c>
      <c r="AY201" s="220" t="s">
        <v>134</v>
      </c>
    </row>
    <row r="202" spans="2:51" s="14" customFormat="1" ht="11.25">
      <c r="B202" s="210"/>
      <c r="C202" s="211"/>
      <c r="D202" s="201" t="s">
        <v>143</v>
      </c>
      <c r="E202" s="212" t="s">
        <v>1</v>
      </c>
      <c r="F202" s="213" t="s">
        <v>207</v>
      </c>
      <c r="G202" s="211"/>
      <c r="H202" s="214">
        <v>146.073</v>
      </c>
      <c r="I202" s="215"/>
      <c r="J202" s="211"/>
      <c r="K202" s="211"/>
      <c r="L202" s="216"/>
      <c r="M202" s="217"/>
      <c r="N202" s="218"/>
      <c r="O202" s="218"/>
      <c r="P202" s="218"/>
      <c r="Q202" s="218"/>
      <c r="R202" s="218"/>
      <c r="S202" s="218"/>
      <c r="T202" s="219"/>
      <c r="AT202" s="220" t="s">
        <v>143</v>
      </c>
      <c r="AU202" s="220" t="s">
        <v>89</v>
      </c>
      <c r="AV202" s="14" t="s">
        <v>89</v>
      </c>
      <c r="AW202" s="14" t="s">
        <v>35</v>
      </c>
      <c r="AX202" s="14" t="s">
        <v>79</v>
      </c>
      <c r="AY202" s="220" t="s">
        <v>134</v>
      </c>
    </row>
    <row r="203" spans="2:51" s="14" customFormat="1" ht="11.25">
      <c r="B203" s="210"/>
      <c r="C203" s="211"/>
      <c r="D203" s="201" t="s">
        <v>143</v>
      </c>
      <c r="E203" s="212" t="s">
        <v>1</v>
      </c>
      <c r="F203" s="213" t="s">
        <v>258</v>
      </c>
      <c r="G203" s="211"/>
      <c r="H203" s="214">
        <v>27</v>
      </c>
      <c r="I203" s="215"/>
      <c r="J203" s="211"/>
      <c r="K203" s="211"/>
      <c r="L203" s="216"/>
      <c r="M203" s="217"/>
      <c r="N203" s="218"/>
      <c r="O203" s="218"/>
      <c r="P203" s="218"/>
      <c r="Q203" s="218"/>
      <c r="R203" s="218"/>
      <c r="S203" s="218"/>
      <c r="T203" s="219"/>
      <c r="AT203" s="220" t="s">
        <v>143</v>
      </c>
      <c r="AU203" s="220" t="s">
        <v>89</v>
      </c>
      <c r="AV203" s="14" t="s">
        <v>89</v>
      </c>
      <c r="AW203" s="14" t="s">
        <v>35</v>
      </c>
      <c r="AX203" s="14" t="s">
        <v>79</v>
      </c>
      <c r="AY203" s="220" t="s">
        <v>134</v>
      </c>
    </row>
    <row r="204" spans="2:51" s="14" customFormat="1" ht="22.5">
      <c r="B204" s="210"/>
      <c r="C204" s="211"/>
      <c r="D204" s="201" t="s">
        <v>143</v>
      </c>
      <c r="E204" s="212" t="s">
        <v>1</v>
      </c>
      <c r="F204" s="213" t="s">
        <v>259</v>
      </c>
      <c r="G204" s="211"/>
      <c r="H204" s="214">
        <v>286.888</v>
      </c>
      <c r="I204" s="215"/>
      <c r="J204" s="211"/>
      <c r="K204" s="211"/>
      <c r="L204" s="216"/>
      <c r="M204" s="217"/>
      <c r="N204" s="218"/>
      <c r="O204" s="218"/>
      <c r="P204" s="218"/>
      <c r="Q204" s="218"/>
      <c r="R204" s="218"/>
      <c r="S204" s="218"/>
      <c r="T204" s="219"/>
      <c r="AT204" s="220" t="s">
        <v>143</v>
      </c>
      <c r="AU204" s="220" t="s">
        <v>89</v>
      </c>
      <c r="AV204" s="14" t="s">
        <v>89</v>
      </c>
      <c r="AW204" s="14" t="s">
        <v>35</v>
      </c>
      <c r="AX204" s="14" t="s">
        <v>79</v>
      </c>
      <c r="AY204" s="220" t="s">
        <v>134</v>
      </c>
    </row>
    <row r="205" spans="2:51" s="15" customFormat="1" ht="11.25">
      <c r="B205" s="221"/>
      <c r="C205" s="222"/>
      <c r="D205" s="201" t="s">
        <v>143</v>
      </c>
      <c r="E205" s="223" t="s">
        <v>1</v>
      </c>
      <c r="F205" s="224" t="s">
        <v>184</v>
      </c>
      <c r="G205" s="222"/>
      <c r="H205" s="225">
        <v>543.729</v>
      </c>
      <c r="I205" s="226"/>
      <c r="J205" s="222"/>
      <c r="K205" s="222"/>
      <c r="L205" s="227"/>
      <c r="M205" s="228"/>
      <c r="N205" s="229"/>
      <c r="O205" s="229"/>
      <c r="P205" s="229"/>
      <c r="Q205" s="229"/>
      <c r="R205" s="229"/>
      <c r="S205" s="229"/>
      <c r="T205" s="230"/>
      <c r="AT205" s="231" t="s">
        <v>143</v>
      </c>
      <c r="AU205" s="231" t="s">
        <v>89</v>
      </c>
      <c r="AV205" s="15" t="s">
        <v>141</v>
      </c>
      <c r="AW205" s="15" t="s">
        <v>35</v>
      </c>
      <c r="AX205" s="15" t="s">
        <v>87</v>
      </c>
      <c r="AY205" s="231" t="s">
        <v>134</v>
      </c>
    </row>
    <row r="206" spans="1:65" s="2" customFormat="1" ht="37.9" customHeight="1">
      <c r="A206" s="34"/>
      <c r="B206" s="35"/>
      <c r="C206" s="186" t="s">
        <v>260</v>
      </c>
      <c r="D206" s="186" t="s">
        <v>136</v>
      </c>
      <c r="E206" s="187" t="s">
        <v>261</v>
      </c>
      <c r="F206" s="188" t="s">
        <v>262</v>
      </c>
      <c r="G206" s="189" t="s">
        <v>204</v>
      </c>
      <c r="H206" s="190">
        <v>5437.29</v>
      </c>
      <c r="I206" s="191"/>
      <c r="J206" s="192">
        <f>ROUND(I206*H206,2)</f>
        <v>0</v>
      </c>
      <c r="K206" s="188" t="s">
        <v>140</v>
      </c>
      <c r="L206" s="39"/>
      <c r="M206" s="193" t="s">
        <v>1</v>
      </c>
      <c r="N206" s="194" t="s">
        <v>44</v>
      </c>
      <c r="O206" s="71"/>
      <c r="P206" s="195">
        <f>O206*H206</f>
        <v>0</v>
      </c>
      <c r="Q206" s="195">
        <v>0</v>
      </c>
      <c r="R206" s="195">
        <f>Q206*H206</f>
        <v>0</v>
      </c>
      <c r="S206" s="195">
        <v>0</v>
      </c>
      <c r="T206" s="196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7" t="s">
        <v>141</v>
      </c>
      <c r="AT206" s="197" t="s">
        <v>136</v>
      </c>
      <c r="AU206" s="197" t="s">
        <v>89</v>
      </c>
      <c r="AY206" s="17" t="s">
        <v>134</v>
      </c>
      <c r="BE206" s="198">
        <f>IF(N206="základní",J206,0)</f>
        <v>0</v>
      </c>
      <c r="BF206" s="198">
        <f>IF(N206="snížená",J206,0)</f>
        <v>0</v>
      </c>
      <c r="BG206" s="198">
        <f>IF(N206="zákl. přenesená",J206,0)</f>
        <v>0</v>
      </c>
      <c r="BH206" s="198">
        <f>IF(N206="sníž. přenesená",J206,0)</f>
        <v>0</v>
      </c>
      <c r="BI206" s="198">
        <f>IF(N206="nulová",J206,0)</f>
        <v>0</v>
      </c>
      <c r="BJ206" s="17" t="s">
        <v>87</v>
      </c>
      <c r="BK206" s="198">
        <f>ROUND(I206*H206,2)</f>
        <v>0</v>
      </c>
      <c r="BL206" s="17" t="s">
        <v>141</v>
      </c>
      <c r="BM206" s="197" t="s">
        <v>263</v>
      </c>
    </row>
    <row r="207" spans="2:51" s="14" customFormat="1" ht="22.5">
      <c r="B207" s="210"/>
      <c r="C207" s="211"/>
      <c r="D207" s="201" t="s">
        <v>143</v>
      </c>
      <c r="E207" s="212" t="s">
        <v>1</v>
      </c>
      <c r="F207" s="213" t="s">
        <v>206</v>
      </c>
      <c r="G207" s="211"/>
      <c r="H207" s="214">
        <v>52.716</v>
      </c>
      <c r="I207" s="215"/>
      <c r="J207" s="211"/>
      <c r="K207" s="211"/>
      <c r="L207" s="216"/>
      <c r="M207" s="217"/>
      <c r="N207" s="218"/>
      <c r="O207" s="218"/>
      <c r="P207" s="218"/>
      <c r="Q207" s="218"/>
      <c r="R207" s="218"/>
      <c r="S207" s="218"/>
      <c r="T207" s="219"/>
      <c r="AT207" s="220" t="s">
        <v>143</v>
      </c>
      <c r="AU207" s="220" t="s">
        <v>89</v>
      </c>
      <c r="AV207" s="14" t="s">
        <v>89</v>
      </c>
      <c r="AW207" s="14" t="s">
        <v>35</v>
      </c>
      <c r="AX207" s="14" t="s">
        <v>79</v>
      </c>
      <c r="AY207" s="220" t="s">
        <v>134</v>
      </c>
    </row>
    <row r="208" spans="2:51" s="14" customFormat="1" ht="33.75">
      <c r="B208" s="210"/>
      <c r="C208" s="211"/>
      <c r="D208" s="201" t="s">
        <v>143</v>
      </c>
      <c r="E208" s="212" t="s">
        <v>1</v>
      </c>
      <c r="F208" s="213" t="s">
        <v>214</v>
      </c>
      <c r="G208" s="211"/>
      <c r="H208" s="214">
        <v>31.052</v>
      </c>
      <c r="I208" s="215"/>
      <c r="J208" s="211"/>
      <c r="K208" s="211"/>
      <c r="L208" s="216"/>
      <c r="M208" s="217"/>
      <c r="N208" s="218"/>
      <c r="O208" s="218"/>
      <c r="P208" s="218"/>
      <c r="Q208" s="218"/>
      <c r="R208" s="218"/>
      <c r="S208" s="218"/>
      <c r="T208" s="219"/>
      <c r="AT208" s="220" t="s">
        <v>143</v>
      </c>
      <c r="AU208" s="220" t="s">
        <v>89</v>
      </c>
      <c r="AV208" s="14" t="s">
        <v>89</v>
      </c>
      <c r="AW208" s="14" t="s">
        <v>35</v>
      </c>
      <c r="AX208" s="14" t="s">
        <v>79</v>
      </c>
      <c r="AY208" s="220" t="s">
        <v>134</v>
      </c>
    </row>
    <row r="209" spans="2:51" s="14" customFormat="1" ht="11.25">
      <c r="B209" s="210"/>
      <c r="C209" s="211"/>
      <c r="D209" s="201" t="s">
        <v>143</v>
      </c>
      <c r="E209" s="212" t="s">
        <v>1</v>
      </c>
      <c r="F209" s="213" t="s">
        <v>207</v>
      </c>
      <c r="G209" s="211"/>
      <c r="H209" s="214">
        <v>146.073</v>
      </c>
      <c r="I209" s="215"/>
      <c r="J209" s="211"/>
      <c r="K209" s="211"/>
      <c r="L209" s="216"/>
      <c r="M209" s="217"/>
      <c r="N209" s="218"/>
      <c r="O209" s="218"/>
      <c r="P209" s="218"/>
      <c r="Q209" s="218"/>
      <c r="R209" s="218"/>
      <c r="S209" s="218"/>
      <c r="T209" s="219"/>
      <c r="AT209" s="220" t="s">
        <v>143</v>
      </c>
      <c r="AU209" s="220" t="s">
        <v>89</v>
      </c>
      <c r="AV209" s="14" t="s">
        <v>89</v>
      </c>
      <c r="AW209" s="14" t="s">
        <v>35</v>
      </c>
      <c r="AX209" s="14" t="s">
        <v>79</v>
      </c>
      <c r="AY209" s="220" t="s">
        <v>134</v>
      </c>
    </row>
    <row r="210" spans="2:51" s="14" customFormat="1" ht="11.25">
      <c r="B210" s="210"/>
      <c r="C210" s="211"/>
      <c r="D210" s="201" t="s">
        <v>143</v>
      </c>
      <c r="E210" s="212" t="s">
        <v>1</v>
      </c>
      <c r="F210" s="213" t="s">
        <v>258</v>
      </c>
      <c r="G210" s="211"/>
      <c r="H210" s="214">
        <v>27</v>
      </c>
      <c r="I210" s="215"/>
      <c r="J210" s="211"/>
      <c r="K210" s="211"/>
      <c r="L210" s="216"/>
      <c r="M210" s="217"/>
      <c r="N210" s="218"/>
      <c r="O210" s="218"/>
      <c r="P210" s="218"/>
      <c r="Q210" s="218"/>
      <c r="R210" s="218"/>
      <c r="S210" s="218"/>
      <c r="T210" s="219"/>
      <c r="AT210" s="220" t="s">
        <v>143</v>
      </c>
      <c r="AU210" s="220" t="s">
        <v>89</v>
      </c>
      <c r="AV210" s="14" t="s">
        <v>89</v>
      </c>
      <c r="AW210" s="14" t="s">
        <v>35</v>
      </c>
      <c r="AX210" s="14" t="s">
        <v>79</v>
      </c>
      <c r="AY210" s="220" t="s">
        <v>134</v>
      </c>
    </row>
    <row r="211" spans="2:51" s="14" customFormat="1" ht="22.5">
      <c r="B211" s="210"/>
      <c r="C211" s="211"/>
      <c r="D211" s="201" t="s">
        <v>143</v>
      </c>
      <c r="E211" s="212" t="s">
        <v>1</v>
      </c>
      <c r="F211" s="213" t="s">
        <v>259</v>
      </c>
      <c r="G211" s="211"/>
      <c r="H211" s="214">
        <v>286.888</v>
      </c>
      <c r="I211" s="215"/>
      <c r="J211" s="211"/>
      <c r="K211" s="211"/>
      <c r="L211" s="216"/>
      <c r="M211" s="217"/>
      <c r="N211" s="218"/>
      <c r="O211" s="218"/>
      <c r="P211" s="218"/>
      <c r="Q211" s="218"/>
      <c r="R211" s="218"/>
      <c r="S211" s="218"/>
      <c r="T211" s="219"/>
      <c r="AT211" s="220" t="s">
        <v>143</v>
      </c>
      <c r="AU211" s="220" t="s">
        <v>89</v>
      </c>
      <c r="AV211" s="14" t="s">
        <v>89</v>
      </c>
      <c r="AW211" s="14" t="s">
        <v>35</v>
      </c>
      <c r="AX211" s="14" t="s">
        <v>79</v>
      </c>
      <c r="AY211" s="220" t="s">
        <v>134</v>
      </c>
    </row>
    <row r="212" spans="2:51" s="15" customFormat="1" ht="11.25">
      <c r="B212" s="221"/>
      <c r="C212" s="222"/>
      <c r="D212" s="201" t="s">
        <v>143</v>
      </c>
      <c r="E212" s="223" t="s">
        <v>1</v>
      </c>
      <c r="F212" s="224" t="s">
        <v>184</v>
      </c>
      <c r="G212" s="222"/>
      <c r="H212" s="225">
        <v>543.729</v>
      </c>
      <c r="I212" s="226"/>
      <c r="J212" s="222"/>
      <c r="K212" s="222"/>
      <c r="L212" s="227"/>
      <c r="M212" s="228"/>
      <c r="N212" s="229"/>
      <c r="O212" s="229"/>
      <c r="P212" s="229"/>
      <c r="Q212" s="229"/>
      <c r="R212" s="229"/>
      <c r="S212" s="229"/>
      <c r="T212" s="230"/>
      <c r="AT212" s="231" t="s">
        <v>143</v>
      </c>
      <c r="AU212" s="231" t="s">
        <v>89</v>
      </c>
      <c r="AV212" s="15" t="s">
        <v>141</v>
      </c>
      <c r="AW212" s="15" t="s">
        <v>35</v>
      </c>
      <c r="AX212" s="15" t="s">
        <v>79</v>
      </c>
      <c r="AY212" s="231" t="s">
        <v>134</v>
      </c>
    </row>
    <row r="213" spans="2:51" s="14" customFormat="1" ht="11.25">
      <c r="B213" s="210"/>
      <c r="C213" s="211"/>
      <c r="D213" s="201" t="s">
        <v>143</v>
      </c>
      <c r="E213" s="212" t="s">
        <v>1</v>
      </c>
      <c r="F213" s="213" t="s">
        <v>264</v>
      </c>
      <c r="G213" s="211"/>
      <c r="H213" s="214">
        <v>5437.29</v>
      </c>
      <c r="I213" s="215"/>
      <c r="J213" s="211"/>
      <c r="K213" s="211"/>
      <c r="L213" s="216"/>
      <c r="M213" s="217"/>
      <c r="N213" s="218"/>
      <c r="O213" s="218"/>
      <c r="P213" s="218"/>
      <c r="Q213" s="218"/>
      <c r="R213" s="218"/>
      <c r="S213" s="218"/>
      <c r="T213" s="219"/>
      <c r="AT213" s="220" t="s">
        <v>143</v>
      </c>
      <c r="AU213" s="220" t="s">
        <v>89</v>
      </c>
      <c r="AV213" s="14" t="s">
        <v>89</v>
      </c>
      <c r="AW213" s="14" t="s">
        <v>35</v>
      </c>
      <c r="AX213" s="14" t="s">
        <v>87</v>
      </c>
      <c r="AY213" s="220" t="s">
        <v>134</v>
      </c>
    </row>
    <row r="214" spans="1:65" s="2" customFormat="1" ht="24.2" customHeight="1">
      <c r="A214" s="34"/>
      <c r="B214" s="35"/>
      <c r="C214" s="186" t="s">
        <v>265</v>
      </c>
      <c r="D214" s="186" t="s">
        <v>136</v>
      </c>
      <c r="E214" s="187" t="s">
        <v>266</v>
      </c>
      <c r="F214" s="188" t="s">
        <v>267</v>
      </c>
      <c r="G214" s="189" t="s">
        <v>204</v>
      </c>
      <c r="H214" s="190">
        <v>543.729</v>
      </c>
      <c r="I214" s="191"/>
      <c r="J214" s="192">
        <f>ROUND(I214*H214,2)</f>
        <v>0</v>
      </c>
      <c r="K214" s="188" t="s">
        <v>140</v>
      </c>
      <c r="L214" s="39"/>
      <c r="M214" s="193" t="s">
        <v>1</v>
      </c>
      <c r="N214" s="194" t="s">
        <v>44</v>
      </c>
      <c r="O214" s="71"/>
      <c r="P214" s="195">
        <f>O214*H214</f>
        <v>0</v>
      </c>
      <c r="Q214" s="195">
        <v>0</v>
      </c>
      <c r="R214" s="195">
        <f>Q214*H214</f>
        <v>0</v>
      </c>
      <c r="S214" s="195">
        <v>0</v>
      </c>
      <c r="T214" s="196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7" t="s">
        <v>141</v>
      </c>
      <c r="AT214" s="197" t="s">
        <v>136</v>
      </c>
      <c r="AU214" s="197" t="s">
        <v>89</v>
      </c>
      <c r="AY214" s="17" t="s">
        <v>134</v>
      </c>
      <c r="BE214" s="198">
        <f>IF(N214="základní",J214,0)</f>
        <v>0</v>
      </c>
      <c r="BF214" s="198">
        <f>IF(N214="snížená",J214,0)</f>
        <v>0</v>
      </c>
      <c r="BG214" s="198">
        <f>IF(N214="zákl. přenesená",J214,0)</f>
        <v>0</v>
      </c>
      <c r="BH214" s="198">
        <f>IF(N214="sníž. přenesená",J214,0)</f>
        <v>0</v>
      </c>
      <c r="BI214" s="198">
        <f>IF(N214="nulová",J214,0)</f>
        <v>0</v>
      </c>
      <c r="BJ214" s="17" t="s">
        <v>87</v>
      </c>
      <c r="BK214" s="198">
        <f>ROUND(I214*H214,2)</f>
        <v>0</v>
      </c>
      <c r="BL214" s="17" t="s">
        <v>141</v>
      </c>
      <c r="BM214" s="197" t="s">
        <v>268</v>
      </c>
    </row>
    <row r="215" spans="2:51" s="14" customFormat="1" ht="22.5">
      <c r="B215" s="210"/>
      <c r="C215" s="211"/>
      <c r="D215" s="201" t="s">
        <v>143</v>
      </c>
      <c r="E215" s="212" t="s">
        <v>1</v>
      </c>
      <c r="F215" s="213" t="s">
        <v>206</v>
      </c>
      <c r="G215" s="211"/>
      <c r="H215" s="214">
        <v>52.716</v>
      </c>
      <c r="I215" s="215"/>
      <c r="J215" s="211"/>
      <c r="K215" s="211"/>
      <c r="L215" s="216"/>
      <c r="M215" s="217"/>
      <c r="N215" s="218"/>
      <c r="O215" s="218"/>
      <c r="P215" s="218"/>
      <c r="Q215" s="218"/>
      <c r="R215" s="218"/>
      <c r="S215" s="218"/>
      <c r="T215" s="219"/>
      <c r="AT215" s="220" t="s">
        <v>143</v>
      </c>
      <c r="AU215" s="220" t="s">
        <v>89</v>
      </c>
      <c r="AV215" s="14" t="s">
        <v>89</v>
      </c>
      <c r="AW215" s="14" t="s">
        <v>35</v>
      </c>
      <c r="AX215" s="14" t="s">
        <v>79</v>
      </c>
      <c r="AY215" s="220" t="s">
        <v>134</v>
      </c>
    </row>
    <row r="216" spans="2:51" s="14" customFormat="1" ht="33.75">
      <c r="B216" s="210"/>
      <c r="C216" s="211"/>
      <c r="D216" s="201" t="s">
        <v>143</v>
      </c>
      <c r="E216" s="212" t="s">
        <v>1</v>
      </c>
      <c r="F216" s="213" t="s">
        <v>214</v>
      </c>
      <c r="G216" s="211"/>
      <c r="H216" s="214">
        <v>31.052</v>
      </c>
      <c r="I216" s="215"/>
      <c r="J216" s="211"/>
      <c r="K216" s="211"/>
      <c r="L216" s="216"/>
      <c r="M216" s="217"/>
      <c r="N216" s="218"/>
      <c r="O216" s="218"/>
      <c r="P216" s="218"/>
      <c r="Q216" s="218"/>
      <c r="R216" s="218"/>
      <c r="S216" s="218"/>
      <c r="T216" s="219"/>
      <c r="AT216" s="220" t="s">
        <v>143</v>
      </c>
      <c r="AU216" s="220" t="s">
        <v>89</v>
      </c>
      <c r="AV216" s="14" t="s">
        <v>89</v>
      </c>
      <c r="AW216" s="14" t="s">
        <v>35</v>
      </c>
      <c r="AX216" s="14" t="s">
        <v>79</v>
      </c>
      <c r="AY216" s="220" t="s">
        <v>134</v>
      </c>
    </row>
    <row r="217" spans="2:51" s="14" customFormat="1" ht="11.25">
      <c r="B217" s="210"/>
      <c r="C217" s="211"/>
      <c r="D217" s="201" t="s">
        <v>143</v>
      </c>
      <c r="E217" s="212" t="s">
        <v>1</v>
      </c>
      <c r="F217" s="213" t="s">
        <v>207</v>
      </c>
      <c r="G217" s="211"/>
      <c r="H217" s="214">
        <v>146.073</v>
      </c>
      <c r="I217" s="215"/>
      <c r="J217" s="211"/>
      <c r="K217" s="211"/>
      <c r="L217" s="216"/>
      <c r="M217" s="217"/>
      <c r="N217" s="218"/>
      <c r="O217" s="218"/>
      <c r="P217" s="218"/>
      <c r="Q217" s="218"/>
      <c r="R217" s="218"/>
      <c r="S217" s="218"/>
      <c r="T217" s="219"/>
      <c r="AT217" s="220" t="s">
        <v>143</v>
      </c>
      <c r="AU217" s="220" t="s">
        <v>89</v>
      </c>
      <c r="AV217" s="14" t="s">
        <v>89</v>
      </c>
      <c r="AW217" s="14" t="s">
        <v>35</v>
      </c>
      <c r="AX217" s="14" t="s">
        <v>79</v>
      </c>
      <c r="AY217" s="220" t="s">
        <v>134</v>
      </c>
    </row>
    <row r="218" spans="2:51" s="14" customFormat="1" ht="22.5">
      <c r="B218" s="210"/>
      <c r="C218" s="211"/>
      <c r="D218" s="201" t="s">
        <v>143</v>
      </c>
      <c r="E218" s="212" t="s">
        <v>1</v>
      </c>
      <c r="F218" s="213" t="s">
        <v>259</v>
      </c>
      <c r="G218" s="211"/>
      <c r="H218" s="214">
        <v>286.888</v>
      </c>
      <c r="I218" s="215"/>
      <c r="J218" s="211"/>
      <c r="K218" s="211"/>
      <c r="L218" s="216"/>
      <c r="M218" s="217"/>
      <c r="N218" s="218"/>
      <c r="O218" s="218"/>
      <c r="P218" s="218"/>
      <c r="Q218" s="218"/>
      <c r="R218" s="218"/>
      <c r="S218" s="218"/>
      <c r="T218" s="219"/>
      <c r="AT218" s="220" t="s">
        <v>143</v>
      </c>
      <c r="AU218" s="220" t="s">
        <v>89</v>
      </c>
      <c r="AV218" s="14" t="s">
        <v>89</v>
      </c>
      <c r="AW218" s="14" t="s">
        <v>35</v>
      </c>
      <c r="AX218" s="14" t="s">
        <v>79</v>
      </c>
      <c r="AY218" s="220" t="s">
        <v>134</v>
      </c>
    </row>
    <row r="219" spans="2:51" s="14" customFormat="1" ht="11.25">
      <c r="B219" s="210"/>
      <c r="C219" s="211"/>
      <c r="D219" s="201" t="s">
        <v>143</v>
      </c>
      <c r="E219" s="212" t="s">
        <v>1</v>
      </c>
      <c r="F219" s="213" t="s">
        <v>258</v>
      </c>
      <c r="G219" s="211"/>
      <c r="H219" s="214">
        <v>27</v>
      </c>
      <c r="I219" s="215"/>
      <c r="J219" s="211"/>
      <c r="K219" s="211"/>
      <c r="L219" s="216"/>
      <c r="M219" s="217"/>
      <c r="N219" s="218"/>
      <c r="O219" s="218"/>
      <c r="P219" s="218"/>
      <c r="Q219" s="218"/>
      <c r="R219" s="218"/>
      <c r="S219" s="218"/>
      <c r="T219" s="219"/>
      <c r="AT219" s="220" t="s">
        <v>143</v>
      </c>
      <c r="AU219" s="220" t="s">
        <v>89</v>
      </c>
      <c r="AV219" s="14" t="s">
        <v>89</v>
      </c>
      <c r="AW219" s="14" t="s">
        <v>35</v>
      </c>
      <c r="AX219" s="14" t="s">
        <v>79</v>
      </c>
      <c r="AY219" s="220" t="s">
        <v>134</v>
      </c>
    </row>
    <row r="220" spans="2:51" s="15" customFormat="1" ht="11.25">
      <c r="B220" s="221"/>
      <c r="C220" s="222"/>
      <c r="D220" s="201" t="s">
        <v>143</v>
      </c>
      <c r="E220" s="223" t="s">
        <v>1</v>
      </c>
      <c r="F220" s="224" t="s">
        <v>184</v>
      </c>
      <c r="G220" s="222"/>
      <c r="H220" s="225">
        <v>543.729</v>
      </c>
      <c r="I220" s="226"/>
      <c r="J220" s="222"/>
      <c r="K220" s="222"/>
      <c r="L220" s="227"/>
      <c r="M220" s="228"/>
      <c r="N220" s="229"/>
      <c r="O220" s="229"/>
      <c r="P220" s="229"/>
      <c r="Q220" s="229"/>
      <c r="R220" s="229"/>
      <c r="S220" s="229"/>
      <c r="T220" s="230"/>
      <c r="AT220" s="231" t="s">
        <v>143</v>
      </c>
      <c r="AU220" s="231" t="s">
        <v>89</v>
      </c>
      <c r="AV220" s="15" t="s">
        <v>141</v>
      </c>
      <c r="AW220" s="15" t="s">
        <v>35</v>
      </c>
      <c r="AX220" s="15" t="s">
        <v>87</v>
      </c>
      <c r="AY220" s="231" t="s">
        <v>134</v>
      </c>
    </row>
    <row r="221" spans="1:65" s="2" customFormat="1" ht="33" customHeight="1">
      <c r="A221" s="34"/>
      <c r="B221" s="35"/>
      <c r="C221" s="186" t="s">
        <v>269</v>
      </c>
      <c r="D221" s="186" t="s">
        <v>136</v>
      </c>
      <c r="E221" s="187" t="s">
        <v>270</v>
      </c>
      <c r="F221" s="188" t="s">
        <v>271</v>
      </c>
      <c r="G221" s="189" t="s">
        <v>272</v>
      </c>
      <c r="H221" s="190">
        <v>978.712</v>
      </c>
      <c r="I221" s="191"/>
      <c r="J221" s="192">
        <f>ROUND(I221*H221,2)</f>
        <v>0</v>
      </c>
      <c r="K221" s="188" t="s">
        <v>140</v>
      </c>
      <c r="L221" s="39"/>
      <c r="M221" s="193" t="s">
        <v>1</v>
      </c>
      <c r="N221" s="194" t="s">
        <v>44</v>
      </c>
      <c r="O221" s="71"/>
      <c r="P221" s="195">
        <f>O221*H221</f>
        <v>0</v>
      </c>
      <c r="Q221" s="195">
        <v>0</v>
      </c>
      <c r="R221" s="195">
        <f>Q221*H221</f>
        <v>0</v>
      </c>
      <c r="S221" s="195">
        <v>0</v>
      </c>
      <c r="T221" s="196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7" t="s">
        <v>141</v>
      </c>
      <c r="AT221" s="197" t="s">
        <v>136</v>
      </c>
      <c r="AU221" s="197" t="s">
        <v>89</v>
      </c>
      <c r="AY221" s="17" t="s">
        <v>134</v>
      </c>
      <c r="BE221" s="198">
        <f>IF(N221="základní",J221,0)</f>
        <v>0</v>
      </c>
      <c r="BF221" s="198">
        <f>IF(N221="snížená",J221,0)</f>
        <v>0</v>
      </c>
      <c r="BG221" s="198">
        <f>IF(N221="zákl. přenesená",J221,0)</f>
        <v>0</v>
      </c>
      <c r="BH221" s="198">
        <f>IF(N221="sníž. přenesená",J221,0)</f>
        <v>0</v>
      </c>
      <c r="BI221" s="198">
        <f>IF(N221="nulová",J221,0)</f>
        <v>0</v>
      </c>
      <c r="BJ221" s="17" t="s">
        <v>87</v>
      </c>
      <c r="BK221" s="198">
        <f>ROUND(I221*H221,2)</f>
        <v>0</v>
      </c>
      <c r="BL221" s="17" t="s">
        <v>141</v>
      </c>
      <c r="BM221" s="197" t="s">
        <v>273</v>
      </c>
    </row>
    <row r="222" spans="2:51" s="14" customFormat="1" ht="11.25">
      <c r="B222" s="210"/>
      <c r="C222" s="211"/>
      <c r="D222" s="201" t="s">
        <v>143</v>
      </c>
      <c r="E222" s="212" t="s">
        <v>1</v>
      </c>
      <c r="F222" s="213" t="s">
        <v>274</v>
      </c>
      <c r="G222" s="211"/>
      <c r="H222" s="214">
        <v>978.712</v>
      </c>
      <c r="I222" s="215"/>
      <c r="J222" s="211"/>
      <c r="K222" s="211"/>
      <c r="L222" s="216"/>
      <c r="M222" s="217"/>
      <c r="N222" s="218"/>
      <c r="O222" s="218"/>
      <c r="P222" s="218"/>
      <c r="Q222" s="218"/>
      <c r="R222" s="218"/>
      <c r="S222" s="218"/>
      <c r="T222" s="219"/>
      <c r="AT222" s="220" t="s">
        <v>143</v>
      </c>
      <c r="AU222" s="220" t="s">
        <v>89</v>
      </c>
      <c r="AV222" s="14" t="s">
        <v>89</v>
      </c>
      <c r="AW222" s="14" t="s">
        <v>35</v>
      </c>
      <c r="AX222" s="14" t="s">
        <v>87</v>
      </c>
      <c r="AY222" s="220" t="s">
        <v>134</v>
      </c>
    </row>
    <row r="223" spans="1:65" s="2" customFormat="1" ht="37.9" customHeight="1">
      <c r="A223" s="34"/>
      <c r="B223" s="35"/>
      <c r="C223" s="186" t="s">
        <v>275</v>
      </c>
      <c r="D223" s="186" t="s">
        <v>136</v>
      </c>
      <c r="E223" s="187" t="s">
        <v>276</v>
      </c>
      <c r="F223" s="188" t="s">
        <v>277</v>
      </c>
      <c r="G223" s="189" t="s">
        <v>139</v>
      </c>
      <c r="H223" s="190">
        <v>810.44</v>
      </c>
      <c r="I223" s="191"/>
      <c r="J223" s="192">
        <f>ROUND(I223*H223,2)</f>
        <v>0</v>
      </c>
      <c r="K223" s="188" t="s">
        <v>140</v>
      </c>
      <c r="L223" s="39"/>
      <c r="M223" s="193" t="s">
        <v>1</v>
      </c>
      <c r="N223" s="194" t="s">
        <v>44</v>
      </c>
      <c r="O223" s="71"/>
      <c r="P223" s="195">
        <f>O223*H223</f>
        <v>0</v>
      </c>
      <c r="Q223" s="195">
        <v>0</v>
      </c>
      <c r="R223" s="195">
        <f>Q223*H223</f>
        <v>0</v>
      </c>
      <c r="S223" s="195">
        <v>0</v>
      </c>
      <c r="T223" s="196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7" t="s">
        <v>141</v>
      </c>
      <c r="AT223" s="197" t="s">
        <v>136</v>
      </c>
      <c r="AU223" s="197" t="s">
        <v>89</v>
      </c>
      <c r="AY223" s="17" t="s">
        <v>134</v>
      </c>
      <c r="BE223" s="198">
        <f>IF(N223="základní",J223,0)</f>
        <v>0</v>
      </c>
      <c r="BF223" s="198">
        <f>IF(N223="snížená",J223,0)</f>
        <v>0</v>
      </c>
      <c r="BG223" s="198">
        <f>IF(N223="zákl. přenesená",J223,0)</f>
        <v>0</v>
      </c>
      <c r="BH223" s="198">
        <f>IF(N223="sníž. přenesená",J223,0)</f>
        <v>0</v>
      </c>
      <c r="BI223" s="198">
        <f>IF(N223="nulová",J223,0)</f>
        <v>0</v>
      </c>
      <c r="BJ223" s="17" t="s">
        <v>87</v>
      </c>
      <c r="BK223" s="198">
        <f>ROUND(I223*H223,2)</f>
        <v>0</v>
      </c>
      <c r="BL223" s="17" t="s">
        <v>141</v>
      </c>
      <c r="BM223" s="197" t="s">
        <v>278</v>
      </c>
    </row>
    <row r="224" spans="2:51" s="14" customFormat="1" ht="22.5">
      <c r="B224" s="210"/>
      <c r="C224" s="211"/>
      <c r="D224" s="201" t="s">
        <v>143</v>
      </c>
      <c r="E224" s="212" t="s">
        <v>1</v>
      </c>
      <c r="F224" s="213" t="s">
        <v>279</v>
      </c>
      <c r="G224" s="211"/>
      <c r="H224" s="214">
        <v>810.44</v>
      </c>
      <c r="I224" s="215"/>
      <c r="J224" s="211"/>
      <c r="K224" s="211"/>
      <c r="L224" s="216"/>
      <c r="M224" s="217"/>
      <c r="N224" s="218"/>
      <c r="O224" s="218"/>
      <c r="P224" s="218"/>
      <c r="Q224" s="218"/>
      <c r="R224" s="218"/>
      <c r="S224" s="218"/>
      <c r="T224" s="219"/>
      <c r="AT224" s="220" t="s">
        <v>143</v>
      </c>
      <c r="AU224" s="220" t="s">
        <v>89</v>
      </c>
      <c r="AV224" s="14" t="s">
        <v>89</v>
      </c>
      <c r="AW224" s="14" t="s">
        <v>35</v>
      </c>
      <c r="AX224" s="14" t="s">
        <v>87</v>
      </c>
      <c r="AY224" s="220" t="s">
        <v>134</v>
      </c>
    </row>
    <row r="225" spans="1:65" s="2" customFormat="1" ht="33" customHeight="1">
      <c r="A225" s="34"/>
      <c r="B225" s="35"/>
      <c r="C225" s="186" t="s">
        <v>280</v>
      </c>
      <c r="D225" s="186" t="s">
        <v>136</v>
      </c>
      <c r="E225" s="187" t="s">
        <v>281</v>
      </c>
      <c r="F225" s="188" t="s">
        <v>282</v>
      </c>
      <c r="G225" s="189" t="s">
        <v>139</v>
      </c>
      <c r="H225" s="190">
        <v>810.44</v>
      </c>
      <c r="I225" s="191"/>
      <c r="J225" s="192">
        <f>ROUND(I225*H225,2)</f>
        <v>0</v>
      </c>
      <c r="K225" s="188" t="s">
        <v>140</v>
      </c>
      <c r="L225" s="39"/>
      <c r="M225" s="193" t="s">
        <v>1</v>
      </c>
      <c r="N225" s="194" t="s">
        <v>44</v>
      </c>
      <c r="O225" s="71"/>
      <c r="P225" s="195">
        <f>O225*H225</f>
        <v>0</v>
      </c>
      <c r="Q225" s="195">
        <v>0</v>
      </c>
      <c r="R225" s="195">
        <f>Q225*H225</f>
        <v>0</v>
      </c>
      <c r="S225" s="195">
        <v>0</v>
      </c>
      <c r="T225" s="196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7" t="s">
        <v>141</v>
      </c>
      <c r="AT225" s="197" t="s">
        <v>136</v>
      </c>
      <c r="AU225" s="197" t="s">
        <v>89</v>
      </c>
      <c r="AY225" s="17" t="s">
        <v>134</v>
      </c>
      <c r="BE225" s="198">
        <f>IF(N225="základní",J225,0)</f>
        <v>0</v>
      </c>
      <c r="BF225" s="198">
        <f>IF(N225="snížená",J225,0)</f>
        <v>0</v>
      </c>
      <c r="BG225" s="198">
        <f>IF(N225="zákl. přenesená",J225,0)</f>
        <v>0</v>
      </c>
      <c r="BH225" s="198">
        <f>IF(N225="sníž. přenesená",J225,0)</f>
        <v>0</v>
      </c>
      <c r="BI225" s="198">
        <f>IF(N225="nulová",J225,0)</f>
        <v>0</v>
      </c>
      <c r="BJ225" s="17" t="s">
        <v>87</v>
      </c>
      <c r="BK225" s="198">
        <f>ROUND(I225*H225,2)</f>
        <v>0</v>
      </c>
      <c r="BL225" s="17" t="s">
        <v>141</v>
      </c>
      <c r="BM225" s="197" t="s">
        <v>283</v>
      </c>
    </row>
    <row r="226" spans="2:51" s="14" customFormat="1" ht="22.5">
      <c r="B226" s="210"/>
      <c r="C226" s="211"/>
      <c r="D226" s="201" t="s">
        <v>143</v>
      </c>
      <c r="E226" s="212" t="s">
        <v>1</v>
      </c>
      <c r="F226" s="213" t="s">
        <v>279</v>
      </c>
      <c r="G226" s="211"/>
      <c r="H226" s="214">
        <v>810.44</v>
      </c>
      <c r="I226" s="215"/>
      <c r="J226" s="211"/>
      <c r="K226" s="211"/>
      <c r="L226" s="216"/>
      <c r="M226" s="217"/>
      <c r="N226" s="218"/>
      <c r="O226" s="218"/>
      <c r="P226" s="218"/>
      <c r="Q226" s="218"/>
      <c r="R226" s="218"/>
      <c r="S226" s="218"/>
      <c r="T226" s="219"/>
      <c r="AT226" s="220" t="s">
        <v>143</v>
      </c>
      <c r="AU226" s="220" t="s">
        <v>89</v>
      </c>
      <c r="AV226" s="14" t="s">
        <v>89</v>
      </c>
      <c r="AW226" s="14" t="s">
        <v>35</v>
      </c>
      <c r="AX226" s="14" t="s">
        <v>87</v>
      </c>
      <c r="AY226" s="220" t="s">
        <v>134</v>
      </c>
    </row>
    <row r="227" spans="1:65" s="2" customFormat="1" ht="16.5" customHeight="1">
      <c r="A227" s="34"/>
      <c r="B227" s="35"/>
      <c r="C227" s="232" t="s">
        <v>284</v>
      </c>
      <c r="D227" s="232" t="s">
        <v>285</v>
      </c>
      <c r="E227" s="233" t="s">
        <v>286</v>
      </c>
      <c r="F227" s="234" t="s">
        <v>287</v>
      </c>
      <c r="G227" s="235" t="s">
        <v>272</v>
      </c>
      <c r="H227" s="236">
        <v>121.566</v>
      </c>
      <c r="I227" s="237"/>
      <c r="J227" s="238">
        <f>ROUND(I227*H227,2)</f>
        <v>0</v>
      </c>
      <c r="K227" s="234" t="s">
        <v>140</v>
      </c>
      <c r="L227" s="239"/>
      <c r="M227" s="240" t="s">
        <v>1</v>
      </c>
      <c r="N227" s="241" t="s">
        <v>44</v>
      </c>
      <c r="O227" s="71"/>
      <c r="P227" s="195">
        <f>O227*H227</f>
        <v>0</v>
      </c>
      <c r="Q227" s="195">
        <v>1</v>
      </c>
      <c r="R227" s="195">
        <f>Q227*H227</f>
        <v>121.566</v>
      </c>
      <c r="S227" s="195">
        <v>0</v>
      </c>
      <c r="T227" s="196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7" t="s">
        <v>173</v>
      </c>
      <c r="AT227" s="197" t="s">
        <v>285</v>
      </c>
      <c r="AU227" s="197" t="s">
        <v>89</v>
      </c>
      <c r="AY227" s="17" t="s">
        <v>134</v>
      </c>
      <c r="BE227" s="198">
        <f>IF(N227="základní",J227,0)</f>
        <v>0</v>
      </c>
      <c r="BF227" s="198">
        <f>IF(N227="snížená",J227,0)</f>
        <v>0</v>
      </c>
      <c r="BG227" s="198">
        <f>IF(N227="zákl. přenesená",J227,0)</f>
        <v>0</v>
      </c>
      <c r="BH227" s="198">
        <f>IF(N227="sníž. přenesená",J227,0)</f>
        <v>0</v>
      </c>
      <c r="BI227" s="198">
        <f>IF(N227="nulová",J227,0)</f>
        <v>0</v>
      </c>
      <c r="BJ227" s="17" t="s">
        <v>87</v>
      </c>
      <c r="BK227" s="198">
        <f>ROUND(I227*H227,2)</f>
        <v>0</v>
      </c>
      <c r="BL227" s="17" t="s">
        <v>141</v>
      </c>
      <c r="BM227" s="197" t="s">
        <v>288</v>
      </c>
    </row>
    <row r="228" spans="2:51" s="14" customFormat="1" ht="22.5">
      <c r="B228" s="210"/>
      <c r="C228" s="211"/>
      <c r="D228" s="201" t="s">
        <v>143</v>
      </c>
      <c r="E228" s="212" t="s">
        <v>1</v>
      </c>
      <c r="F228" s="213" t="s">
        <v>289</v>
      </c>
      <c r="G228" s="211"/>
      <c r="H228" s="214">
        <v>121.566</v>
      </c>
      <c r="I228" s="215"/>
      <c r="J228" s="211"/>
      <c r="K228" s="211"/>
      <c r="L228" s="216"/>
      <c r="M228" s="217"/>
      <c r="N228" s="218"/>
      <c r="O228" s="218"/>
      <c r="P228" s="218"/>
      <c r="Q228" s="218"/>
      <c r="R228" s="218"/>
      <c r="S228" s="218"/>
      <c r="T228" s="219"/>
      <c r="AT228" s="220" t="s">
        <v>143</v>
      </c>
      <c r="AU228" s="220" t="s">
        <v>89</v>
      </c>
      <c r="AV228" s="14" t="s">
        <v>89</v>
      </c>
      <c r="AW228" s="14" t="s">
        <v>35</v>
      </c>
      <c r="AX228" s="14" t="s">
        <v>87</v>
      </c>
      <c r="AY228" s="220" t="s">
        <v>134</v>
      </c>
    </row>
    <row r="229" spans="1:65" s="2" customFormat="1" ht="24.2" customHeight="1">
      <c r="A229" s="34"/>
      <c r="B229" s="35"/>
      <c r="C229" s="186" t="s">
        <v>290</v>
      </c>
      <c r="D229" s="186" t="s">
        <v>136</v>
      </c>
      <c r="E229" s="187" t="s">
        <v>291</v>
      </c>
      <c r="F229" s="188" t="s">
        <v>292</v>
      </c>
      <c r="G229" s="189" t="s">
        <v>139</v>
      </c>
      <c r="H229" s="190">
        <v>810.44</v>
      </c>
      <c r="I229" s="191"/>
      <c r="J229" s="192">
        <f>ROUND(I229*H229,2)</f>
        <v>0</v>
      </c>
      <c r="K229" s="188" t="s">
        <v>140</v>
      </c>
      <c r="L229" s="39"/>
      <c r="M229" s="193" t="s">
        <v>1</v>
      </c>
      <c r="N229" s="194" t="s">
        <v>44</v>
      </c>
      <c r="O229" s="71"/>
      <c r="P229" s="195">
        <f>O229*H229</f>
        <v>0</v>
      </c>
      <c r="Q229" s="195">
        <v>0</v>
      </c>
      <c r="R229" s="195">
        <f>Q229*H229</f>
        <v>0</v>
      </c>
      <c r="S229" s="195">
        <v>0</v>
      </c>
      <c r="T229" s="196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7" t="s">
        <v>141</v>
      </c>
      <c r="AT229" s="197" t="s">
        <v>136</v>
      </c>
      <c r="AU229" s="197" t="s">
        <v>89</v>
      </c>
      <c r="AY229" s="17" t="s">
        <v>134</v>
      </c>
      <c r="BE229" s="198">
        <f>IF(N229="základní",J229,0)</f>
        <v>0</v>
      </c>
      <c r="BF229" s="198">
        <f>IF(N229="snížená",J229,0)</f>
        <v>0</v>
      </c>
      <c r="BG229" s="198">
        <f>IF(N229="zákl. přenesená",J229,0)</f>
        <v>0</v>
      </c>
      <c r="BH229" s="198">
        <f>IF(N229="sníž. přenesená",J229,0)</f>
        <v>0</v>
      </c>
      <c r="BI229" s="198">
        <f>IF(N229="nulová",J229,0)</f>
        <v>0</v>
      </c>
      <c r="BJ229" s="17" t="s">
        <v>87</v>
      </c>
      <c r="BK229" s="198">
        <f>ROUND(I229*H229,2)</f>
        <v>0</v>
      </c>
      <c r="BL229" s="17" t="s">
        <v>141</v>
      </c>
      <c r="BM229" s="197" t="s">
        <v>293</v>
      </c>
    </row>
    <row r="230" spans="2:51" s="14" customFormat="1" ht="22.5">
      <c r="B230" s="210"/>
      <c r="C230" s="211"/>
      <c r="D230" s="201" t="s">
        <v>143</v>
      </c>
      <c r="E230" s="212" t="s">
        <v>1</v>
      </c>
      <c r="F230" s="213" t="s">
        <v>279</v>
      </c>
      <c r="G230" s="211"/>
      <c r="H230" s="214">
        <v>810.44</v>
      </c>
      <c r="I230" s="215"/>
      <c r="J230" s="211"/>
      <c r="K230" s="211"/>
      <c r="L230" s="216"/>
      <c r="M230" s="217"/>
      <c r="N230" s="218"/>
      <c r="O230" s="218"/>
      <c r="P230" s="218"/>
      <c r="Q230" s="218"/>
      <c r="R230" s="218"/>
      <c r="S230" s="218"/>
      <c r="T230" s="219"/>
      <c r="AT230" s="220" t="s">
        <v>143</v>
      </c>
      <c r="AU230" s="220" t="s">
        <v>89</v>
      </c>
      <c r="AV230" s="14" t="s">
        <v>89</v>
      </c>
      <c r="AW230" s="14" t="s">
        <v>35</v>
      </c>
      <c r="AX230" s="14" t="s">
        <v>87</v>
      </c>
      <c r="AY230" s="220" t="s">
        <v>134</v>
      </c>
    </row>
    <row r="231" spans="1:65" s="2" customFormat="1" ht="16.5" customHeight="1">
      <c r="A231" s="34"/>
      <c r="B231" s="35"/>
      <c r="C231" s="232" t="s">
        <v>294</v>
      </c>
      <c r="D231" s="232" t="s">
        <v>285</v>
      </c>
      <c r="E231" s="233" t="s">
        <v>295</v>
      </c>
      <c r="F231" s="234" t="s">
        <v>296</v>
      </c>
      <c r="G231" s="235" t="s">
        <v>297</v>
      </c>
      <c r="H231" s="236">
        <v>16.209</v>
      </c>
      <c r="I231" s="237"/>
      <c r="J231" s="238">
        <f>ROUND(I231*H231,2)</f>
        <v>0</v>
      </c>
      <c r="K231" s="234" t="s">
        <v>140</v>
      </c>
      <c r="L231" s="239"/>
      <c r="M231" s="240" t="s">
        <v>1</v>
      </c>
      <c r="N231" s="241" t="s">
        <v>44</v>
      </c>
      <c r="O231" s="71"/>
      <c r="P231" s="195">
        <f>O231*H231</f>
        <v>0</v>
      </c>
      <c r="Q231" s="195">
        <v>0.001</v>
      </c>
      <c r="R231" s="195">
        <f>Q231*H231</f>
        <v>0.016209</v>
      </c>
      <c r="S231" s="195">
        <v>0</v>
      </c>
      <c r="T231" s="196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7" t="s">
        <v>173</v>
      </c>
      <c r="AT231" s="197" t="s">
        <v>285</v>
      </c>
      <c r="AU231" s="197" t="s">
        <v>89</v>
      </c>
      <c r="AY231" s="17" t="s">
        <v>134</v>
      </c>
      <c r="BE231" s="198">
        <f>IF(N231="základní",J231,0)</f>
        <v>0</v>
      </c>
      <c r="BF231" s="198">
        <f>IF(N231="snížená",J231,0)</f>
        <v>0</v>
      </c>
      <c r="BG231" s="198">
        <f>IF(N231="zákl. přenesená",J231,0)</f>
        <v>0</v>
      </c>
      <c r="BH231" s="198">
        <f>IF(N231="sníž. přenesená",J231,0)</f>
        <v>0</v>
      </c>
      <c r="BI231" s="198">
        <f>IF(N231="nulová",J231,0)</f>
        <v>0</v>
      </c>
      <c r="BJ231" s="17" t="s">
        <v>87</v>
      </c>
      <c r="BK231" s="198">
        <f>ROUND(I231*H231,2)</f>
        <v>0</v>
      </c>
      <c r="BL231" s="17" t="s">
        <v>141</v>
      </c>
      <c r="BM231" s="197" t="s">
        <v>298</v>
      </c>
    </row>
    <row r="232" spans="2:51" s="14" customFormat="1" ht="11.25">
      <c r="B232" s="210"/>
      <c r="C232" s="211"/>
      <c r="D232" s="201" t="s">
        <v>143</v>
      </c>
      <c r="E232" s="212" t="s">
        <v>1</v>
      </c>
      <c r="F232" s="213" t="s">
        <v>299</v>
      </c>
      <c r="G232" s="211"/>
      <c r="H232" s="214">
        <v>16.209</v>
      </c>
      <c r="I232" s="215"/>
      <c r="J232" s="211"/>
      <c r="K232" s="211"/>
      <c r="L232" s="216"/>
      <c r="M232" s="217"/>
      <c r="N232" s="218"/>
      <c r="O232" s="218"/>
      <c r="P232" s="218"/>
      <c r="Q232" s="218"/>
      <c r="R232" s="218"/>
      <c r="S232" s="218"/>
      <c r="T232" s="219"/>
      <c r="AT232" s="220" t="s">
        <v>143</v>
      </c>
      <c r="AU232" s="220" t="s">
        <v>89</v>
      </c>
      <c r="AV232" s="14" t="s">
        <v>89</v>
      </c>
      <c r="AW232" s="14" t="s">
        <v>35</v>
      </c>
      <c r="AX232" s="14" t="s">
        <v>87</v>
      </c>
      <c r="AY232" s="220" t="s">
        <v>134</v>
      </c>
    </row>
    <row r="233" spans="1:65" s="2" customFormat="1" ht="33" customHeight="1">
      <c r="A233" s="34"/>
      <c r="B233" s="35"/>
      <c r="C233" s="186" t="s">
        <v>300</v>
      </c>
      <c r="D233" s="186" t="s">
        <v>136</v>
      </c>
      <c r="E233" s="187" t="s">
        <v>301</v>
      </c>
      <c r="F233" s="188" t="s">
        <v>302</v>
      </c>
      <c r="G233" s="189" t="s">
        <v>148</v>
      </c>
      <c r="H233" s="190">
        <v>16</v>
      </c>
      <c r="I233" s="191"/>
      <c r="J233" s="192">
        <f>ROUND(I233*H233,2)</f>
        <v>0</v>
      </c>
      <c r="K233" s="188" t="s">
        <v>140</v>
      </c>
      <c r="L233" s="39"/>
      <c r="M233" s="193" t="s">
        <v>1</v>
      </c>
      <c r="N233" s="194" t="s">
        <v>44</v>
      </c>
      <c r="O233" s="71"/>
      <c r="P233" s="195">
        <f>O233*H233</f>
        <v>0</v>
      </c>
      <c r="Q233" s="195">
        <v>0</v>
      </c>
      <c r="R233" s="195">
        <f>Q233*H233</f>
        <v>0</v>
      </c>
      <c r="S233" s="195">
        <v>0</v>
      </c>
      <c r="T233" s="196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7" t="s">
        <v>141</v>
      </c>
      <c r="AT233" s="197" t="s">
        <v>136</v>
      </c>
      <c r="AU233" s="197" t="s">
        <v>89</v>
      </c>
      <c r="AY233" s="17" t="s">
        <v>134</v>
      </c>
      <c r="BE233" s="198">
        <f>IF(N233="základní",J233,0)</f>
        <v>0</v>
      </c>
      <c r="BF233" s="198">
        <f>IF(N233="snížená",J233,0)</f>
        <v>0</v>
      </c>
      <c r="BG233" s="198">
        <f>IF(N233="zákl. přenesená",J233,0)</f>
        <v>0</v>
      </c>
      <c r="BH233" s="198">
        <f>IF(N233="sníž. přenesená",J233,0)</f>
        <v>0</v>
      </c>
      <c r="BI233" s="198">
        <f>IF(N233="nulová",J233,0)</f>
        <v>0</v>
      </c>
      <c r="BJ233" s="17" t="s">
        <v>87</v>
      </c>
      <c r="BK233" s="198">
        <f>ROUND(I233*H233,2)</f>
        <v>0</v>
      </c>
      <c r="BL233" s="17" t="s">
        <v>141</v>
      </c>
      <c r="BM233" s="197" t="s">
        <v>303</v>
      </c>
    </row>
    <row r="234" spans="2:51" s="14" customFormat="1" ht="11.25">
      <c r="B234" s="210"/>
      <c r="C234" s="211"/>
      <c r="D234" s="201" t="s">
        <v>143</v>
      </c>
      <c r="E234" s="212" t="s">
        <v>1</v>
      </c>
      <c r="F234" s="213" t="s">
        <v>304</v>
      </c>
      <c r="G234" s="211"/>
      <c r="H234" s="214">
        <v>16</v>
      </c>
      <c r="I234" s="215"/>
      <c r="J234" s="211"/>
      <c r="K234" s="211"/>
      <c r="L234" s="216"/>
      <c r="M234" s="217"/>
      <c r="N234" s="218"/>
      <c r="O234" s="218"/>
      <c r="P234" s="218"/>
      <c r="Q234" s="218"/>
      <c r="R234" s="218"/>
      <c r="S234" s="218"/>
      <c r="T234" s="219"/>
      <c r="AT234" s="220" t="s">
        <v>143</v>
      </c>
      <c r="AU234" s="220" t="s">
        <v>89</v>
      </c>
      <c r="AV234" s="14" t="s">
        <v>89</v>
      </c>
      <c r="AW234" s="14" t="s">
        <v>35</v>
      </c>
      <c r="AX234" s="14" t="s">
        <v>87</v>
      </c>
      <c r="AY234" s="220" t="s">
        <v>134</v>
      </c>
    </row>
    <row r="235" spans="1:65" s="2" customFormat="1" ht="24.2" customHeight="1">
      <c r="A235" s="34"/>
      <c r="B235" s="35"/>
      <c r="C235" s="186" t="s">
        <v>305</v>
      </c>
      <c r="D235" s="186" t="s">
        <v>136</v>
      </c>
      <c r="E235" s="187" t="s">
        <v>306</v>
      </c>
      <c r="F235" s="188" t="s">
        <v>307</v>
      </c>
      <c r="G235" s="189" t="s">
        <v>148</v>
      </c>
      <c r="H235" s="190">
        <v>16</v>
      </c>
      <c r="I235" s="191"/>
      <c r="J235" s="192">
        <f>ROUND(I235*H235,2)</f>
        <v>0</v>
      </c>
      <c r="K235" s="188" t="s">
        <v>140</v>
      </c>
      <c r="L235" s="39"/>
      <c r="M235" s="193" t="s">
        <v>1</v>
      </c>
      <c r="N235" s="194" t="s">
        <v>44</v>
      </c>
      <c r="O235" s="71"/>
      <c r="P235" s="195">
        <f>O235*H235</f>
        <v>0</v>
      </c>
      <c r="Q235" s="195">
        <v>0</v>
      </c>
      <c r="R235" s="195">
        <f>Q235*H235</f>
        <v>0</v>
      </c>
      <c r="S235" s="195">
        <v>0</v>
      </c>
      <c r="T235" s="196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7" t="s">
        <v>141</v>
      </c>
      <c r="AT235" s="197" t="s">
        <v>136</v>
      </c>
      <c r="AU235" s="197" t="s">
        <v>89</v>
      </c>
      <c r="AY235" s="17" t="s">
        <v>134</v>
      </c>
      <c r="BE235" s="198">
        <f>IF(N235="základní",J235,0)</f>
        <v>0</v>
      </c>
      <c r="BF235" s="198">
        <f>IF(N235="snížená",J235,0)</f>
        <v>0</v>
      </c>
      <c r="BG235" s="198">
        <f>IF(N235="zákl. přenesená",J235,0)</f>
        <v>0</v>
      </c>
      <c r="BH235" s="198">
        <f>IF(N235="sníž. přenesená",J235,0)</f>
        <v>0</v>
      </c>
      <c r="BI235" s="198">
        <f>IF(N235="nulová",J235,0)</f>
        <v>0</v>
      </c>
      <c r="BJ235" s="17" t="s">
        <v>87</v>
      </c>
      <c r="BK235" s="198">
        <f>ROUND(I235*H235,2)</f>
        <v>0</v>
      </c>
      <c r="BL235" s="17" t="s">
        <v>141</v>
      </c>
      <c r="BM235" s="197" t="s">
        <v>308</v>
      </c>
    </row>
    <row r="236" spans="2:51" s="14" customFormat="1" ht="11.25">
      <c r="B236" s="210"/>
      <c r="C236" s="211"/>
      <c r="D236" s="201" t="s">
        <v>143</v>
      </c>
      <c r="E236" s="212" t="s">
        <v>1</v>
      </c>
      <c r="F236" s="213" t="s">
        <v>309</v>
      </c>
      <c r="G236" s="211"/>
      <c r="H236" s="214">
        <v>16</v>
      </c>
      <c r="I236" s="215"/>
      <c r="J236" s="211"/>
      <c r="K236" s="211"/>
      <c r="L236" s="216"/>
      <c r="M236" s="217"/>
      <c r="N236" s="218"/>
      <c r="O236" s="218"/>
      <c r="P236" s="218"/>
      <c r="Q236" s="218"/>
      <c r="R236" s="218"/>
      <c r="S236" s="218"/>
      <c r="T236" s="219"/>
      <c r="AT236" s="220" t="s">
        <v>143</v>
      </c>
      <c r="AU236" s="220" t="s">
        <v>89</v>
      </c>
      <c r="AV236" s="14" t="s">
        <v>89</v>
      </c>
      <c r="AW236" s="14" t="s">
        <v>35</v>
      </c>
      <c r="AX236" s="14" t="s">
        <v>87</v>
      </c>
      <c r="AY236" s="220" t="s">
        <v>134</v>
      </c>
    </row>
    <row r="237" spans="1:65" s="2" customFormat="1" ht="16.5" customHeight="1">
      <c r="A237" s="34"/>
      <c r="B237" s="35"/>
      <c r="C237" s="232" t="s">
        <v>310</v>
      </c>
      <c r="D237" s="232" t="s">
        <v>285</v>
      </c>
      <c r="E237" s="233" t="s">
        <v>311</v>
      </c>
      <c r="F237" s="234" t="s">
        <v>312</v>
      </c>
      <c r="G237" s="235" t="s">
        <v>204</v>
      </c>
      <c r="H237" s="236">
        <v>16</v>
      </c>
      <c r="I237" s="237"/>
      <c r="J237" s="238">
        <f>ROUND(I237*H237,2)</f>
        <v>0</v>
      </c>
      <c r="K237" s="234" t="s">
        <v>140</v>
      </c>
      <c r="L237" s="239"/>
      <c r="M237" s="240" t="s">
        <v>1</v>
      </c>
      <c r="N237" s="241" t="s">
        <v>44</v>
      </c>
      <c r="O237" s="71"/>
      <c r="P237" s="195">
        <f>O237*H237</f>
        <v>0</v>
      </c>
      <c r="Q237" s="195">
        <v>0.22</v>
      </c>
      <c r="R237" s="195">
        <f>Q237*H237</f>
        <v>3.52</v>
      </c>
      <c r="S237" s="195">
        <v>0</v>
      </c>
      <c r="T237" s="196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7" t="s">
        <v>173</v>
      </c>
      <c r="AT237" s="197" t="s">
        <v>285</v>
      </c>
      <c r="AU237" s="197" t="s">
        <v>89</v>
      </c>
      <c r="AY237" s="17" t="s">
        <v>134</v>
      </c>
      <c r="BE237" s="198">
        <f>IF(N237="základní",J237,0)</f>
        <v>0</v>
      </c>
      <c r="BF237" s="198">
        <f>IF(N237="snížená",J237,0)</f>
        <v>0</v>
      </c>
      <c r="BG237" s="198">
        <f>IF(N237="zákl. přenesená",J237,0)</f>
        <v>0</v>
      </c>
      <c r="BH237" s="198">
        <f>IF(N237="sníž. přenesená",J237,0)</f>
        <v>0</v>
      </c>
      <c r="BI237" s="198">
        <f>IF(N237="nulová",J237,0)</f>
        <v>0</v>
      </c>
      <c r="BJ237" s="17" t="s">
        <v>87</v>
      </c>
      <c r="BK237" s="198">
        <f>ROUND(I237*H237,2)</f>
        <v>0</v>
      </c>
      <c r="BL237" s="17" t="s">
        <v>141</v>
      </c>
      <c r="BM237" s="197" t="s">
        <v>313</v>
      </c>
    </row>
    <row r="238" spans="1:65" s="2" customFormat="1" ht="16.5" customHeight="1">
      <c r="A238" s="34"/>
      <c r="B238" s="35"/>
      <c r="C238" s="232" t="s">
        <v>314</v>
      </c>
      <c r="D238" s="232" t="s">
        <v>285</v>
      </c>
      <c r="E238" s="233" t="s">
        <v>315</v>
      </c>
      <c r="F238" s="234" t="s">
        <v>316</v>
      </c>
      <c r="G238" s="235" t="s">
        <v>148</v>
      </c>
      <c r="H238" s="236">
        <v>16</v>
      </c>
      <c r="I238" s="237"/>
      <c r="J238" s="238">
        <f>ROUND(I238*H238,2)</f>
        <v>0</v>
      </c>
      <c r="K238" s="234" t="s">
        <v>1</v>
      </c>
      <c r="L238" s="239"/>
      <c r="M238" s="240" t="s">
        <v>1</v>
      </c>
      <c r="N238" s="241" t="s">
        <v>44</v>
      </c>
      <c r="O238" s="71"/>
      <c r="P238" s="195">
        <f>O238*H238</f>
        <v>0</v>
      </c>
      <c r="Q238" s="195">
        <v>0.04</v>
      </c>
      <c r="R238" s="195">
        <f>Q238*H238</f>
        <v>0.64</v>
      </c>
      <c r="S238" s="195">
        <v>0</v>
      </c>
      <c r="T238" s="196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7" t="s">
        <v>173</v>
      </c>
      <c r="AT238" s="197" t="s">
        <v>285</v>
      </c>
      <c r="AU238" s="197" t="s">
        <v>89</v>
      </c>
      <c r="AY238" s="17" t="s">
        <v>134</v>
      </c>
      <c r="BE238" s="198">
        <f>IF(N238="základní",J238,0)</f>
        <v>0</v>
      </c>
      <c r="BF238" s="198">
        <f>IF(N238="snížená",J238,0)</f>
        <v>0</v>
      </c>
      <c r="BG238" s="198">
        <f>IF(N238="zákl. přenesená",J238,0)</f>
        <v>0</v>
      </c>
      <c r="BH238" s="198">
        <f>IF(N238="sníž. přenesená",J238,0)</f>
        <v>0</v>
      </c>
      <c r="BI238" s="198">
        <f>IF(N238="nulová",J238,0)</f>
        <v>0</v>
      </c>
      <c r="BJ238" s="17" t="s">
        <v>87</v>
      </c>
      <c r="BK238" s="198">
        <f>ROUND(I238*H238,2)</f>
        <v>0</v>
      </c>
      <c r="BL238" s="17" t="s">
        <v>141</v>
      </c>
      <c r="BM238" s="197" t="s">
        <v>317</v>
      </c>
    </row>
    <row r="239" spans="1:65" s="2" customFormat="1" ht="33" customHeight="1">
      <c r="A239" s="34"/>
      <c r="B239" s="35"/>
      <c r="C239" s="186" t="s">
        <v>318</v>
      </c>
      <c r="D239" s="186" t="s">
        <v>136</v>
      </c>
      <c r="E239" s="187" t="s">
        <v>319</v>
      </c>
      <c r="F239" s="188" t="s">
        <v>320</v>
      </c>
      <c r="G239" s="189" t="s">
        <v>148</v>
      </c>
      <c r="H239" s="190">
        <v>16</v>
      </c>
      <c r="I239" s="191"/>
      <c r="J239" s="192">
        <f>ROUND(I239*H239,2)</f>
        <v>0</v>
      </c>
      <c r="K239" s="188" t="s">
        <v>140</v>
      </c>
      <c r="L239" s="39"/>
      <c r="M239" s="193" t="s">
        <v>1</v>
      </c>
      <c r="N239" s="194" t="s">
        <v>44</v>
      </c>
      <c r="O239" s="71"/>
      <c r="P239" s="195">
        <f>O239*H239</f>
        <v>0</v>
      </c>
      <c r="Q239" s="195">
        <v>5E-05</v>
      </c>
      <c r="R239" s="195">
        <f>Q239*H239</f>
        <v>0.0008</v>
      </c>
      <c r="S239" s="195">
        <v>0</v>
      </c>
      <c r="T239" s="196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7" t="s">
        <v>141</v>
      </c>
      <c r="AT239" s="197" t="s">
        <v>136</v>
      </c>
      <c r="AU239" s="197" t="s">
        <v>89</v>
      </c>
      <c r="AY239" s="17" t="s">
        <v>134</v>
      </c>
      <c r="BE239" s="198">
        <f>IF(N239="základní",J239,0)</f>
        <v>0</v>
      </c>
      <c r="BF239" s="198">
        <f>IF(N239="snížená",J239,0)</f>
        <v>0</v>
      </c>
      <c r="BG239" s="198">
        <f>IF(N239="zákl. přenesená",J239,0)</f>
        <v>0</v>
      </c>
      <c r="BH239" s="198">
        <f>IF(N239="sníž. přenesená",J239,0)</f>
        <v>0</v>
      </c>
      <c r="BI239" s="198">
        <f>IF(N239="nulová",J239,0)</f>
        <v>0</v>
      </c>
      <c r="BJ239" s="17" t="s">
        <v>87</v>
      </c>
      <c r="BK239" s="198">
        <f>ROUND(I239*H239,2)</f>
        <v>0</v>
      </c>
      <c r="BL239" s="17" t="s">
        <v>141</v>
      </c>
      <c r="BM239" s="197" t="s">
        <v>321</v>
      </c>
    </row>
    <row r="240" spans="2:51" s="14" customFormat="1" ht="11.25">
      <c r="B240" s="210"/>
      <c r="C240" s="211"/>
      <c r="D240" s="201" t="s">
        <v>143</v>
      </c>
      <c r="E240" s="212" t="s">
        <v>1</v>
      </c>
      <c r="F240" s="213" t="s">
        <v>322</v>
      </c>
      <c r="G240" s="211"/>
      <c r="H240" s="214">
        <v>16</v>
      </c>
      <c r="I240" s="215"/>
      <c r="J240" s="211"/>
      <c r="K240" s="211"/>
      <c r="L240" s="216"/>
      <c r="M240" s="217"/>
      <c r="N240" s="218"/>
      <c r="O240" s="218"/>
      <c r="P240" s="218"/>
      <c r="Q240" s="218"/>
      <c r="R240" s="218"/>
      <c r="S240" s="218"/>
      <c r="T240" s="219"/>
      <c r="AT240" s="220" t="s">
        <v>143</v>
      </c>
      <c r="AU240" s="220" t="s">
        <v>89</v>
      </c>
      <c r="AV240" s="14" t="s">
        <v>89</v>
      </c>
      <c r="AW240" s="14" t="s">
        <v>35</v>
      </c>
      <c r="AX240" s="14" t="s">
        <v>87</v>
      </c>
      <c r="AY240" s="220" t="s">
        <v>134</v>
      </c>
    </row>
    <row r="241" spans="1:65" s="2" customFormat="1" ht="21.75" customHeight="1">
      <c r="A241" s="34"/>
      <c r="B241" s="35"/>
      <c r="C241" s="232" t="s">
        <v>323</v>
      </c>
      <c r="D241" s="232" t="s">
        <v>285</v>
      </c>
      <c r="E241" s="233" t="s">
        <v>324</v>
      </c>
      <c r="F241" s="234" t="s">
        <v>325</v>
      </c>
      <c r="G241" s="235" t="s">
        <v>148</v>
      </c>
      <c r="H241" s="236">
        <v>48</v>
      </c>
      <c r="I241" s="237"/>
      <c r="J241" s="238">
        <f>ROUND(I241*H241,2)</f>
        <v>0</v>
      </c>
      <c r="K241" s="234" t="s">
        <v>140</v>
      </c>
      <c r="L241" s="239"/>
      <c r="M241" s="240" t="s">
        <v>1</v>
      </c>
      <c r="N241" s="241" t="s">
        <v>44</v>
      </c>
      <c r="O241" s="71"/>
      <c r="P241" s="195">
        <f>O241*H241</f>
        <v>0</v>
      </c>
      <c r="Q241" s="195">
        <v>0.00472</v>
      </c>
      <c r="R241" s="195">
        <f>Q241*H241</f>
        <v>0.22656</v>
      </c>
      <c r="S241" s="195">
        <v>0</v>
      </c>
      <c r="T241" s="196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7" t="s">
        <v>173</v>
      </c>
      <c r="AT241" s="197" t="s">
        <v>285</v>
      </c>
      <c r="AU241" s="197" t="s">
        <v>89</v>
      </c>
      <c r="AY241" s="17" t="s">
        <v>134</v>
      </c>
      <c r="BE241" s="198">
        <f>IF(N241="základní",J241,0)</f>
        <v>0</v>
      </c>
      <c r="BF241" s="198">
        <f>IF(N241="snížená",J241,0)</f>
        <v>0</v>
      </c>
      <c r="BG241" s="198">
        <f>IF(N241="zákl. přenesená",J241,0)</f>
        <v>0</v>
      </c>
      <c r="BH241" s="198">
        <f>IF(N241="sníž. přenesená",J241,0)</f>
        <v>0</v>
      </c>
      <c r="BI241" s="198">
        <f>IF(N241="nulová",J241,0)</f>
        <v>0</v>
      </c>
      <c r="BJ241" s="17" t="s">
        <v>87</v>
      </c>
      <c r="BK241" s="198">
        <f>ROUND(I241*H241,2)</f>
        <v>0</v>
      </c>
      <c r="BL241" s="17" t="s">
        <v>141</v>
      </c>
      <c r="BM241" s="197" t="s">
        <v>326</v>
      </c>
    </row>
    <row r="242" spans="2:51" s="14" customFormat="1" ht="11.25">
      <c r="B242" s="210"/>
      <c r="C242" s="211"/>
      <c r="D242" s="201" t="s">
        <v>143</v>
      </c>
      <c r="E242" s="212" t="s">
        <v>1</v>
      </c>
      <c r="F242" s="213" t="s">
        <v>327</v>
      </c>
      <c r="G242" s="211"/>
      <c r="H242" s="214">
        <v>48</v>
      </c>
      <c r="I242" s="215"/>
      <c r="J242" s="211"/>
      <c r="K242" s="211"/>
      <c r="L242" s="216"/>
      <c r="M242" s="217"/>
      <c r="N242" s="218"/>
      <c r="O242" s="218"/>
      <c r="P242" s="218"/>
      <c r="Q242" s="218"/>
      <c r="R242" s="218"/>
      <c r="S242" s="218"/>
      <c r="T242" s="219"/>
      <c r="AT242" s="220" t="s">
        <v>143</v>
      </c>
      <c r="AU242" s="220" t="s">
        <v>89</v>
      </c>
      <c r="AV242" s="14" t="s">
        <v>89</v>
      </c>
      <c r="AW242" s="14" t="s">
        <v>35</v>
      </c>
      <c r="AX242" s="14" t="s">
        <v>87</v>
      </c>
      <c r="AY242" s="220" t="s">
        <v>134</v>
      </c>
    </row>
    <row r="243" spans="1:65" s="2" customFormat="1" ht="24.2" customHeight="1">
      <c r="A243" s="34"/>
      <c r="B243" s="35"/>
      <c r="C243" s="186" t="s">
        <v>328</v>
      </c>
      <c r="D243" s="186" t="s">
        <v>136</v>
      </c>
      <c r="E243" s="187" t="s">
        <v>329</v>
      </c>
      <c r="F243" s="188" t="s">
        <v>330</v>
      </c>
      <c r="G243" s="189" t="s">
        <v>148</v>
      </c>
      <c r="H243" s="190">
        <v>16</v>
      </c>
      <c r="I243" s="191"/>
      <c r="J243" s="192">
        <f>ROUND(I243*H243,2)</f>
        <v>0</v>
      </c>
      <c r="K243" s="188" t="s">
        <v>140</v>
      </c>
      <c r="L243" s="39"/>
      <c r="M243" s="193" t="s">
        <v>1</v>
      </c>
      <c r="N243" s="194" t="s">
        <v>44</v>
      </c>
      <c r="O243" s="71"/>
      <c r="P243" s="195">
        <f>O243*H243</f>
        <v>0</v>
      </c>
      <c r="Q243" s="195">
        <v>0</v>
      </c>
      <c r="R243" s="195">
        <f>Q243*H243</f>
        <v>0</v>
      </c>
      <c r="S243" s="195">
        <v>0</v>
      </c>
      <c r="T243" s="196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7" t="s">
        <v>141</v>
      </c>
      <c r="AT243" s="197" t="s">
        <v>136</v>
      </c>
      <c r="AU243" s="197" t="s">
        <v>89</v>
      </c>
      <c r="AY243" s="17" t="s">
        <v>134</v>
      </c>
      <c r="BE243" s="198">
        <f>IF(N243="základní",J243,0)</f>
        <v>0</v>
      </c>
      <c r="BF243" s="198">
        <f>IF(N243="snížená",J243,0)</f>
        <v>0</v>
      </c>
      <c r="BG243" s="198">
        <f>IF(N243="zákl. přenesená",J243,0)</f>
        <v>0</v>
      </c>
      <c r="BH243" s="198">
        <f>IF(N243="sníž. přenesená",J243,0)</f>
        <v>0</v>
      </c>
      <c r="BI243" s="198">
        <f>IF(N243="nulová",J243,0)</f>
        <v>0</v>
      </c>
      <c r="BJ243" s="17" t="s">
        <v>87</v>
      </c>
      <c r="BK243" s="198">
        <f>ROUND(I243*H243,2)</f>
        <v>0</v>
      </c>
      <c r="BL243" s="17" t="s">
        <v>141</v>
      </c>
      <c r="BM243" s="197" t="s">
        <v>331</v>
      </c>
    </row>
    <row r="244" spans="2:51" s="14" customFormat="1" ht="11.25">
      <c r="B244" s="210"/>
      <c r="C244" s="211"/>
      <c r="D244" s="201" t="s">
        <v>143</v>
      </c>
      <c r="E244" s="212" t="s">
        <v>1</v>
      </c>
      <c r="F244" s="213" t="s">
        <v>309</v>
      </c>
      <c r="G244" s="211"/>
      <c r="H244" s="214">
        <v>16</v>
      </c>
      <c r="I244" s="215"/>
      <c r="J244" s="211"/>
      <c r="K244" s="211"/>
      <c r="L244" s="216"/>
      <c r="M244" s="217"/>
      <c r="N244" s="218"/>
      <c r="O244" s="218"/>
      <c r="P244" s="218"/>
      <c r="Q244" s="218"/>
      <c r="R244" s="218"/>
      <c r="S244" s="218"/>
      <c r="T244" s="219"/>
      <c r="AT244" s="220" t="s">
        <v>143</v>
      </c>
      <c r="AU244" s="220" t="s">
        <v>89</v>
      </c>
      <c r="AV244" s="14" t="s">
        <v>89</v>
      </c>
      <c r="AW244" s="14" t="s">
        <v>35</v>
      </c>
      <c r="AX244" s="14" t="s">
        <v>87</v>
      </c>
      <c r="AY244" s="220" t="s">
        <v>134</v>
      </c>
    </row>
    <row r="245" spans="1:65" s="2" customFormat="1" ht="16.5" customHeight="1">
      <c r="A245" s="34"/>
      <c r="B245" s="35"/>
      <c r="C245" s="232" t="s">
        <v>332</v>
      </c>
      <c r="D245" s="232" t="s">
        <v>285</v>
      </c>
      <c r="E245" s="233" t="s">
        <v>333</v>
      </c>
      <c r="F245" s="234" t="s">
        <v>334</v>
      </c>
      <c r="G245" s="235" t="s">
        <v>204</v>
      </c>
      <c r="H245" s="236">
        <v>4.8</v>
      </c>
      <c r="I245" s="237"/>
      <c r="J245" s="238">
        <f>ROUND(I245*H245,2)</f>
        <v>0</v>
      </c>
      <c r="K245" s="234" t="s">
        <v>140</v>
      </c>
      <c r="L245" s="239"/>
      <c r="M245" s="240" t="s">
        <v>1</v>
      </c>
      <c r="N245" s="241" t="s">
        <v>44</v>
      </c>
      <c r="O245" s="71"/>
      <c r="P245" s="195">
        <f>O245*H245</f>
        <v>0</v>
      </c>
      <c r="Q245" s="195">
        <v>0.2</v>
      </c>
      <c r="R245" s="195">
        <f>Q245*H245</f>
        <v>0.96</v>
      </c>
      <c r="S245" s="195">
        <v>0</v>
      </c>
      <c r="T245" s="196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7" t="s">
        <v>173</v>
      </c>
      <c r="AT245" s="197" t="s">
        <v>285</v>
      </c>
      <c r="AU245" s="197" t="s">
        <v>89</v>
      </c>
      <c r="AY245" s="17" t="s">
        <v>134</v>
      </c>
      <c r="BE245" s="198">
        <f>IF(N245="základní",J245,0)</f>
        <v>0</v>
      </c>
      <c r="BF245" s="198">
        <f>IF(N245="snížená",J245,0)</f>
        <v>0</v>
      </c>
      <c r="BG245" s="198">
        <f>IF(N245="zákl. přenesená",J245,0)</f>
        <v>0</v>
      </c>
      <c r="BH245" s="198">
        <f>IF(N245="sníž. přenesená",J245,0)</f>
        <v>0</v>
      </c>
      <c r="BI245" s="198">
        <f>IF(N245="nulová",J245,0)</f>
        <v>0</v>
      </c>
      <c r="BJ245" s="17" t="s">
        <v>87</v>
      </c>
      <c r="BK245" s="198">
        <f>ROUND(I245*H245,2)</f>
        <v>0</v>
      </c>
      <c r="BL245" s="17" t="s">
        <v>141</v>
      </c>
      <c r="BM245" s="197" t="s">
        <v>335</v>
      </c>
    </row>
    <row r="246" spans="2:51" s="14" customFormat="1" ht="11.25">
      <c r="B246" s="210"/>
      <c r="C246" s="211"/>
      <c r="D246" s="201" t="s">
        <v>143</v>
      </c>
      <c r="E246" s="212" t="s">
        <v>1</v>
      </c>
      <c r="F246" s="213" t="s">
        <v>336</v>
      </c>
      <c r="G246" s="211"/>
      <c r="H246" s="214">
        <v>4.8</v>
      </c>
      <c r="I246" s="215"/>
      <c r="J246" s="211"/>
      <c r="K246" s="211"/>
      <c r="L246" s="216"/>
      <c r="M246" s="217"/>
      <c r="N246" s="218"/>
      <c r="O246" s="218"/>
      <c r="P246" s="218"/>
      <c r="Q246" s="218"/>
      <c r="R246" s="218"/>
      <c r="S246" s="218"/>
      <c r="T246" s="219"/>
      <c r="AT246" s="220" t="s">
        <v>143</v>
      </c>
      <c r="AU246" s="220" t="s">
        <v>89</v>
      </c>
      <c r="AV246" s="14" t="s">
        <v>89</v>
      </c>
      <c r="AW246" s="14" t="s">
        <v>35</v>
      </c>
      <c r="AX246" s="14" t="s">
        <v>87</v>
      </c>
      <c r="AY246" s="220" t="s">
        <v>134</v>
      </c>
    </row>
    <row r="247" spans="1:65" s="2" customFormat="1" ht="33" customHeight="1">
      <c r="A247" s="34"/>
      <c r="B247" s="35"/>
      <c r="C247" s="186" t="s">
        <v>337</v>
      </c>
      <c r="D247" s="186" t="s">
        <v>136</v>
      </c>
      <c r="E247" s="187" t="s">
        <v>338</v>
      </c>
      <c r="F247" s="188" t="s">
        <v>339</v>
      </c>
      <c r="G247" s="189" t="s">
        <v>139</v>
      </c>
      <c r="H247" s="190">
        <v>810.44</v>
      </c>
      <c r="I247" s="191"/>
      <c r="J247" s="192">
        <f>ROUND(I247*H247,2)</f>
        <v>0</v>
      </c>
      <c r="K247" s="188" t="s">
        <v>140</v>
      </c>
      <c r="L247" s="39"/>
      <c r="M247" s="193" t="s">
        <v>1</v>
      </c>
      <c r="N247" s="194" t="s">
        <v>44</v>
      </c>
      <c r="O247" s="71"/>
      <c r="P247" s="195">
        <f>O247*H247</f>
        <v>0</v>
      </c>
      <c r="Q247" s="195">
        <v>0</v>
      </c>
      <c r="R247" s="195">
        <f>Q247*H247</f>
        <v>0</v>
      </c>
      <c r="S247" s="195">
        <v>0</v>
      </c>
      <c r="T247" s="196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7" t="s">
        <v>141</v>
      </c>
      <c r="AT247" s="197" t="s">
        <v>136</v>
      </c>
      <c r="AU247" s="197" t="s">
        <v>89</v>
      </c>
      <c r="AY247" s="17" t="s">
        <v>134</v>
      </c>
      <c r="BE247" s="198">
        <f>IF(N247="základní",J247,0)</f>
        <v>0</v>
      </c>
      <c r="BF247" s="198">
        <f>IF(N247="snížená",J247,0)</f>
        <v>0</v>
      </c>
      <c r="BG247" s="198">
        <f>IF(N247="zákl. přenesená",J247,0)</f>
        <v>0</v>
      </c>
      <c r="BH247" s="198">
        <f>IF(N247="sníž. přenesená",J247,0)</f>
        <v>0</v>
      </c>
      <c r="BI247" s="198">
        <f>IF(N247="nulová",J247,0)</f>
        <v>0</v>
      </c>
      <c r="BJ247" s="17" t="s">
        <v>87</v>
      </c>
      <c r="BK247" s="198">
        <f>ROUND(I247*H247,2)</f>
        <v>0</v>
      </c>
      <c r="BL247" s="17" t="s">
        <v>141</v>
      </c>
      <c r="BM247" s="197" t="s">
        <v>340</v>
      </c>
    </row>
    <row r="248" spans="2:51" s="14" customFormat="1" ht="22.5">
      <c r="B248" s="210"/>
      <c r="C248" s="211"/>
      <c r="D248" s="201" t="s">
        <v>143</v>
      </c>
      <c r="E248" s="212" t="s">
        <v>1</v>
      </c>
      <c r="F248" s="213" t="s">
        <v>279</v>
      </c>
      <c r="G248" s="211"/>
      <c r="H248" s="214">
        <v>810.44</v>
      </c>
      <c r="I248" s="215"/>
      <c r="J248" s="211"/>
      <c r="K248" s="211"/>
      <c r="L248" s="216"/>
      <c r="M248" s="217"/>
      <c r="N248" s="218"/>
      <c r="O248" s="218"/>
      <c r="P248" s="218"/>
      <c r="Q248" s="218"/>
      <c r="R248" s="218"/>
      <c r="S248" s="218"/>
      <c r="T248" s="219"/>
      <c r="AT248" s="220" t="s">
        <v>143</v>
      </c>
      <c r="AU248" s="220" t="s">
        <v>89</v>
      </c>
      <c r="AV248" s="14" t="s">
        <v>89</v>
      </c>
      <c r="AW248" s="14" t="s">
        <v>35</v>
      </c>
      <c r="AX248" s="14" t="s">
        <v>87</v>
      </c>
      <c r="AY248" s="220" t="s">
        <v>134</v>
      </c>
    </row>
    <row r="249" spans="1:65" s="2" customFormat="1" ht="16.5" customHeight="1">
      <c r="A249" s="34"/>
      <c r="B249" s="35"/>
      <c r="C249" s="186" t="s">
        <v>341</v>
      </c>
      <c r="D249" s="186" t="s">
        <v>136</v>
      </c>
      <c r="E249" s="187" t="s">
        <v>342</v>
      </c>
      <c r="F249" s="188" t="s">
        <v>343</v>
      </c>
      <c r="G249" s="189" t="s">
        <v>204</v>
      </c>
      <c r="H249" s="190">
        <v>40.522</v>
      </c>
      <c r="I249" s="191"/>
      <c r="J249" s="192">
        <f>ROUND(I249*H249,2)</f>
        <v>0</v>
      </c>
      <c r="K249" s="188" t="s">
        <v>140</v>
      </c>
      <c r="L249" s="39"/>
      <c r="M249" s="193" t="s">
        <v>1</v>
      </c>
      <c r="N249" s="194" t="s">
        <v>44</v>
      </c>
      <c r="O249" s="71"/>
      <c r="P249" s="195">
        <f>O249*H249</f>
        <v>0</v>
      </c>
      <c r="Q249" s="195">
        <v>0</v>
      </c>
      <c r="R249" s="195">
        <f>Q249*H249</f>
        <v>0</v>
      </c>
      <c r="S249" s="195">
        <v>0</v>
      </c>
      <c r="T249" s="196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7" t="s">
        <v>141</v>
      </c>
      <c r="AT249" s="197" t="s">
        <v>136</v>
      </c>
      <c r="AU249" s="197" t="s">
        <v>89</v>
      </c>
      <c r="AY249" s="17" t="s">
        <v>134</v>
      </c>
      <c r="BE249" s="198">
        <f>IF(N249="základní",J249,0)</f>
        <v>0</v>
      </c>
      <c r="BF249" s="198">
        <f>IF(N249="snížená",J249,0)</f>
        <v>0</v>
      </c>
      <c r="BG249" s="198">
        <f>IF(N249="zákl. přenesená",J249,0)</f>
        <v>0</v>
      </c>
      <c r="BH249" s="198">
        <f>IF(N249="sníž. přenesená",J249,0)</f>
        <v>0</v>
      </c>
      <c r="BI249" s="198">
        <f>IF(N249="nulová",J249,0)</f>
        <v>0</v>
      </c>
      <c r="BJ249" s="17" t="s">
        <v>87</v>
      </c>
      <c r="BK249" s="198">
        <f>ROUND(I249*H249,2)</f>
        <v>0</v>
      </c>
      <c r="BL249" s="17" t="s">
        <v>141</v>
      </c>
      <c r="BM249" s="197" t="s">
        <v>344</v>
      </c>
    </row>
    <row r="250" spans="2:51" s="14" customFormat="1" ht="11.25">
      <c r="B250" s="210"/>
      <c r="C250" s="211"/>
      <c r="D250" s="201" t="s">
        <v>143</v>
      </c>
      <c r="E250" s="212" t="s">
        <v>1</v>
      </c>
      <c r="F250" s="213" t="s">
        <v>345</v>
      </c>
      <c r="G250" s="211"/>
      <c r="H250" s="214">
        <v>40.522</v>
      </c>
      <c r="I250" s="215"/>
      <c r="J250" s="211"/>
      <c r="K250" s="211"/>
      <c r="L250" s="216"/>
      <c r="M250" s="217"/>
      <c r="N250" s="218"/>
      <c r="O250" s="218"/>
      <c r="P250" s="218"/>
      <c r="Q250" s="218"/>
      <c r="R250" s="218"/>
      <c r="S250" s="218"/>
      <c r="T250" s="219"/>
      <c r="AT250" s="220" t="s">
        <v>143</v>
      </c>
      <c r="AU250" s="220" t="s">
        <v>89</v>
      </c>
      <c r="AV250" s="14" t="s">
        <v>89</v>
      </c>
      <c r="AW250" s="14" t="s">
        <v>35</v>
      </c>
      <c r="AX250" s="14" t="s">
        <v>87</v>
      </c>
      <c r="AY250" s="220" t="s">
        <v>134</v>
      </c>
    </row>
    <row r="251" spans="2:63" s="12" customFormat="1" ht="22.9" customHeight="1">
      <c r="B251" s="170"/>
      <c r="C251" s="171"/>
      <c r="D251" s="172" t="s">
        <v>78</v>
      </c>
      <c r="E251" s="184" t="s">
        <v>158</v>
      </c>
      <c r="F251" s="184" t="s">
        <v>346</v>
      </c>
      <c r="G251" s="171"/>
      <c r="H251" s="171"/>
      <c r="I251" s="174"/>
      <c r="J251" s="185">
        <f>BK251</f>
        <v>0</v>
      </c>
      <c r="K251" s="171"/>
      <c r="L251" s="176"/>
      <c r="M251" s="177"/>
      <c r="N251" s="178"/>
      <c r="O251" s="178"/>
      <c r="P251" s="179">
        <f>SUM(P252:P290)</f>
        <v>0</v>
      </c>
      <c r="Q251" s="178"/>
      <c r="R251" s="179">
        <f>SUM(R252:R290)</f>
        <v>222.4902608</v>
      </c>
      <c r="S251" s="178"/>
      <c r="T251" s="180">
        <f>SUM(T252:T290)</f>
        <v>0</v>
      </c>
      <c r="AR251" s="181" t="s">
        <v>87</v>
      </c>
      <c r="AT251" s="182" t="s">
        <v>78</v>
      </c>
      <c r="AU251" s="182" t="s">
        <v>87</v>
      </c>
      <c r="AY251" s="181" t="s">
        <v>134</v>
      </c>
      <c r="BK251" s="183">
        <f>SUM(BK252:BK290)</f>
        <v>0</v>
      </c>
    </row>
    <row r="252" spans="1:65" s="2" customFormat="1" ht="24.2" customHeight="1">
      <c r="A252" s="34"/>
      <c r="B252" s="35"/>
      <c r="C252" s="186" t="s">
        <v>347</v>
      </c>
      <c r="D252" s="186" t="s">
        <v>136</v>
      </c>
      <c r="E252" s="187" t="s">
        <v>348</v>
      </c>
      <c r="F252" s="188" t="s">
        <v>349</v>
      </c>
      <c r="G252" s="189" t="s">
        <v>139</v>
      </c>
      <c r="H252" s="190">
        <v>2270.49</v>
      </c>
      <c r="I252" s="191"/>
      <c r="J252" s="192">
        <f>ROUND(I252*H252,2)</f>
        <v>0</v>
      </c>
      <c r="K252" s="188" t="s">
        <v>140</v>
      </c>
      <c r="L252" s="39"/>
      <c r="M252" s="193" t="s">
        <v>1</v>
      </c>
      <c r="N252" s="194" t="s">
        <v>44</v>
      </c>
      <c r="O252" s="71"/>
      <c r="P252" s="195">
        <f>O252*H252</f>
        <v>0</v>
      </c>
      <c r="Q252" s="195">
        <v>0</v>
      </c>
      <c r="R252" s="195">
        <f>Q252*H252</f>
        <v>0</v>
      </c>
      <c r="S252" s="195">
        <v>0</v>
      </c>
      <c r="T252" s="196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97" t="s">
        <v>141</v>
      </c>
      <c r="AT252" s="197" t="s">
        <v>136</v>
      </c>
      <c r="AU252" s="197" t="s">
        <v>89</v>
      </c>
      <c r="AY252" s="17" t="s">
        <v>134</v>
      </c>
      <c r="BE252" s="198">
        <f>IF(N252="základní",J252,0)</f>
        <v>0</v>
      </c>
      <c r="BF252" s="198">
        <f>IF(N252="snížená",J252,0)</f>
        <v>0</v>
      </c>
      <c r="BG252" s="198">
        <f>IF(N252="zákl. přenesená",J252,0)</f>
        <v>0</v>
      </c>
      <c r="BH252" s="198">
        <f>IF(N252="sníž. přenesená",J252,0)</f>
        <v>0</v>
      </c>
      <c r="BI252" s="198">
        <f>IF(N252="nulová",J252,0)</f>
        <v>0</v>
      </c>
      <c r="BJ252" s="17" t="s">
        <v>87</v>
      </c>
      <c r="BK252" s="198">
        <f>ROUND(I252*H252,2)</f>
        <v>0</v>
      </c>
      <c r="BL252" s="17" t="s">
        <v>141</v>
      </c>
      <c r="BM252" s="197" t="s">
        <v>350</v>
      </c>
    </row>
    <row r="253" spans="2:51" s="13" customFormat="1" ht="11.25">
      <c r="B253" s="199"/>
      <c r="C253" s="200"/>
      <c r="D253" s="201" t="s">
        <v>143</v>
      </c>
      <c r="E253" s="202" t="s">
        <v>1</v>
      </c>
      <c r="F253" s="203" t="s">
        <v>351</v>
      </c>
      <c r="G253" s="200"/>
      <c r="H253" s="202" t="s">
        <v>1</v>
      </c>
      <c r="I253" s="204"/>
      <c r="J253" s="200"/>
      <c r="K253" s="200"/>
      <c r="L253" s="205"/>
      <c r="M253" s="206"/>
      <c r="N253" s="207"/>
      <c r="O253" s="207"/>
      <c r="P253" s="207"/>
      <c r="Q253" s="207"/>
      <c r="R253" s="207"/>
      <c r="S253" s="207"/>
      <c r="T253" s="208"/>
      <c r="AT253" s="209" t="s">
        <v>143</v>
      </c>
      <c r="AU253" s="209" t="s">
        <v>89</v>
      </c>
      <c r="AV253" s="13" t="s">
        <v>87</v>
      </c>
      <c r="AW253" s="13" t="s">
        <v>35</v>
      </c>
      <c r="AX253" s="13" t="s">
        <v>79</v>
      </c>
      <c r="AY253" s="209" t="s">
        <v>134</v>
      </c>
    </row>
    <row r="254" spans="2:51" s="14" customFormat="1" ht="22.5">
      <c r="B254" s="210"/>
      <c r="C254" s="211"/>
      <c r="D254" s="201" t="s">
        <v>143</v>
      </c>
      <c r="E254" s="212" t="s">
        <v>1</v>
      </c>
      <c r="F254" s="213" t="s">
        <v>352</v>
      </c>
      <c r="G254" s="211"/>
      <c r="H254" s="214">
        <v>465.654</v>
      </c>
      <c r="I254" s="215"/>
      <c r="J254" s="211"/>
      <c r="K254" s="211"/>
      <c r="L254" s="216"/>
      <c r="M254" s="217"/>
      <c r="N254" s="218"/>
      <c r="O254" s="218"/>
      <c r="P254" s="218"/>
      <c r="Q254" s="218"/>
      <c r="R254" s="218"/>
      <c r="S254" s="218"/>
      <c r="T254" s="219"/>
      <c r="AT254" s="220" t="s">
        <v>143</v>
      </c>
      <c r="AU254" s="220" t="s">
        <v>89</v>
      </c>
      <c r="AV254" s="14" t="s">
        <v>89</v>
      </c>
      <c r="AW254" s="14" t="s">
        <v>35</v>
      </c>
      <c r="AX254" s="14" t="s">
        <v>79</v>
      </c>
      <c r="AY254" s="220" t="s">
        <v>134</v>
      </c>
    </row>
    <row r="255" spans="2:51" s="14" customFormat="1" ht="22.5">
      <c r="B255" s="210"/>
      <c r="C255" s="211"/>
      <c r="D255" s="201" t="s">
        <v>143</v>
      </c>
      <c r="E255" s="212" t="s">
        <v>1</v>
      </c>
      <c r="F255" s="213" t="s">
        <v>353</v>
      </c>
      <c r="G255" s="211"/>
      <c r="H255" s="214">
        <v>487.828</v>
      </c>
      <c r="I255" s="215"/>
      <c r="J255" s="211"/>
      <c r="K255" s="211"/>
      <c r="L255" s="216"/>
      <c r="M255" s="217"/>
      <c r="N255" s="218"/>
      <c r="O255" s="218"/>
      <c r="P255" s="218"/>
      <c r="Q255" s="218"/>
      <c r="R255" s="218"/>
      <c r="S255" s="218"/>
      <c r="T255" s="219"/>
      <c r="AT255" s="220" t="s">
        <v>143</v>
      </c>
      <c r="AU255" s="220" t="s">
        <v>89</v>
      </c>
      <c r="AV255" s="14" t="s">
        <v>89</v>
      </c>
      <c r="AW255" s="14" t="s">
        <v>35</v>
      </c>
      <c r="AX255" s="14" t="s">
        <v>79</v>
      </c>
      <c r="AY255" s="220" t="s">
        <v>134</v>
      </c>
    </row>
    <row r="256" spans="2:51" s="14" customFormat="1" ht="11.25">
      <c r="B256" s="210"/>
      <c r="C256" s="211"/>
      <c r="D256" s="201" t="s">
        <v>143</v>
      </c>
      <c r="E256" s="212" t="s">
        <v>1</v>
      </c>
      <c r="F256" s="213" t="s">
        <v>354</v>
      </c>
      <c r="G256" s="211"/>
      <c r="H256" s="214">
        <v>349.997</v>
      </c>
      <c r="I256" s="215"/>
      <c r="J256" s="211"/>
      <c r="K256" s="211"/>
      <c r="L256" s="216"/>
      <c r="M256" s="217"/>
      <c r="N256" s="218"/>
      <c r="O256" s="218"/>
      <c r="P256" s="218"/>
      <c r="Q256" s="218"/>
      <c r="R256" s="218"/>
      <c r="S256" s="218"/>
      <c r="T256" s="219"/>
      <c r="AT256" s="220" t="s">
        <v>143</v>
      </c>
      <c r="AU256" s="220" t="s">
        <v>89</v>
      </c>
      <c r="AV256" s="14" t="s">
        <v>89</v>
      </c>
      <c r="AW256" s="14" t="s">
        <v>35</v>
      </c>
      <c r="AX256" s="14" t="s">
        <v>79</v>
      </c>
      <c r="AY256" s="220" t="s">
        <v>134</v>
      </c>
    </row>
    <row r="257" spans="2:51" s="14" customFormat="1" ht="11.25">
      <c r="B257" s="210"/>
      <c r="C257" s="211"/>
      <c r="D257" s="201" t="s">
        <v>143</v>
      </c>
      <c r="E257" s="212" t="s">
        <v>1</v>
      </c>
      <c r="F257" s="213" t="s">
        <v>355</v>
      </c>
      <c r="G257" s="211"/>
      <c r="H257" s="214">
        <v>366.663</v>
      </c>
      <c r="I257" s="215"/>
      <c r="J257" s="211"/>
      <c r="K257" s="211"/>
      <c r="L257" s="216"/>
      <c r="M257" s="217"/>
      <c r="N257" s="218"/>
      <c r="O257" s="218"/>
      <c r="P257" s="218"/>
      <c r="Q257" s="218"/>
      <c r="R257" s="218"/>
      <c r="S257" s="218"/>
      <c r="T257" s="219"/>
      <c r="AT257" s="220" t="s">
        <v>143</v>
      </c>
      <c r="AU257" s="220" t="s">
        <v>89</v>
      </c>
      <c r="AV257" s="14" t="s">
        <v>89</v>
      </c>
      <c r="AW257" s="14" t="s">
        <v>35</v>
      </c>
      <c r="AX257" s="14" t="s">
        <v>79</v>
      </c>
      <c r="AY257" s="220" t="s">
        <v>134</v>
      </c>
    </row>
    <row r="258" spans="2:51" s="14" customFormat="1" ht="22.5">
      <c r="B258" s="210"/>
      <c r="C258" s="211"/>
      <c r="D258" s="201" t="s">
        <v>143</v>
      </c>
      <c r="E258" s="212" t="s">
        <v>1</v>
      </c>
      <c r="F258" s="213" t="s">
        <v>356</v>
      </c>
      <c r="G258" s="211"/>
      <c r="H258" s="214">
        <v>600.348</v>
      </c>
      <c r="I258" s="215"/>
      <c r="J258" s="211"/>
      <c r="K258" s="211"/>
      <c r="L258" s="216"/>
      <c r="M258" s="217"/>
      <c r="N258" s="218"/>
      <c r="O258" s="218"/>
      <c r="P258" s="218"/>
      <c r="Q258" s="218"/>
      <c r="R258" s="218"/>
      <c r="S258" s="218"/>
      <c r="T258" s="219"/>
      <c r="AT258" s="220" t="s">
        <v>143</v>
      </c>
      <c r="AU258" s="220" t="s">
        <v>89</v>
      </c>
      <c r="AV258" s="14" t="s">
        <v>89</v>
      </c>
      <c r="AW258" s="14" t="s">
        <v>35</v>
      </c>
      <c r="AX258" s="14" t="s">
        <v>79</v>
      </c>
      <c r="AY258" s="220" t="s">
        <v>134</v>
      </c>
    </row>
    <row r="259" spans="2:51" s="15" customFormat="1" ht="11.25">
      <c r="B259" s="221"/>
      <c r="C259" s="222"/>
      <c r="D259" s="201" t="s">
        <v>143</v>
      </c>
      <c r="E259" s="223" t="s">
        <v>1</v>
      </c>
      <c r="F259" s="224" t="s">
        <v>184</v>
      </c>
      <c r="G259" s="222"/>
      <c r="H259" s="225">
        <v>2270.49</v>
      </c>
      <c r="I259" s="226"/>
      <c r="J259" s="222"/>
      <c r="K259" s="222"/>
      <c r="L259" s="227"/>
      <c r="M259" s="228"/>
      <c r="N259" s="229"/>
      <c r="O259" s="229"/>
      <c r="P259" s="229"/>
      <c r="Q259" s="229"/>
      <c r="R259" s="229"/>
      <c r="S259" s="229"/>
      <c r="T259" s="230"/>
      <c r="AT259" s="231" t="s">
        <v>143</v>
      </c>
      <c r="AU259" s="231" t="s">
        <v>89</v>
      </c>
      <c r="AV259" s="15" t="s">
        <v>141</v>
      </c>
      <c r="AW259" s="15" t="s">
        <v>35</v>
      </c>
      <c r="AX259" s="15" t="s">
        <v>87</v>
      </c>
      <c r="AY259" s="231" t="s">
        <v>134</v>
      </c>
    </row>
    <row r="260" spans="1:65" s="2" customFormat="1" ht="24.2" customHeight="1">
      <c r="A260" s="34"/>
      <c r="B260" s="35"/>
      <c r="C260" s="186" t="s">
        <v>357</v>
      </c>
      <c r="D260" s="186" t="s">
        <v>136</v>
      </c>
      <c r="E260" s="187" t="s">
        <v>358</v>
      </c>
      <c r="F260" s="188" t="s">
        <v>359</v>
      </c>
      <c r="G260" s="189" t="s">
        <v>139</v>
      </c>
      <c r="H260" s="190">
        <v>1286.57</v>
      </c>
      <c r="I260" s="191"/>
      <c r="J260" s="192">
        <f>ROUND(I260*H260,2)</f>
        <v>0</v>
      </c>
      <c r="K260" s="188" t="s">
        <v>140</v>
      </c>
      <c r="L260" s="39"/>
      <c r="M260" s="193" t="s">
        <v>1</v>
      </c>
      <c r="N260" s="194" t="s">
        <v>44</v>
      </c>
      <c r="O260" s="71"/>
      <c r="P260" s="195">
        <f>O260*H260</f>
        <v>0</v>
      </c>
      <c r="Q260" s="195">
        <v>0</v>
      </c>
      <c r="R260" s="195">
        <f>Q260*H260</f>
        <v>0</v>
      </c>
      <c r="S260" s="195">
        <v>0</v>
      </c>
      <c r="T260" s="196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7" t="s">
        <v>141</v>
      </c>
      <c r="AT260" s="197" t="s">
        <v>136</v>
      </c>
      <c r="AU260" s="197" t="s">
        <v>89</v>
      </c>
      <c r="AY260" s="17" t="s">
        <v>134</v>
      </c>
      <c r="BE260" s="198">
        <f>IF(N260="základní",J260,0)</f>
        <v>0</v>
      </c>
      <c r="BF260" s="198">
        <f>IF(N260="snížená",J260,0)</f>
        <v>0</v>
      </c>
      <c r="BG260" s="198">
        <f>IF(N260="zákl. přenesená",J260,0)</f>
        <v>0</v>
      </c>
      <c r="BH260" s="198">
        <f>IF(N260="sníž. přenesená",J260,0)</f>
        <v>0</v>
      </c>
      <c r="BI260" s="198">
        <f>IF(N260="nulová",J260,0)</f>
        <v>0</v>
      </c>
      <c r="BJ260" s="17" t="s">
        <v>87</v>
      </c>
      <c r="BK260" s="198">
        <f>ROUND(I260*H260,2)</f>
        <v>0</v>
      </c>
      <c r="BL260" s="17" t="s">
        <v>141</v>
      </c>
      <c r="BM260" s="197" t="s">
        <v>360</v>
      </c>
    </row>
    <row r="261" spans="2:51" s="14" customFormat="1" ht="33.75">
      <c r="B261" s="210"/>
      <c r="C261" s="211"/>
      <c r="D261" s="201" t="s">
        <v>143</v>
      </c>
      <c r="E261" s="212" t="s">
        <v>1</v>
      </c>
      <c r="F261" s="213" t="s">
        <v>361</v>
      </c>
      <c r="G261" s="211"/>
      <c r="H261" s="214">
        <v>1286.57</v>
      </c>
      <c r="I261" s="215"/>
      <c r="J261" s="211"/>
      <c r="K261" s="211"/>
      <c r="L261" s="216"/>
      <c r="M261" s="217"/>
      <c r="N261" s="218"/>
      <c r="O261" s="218"/>
      <c r="P261" s="218"/>
      <c r="Q261" s="218"/>
      <c r="R261" s="218"/>
      <c r="S261" s="218"/>
      <c r="T261" s="219"/>
      <c r="AT261" s="220" t="s">
        <v>143</v>
      </c>
      <c r="AU261" s="220" t="s">
        <v>89</v>
      </c>
      <c r="AV261" s="14" t="s">
        <v>89</v>
      </c>
      <c r="AW261" s="14" t="s">
        <v>35</v>
      </c>
      <c r="AX261" s="14" t="s">
        <v>87</v>
      </c>
      <c r="AY261" s="220" t="s">
        <v>134</v>
      </c>
    </row>
    <row r="262" spans="1:65" s="2" customFormat="1" ht="33" customHeight="1">
      <c r="A262" s="34"/>
      <c r="B262" s="35"/>
      <c r="C262" s="186" t="s">
        <v>362</v>
      </c>
      <c r="D262" s="186" t="s">
        <v>136</v>
      </c>
      <c r="E262" s="187" t="s">
        <v>363</v>
      </c>
      <c r="F262" s="188" t="s">
        <v>364</v>
      </c>
      <c r="G262" s="189" t="s">
        <v>139</v>
      </c>
      <c r="H262" s="190">
        <v>427.48</v>
      </c>
      <c r="I262" s="191"/>
      <c r="J262" s="192">
        <f>ROUND(I262*H262,2)</f>
        <v>0</v>
      </c>
      <c r="K262" s="188" t="s">
        <v>140</v>
      </c>
      <c r="L262" s="39"/>
      <c r="M262" s="193" t="s">
        <v>1</v>
      </c>
      <c r="N262" s="194" t="s">
        <v>44</v>
      </c>
      <c r="O262" s="71"/>
      <c r="P262" s="195">
        <f>O262*H262</f>
        <v>0</v>
      </c>
      <c r="Q262" s="195">
        <v>0</v>
      </c>
      <c r="R262" s="195">
        <f>Q262*H262</f>
        <v>0</v>
      </c>
      <c r="S262" s="195">
        <v>0</v>
      </c>
      <c r="T262" s="196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7" t="s">
        <v>141</v>
      </c>
      <c r="AT262" s="197" t="s">
        <v>136</v>
      </c>
      <c r="AU262" s="197" t="s">
        <v>89</v>
      </c>
      <c r="AY262" s="17" t="s">
        <v>134</v>
      </c>
      <c r="BE262" s="198">
        <f>IF(N262="základní",J262,0)</f>
        <v>0</v>
      </c>
      <c r="BF262" s="198">
        <f>IF(N262="snížená",J262,0)</f>
        <v>0</v>
      </c>
      <c r="BG262" s="198">
        <f>IF(N262="zákl. přenesená",J262,0)</f>
        <v>0</v>
      </c>
      <c r="BH262" s="198">
        <f>IF(N262="sníž. přenesená",J262,0)</f>
        <v>0</v>
      </c>
      <c r="BI262" s="198">
        <f>IF(N262="nulová",J262,0)</f>
        <v>0</v>
      </c>
      <c r="BJ262" s="17" t="s">
        <v>87</v>
      </c>
      <c r="BK262" s="198">
        <f>ROUND(I262*H262,2)</f>
        <v>0</v>
      </c>
      <c r="BL262" s="17" t="s">
        <v>141</v>
      </c>
      <c r="BM262" s="197" t="s">
        <v>365</v>
      </c>
    </row>
    <row r="263" spans="2:51" s="14" customFormat="1" ht="11.25">
      <c r="B263" s="210"/>
      <c r="C263" s="211"/>
      <c r="D263" s="201" t="s">
        <v>143</v>
      </c>
      <c r="E263" s="212" t="s">
        <v>1</v>
      </c>
      <c r="F263" s="213" t="s">
        <v>366</v>
      </c>
      <c r="G263" s="211"/>
      <c r="H263" s="214">
        <v>427.48</v>
      </c>
      <c r="I263" s="215"/>
      <c r="J263" s="211"/>
      <c r="K263" s="211"/>
      <c r="L263" s="216"/>
      <c r="M263" s="217"/>
      <c r="N263" s="218"/>
      <c r="O263" s="218"/>
      <c r="P263" s="218"/>
      <c r="Q263" s="218"/>
      <c r="R263" s="218"/>
      <c r="S263" s="218"/>
      <c r="T263" s="219"/>
      <c r="AT263" s="220" t="s">
        <v>143</v>
      </c>
      <c r="AU263" s="220" t="s">
        <v>89</v>
      </c>
      <c r="AV263" s="14" t="s">
        <v>89</v>
      </c>
      <c r="AW263" s="14" t="s">
        <v>35</v>
      </c>
      <c r="AX263" s="14" t="s">
        <v>87</v>
      </c>
      <c r="AY263" s="220" t="s">
        <v>134</v>
      </c>
    </row>
    <row r="264" spans="1:65" s="2" customFormat="1" ht="21.75" customHeight="1">
      <c r="A264" s="34"/>
      <c r="B264" s="35"/>
      <c r="C264" s="186" t="s">
        <v>367</v>
      </c>
      <c r="D264" s="186" t="s">
        <v>136</v>
      </c>
      <c r="E264" s="187" t="s">
        <v>368</v>
      </c>
      <c r="F264" s="188" t="s">
        <v>369</v>
      </c>
      <c r="G264" s="189" t="s">
        <v>139</v>
      </c>
      <c r="H264" s="190">
        <v>427.48</v>
      </c>
      <c r="I264" s="191"/>
      <c r="J264" s="192">
        <f>ROUND(I264*H264,2)</f>
        <v>0</v>
      </c>
      <c r="K264" s="188" t="s">
        <v>140</v>
      </c>
      <c r="L264" s="39"/>
      <c r="M264" s="193" t="s">
        <v>1</v>
      </c>
      <c r="N264" s="194" t="s">
        <v>44</v>
      </c>
      <c r="O264" s="71"/>
      <c r="P264" s="195">
        <f>O264*H264</f>
        <v>0</v>
      </c>
      <c r="Q264" s="195">
        <v>0</v>
      </c>
      <c r="R264" s="195">
        <f>Q264*H264</f>
        <v>0</v>
      </c>
      <c r="S264" s="195">
        <v>0</v>
      </c>
      <c r="T264" s="196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7" t="s">
        <v>141</v>
      </c>
      <c r="AT264" s="197" t="s">
        <v>136</v>
      </c>
      <c r="AU264" s="197" t="s">
        <v>89</v>
      </c>
      <c r="AY264" s="17" t="s">
        <v>134</v>
      </c>
      <c r="BE264" s="198">
        <f>IF(N264="základní",J264,0)</f>
        <v>0</v>
      </c>
      <c r="BF264" s="198">
        <f>IF(N264="snížená",J264,0)</f>
        <v>0</v>
      </c>
      <c r="BG264" s="198">
        <f>IF(N264="zákl. přenesená",J264,0)</f>
        <v>0</v>
      </c>
      <c r="BH264" s="198">
        <f>IF(N264="sníž. přenesená",J264,0)</f>
        <v>0</v>
      </c>
      <c r="BI264" s="198">
        <f>IF(N264="nulová",J264,0)</f>
        <v>0</v>
      </c>
      <c r="BJ264" s="17" t="s">
        <v>87</v>
      </c>
      <c r="BK264" s="198">
        <f>ROUND(I264*H264,2)</f>
        <v>0</v>
      </c>
      <c r="BL264" s="17" t="s">
        <v>141</v>
      </c>
      <c r="BM264" s="197" t="s">
        <v>370</v>
      </c>
    </row>
    <row r="265" spans="2:51" s="14" customFormat="1" ht="11.25">
      <c r="B265" s="210"/>
      <c r="C265" s="211"/>
      <c r="D265" s="201" t="s">
        <v>143</v>
      </c>
      <c r="E265" s="212" t="s">
        <v>1</v>
      </c>
      <c r="F265" s="213" t="s">
        <v>366</v>
      </c>
      <c r="G265" s="211"/>
      <c r="H265" s="214">
        <v>427.48</v>
      </c>
      <c r="I265" s="215"/>
      <c r="J265" s="211"/>
      <c r="K265" s="211"/>
      <c r="L265" s="216"/>
      <c r="M265" s="217"/>
      <c r="N265" s="218"/>
      <c r="O265" s="218"/>
      <c r="P265" s="218"/>
      <c r="Q265" s="218"/>
      <c r="R265" s="218"/>
      <c r="S265" s="218"/>
      <c r="T265" s="219"/>
      <c r="AT265" s="220" t="s">
        <v>143</v>
      </c>
      <c r="AU265" s="220" t="s">
        <v>89</v>
      </c>
      <c r="AV265" s="14" t="s">
        <v>89</v>
      </c>
      <c r="AW265" s="14" t="s">
        <v>35</v>
      </c>
      <c r="AX265" s="14" t="s">
        <v>87</v>
      </c>
      <c r="AY265" s="220" t="s">
        <v>134</v>
      </c>
    </row>
    <row r="266" spans="1:65" s="2" customFormat="1" ht="33" customHeight="1">
      <c r="A266" s="34"/>
      <c r="B266" s="35"/>
      <c r="C266" s="186" t="s">
        <v>371</v>
      </c>
      <c r="D266" s="186" t="s">
        <v>136</v>
      </c>
      <c r="E266" s="187" t="s">
        <v>372</v>
      </c>
      <c r="F266" s="188" t="s">
        <v>373</v>
      </c>
      <c r="G266" s="189" t="s">
        <v>139</v>
      </c>
      <c r="H266" s="190">
        <v>427.48</v>
      </c>
      <c r="I266" s="191"/>
      <c r="J266" s="192">
        <f>ROUND(I266*H266,2)</f>
        <v>0</v>
      </c>
      <c r="K266" s="188" t="s">
        <v>140</v>
      </c>
      <c r="L266" s="39"/>
      <c r="M266" s="193" t="s">
        <v>1</v>
      </c>
      <c r="N266" s="194" t="s">
        <v>44</v>
      </c>
      <c r="O266" s="71"/>
      <c r="P266" s="195">
        <f>O266*H266</f>
        <v>0</v>
      </c>
      <c r="Q266" s="195">
        <v>0</v>
      </c>
      <c r="R266" s="195">
        <f>Q266*H266</f>
        <v>0</v>
      </c>
      <c r="S266" s="195">
        <v>0</v>
      </c>
      <c r="T266" s="196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7" t="s">
        <v>141</v>
      </c>
      <c r="AT266" s="197" t="s">
        <v>136</v>
      </c>
      <c r="AU266" s="197" t="s">
        <v>89</v>
      </c>
      <c r="AY266" s="17" t="s">
        <v>134</v>
      </c>
      <c r="BE266" s="198">
        <f>IF(N266="základní",J266,0)</f>
        <v>0</v>
      </c>
      <c r="BF266" s="198">
        <f>IF(N266="snížená",J266,0)</f>
        <v>0</v>
      </c>
      <c r="BG266" s="198">
        <f>IF(N266="zákl. přenesená",J266,0)</f>
        <v>0</v>
      </c>
      <c r="BH266" s="198">
        <f>IF(N266="sníž. přenesená",J266,0)</f>
        <v>0</v>
      </c>
      <c r="BI266" s="198">
        <f>IF(N266="nulová",J266,0)</f>
        <v>0</v>
      </c>
      <c r="BJ266" s="17" t="s">
        <v>87</v>
      </c>
      <c r="BK266" s="198">
        <f>ROUND(I266*H266,2)</f>
        <v>0</v>
      </c>
      <c r="BL266" s="17" t="s">
        <v>141</v>
      </c>
      <c r="BM266" s="197" t="s">
        <v>374</v>
      </c>
    </row>
    <row r="267" spans="2:51" s="14" customFormat="1" ht="11.25">
      <c r="B267" s="210"/>
      <c r="C267" s="211"/>
      <c r="D267" s="201" t="s">
        <v>143</v>
      </c>
      <c r="E267" s="212" t="s">
        <v>1</v>
      </c>
      <c r="F267" s="213" t="s">
        <v>366</v>
      </c>
      <c r="G267" s="211"/>
      <c r="H267" s="214">
        <v>427.48</v>
      </c>
      <c r="I267" s="215"/>
      <c r="J267" s="211"/>
      <c r="K267" s="211"/>
      <c r="L267" s="216"/>
      <c r="M267" s="217"/>
      <c r="N267" s="218"/>
      <c r="O267" s="218"/>
      <c r="P267" s="218"/>
      <c r="Q267" s="218"/>
      <c r="R267" s="218"/>
      <c r="S267" s="218"/>
      <c r="T267" s="219"/>
      <c r="AT267" s="220" t="s">
        <v>143</v>
      </c>
      <c r="AU267" s="220" t="s">
        <v>89</v>
      </c>
      <c r="AV267" s="14" t="s">
        <v>89</v>
      </c>
      <c r="AW267" s="14" t="s">
        <v>35</v>
      </c>
      <c r="AX267" s="14" t="s">
        <v>87</v>
      </c>
      <c r="AY267" s="220" t="s">
        <v>134</v>
      </c>
    </row>
    <row r="268" spans="1:65" s="2" customFormat="1" ht="24.2" customHeight="1">
      <c r="A268" s="34"/>
      <c r="B268" s="35"/>
      <c r="C268" s="186" t="s">
        <v>375</v>
      </c>
      <c r="D268" s="186" t="s">
        <v>136</v>
      </c>
      <c r="E268" s="187" t="s">
        <v>376</v>
      </c>
      <c r="F268" s="188" t="s">
        <v>377</v>
      </c>
      <c r="G268" s="189" t="s">
        <v>139</v>
      </c>
      <c r="H268" s="190">
        <v>16.09</v>
      </c>
      <c r="I268" s="191"/>
      <c r="J268" s="192">
        <f>ROUND(I268*H268,2)</f>
        <v>0</v>
      </c>
      <c r="K268" s="188" t="s">
        <v>140</v>
      </c>
      <c r="L268" s="39"/>
      <c r="M268" s="193" t="s">
        <v>1</v>
      </c>
      <c r="N268" s="194" t="s">
        <v>44</v>
      </c>
      <c r="O268" s="71"/>
      <c r="P268" s="195">
        <f>O268*H268</f>
        <v>0</v>
      </c>
      <c r="Q268" s="195">
        <v>0.1837</v>
      </c>
      <c r="R268" s="195">
        <f>Q268*H268</f>
        <v>2.955733</v>
      </c>
      <c r="S268" s="195">
        <v>0</v>
      </c>
      <c r="T268" s="196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7" t="s">
        <v>141</v>
      </c>
      <c r="AT268" s="197" t="s">
        <v>136</v>
      </c>
      <c r="AU268" s="197" t="s">
        <v>89</v>
      </c>
      <c r="AY268" s="17" t="s">
        <v>134</v>
      </c>
      <c r="BE268" s="198">
        <f>IF(N268="základní",J268,0)</f>
        <v>0</v>
      </c>
      <c r="BF268" s="198">
        <f>IF(N268="snížená",J268,0)</f>
        <v>0</v>
      </c>
      <c r="BG268" s="198">
        <f>IF(N268="zákl. přenesená",J268,0)</f>
        <v>0</v>
      </c>
      <c r="BH268" s="198">
        <f>IF(N268="sníž. přenesená",J268,0)</f>
        <v>0</v>
      </c>
      <c r="BI268" s="198">
        <f>IF(N268="nulová",J268,0)</f>
        <v>0</v>
      </c>
      <c r="BJ268" s="17" t="s">
        <v>87</v>
      </c>
      <c r="BK268" s="198">
        <f>ROUND(I268*H268,2)</f>
        <v>0</v>
      </c>
      <c r="BL268" s="17" t="s">
        <v>141</v>
      </c>
      <c r="BM268" s="197" t="s">
        <v>378</v>
      </c>
    </row>
    <row r="269" spans="2:51" s="14" customFormat="1" ht="11.25">
      <c r="B269" s="210"/>
      <c r="C269" s="211"/>
      <c r="D269" s="201" t="s">
        <v>143</v>
      </c>
      <c r="E269" s="212" t="s">
        <v>1</v>
      </c>
      <c r="F269" s="213" t="s">
        <v>379</v>
      </c>
      <c r="G269" s="211"/>
      <c r="H269" s="214">
        <v>16.09</v>
      </c>
      <c r="I269" s="215"/>
      <c r="J269" s="211"/>
      <c r="K269" s="211"/>
      <c r="L269" s="216"/>
      <c r="M269" s="217"/>
      <c r="N269" s="218"/>
      <c r="O269" s="218"/>
      <c r="P269" s="218"/>
      <c r="Q269" s="218"/>
      <c r="R269" s="218"/>
      <c r="S269" s="218"/>
      <c r="T269" s="219"/>
      <c r="AT269" s="220" t="s">
        <v>143</v>
      </c>
      <c r="AU269" s="220" t="s">
        <v>89</v>
      </c>
      <c r="AV269" s="14" t="s">
        <v>89</v>
      </c>
      <c r="AW269" s="14" t="s">
        <v>35</v>
      </c>
      <c r="AX269" s="14" t="s">
        <v>87</v>
      </c>
      <c r="AY269" s="220" t="s">
        <v>134</v>
      </c>
    </row>
    <row r="270" spans="1:65" s="2" customFormat="1" ht="16.5" customHeight="1">
      <c r="A270" s="34"/>
      <c r="B270" s="35"/>
      <c r="C270" s="232" t="s">
        <v>380</v>
      </c>
      <c r="D270" s="232" t="s">
        <v>285</v>
      </c>
      <c r="E270" s="233" t="s">
        <v>381</v>
      </c>
      <c r="F270" s="234" t="s">
        <v>382</v>
      </c>
      <c r="G270" s="235" t="s">
        <v>139</v>
      </c>
      <c r="H270" s="236">
        <v>16.895</v>
      </c>
      <c r="I270" s="237"/>
      <c r="J270" s="238">
        <f>ROUND(I270*H270,2)</f>
        <v>0</v>
      </c>
      <c r="K270" s="234" t="s">
        <v>140</v>
      </c>
      <c r="L270" s="239"/>
      <c r="M270" s="240" t="s">
        <v>1</v>
      </c>
      <c r="N270" s="241" t="s">
        <v>44</v>
      </c>
      <c r="O270" s="71"/>
      <c r="P270" s="195">
        <f>O270*H270</f>
        <v>0</v>
      </c>
      <c r="Q270" s="195">
        <v>0.417</v>
      </c>
      <c r="R270" s="195">
        <f>Q270*H270</f>
        <v>7.045215</v>
      </c>
      <c r="S270" s="195">
        <v>0</v>
      </c>
      <c r="T270" s="196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7" t="s">
        <v>173</v>
      </c>
      <c r="AT270" s="197" t="s">
        <v>285</v>
      </c>
      <c r="AU270" s="197" t="s">
        <v>89</v>
      </c>
      <c r="AY270" s="17" t="s">
        <v>134</v>
      </c>
      <c r="BE270" s="198">
        <f>IF(N270="základní",J270,0)</f>
        <v>0</v>
      </c>
      <c r="BF270" s="198">
        <f>IF(N270="snížená",J270,0)</f>
        <v>0</v>
      </c>
      <c r="BG270" s="198">
        <f>IF(N270="zákl. přenesená",J270,0)</f>
        <v>0</v>
      </c>
      <c r="BH270" s="198">
        <f>IF(N270="sníž. přenesená",J270,0)</f>
        <v>0</v>
      </c>
      <c r="BI270" s="198">
        <f>IF(N270="nulová",J270,0)</f>
        <v>0</v>
      </c>
      <c r="BJ270" s="17" t="s">
        <v>87</v>
      </c>
      <c r="BK270" s="198">
        <f>ROUND(I270*H270,2)</f>
        <v>0</v>
      </c>
      <c r="BL270" s="17" t="s">
        <v>141</v>
      </c>
      <c r="BM270" s="197" t="s">
        <v>383</v>
      </c>
    </row>
    <row r="271" spans="2:51" s="14" customFormat="1" ht="11.25">
      <c r="B271" s="210"/>
      <c r="C271" s="211"/>
      <c r="D271" s="201" t="s">
        <v>143</v>
      </c>
      <c r="E271" s="212" t="s">
        <v>1</v>
      </c>
      <c r="F271" s="213" t="s">
        <v>384</v>
      </c>
      <c r="G271" s="211"/>
      <c r="H271" s="214">
        <v>16.895</v>
      </c>
      <c r="I271" s="215"/>
      <c r="J271" s="211"/>
      <c r="K271" s="211"/>
      <c r="L271" s="216"/>
      <c r="M271" s="217"/>
      <c r="N271" s="218"/>
      <c r="O271" s="218"/>
      <c r="P271" s="218"/>
      <c r="Q271" s="218"/>
      <c r="R271" s="218"/>
      <c r="S271" s="218"/>
      <c r="T271" s="219"/>
      <c r="AT271" s="220" t="s">
        <v>143</v>
      </c>
      <c r="AU271" s="220" t="s">
        <v>89</v>
      </c>
      <c r="AV271" s="14" t="s">
        <v>89</v>
      </c>
      <c r="AW271" s="14" t="s">
        <v>35</v>
      </c>
      <c r="AX271" s="14" t="s">
        <v>87</v>
      </c>
      <c r="AY271" s="220" t="s">
        <v>134</v>
      </c>
    </row>
    <row r="272" spans="1:65" s="2" customFormat="1" ht="24.2" customHeight="1">
      <c r="A272" s="34"/>
      <c r="B272" s="35"/>
      <c r="C272" s="186" t="s">
        <v>385</v>
      </c>
      <c r="D272" s="186" t="s">
        <v>136</v>
      </c>
      <c r="E272" s="187" t="s">
        <v>386</v>
      </c>
      <c r="F272" s="188" t="s">
        <v>387</v>
      </c>
      <c r="G272" s="189" t="s">
        <v>139</v>
      </c>
      <c r="H272" s="190">
        <v>570.76</v>
      </c>
      <c r="I272" s="191"/>
      <c r="J272" s="192">
        <f>ROUND(I272*H272,2)</f>
        <v>0</v>
      </c>
      <c r="K272" s="188" t="s">
        <v>140</v>
      </c>
      <c r="L272" s="39"/>
      <c r="M272" s="193" t="s">
        <v>1</v>
      </c>
      <c r="N272" s="194" t="s">
        <v>44</v>
      </c>
      <c r="O272" s="71"/>
      <c r="P272" s="195">
        <f>O272*H272</f>
        <v>0</v>
      </c>
      <c r="Q272" s="195">
        <v>0.08922</v>
      </c>
      <c r="R272" s="195">
        <f>Q272*H272</f>
        <v>50.92320719999999</v>
      </c>
      <c r="S272" s="195">
        <v>0</v>
      </c>
      <c r="T272" s="196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7" t="s">
        <v>141</v>
      </c>
      <c r="AT272" s="197" t="s">
        <v>136</v>
      </c>
      <c r="AU272" s="197" t="s">
        <v>89</v>
      </c>
      <c r="AY272" s="17" t="s">
        <v>134</v>
      </c>
      <c r="BE272" s="198">
        <f>IF(N272="základní",J272,0)</f>
        <v>0</v>
      </c>
      <c r="BF272" s="198">
        <f>IF(N272="snížená",J272,0)</f>
        <v>0</v>
      </c>
      <c r="BG272" s="198">
        <f>IF(N272="zákl. přenesená",J272,0)</f>
        <v>0</v>
      </c>
      <c r="BH272" s="198">
        <f>IF(N272="sníž. přenesená",J272,0)</f>
        <v>0</v>
      </c>
      <c r="BI272" s="198">
        <f>IF(N272="nulová",J272,0)</f>
        <v>0</v>
      </c>
      <c r="BJ272" s="17" t="s">
        <v>87</v>
      </c>
      <c r="BK272" s="198">
        <f>ROUND(I272*H272,2)</f>
        <v>0</v>
      </c>
      <c r="BL272" s="17" t="s">
        <v>141</v>
      </c>
      <c r="BM272" s="197" t="s">
        <v>388</v>
      </c>
    </row>
    <row r="273" spans="2:51" s="14" customFormat="1" ht="11.25">
      <c r="B273" s="210"/>
      <c r="C273" s="211"/>
      <c r="D273" s="201" t="s">
        <v>143</v>
      </c>
      <c r="E273" s="212" t="s">
        <v>1</v>
      </c>
      <c r="F273" s="213" t="s">
        <v>389</v>
      </c>
      <c r="G273" s="211"/>
      <c r="H273" s="214">
        <v>570.76</v>
      </c>
      <c r="I273" s="215"/>
      <c r="J273" s="211"/>
      <c r="K273" s="211"/>
      <c r="L273" s="216"/>
      <c r="M273" s="217"/>
      <c r="N273" s="218"/>
      <c r="O273" s="218"/>
      <c r="P273" s="218"/>
      <c r="Q273" s="218"/>
      <c r="R273" s="218"/>
      <c r="S273" s="218"/>
      <c r="T273" s="219"/>
      <c r="AT273" s="220" t="s">
        <v>143</v>
      </c>
      <c r="AU273" s="220" t="s">
        <v>89</v>
      </c>
      <c r="AV273" s="14" t="s">
        <v>89</v>
      </c>
      <c r="AW273" s="14" t="s">
        <v>35</v>
      </c>
      <c r="AX273" s="14" t="s">
        <v>87</v>
      </c>
      <c r="AY273" s="220" t="s">
        <v>134</v>
      </c>
    </row>
    <row r="274" spans="1:65" s="2" customFormat="1" ht="16.5" customHeight="1">
      <c r="A274" s="34"/>
      <c r="B274" s="35"/>
      <c r="C274" s="232" t="s">
        <v>390</v>
      </c>
      <c r="D274" s="232" t="s">
        <v>285</v>
      </c>
      <c r="E274" s="233" t="s">
        <v>391</v>
      </c>
      <c r="F274" s="234" t="s">
        <v>392</v>
      </c>
      <c r="G274" s="235" t="s">
        <v>139</v>
      </c>
      <c r="H274" s="236">
        <v>23.993</v>
      </c>
      <c r="I274" s="237"/>
      <c r="J274" s="238">
        <f>ROUND(I274*H274,2)</f>
        <v>0</v>
      </c>
      <c r="K274" s="234" t="s">
        <v>1</v>
      </c>
      <c r="L274" s="239"/>
      <c r="M274" s="240" t="s">
        <v>1</v>
      </c>
      <c r="N274" s="241" t="s">
        <v>44</v>
      </c>
      <c r="O274" s="71"/>
      <c r="P274" s="195">
        <f>O274*H274</f>
        <v>0</v>
      </c>
      <c r="Q274" s="195">
        <v>0.128</v>
      </c>
      <c r="R274" s="195">
        <f>Q274*H274</f>
        <v>3.071104</v>
      </c>
      <c r="S274" s="195">
        <v>0</v>
      </c>
      <c r="T274" s="196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97" t="s">
        <v>173</v>
      </c>
      <c r="AT274" s="197" t="s">
        <v>285</v>
      </c>
      <c r="AU274" s="197" t="s">
        <v>89</v>
      </c>
      <c r="AY274" s="17" t="s">
        <v>134</v>
      </c>
      <c r="BE274" s="198">
        <f>IF(N274="základní",J274,0)</f>
        <v>0</v>
      </c>
      <c r="BF274" s="198">
        <f>IF(N274="snížená",J274,0)</f>
        <v>0</v>
      </c>
      <c r="BG274" s="198">
        <f>IF(N274="zákl. přenesená",J274,0)</f>
        <v>0</v>
      </c>
      <c r="BH274" s="198">
        <f>IF(N274="sníž. přenesená",J274,0)</f>
        <v>0</v>
      </c>
      <c r="BI274" s="198">
        <f>IF(N274="nulová",J274,0)</f>
        <v>0</v>
      </c>
      <c r="BJ274" s="17" t="s">
        <v>87</v>
      </c>
      <c r="BK274" s="198">
        <f>ROUND(I274*H274,2)</f>
        <v>0</v>
      </c>
      <c r="BL274" s="17" t="s">
        <v>141</v>
      </c>
      <c r="BM274" s="197" t="s">
        <v>393</v>
      </c>
    </row>
    <row r="275" spans="2:51" s="14" customFormat="1" ht="11.25">
      <c r="B275" s="210"/>
      <c r="C275" s="211"/>
      <c r="D275" s="201" t="s">
        <v>143</v>
      </c>
      <c r="E275" s="212" t="s">
        <v>1</v>
      </c>
      <c r="F275" s="213" t="s">
        <v>394</v>
      </c>
      <c r="G275" s="211"/>
      <c r="H275" s="214">
        <v>22.85</v>
      </c>
      <c r="I275" s="215"/>
      <c r="J275" s="211"/>
      <c r="K275" s="211"/>
      <c r="L275" s="216"/>
      <c r="M275" s="217"/>
      <c r="N275" s="218"/>
      <c r="O275" s="218"/>
      <c r="P275" s="218"/>
      <c r="Q275" s="218"/>
      <c r="R275" s="218"/>
      <c r="S275" s="218"/>
      <c r="T275" s="219"/>
      <c r="AT275" s="220" t="s">
        <v>143</v>
      </c>
      <c r="AU275" s="220" t="s">
        <v>89</v>
      </c>
      <c r="AV275" s="14" t="s">
        <v>89</v>
      </c>
      <c r="AW275" s="14" t="s">
        <v>35</v>
      </c>
      <c r="AX275" s="14" t="s">
        <v>79</v>
      </c>
      <c r="AY275" s="220" t="s">
        <v>134</v>
      </c>
    </row>
    <row r="276" spans="2:51" s="14" customFormat="1" ht="11.25">
      <c r="B276" s="210"/>
      <c r="C276" s="211"/>
      <c r="D276" s="201" t="s">
        <v>143</v>
      </c>
      <c r="E276" s="212" t="s">
        <v>1</v>
      </c>
      <c r="F276" s="213" t="s">
        <v>395</v>
      </c>
      <c r="G276" s="211"/>
      <c r="H276" s="214">
        <v>23.993</v>
      </c>
      <c r="I276" s="215"/>
      <c r="J276" s="211"/>
      <c r="K276" s="211"/>
      <c r="L276" s="216"/>
      <c r="M276" s="217"/>
      <c r="N276" s="218"/>
      <c r="O276" s="218"/>
      <c r="P276" s="218"/>
      <c r="Q276" s="218"/>
      <c r="R276" s="218"/>
      <c r="S276" s="218"/>
      <c r="T276" s="219"/>
      <c r="AT276" s="220" t="s">
        <v>143</v>
      </c>
      <c r="AU276" s="220" t="s">
        <v>89</v>
      </c>
      <c r="AV276" s="14" t="s">
        <v>89</v>
      </c>
      <c r="AW276" s="14" t="s">
        <v>35</v>
      </c>
      <c r="AX276" s="14" t="s">
        <v>87</v>
      </c>
      <c r="AY276" s="220" t="s">
        <v>134</v>
      </c>
    </row>
    <row r="277" spans="1:65" s="2" customFormat="1" ht="24.2" customHeight="1">
      <c r="A277" s="34"/>
      <c r="B277" s="35"/>
      <c r="C277" s="232" t="s">
        <v>396</v>
      </c>
      <c r="D277" s="232" t="s">
        <v>285</v>
      </c>
      <c r="E277" s="233" t="s">
        <v>397</v>
      </c>
      <c r="F277" s="234" t="s">
        <v>398</v>
      </c>
      <c r="G277" s="235" t="s">
        <v>139</v>
      </c>
      <c r="H277" s="236">
        <v>536.15</v>
      </c>
      <c r="I277" s="237"/>
      <c r="J277" s="238">
        <f>ROUND(I277*H277,2)</f>
        <v>0</v>
      </c>
      <c r="K277" s="234" t="s">
        <v>140</v>
      </c>
      <c r="L277" s="239"/>
      <c r="M277" s="240" t="s">
        <v>1</v>
      </c>
      <c r="N277" s="241" t="s">
        <v>44</v>
      </c>
      <c r="O277" s="71"/>
      <c r="P277" s="195">
        <f>O277*H277</f>
        <v>0</v>
      </c>
      <c r="Q277" s="195">
        <v>0.131</v>
      </c>
      <c r="R277" s="195">
        <f>Q277*H277</f>
        <v>70.23565</v>
      </c>
      <c r="S277" s="195">
        <v>0</v>
      </c>
      <c r="T277" s="196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7" t="s">
        <v>173</v>
      </c>
      <c r="AT277" s="197" t="s">
        <v>285</v>
      </c>
      <c r="AU277" s="197" t="s">
        <v>89</v>
      </c>
      <c r="AY277" s="17" t="s">
        <v>134</v>
      </c>
      <c r="BE277" s="198">
        <f>IF(N277="základní",J277,0)</f>
        <v>0</v>
      </c>
      <c r="BF277" s="198">
        <f>IF(N277="snížená",J277,0)</f>
        <v>0</v>
      </c>
      <c r="BG277" s="198">
        <f>IF(N277="zákl. přenesená",J277,0)</f>
        <v>0</v>
      </c>
      <c r="BH277" s="198">
        <f>IF(N277="sníž. přenesená",J277,0)</f>
        <v>0</v>
      </c>
      <c r="BI277" s="198">
        <f>IF(N277="nulová",J277,0)</f>
        <v>0</v>
      </c>
      <c r="BJ277" s="17" t="s">
        <v>87</v>
      </c>
      <c r="BK277" s="198">
        <f>ROUND(I277*H277,2)</f>
        <v>0</v>
      </c>
      <c r="BL277" s="17" t="s">
        <v>141</v>
      </c>
      <c r="BM277" s="197" t="s">
        <v>399</v>
      </c>
    </row>
    <row r="278" spans="2:51" s="14" customFormat="1" ht="22.5">
      <c r="B278" s="210"/>
      <c r="C278" s="211"/>
      <c r="D278" s="201" t="s">
        <v>143</v>
      </c>
      <c r="E278" s="212" t="s">
        <v>1</v>
      </c>
      <c r="F278" s="213" t="s">
        <v>400</v>
      </c>
      <c r="G278" s="211"/>
      <c r="H278" s="214">
        <v>536.15</v>
      </c>
      <c r="I278" s="215"/>
      <c r="J278" s="211"/>
      <c r="K278" s="211"/>
      <c r="L278" s="216"/>
      <c r="M278" s="217"/>
      <c r="N278" s="218"/>
      <c r="O278" s="218"/>
      <c r="P278" s="218"/>
      <c r="Q278" s="218"/>
      <c r="R278" s="218"/>
      <c r="S278" s="218"/>
      <c r="T278" s="219"/>
      <c r="AT278" s="220" t="s">
        <v>143</v>
      </c>
      <c r="AU278" s="220" t="s">
        <v>89</v>
      </c>
      <c r="AV278" s="14" t="s">
        <v>89</v>
      </c>
      <c r="AW278" s="14" t="s">
        <v>35</v>
      </c>
      <c r="AX278" s="14" t="s">
        <v>87</v>
      </c>
      <c r="AY278" s="220" t="s">
        <v>134</v>
      </c>
    </row>
    <row r="279" spans="1:65" s="2" customFormat="1" ht="24.2" customHeight="1">
      <c r="A279" s="34"/>
      <c r="B279" s="35"/>
      <c r="C279" s="232" t="s">
        <v>401</v>
      </c>
      <c r="D279" s="232" t="s">
        <v>285</v>
      </c>
      <c r="E279" s="233" t="s">
        <v>402</v>
      </c>
      <c r="F279" s="234" t="s">
        <v>403</v>
      </c>
      <c r="G279" s="235" t="s">
        <v>139</v>
      </c>
      <c r="H279" s="236">
        <v>12.348</v>
      </c>
      <c r="I279" s="237"/>
      <c r="J279" s="238">
        <f>ROUND(I279*H279,2)</f>
        <v>0</v>
      </c>
      <c r="K279" s="234" t="s">
        <v>140</v>
      </c>
      <c r="L279" s="239"/>
      <c r="M279" s="240" t="s">
        <v>1</v>
      </c>
      <c r="N279" s="241" t="s">
        <v>44</v>
      </c>
      <c r="O279" s="71"/>
      <c r="P279" s="195">
        <f>O279*H279</f>
        <v>0</v>
      </c>
      <c r="Q279" s="195">
        <v>0.131</v>
      </c>
      <c r="R279" s="195">
        <f>Q279*H279</f>
        <v>1.6175880000000002</v>
      </c>
      <c r="S279" s="195">
        <v>0</v>
      </c>
      <c r="T279" s="196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97" t="s">
        <v>173</v>
      </c>
      <c r="AT279" s="197" t="s">
        <v>285</v>
      </c>
      <c r="AU279" s="197" t="s">
        <v>89</v>
      </c>
      <c r="AY279" s="17" t="s">
        <v>134</v>
      </c>
      <c r="BE279" s="198">
        <f>IF(N279="základní",J279,0)</f>
        <v>0</v>
      </c>
      <c r="BF279" s="198">
        <f>IF(N279="snížená",J279,0)</f>
        <v>0</v>
      </c>
      <c r="BG279" s="198">
        <f>IF(N279="zákl. přenesená",J279,0)</f>
        <v>0</v>
      </c>
      <c r="BH279" s="198">
        <f>IF(N279="sníž. přenesená",J279,0)</f>
        <v>0</v>
      </c>
      <c r="BI279" s="198">
        <f>IF(N279="nulová",J279,0)</f>
        <v>0</v>
      </c>
      <c r="BJ279" s="17" t="s">
        <v>87</v>
      </c>
      <c r="BK279" s="198">
        <f>ROUND(I279*H279,2)</f>
        <v>0</v>
      </c>
      <c r="BL279" s="17" t="s">
        <v>141</v>
      </c>
      <c r="BM279" s="197" t="s">
        <v>404</v>
      </c>
    </row>
    <row r="280" spans="2:51" s="14" customFormat="1" ht="11.25">
      <c r="B280" s="210"/>
      <c r="C280" s="211"/>
      <c r="D280" s="201" t="s">
        <v>143</v>
      </c>
      <c r="E280" s="212" t="s">
        <v>1</v>
      </c>
      <c r="F280" s="213" t="s">
        <v>405</v>
      </c>
      <c r="G280" s="211"/>
      <c r="H280" s="214">
        <v>11.76</v>
      </c>
      <c r="I280" s="215"/>
      <c r="J280" s="211"/>
      <c r="K280" s="211"/>
      <c r="L280" s="216"/>
      <c r="M280" s="217"/>
      <c r="N280" s="218"/>
      <c r="O280" s="218"/>
      <c r="P280" s="218"/>
      <c r="Q280" s="218"/>
      <c r="R280" s="218"/>
      <c r="S280" s="218"/>
      <c r="T280" s="219"/>
      <c r="AT280" s="220" t="s">
        <v>143</v>
      </c>
      <c r="AU280" s="220" t="s">
        <v>89</v>
      </c>
      <c r="AV280" s="14" t="s">
        <v>89</v>
      </c>
      <c r="AW280" s="14" t="s">
        <v>35</v>
      </c>
      <c r="AX280" s="14" t="s">
        <v>79</v>
      </c>
      <c r="AY280" s="220" t="s">
        <v>134</v>
      </c>
    </row>
    <row r="281" spans="2:51" s="14" customFormat="1" ht="11.25">
      <c r="B281" s="210"/>
      <c r="C281" s="211"/>
      <c r="D281" s="201" t="s">
        <v>143</v>
      </c>
      <c r="E281" s="212" t="s">
        <v>1</v>
      </c>
      <c r="F281" s="213" t="s">
        <v>406</v>
      </c>
      <c r="G281" s="211"/>
      <c r="H281" s="214">
        <v>12.348</v>
      </c>
      <c r="I281" s="215"/>
      <c r="J281" s="211"/>
      <c r="K281" s="211"/>
      <c r="L281" s="216"/>
      <c r="M281" s="217"/>
      <c r="N281" s="218"/>
      <c r="O281" s="218"/>
      <c r="P281" s="218"/>
      <c r="Q281" s="218"/>
      <c r="R281" s="218"/>
      <c r="S281" s="218"/>
      <c r="T281" s="219"/>
      <c r="AT281" s="220" t="s">
        <v>143</v>
      </c>
      <c r="AU281" s="220" t="s">
        <v>89</v>
      </c>
      <c r="AV281" s="14" t="s">
        <v>89</v>
      </c>
      <c r="AW281" s="14" t="s">
        <v>35</v>
      </c>
      <c r="AX281" s="14" t="s">
        <v>87</v>
      </c>
      <c r="AY281" s="220" t="s">
        <v>134</v>
      </c>
    </row>
    <row r="282" spans="1:65" s="2" customFormat="1" ht="24.2" customHeight="1">
      <c r="A282" s="34"/>
      <c r="B282" s="35"/>
      <c r="C282" s="186" t="s">
        <v>407</v>
      </c>
      <c r="D282" s="186" t="s">
        <v>136</v>
      </c>
      <c r="E282" s="187" t="s">
        <v>408</v>
      </c>
      <c r="F282" s="188" t="s">
        <v>409</v>
      </c>
      <c r="G282" s="189" t="s">
        <v>139</v>
      </c>
      <c r="H282" s="190">
        <v>22.93</v>
      </c>
      <c r="I282" s="191"/>
      <c r="J282" s="192">
        <f>ROUND(I282*H282,2)</f>
        <v>0</v>
      </c>
      <c r="K282" s="188" t="s">
        <v>140</v>
      </c>
      <c r="L282" s="39"/>
      <c r="M282" s="193" t="s">
        <v>1</v>
      </c>
      <c r="N282" s="194" t="s">
        <v>44</v>
      </c>
      <c r="O282" s="71"/>
      <c r="P282" s="195">
        <f>O282*H282</f>
        <v>0</v>
      </c>
      <c r="Q282" s="195">
        <v>0.11162</v>
      </c>
      <c r="R282" s="195">
        <f>Q282*H282</f>
        <v>2.5594466</v>
      </c>
      <c r="S282" s="195">
        <v>0</v>
      </c>
      <c r="T282" s="196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97" t="s">
        <v>141</v>
      </c>
      <c r="AT282" s="197" t="s">
        <v>136</v>
      </c>
      <c r="AU282" s="197" t="s">
        <v>89</v>
      </c>
      <c r="AY282" s="17" t="s">
        <v>134</v>
      </c>
      <c r="BE282" s="198">
        <f>IF(N282="základní",J282,0)</f>
        <v>0</v>
      </c>
      <c r="BF282" s="198">
        <f>IF(N282="snížená",J282,0)</f>
        <v>0</v>
      </c>
      <c r="BG282" s="198">
        <f>IF(N282="zákl. přenesená",J282,0)</f>
        <v>0</v>
      </c>
      <c r="BH282" s="198">
        <f>IF(N282="sníž. přenesená",J282,0)</f>
        <v>0</v>
      </c>
      <c r="BI282" s="198">
        <f>IF(N282="nulová",J282,0)</f>
        <v>0</v>
      </c>
      <c r="BJ282" s="17" t="s">
        <v>87</v>
      </c>
      <c r="BK282" s="198">
        <f>ROUND(I282*H282,2)</f>
        <v>0</v>
      </c>
      <c r="BL282" s="17" t="s">
        <v>141</v>
      </c>
      <c r="BM282" s="197" t="s">
        <v>410</v>
      </c>
    </row>
    <row r="283" spans="2:51" s="14" customFormat="1" ht="22.5">
      <c r="B283" s="210"/>
      <c r="C283" s="211"/>
      <c r="D283" s="201" t="s">
        <v>143</v>
      </c>
      <c r="E283" s="212" t="s">
        <v>1</v>
      </c>
      <c r="F283" s="213" t="s">
        <v>411</v>
      </c>
      <c r="G283" s="211"/>
      <c r="H283" s="214">
        <v>22.93</v>
      </c>
      <c r="I283" s="215"/>
      <c r="J283" s="211"/>
      <c r="K283" s="211"/>
      <c r="L283" s="216"/>
      <c r="M283" s="217"/>
      <c r="N283" s="218"/>
      <c r="O283" s="218"/>
      <c r="P283" s="218"/>
      <c r="Q283" s="218"/>
      <c r="R283" s="218"/>
      <c r="S283" s="218"/>
      <c r="T283" s="219"/>
      <c r="AT283" s="220" t="s">
        <v>143</v>
      </c>
      <c r="AU283" s="220" t="s">
        <v>89</v>
      </c>
      <c r="AV283" s="14" t="s">
        <v>89</v>
      </c>
      <c r="AW283" s="14" t="s">
        <v>35</v>
      </c>
      <c r="AX283" s="14" t="s">
        <v>87</v>
      </c>
      <c r="AY283" s="220" t="s">
        <v>134</v>
      </c>
    </row>
    <row r="284" spans="1:65" s="2" customFormat="1" ht="24.2" customHeight="1">
      <c r="A284" s="34"/>
      <c r="B284" s="35"/>
      <c r="C284" s="232" t="s">
        <v>412</v>
      </c>
      <c r="D284" s="232" t="s">
        <v>285</v>
      </c>
      <c r="E284" s="233" t="s">
        <v>413</v>
      </c>
      <c r="F284" s="234" t="s">
        <v>414</v>
      </c>
      <c r="G284" s="235" t="s">
        <v>139</v>
      </c>
      <c r="H284" s="236">
        <v>24.077</v>
      </c>
      <c r="I284" s="237"/>
      <c r="J284" s="238">
        <f>ROUND(I284*H284,2)</f>
        <v>0</v>
      </c>
      <c r="K284" s="234" t="s">
        <v>140</v>
      </c>
      <c r="L284" s="239"/>
      <c r="M284" s="240" t="s">
        <v>1</v>
      </c>
      <c r="N284" s="241" t="s">
        <v>44</v>
      </c>
      <c r="O284" s="71"/>
      <c r="P284" s="195">
        <f>O284*H284</f>
        <v>0</v>
      </c>
      <c r="Q284" s="195">
        <v>0.176</v>
      </c>
      <c r="R284" s="195">
        <f>Q284*H284</f>
        <v>4.237552</v>
      </c>
      <c r="S284" s="195">
        <v>0</v>
      </c>
      <c r="T284" s="196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97" t="s">
        <v>173</v>
      </c>
      <c r="AT284" s="197" t="s">
        <v>285</v>
      </c>
      <c r="AU284" s="197" t="s">
        <v>89</v>
      </c>
      <c r="AY284" s="17" t="s">
        <v>134</v>
      </c>
      <c r="BE284" s="198">
        <f>IF(N284="základní",J284,0)</f>
        <v>0</v>
      </c>
      <c r="BF284" s="198">
        <f>IF(N284="snížená",J284,0)</f>
        <v>0</v>
      </c>
      <c r="BG284" s="198">
        <f>IF(N284="zákl. přenesená",J284,0)</f>
        <v>0</v>
      </c>
      <c r="BH284" s="198">
        <f>IF(N284="sníž. přenesená",J284,0)</f>
        <v>0</v>
      </c>
      <c r="BI284" s="198">
        <f>IF(N284="nulová",J284,0)</f>
        <v>0</v>
      </c>
      <c r="BJ284" s="17" t="s">
        <v>87</v>
      </c>
      <c r="BK284" s="198">
        <f>ROUND(I284*H284,2)</f>
        <v>0</v>
      </c>
      <c r="BL284" s="17" t="s">
        <v>141</v>
      </c>
      <c r="BM284" s="197" t="s">
        <v>415</v>
      </c>
    </row>
    <row r="285" spans="2:51" s="14" customFormat="1" ht="11.25">
      <c r="B285" s="210"/>
      <c r="C285" s="211"/>
      <c r="D285" s="201" t="s">
        <v>143</v>
      </c>
      <c r="E285" s="212" t="s">
        <v>1</v>
      </c>
      <c r="F285" s="213" t="s">
        <v>416</v>
      </c>
      <c r="G285" s="211"/>
      <c r="H285" s="214">
        <v>22.93</v>
      </c>
      <c r="I285" s="215"/>
      <c r="J285" s="211"/>
      <c r="K285" s="211"/>
      <c r="L285" s="216"/>
      <c r="M285" s="217"/>
      <c r="N285" s="218"/>
      <c r="O285" s="218"/>
      <c r="P285" s="218"/>
      <c r="Q285" s="218"/>
      <c r="R285" s="218"/>
      <c r="S285" s="218"/>
      <c r="T285" s="219"/>
      <c r="AT285" s="220" t="s">
        <v>143</v>
      </c>
      <c r="AU285" s="220" t="s">
        <v>89</v>
      </c>
      <c r="AV285" s="14" t="s">
        <v>89</v>
      </c>
      <c r="AW285" s="14" t="s">
        <v>35</v>
      </c>
      <c r="AX285" s="14" t="s">
        <v>79</v>
      </c>
      <c r="AY285" s="220" t="s">
        <v>134</v>
      </c>
    </row>
    <row r="286" spans="2:51" s="14" customFormat="1" ht="11.25">
      <c r="B286" s="210"/>
      <c r="C286" s="211"/>
      <c r="D286" s="201" t="s">
        <v>143</v>
      </c>
      <c r="E286" s="212" t="s">
        <v>1</v>
      </c>
      <c r="F286" s="213" t="s">
        <v>417</v>
      </c>
      <c r="G286" s="211"/>
      <c r="H286" s="214">
        <v>24.077</v>
      </c>
      <c r="I286" s="215"/>
      <c r="J286" s="211"/>
      <c r="K286" s="211"/>
      <c r="L286" s="216"/>
      <c r="M286" s="217"/>
      <c r="N286" s="218"/>
      <c r="O286" s="218"/>
      <c r="P286" s="218"/>
      <c r="Q286" s="218"/>
      <c r="R286" s="218"/>
      <c r="S286" s="218"/>
      <c r="T286" s="219"/>
      <c r="AT286" s="220" t="s">
        <v>143</v>
      </c>
      <c r="AU286" s="220" t="s">
        <v>89</v>
      </c>
      <c r="AV286" s="14" t="s">
        <v>89</v>
      </c>
      <c r="AW286" s="14" t="s">
        <v>35</v>
      </c>
      <c r="AX286" s="14" t="s">
        <v>87</v>
      </c>
      <c r="AY286" s="220" t="s">
        <v>134</v>
      </c>
    </row>
    <row r="287" spans="1:65" s="2" customFormat="1" ht="24.2" customHeight="1">
      <c r="A287" s="34"/>
      <c r="B287" s="35"/>
      <c r="C287" s="186" t="s">
        <v>418</v>
      </c>
      <c r="D287" s="186" t="s">
        <v>136</v>
      </c>
      <c r="E287" s="187" t="s">
        <v>419</v>
      </c>
      <c r="F287" s="188" t="s">
        <v>420</v>
      </c>
      <c r="G287" s="189" t="s">
        <v>139</v>
      </c>
      <c r="H287" s="190">
        <v>319.06</v>
      </c>
      <c r="I287" s="191"/>
      <c r="J287" s="192">
        <f>ROUND(I287*H287,2)</f>
        <v>0</v>
      </c>
      <c r="K287" s="188" t="s">
        <v>140</v>
      </c>
      <c r="L287" s="39"/>
      <c r="M287" s="193" t="s">
        <v>1</v>
      </c>
      <c r="N287" s="194" t="s">
        <v>44</v>
      </c>
      <c r="O287" s="71"/>
      <c r="P287" s="195">
        <f>O287*H287</f>
        <v>0</v>
      </c>
      <c r="Q287" s="195">
        <v>0.098</v>
      </c>
      <c r="R287" s="195">
        <f>Q287*H287</f>
        <v>31.26788</v>
      </c>
      <c r="S287" s="195">
        <v>0</v>
      </c>
      <c r="T287" s="196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97" t="s">
        <v>141</v>
      </c>
      <c r="AT287" s="197" t="s">
        <v>136</v>
      </c>
      <c r="AU287" s="197" t="s">
        <v>89</v>
      </c>
      <c r="AY287" s="17" t="s">
        <v>134</v>
      </c>
      <c r="BE287" s="198">
        <f>IF(N287="základní",J287,0)</f>
        <v>0</v>
      </c>
      <c r="BF287" s="198">
        <f>IF(N287="snížená",J287,0)</f>
        <v>0</v>
      </c>
      <c r="BG287" s="198">
        <f>IF(N287="zákl. přenesená",J287,0)</f>
        <v>0</v>
      </c>
      <c r="BH287" s="198">
        <f>IF(N287="sníž. přenesená",J287,0)</f>
        <v>0</v>
      </c>
      <c r="BI287" s="198">
        <f>IF(N287="nulová",J287,0)</f>
        <v>0</v>
      </c>
      <c r="BJ287" s="17" t="s">
        <v>87</v>
      </c>
      <c r="BK287" s="198">
        <f>ROUND(I287*H287,2)</f>
        <v>0</v>
      </c>
      <c r="BL287" s="17" t="s">
        <v>141</v>
      </c>
      <c r="BM287" s="197" t="s">
        <v>421</v>
      </c>
    </row>
    <row r="288" spans="2:51" s="14" customFormat="1" ht="11.25">
      <c r="B288" s="210"/>
      <c r="C288" s="211"/>
      <c r="D288" s="201" t="s">
        <v>143</v>
      </c>
      <c r="E288" s="212" t="s">
        <v>1</v>
      </c>
      <c r="F288" s="213" t="s">
        <v>422</v>
      </c>
      <c r="G288" s="211"/>
      <c r="H288" s="214">
        <v>319.06</v>
      </c>
      <c r="I288" s="215"/>
      <c r="J288" s="211"/>
      <c r="K288" s="211"/>
      <c r="L288" s="216"/>
      <c r="M288" s="217"/>
      <c r="N288" s="218"/>
      <c r="O288" s="218"/>
      <c r="P288" s="218"/>
      <c r="Q288" s="218"/>
      <c r="R288" s="218"/>
      <c r="S288" s="218"/>
      <c r="T288" s="219"/>
      <c r="AT288" s="220" t="s">
        <v>143</v>
      </c>
      <c r="AU288" s="220" t="s">
        <v>89</v>
      </c>
      <c r="AV288" s="14" t="s">
        <v>89</v>
      </c>
      <c r="AW288" s="14" t="s">
        <v>35</v>
      </c>
      <c r="AX288" s="14" t="s">
        <v>87</v>
      </c>
      <c r="AY288" s="220" t="s">
        <v>134</v>
      </c>
    </row>
    <row r="289" spans="1:65" s="2" customFormat="1" ht="24.2" customHeight="1">
      <c r="A289" s="34"/>
      <c r="B289" s="35"/>
      <c r="C289" s="232" t="s">
        <v>423</v>
      </c>
      <c r="D289" s="232" t="s">
        <v>285</v>
      </c>
      <c r="E289" s="233" t="s">
        <v>424</v>
      </c>
      <c r="F289" s="234" t="s">
        <v>425</v>
      </c>
      <c r="G289" s="235" t="s">
        <v>139</v>
      </c>
      <c r="H289" s="236">
        <v>335.013</v>
      </c>
      <c r="I289" s="237"/>
      <c r="J289" s="238">
        <f>ROUND(I289*H289,2)</f>
        <v>0</v>
      </c>
      <c r="K289" s="234" t="s">
        <v>1</v>
      </c>
      <c r="L289" s="239"/>
      <c r="M289" s="240" t="s">
        <v>1</v>
      </c>
      <c r="N289" s="241" t="s">
        <v>44</v>
      </c>
      <c r="O289" s="71"/>
      <c r="P289" s="195">
        <f>O289*H289</f>
        <v>0</v>
      </c>
      <c r="Q289" s="195">
        <v>0.145</v>
      </c>
      <c r="R289" s="195">
        <f>Q289*H289</f>
        <v>48.57688499999999</v>
      </c>
      <c r="S289" s="195">
        <v>0</v>
      </c>
      <c r="T289" s="196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97" t="s">
        <v>173</v>
      </c>
      <c r="AT289" s="197" t="s">
        <v>285</v>
      </c>
      <c r="AU289" s="197" t="s">
        <v>89</v>
      </c>
      <c r="AY289" s="17" t="s">
        <v>134</v>
      </c>
      <c r="BE289" s="198">
        <f>IF(N289="základní",J289,0)</f>
        <v>0</v>
      </c>
      <c r="BF289" s="198">
        <f>IF(N289="snížená",J289,0)</f>
        <v>0</v>
      </c>
      <c r="BG289" s="198">
        <f>IF(N289="zákl. přenesená",J289,0)</f>
        <v>0</v>
      </c>
      <c r="BH289" s="198">
        <f>IF(N289="sníž. přenesená",J289,0)</f>
        <v>0</v>
      </c>
      <c r="BI289" s="198">
        <f>IF(N289="nulová",J289,0)</f>
        <v>0</v>
      </c>
      <c r="BJ289" s="17" t="s">
        <v>87</v>
      </c>
      <c r="BK289" s="198">
        <f>ROUND(I289*H289,2)</f>
        <v>0</v>
      </c>
      <c r="BL289" s="17" t="s">
        <v>141</v>
      </c>
      <c r="BM289" s="197" t="s">
        <v>426</v>
      </c>
    </row>
    <row r="290" spans="2:51" s="14" customFormat="1" ht="11.25">
      <c r="B290" s="210"/>
      <c r="C290" s="211"/>
      <c r="D290" s="201" t="s">
        <v>143</v>
      </c>
      <c r="E290" s="212" t="s">
        <v>1</v>
      </c>
      <c r="F290" s="213" t="s">
        <v>427</v>
      </c>
      <c r="G290" s="211"/>
      <c r="H290" s="214">
        <v>335.013</v>
      </c>
      <c r="I290" s="215"/>
      <c r="J290" s="211"/>
      <c r="K290" s="211"/>
      <c r="L290" s="216"/>
      <c r="M290" s="217"/>
      <c r="N290" s="218"/>
      <c r="O290" s="218"/>
      <c r="P290" s="218"/>
      <c r="Q290" s="218"/>
      <c r="R290" s="218"/>
      <c r="S290" s="218"/>
      <c r="T290" s="219"/>
      <c r="AT290" s="220" t="s">
        <v>143</v>
      </c>
      <c r="AU290" s="220" t="s">
        <v>89</v>
      </c>
      <c r="AV290" s="14" t="s">
        <v>89</v>
      </c>
      <c r="AW290" s="14" t="s">
        <v>35</v>
      </c>
      <c r="AX290" s="14" t="s">
        <v>87</v>
      </c>
      <c r="AY290" s="220" t="s">
        <v>134</v>
      </c>
    </row>
    <row r="291" spans="2:63" s="12" customFormat="1" ht="22.9" customHeight="1">
      <c r="B291" s="170"/>
      <c r="C291" s="171"/>
      <c r="D291" s="172" t="s">
        <v>78</v>
      </c>
      <c r="E291" s="184" t="s">
        <v>173</v>
      </c>
      <c r="F291" s="184" t="s">
        <v>428</v>
      </c>
      <c r="G291" s="171"/>
      <c r="H291" s="171"/>
      <c r="I291" s="174"/>
      <c r="J291" s="185">
        <f>BK291</f>
        <v>0</v>
      </c>
      <c r="K291" s="171"/>
      <c r="L291" s="176"/>
      <c r="M291" s="177"/>
      <c r="N291" s="178"/>
      <c r="O291" s="178"/>
      <c r="P291" s="179">
        <f>P292</f>
        <v>0</v>
      </c>
      <c r="Q291" s="178"/>
      <c r="R291" s="179">
        <f>R292</f>
        <v>1.59978</v>
      </c>
      <c r="S291" s="178"/>
      <c r="T291" s="180">
        <f>T292</f>
        <v>0.8999999999999999</v>
      </c>
      <c r="AR291" s="181" t="s">
        <v>87</v>
      </c>
      <c r="AT291" s="182" t="s">
        <v>78</v>
      </c>
      <c r="AU291" s="182" t="s">
        <v>87</v>
      </c>
      <c r="AY291" s="181" t="s">
        <v>134</v>
      </c>
      <c r="BK291" s="183">
        <f>BK292</f>
        <v>0</v>
      </c>
    </row>
    <row r="292" spans="1:65" s="2" customFormat="1" ht="24.2" customHeight="1">
      <c r="A292" s="34"/>
      <c r="B292" s="35"/>
      <c r="C292" s="186" t="s">
        <v>429</v>
      </c>
      <c r="D292" s="186" t="s">
        <v>136</v>
      </c>
      <c r="E292" s="187" t="s">
        <v>430</v>
      </c>
      <c r="F292" s="188" t="s">
        <v>431</v>
      </c>
      <c r="G292" s="189" t="s">
        <v>148</v>
      </c>
      <c r="H292" s="190">
        <v>3</v>
      </c>
      <c r="I292" s="191"/>
      <c r="J292" s="192">
        <f>ROUND(I292*H292,2)</f>
        <v>0</v>
      </c>
      <c r="K292" s="188" t="s">
        <v>140</v>
      </c>
      <c r="L292" s="39"/>
      <c r="M292" s="193" t="s">
        <v>1</v>
      </c>
      <c r="N292" s="194" t="s">
        <v>44</v>
      </c>
      <c r="O292" s="71"/>
      <c r="P292" s="195">
        <f>O292*H292</f>
        <v>0</v>
      </c>
      <c r="Q292" s="195">
        <v>0.53326</v>
      </c>
      <c r="R292" s="195">
        <f>Q292*H292</f>
        <v>1.59978</v>
      </c>
      <c r="S292" s="195">
        <v>0.3</v>
      </c>
      <c r="T292" s="196">
        <f>S292*H292</f>
        <v>0.8999999999999999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97" t="s">
        <v>141</v>
      </c>
      <c r="AT292" s="197" t="s">
        <v>136</v>
      </c>
      <c r="AU292" s="197" t="s">
        <v>89</v>
      </c>
      <c r="AY292" s="17" t="s">
        <v>134</v>
      </c>
      <c r="BE292" s="198">
        <f>IF(N292="základní",J292,0)</f>
        <v>0</v>
      </c>
      <c r="BF292" s="198">
        <f>IF(N292="snížená",J292,0)</f>
        <v>0</v>
      </c>
      <c r="BG292" s="198">
        <f>IF(N292="zákl. přenesená",J292,0)</f>
        <v>0</v>
      </c>
      <c r="BH292" s="198">
        <f>IF(N292="sníž. přenesená",J292,0)</f>
        <v>0</v>
      </c>
      <c r="BI292" s="198">
        <f>IF(N292="nulová",J292,0)</f>
        <v>0</v>
      </c>
      <c r="BJ292" s="17" t="s">
        <v>87</v>
      </c>
      <c r="BK292" s="198">
        <f>ROUND(I292*H292,2)</f>
        <v>0</v>
      </c>
      <c r="BL292" s="17" t="s">
        <v>141</v>
      </c>
      <c r="BM292" s="197" t="s">
        <v>432</v>
      </c>
    </row>
    <row r="293" spans="2:63" s="12" customFormat="1" ht="22.9" customHeight="1">
      <c r="B293" s="170"/>
      <c r="C293" s="171"/>
      <c r="D293" s="172" t="s">
        <v>78</v>
      </c>
      <c r="E293" s="184" t="s">
        <v>178</v>
      </c>
      <c r="F293" s="184" t="s">
        <v>433</v>
      </c>
      <c r="G293" s="171"/>
      <c r="H293" s="171"/>
      <c r="I293" s="174"/>
      <c r="J293" s="185">
        <f>BK293</f>
        <v>0</v>
      </c>
      <c r="K293" s="171"/>
      <c r="L293" s="176"/>
      <c r="M293" s="177"/>
      <c r="N293" s="178"/>
      <c r="O293" s="178"/>
      <c r="P293" s="179">
        <f>SUM(P294:P377)</f>
        <v>0</v>
      </c>
      <c r="Q293" s="178"/>
      <c r="R293" s="179">
        <f>SUM(R294:R377)</f>
        <v>119.6860277</v>
      </c>
      <c r="S293" s="178"/>
      <c r="T293" s="180">
        <f>SUM(T294:T377)</f>
        <v>0</v>
      </c>
      <c r="AR293" s="181" t="s">
        <v>87</v>
      </c>
      <c r="AT293" s="182" t="s">
        <v>78</v>
      </c>
      <c r="AU293" s="182" t="s">
        <v>87</v>
      </c>
      <c r="AY293" s="181" t="s">
        <v>134</v>
      </c>
      <c r="BK293" s="183">
        <f>SUM(BK294:BK377)</f>
        <v>0</v>
      </c>
    </row>
    <row r="294" spans="1:65" s="2" customFormat="1" ht="24.2" customHeight="1">
      <c r="A294" s="34"/>
      <c r="B294" s="35"/>
      <c r="C294" s="186" t="s">
        <v>434</v>
      </c>
      <c r="D294" s="186" t="s">
        <v>136</v>
      </c>
      <c r="E294" s="187" t="s">
        <v>435</v>
      </c>
      <c r="F294" s="188" t="s">
        <v>436</v>
      </c>
      <c r="G294" s="189" t="s">
        <v>148</v>
      </c>
      <c r="H294" s="190">
        <v>14</v>
      </c>
      <c r="I294" s="191"/>
      <c r="J294" s="192">
        <f>ROUND(I294*H294,2)</f>
        <v>0</v>
      </c>
      <c r="K294" s="188" t="s">
        <v>140</v>
      </c>
      <c r="L294" s="39"/>
      <c r="M294" s="193" t="s">
        <v>1</v>
      </c>
      <c r="N294" s="194" t="s">
        <v>44</v>
      </c>
      <c r="O294" s="71"/>
      <c r="P294" s="195">
        <f>O294*H294</f>
        <v>0</v>
      </c>
      <c r="Q294" s="195">
        <v>0.0007</v>
      </c>
      <c r="R294" s="195">
        <f>Q294*H294</f>
        <v>0.0098</v>
      </c>
      <c r="S294" s="195">
        <v>0</v>
      </c>
      <c r="T294" s="196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97" t="s">
        <v>141</v>
      </c>
      <c r="AT294" s="197" t="s">
        <v>136</v>
      </c>
      <c r="AU294" s="197" t="s">
        <v>89</v>
      </c>
      <c r="AY294" s="17" t="s">
        <v>134</v>
      </c>
      <c r="BE294" s="198">
        <f>IF(N294="základní",J294,0)</f>
        <v>0</v>
      </c>
      <c r="BF294" s="198">
        <f>IF(N294="snížená",J294,0)</f>
        <v>0</v>
      </c>
      <c r="BG294" s="198">
        <f>IF(N294="zákl. přenesená",J294,0)</f>
        <v>0</v>
      </c>
      <c r="BH294" s="198">
        <f>IF(N294="sníž. přenesená",J294,0)</f>
        <v>0</v>
      </c>
      <c r="BI294" s="198">
        <f>IF(N294="nulová",J294,0)</f>
        <v>0</v>
      </c>
      <c r="BJ294" s="17" t="s">
        <v>87</v>
      </c>
      <c r="BK294" s="198">
        <f>ROUND(I294*H294,2)</f>
        <v>0</v>
      </c>
      <c r="BL294" s="17" t="s">
        <v>141</v>
      </c>
      <c r="BM294" s="197" t="s">
        <v>437</v>
      </c>
    </row>
    <row r="295" spans="2:51" s="14" customFormat="1" ht="11.25">
      <c r="B295" s="210"/>
      <c r="C295" s="211"/>
      <c r="D295" s="201" t="s">
        <v>143</v>
      </c>
      <c r="E295" s="212" t="s">
        <v>1</v>
      </c>
      <c r="F295" s="213" t="s">
        <v>209</v>
      </c>
      <c r="G295" s="211"/>
      <c r="H295" s="214">
        <v>14</v>
      </c>
      <c r="I295" s="215"/>
      <c r="J295" s="211"/>
      <c r="K295" s="211"/>
      <c r="L295" s="216"/>
      <c r="M295" s="217"/>
      <c r="N295" s="218"/>
      <c r="O295" s="218"/>
      <c r="P295" s="218"/>
      <c r="Q295" s="218"/>
      <c r="R295" s="218"/>
      <c r="S295" s="218"/>
      <c r="T295" s="219"/>
      <c r="AT295" s="220" t="s">
        <v>143</v>
      </c>
      <c r="AU295" s="220" t="s">
        <v>89</v>
      </c>
      <c r="AV295" s="14" t="s">
        <v>89</v>
      </c>
      <c r="AW295" s="14" t="s">
        <v>35</v>
      </c>
      <c r="AX295" s="14" t="s">
        <v>87</v>
      </c>
      <c r="AY295" s="220" t="s">
        <v>134</v>
      </c>
    </row>
    <row r="296" spans="1:65" s="2" customFormat="1" ht="16.5" customHeight="1">
      <c r="A296" s="34"/>
      <c r="B296" s="35"/>
      <c r="C296" s="232" t="s">
        <v>438</v>
      </c>
      <c r="D296" s="232" t="s">
        <v>285</v>
      </c>
      <c r="E296" s="233" t="s">
        <v>439</v>
      </c>
      <c r="F296" s="234" t="s">
        <v>440</v>
      </c>
      <c r="G296" s="235" t="s">
        <v>148</v>
      </c>
      <c r="H296" s="236">
        <v>1</v>
      </c>
      <c r="I296" s="237"/>
      <c r="J296" s="238">
        <f>ROUND(I296*H296,2)</f>
        <v>0</v>
      </c>
      <c r="K296" s="234" t="s">
        <v>140</v>
      </c>
      <c r="L296" s="239"/>
      <c r="M296" s="240" t="s">
        <v>1</v>
      </c>
      <c r="N296" s="241" t="s">
        <v>44</v>
      </c>
      <c r="O296" s="71"/>
      <c r="P296" s="195">
        <f>O296*H296</f>
        <v>0</v>
      </c>
      <c r="Q296" s="195">
        <v>0.0025</v>
      </c>
      <c r="R296" s="195">
        <f>Q296*H296</f>
        <v>0.0025</v>
      </c>
      <c r="S296" s="195">
        <v>0</v>
      </c>
      <c r="T296" s="196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97" t="s">
        <v>173</v>
      </c>
      <c r="AT296" s="197" t="s">
        <v>285</v>
      </c>
      <c r="AU296" s="197" t="s">
        <v>89</v>
      </c>
      <c r="AY296" s="17" t="s">
        <v>134</v>
      </c>
      <c r="BE296" s="198">
        <f>IF(N296="základní",J296,0)</f>
        <v>0</v>
      </c>
      <c r="BF296" s="198">
        <f>IF(N296="snížená",J296,0)</f>
        <v>0</v>
      </c>
      <c r="BG296" s="198">
        <f>IF(N296="zákl. přenesená",J296,0)</f>
        <v>0</v>
      </c>
      <c r="BH296" s="198">
        <f>IF(N296="sníž. přenesená",J296,0)</f>
        <v>0</v>
      </c>
      <c r="BI296" s="198">
        <f>IF(N296="nulová",J296,0)</f>
        <v>0</v>
      </c>
      <c r="BJ296" s="17" t="s">
        <v>87</v>
      </c>
      <c r="BK296" s="198">
        <f>ROUND(I296*H296,2)</f>
        <v>0</v>
      </c>
      <c r="BL296" s="17" t="s">
        <v>141</v>
      </c>
      <c r="BM296" s="197" t="s">
        <v>441</v>
      </c>
    </row>
    <row r="297" spans="2:51" s="14" customFormat="1" ht="11.25">
      <c r="B297" s="210"/>
      <c r="C297" s="211"/>
      <c r="D297" s="201" t="s">
        <v>143</v>
      </c>
      <c r="E297" s="212" t="s">
        <v>1</v>
      </c>
      <c r="F297" s="213" t="s">
        <v>442</v>
      </c>
      <c r="G297" s="211"/>
      <c r="H297" s="214">
        <v>1</v>
      </c>
      <c r="I297" s="215"/>
      <c r="J297" s="211"/>
      <c r="K297" s="211"/>
      <c r="L297" s="216"/>
      <c r="M297" s="217"/>
      <c r="N297" s="218"/>
      <c r="O297" s="218"/>
      <c r="P297" s="218"/>
      <c r="Q297" s="218"/>
      <c r="R297" s="218"/>
      <c r="S297" s="218"/>
      <c r="T297" s="219"/>
      <c r="AT297" s="220" t="s">
        <v>143</v>
      </c>
      <c r="AU297" s="220" t="s">
        <v>89</v>
      </c>
      <c r="AV297" s="14" t="s">
        <v>89</v>
      </c>
      <c r="AW297" s="14" t="s">
        <v>35</v>
      </c>
      <c r="AX297" s="14" t="s">
        <v>87</v>
      </c>
      <c r="AY297" s="220" t="s">
        <v>134</v>
      </c>
    </row>
    <row r="298" spans="1:65" s="2" customFormat="1" ht="16.5" customHeight="1">
      <c r="A298" s="34"/>
      <c r="B298" s="35"/>
      <c r="C298" s="232" t="s">
        <v>443</v>
      </c>
      <c r="D298" s="232" t="s">
        <v>285</v>
      </c>
      <c r="E298" s="233" t="s">
        <v>444</v>
      </c>
      <c r="F298" s="234" t="s">
        <v>445</v>
      </c>
      <c r="G298" s="235" t="s">
        <v>148</v>
      </c>
      <c r="H298" s="236">
        <v>1</v>
      </c>
      <c r="I298" s="237"/>
      <c r="J298" s="238">
        <f>ROUND(I298*H298,2)</f>
        <v>0</v>
      </c>
      <c r="K298" s="234" t="s">
        <v>140</v>
      </c>
      <c r="L298" s="239"/>
      <c r="M298" s="240" t="s">
        <v>1</v>
      </c>
      <c r="N298" s="241" t="s">
        <v>44</v>
      </c>
      <c r="O298" s="71"/>
      <c r="P298" s="195">
        <f>O298*H298</f>
        <v>0</v>
      </c>
      <c r="Q298" s="195">
        <v>0.004</v>
      </c>
      <c r="R298" s="195">
        <f>Q298*H298</f>
        <v>0.004</v>
      </c>
      <c r="S298" s="195">
        <v>0</v>
      </c>
      <c r="T298" s="196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7" t="s">
        <v>173</v>
      </c>
      <c r="AT298" s="197" t="s">
        <v>285</v>
      </c>
      <c r="AU298" s="197" t="s">
        <v>89</v>
      </c>
      <c r="AY298" s="17" t="s">
        <v>134</v>
      </c>
      <c r="BE298" s="198">
        <f>IF(N298="základní",J298,0)</f>
        <v>0</v>
      </c>
      <c r="BF298" s="198">
        <f>IF(N298="snížená",J298,0)</f>
        <v>0</v>
      </c>
      <c r="BG298" s="198">
        <f>IF(N298="zákl. přenesená",J298,0)</f>
        <v>0</v>
      </c>
      <c r="BH298" s="198">
        <f>IF(N298="sníž. přenesená",J298,0)</f>
        <v>0</v>
      </c>
      <c r="BI298" s="198">
        <f>IF(N298="nulová",J298,0)</f>
        <v>0</v>
      </c>
      <c r="BJ298" s="17" t="s">
        <v>87</v>
      </c>
      <c r="BK298" s="198">
        <f>ROUND(I298*H298,2)</f>
        <v>0</v>
      </c>
      <c r="BL298" s="17" t="s">
        <v>141</v>
      </c>
      <c r="BM298" s="197" t="s">
        <v>446</v>
      </c>
    </row>
    <row r="299" spans="2:51" s="14" customFormat="1" ht="11.25">
      <c r="B299" s="210"/>
      <c r="C299" s="211"/>
      <c r="D299" s="201" t="s">
        <v>143</v>
      </c>
      <c r="E299" s="212" t="s">
        <v>1</v>
      </c>
      <c r="F299" s="213" t="s">
        <v>447</v>
      </c>
      <c r="G299" s="211"/>
      <c r="H299" s="214">
        <v>1</v>
      </c>
      <c r="I299" s="215"/>
      <c r="J299" s="211"/>
      <c r="K299" s="211"/>
      <c r="L299" s="216"/>
      <c r="M299" s="217"/>
      <c r="N299" s="218"/>
      <c r="O299" s="218"/>
      <c r="P299" s="218"/>
      <c r="Q299" s="218"/>
      <c r="R299" s="218"/>
      <c r="S299" s="218"/>
      <c r="T299" s="219"/>
      <c r="AT299" s="220" t="s">
        <v>143</v>
      </c>
      <c r="AU299" s="220" t="s">
        <v>89</v>
      </c>
      <c r="AV299" s="14" t="s">
        <v>89</v>
      </c>
      <c r="AW299" s="14" t="s">
        <v>35</v>
      </c>
      <c r="AX299" s="14" t="s">
        <v>87</v>
      </c>
      <c r="AY299" s="220" t="s">
        <v>134</v>
      </c>
    </row>
    <row r="300" spans="1:65" s="2" customFormat="1" ht="24.2" customHeight="1">
      <c r="A300" s="34"/>
      <c r="B300" s="35"/>
      <c r="C300" s="232" t="s">
        <v>448</v>
      </c>
      <c r="D300" s="232" t="s">
        <v>285</v>
      </c>
      <c r="E300" s="233" t="s">
        <v>449</v>
      </c>
      <c r="F300" s="234" t="s">
        <v>450</v>
      </c>
      <c r="G300" s="235" t="s">
        <v>148</v>
      </c>
      <c r="H300" s="236">
        <v>3</v>
      </c>
      <c r="I300" s="237"/>
      <c r="J300" s="238">
        <f>ROUND(I300*H300,2)</f>
        <v>0</v>
      </c>
      <c r="K300" s="234" t="s">
        <v>140</v>
      </c>
      <c r="L300" s="239"/>
      <c r="M300" s="240" t="s">
        <v>1</v>
      </c>
      <c r="N300" s="241" t="s">
        <v>44</v>
      </c>
      <c r="O300" s="71"/>
      <c r="P300" s="195">
        <f>O300*H300</f>
        <v>0</v>
      </c>
      <c r="Q300" s="195">
        <v>0.0013</v>
      </c>
      <c r="R300" s="195">
        <f>Q300*H300</f>
        <v>0.0039</v>
      </c>
      <c r="S300" s="195">
        <v>0</v>
      </c>
      <c r="T300" s="196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97" t="s">
        <v>173</v>
      </c>
      <c r="AT300" s="197" t="s">
        <v>285</v>
      </c>
      <c r="AU300" s="197" t="s">
        <v>89</v>
      </c>
      <c r="AY300" s="17" t="s">
        <v>134</v>
      </c>
      <c r="BE300" s="198">
        <f>IF(N300="základní",J300,0)</f>
        <v>0</v>
      </c>
      <c r="BF300" s="198">
        <f>IF(N300="snížená",J300,0)</f>
        <v>0</v>
      </c>
      <c r="BG300" s="198">
        <f>IF(N300="zákl. přenesená",J300,0)</f>
        <v>0</v>
      </c>
      <c r="BH300" s="198">
        <f>IF(N300="sníž. přenesená",J300,0)</f>
        <v>0</v>
      </c>
      <c r="BI300" s="198">
        <f>IF(N300="nulová",J300,0)</f>
        <v>0</v>
      </c>
      <c r="BJ300" s="17" t="s">
        <v>87</v>
      </c>
      <c r="BK300" s="198">
        <f>ROUND(I300*H300,2)</f>
        <v>0</v>
      </c>
      <c r="BL300" s="17" t="s">
        <v>141</v>
      </c>
      <c r="BM300" s="197" t="s">
        <v>451</v>
      </c>
    </row>
    <row r="301" spans="2:51" s="14" customFormat="1" ht="11.25">
      <c r="B301" s="210"/>
      <c r="C301" s="211"/>
      <c r="D301" s="201" t="s">
        <v>143</v>
      </c>
      <c r="E301" s="212" t="s">
        <v>1</v>
      </c>
      <c r="F301" s="213" t="s">
        <v>452</v>
      </c>
      <c r="G301" s="211"/>
      <c r="H301" s="214">
        <v>1</v>
      </c>
      <c r="I301" s="215"/>
      <c r="J301" s="211"/>
      <c r="K301" s="211"/>
      <c r="L301" s="216"/>
      <c r="M301" s="217"/>
      <c r="N301" s="218"/>
      <c r="O301" s="218"/>
      <c r="P301" s="218"/>
      <c r="Q301" s="218"/>
      <c r="R301" s="218"/>
      <c r="S301" s="218"/>
      <c r="T301" s="219"/>
      <c r="AT301" s="220" t="s">
        <v>143</v>
      </c>
      <c r="AU301" s="220" t="s">
        <v>89</v>
      </c>
      <c r="AV301" s="14" t="s">
        <v>89</v>
      </c>
      <c r="AW301" s="14" t="s">
        <v>35</v>
      </c>
      <c r="AX301" s="14" t="s">
        <v>79</v>
      </c>
      <c r="AY301" s="220" t="s">
        <v>134</v>
      </c>
    </row>
    <row r="302" spans="2:51" s="14" customFormat="1" ht="11.25">
      <c r="B302" s="210"/>
      <c r="C302" s="211"/>
      <c r="D302" s="201" t="s">
        <v>143</v>
      </c>
      <c r="E302" s="212" t="s">
        <v>1</v>
      </c>
      <c r="F302" s="213" t="s">
        <v>453</v>
      </c>
      <c r="G302" s="211"/>
      <c r="H302" s="214">
        <v>1</v>
      </c>
      <c r="I302" s="215"/>
      <c r="J302" s="211"/>
      <c r="K302" s="211"/>
      <c r="L302" s="216"/>
      <c r="M302" s="217"/>
      <c r="N302" s="218"/>
      <c r="O302" s="218"/>
      <c r="P302" s="218"/>
      <c r="Q302" s="218"/>
      <c r="R302" s="218"/>
      <c r="S302" s="218"/>
      <c r="T302" s="219"/>
      <c r="AT302" s="220" t="s">
        <v>143</v>
      </c>
      <c r="AU302" s="220" t="s">
        <v>89</v>
      </c>
      <c r="AV302" s="14" t="s">
        <v>89</v>
      </c>
      <c r="AW302" s="14" t="s">
        <v>35</v>
      </c>
      <c r="AX302" s="14" t="s">
        <v>79</v>
      </c>
      <c r="AY302" s="220" t="s">
        <v>134</v>
      </c>
    </row>
    <row r="303" spans="2:51" s="14" customFormat="1" ht="11.25">
      <c r="B303" s="210"/>
      <c r="C303" s="211"/>
      <c r="D303" s="201" t="s">
        <v>143</v>
      </c>
      <c r="E303" s="212" t="s">
        <v>1</v>
      </c>
      <c r="F303" s="213" t="s">
        <v>454</v>
      </c>
      <c r="G303" s="211"/>
      <c r="H303" s="214">
        <v>1</v>
      </c>
      <c r="I303" s="215"/>
      <c r="J303" s="211"/>
      <c r="K303" s="211"/>
      <c r="L303" s="216"/>
      <c r="M303" s="217"/>
      <c r="N303" s="218"/>
      <c r="O303" s="218"/>
      <c r="P303" s="218"/>
      <c r="Q303" s="218"/>
      <c r="R303" s="218"/>
      <c r="S303" s="218"/>
      <c r="T303" s="219"/>
      <c r="AT303" s="220" t="s">
        <v>143</v>
      </c>
      <c r="AU303" s="220" t="s">
        <v>89</v>
      </c>
      <c r="AV303" s="14" t="s">
        <v>89</v>
      </c>
      <c r="AW303" s="14" t="s">
        <v>35</v>
      </c>
      <c r="AX303" s="14" t="s">
        <v>79</v>
      </c>
      <c r="AY303" s="220" t="s">
        <v>134</v>
      </c>
    </row>
    <row r="304" spans="2:51" s="15" customFormat="1" ht="11.25">
      <c r="B304" s="221"/>
      <c r="C304" s="222"/>
      <c r="D304" s="201" t="s">
        <v>143</v>
      </c>
      <c r="E304" s="223" t="s">
        <v>1</v>
      </c>
      <c r="F304" s="224" t="s">
        <v>184</v>
      </c>
      <c r="G304" s="222"/>
      <c r="H304" s="225">
        <v>3</v>
      </c>
      <c r="I304" s="226"/>
      <c r="J304" s="222"/>
      <c r="K304" s="222"/>
      <c r="L304" s="227"/>
      <c r="M304" s="228"/>
      <c r="N304" s="229"/>
      <c r="O304" s="229"/>
      <c r="P304" s="229"/>
      <c r="Q304" s="229"/>
      <c r="R304" s="229"/>
      <c r="S304" s="229"/>
      <c r="T304" s="230"/>
      <c r="AT304" s="231" t="s">
        <v>143</v>
      </c>
      <c r="AU304" s="231" t="s">
        <v>89</v>
      </c>
      <c r="AV304" s="15" t="s">
        <v>141</v>
      </c>
      <c r="AW304" s="15" t="s">
        <v>35</v>
      </c>
      <c r="AX304" s="15" t="s">
        <v>87</v>
      </c>
      <c r="AY304" s="231" t="s">
        <v>134</v>
      </c>
    </row>
    <row r="305" spans="1:65" s="2" customFormat="1" ht="24.2" customHeight="1">
      <c r="A305" s="34"/>
      <c r="B305" s="35"/>
      <c r="C305" s="232" t="s">
        <v>455</v>
      </c>
      <c r="D305" s="232" t="s">
        <v>285</v>
      </c>
      <c r="E305" s="233" t="s">
        <v>456</v>
      </c>
      <c r="F305" s="234" t="s">
        <v>457</v>
      </c>
      <c r="G305" s="235" t="s">
        <v>148</v>
      </c>
      <c r="H305" s="236">
        <v>3</v>
      </c>
      <c r="I305" s="237"/>
      <c r="J305" s="238">
        <f>ROUND(I305*H305,2)</f>
        <v>0</v>
      </c>
      <c r="K305" s="234" t="s">
        <v>140</v>
      </c>
      <c r="L305" s="239"/>
      <c r="M305" s="240" t="s">
        <v>1</v>
      </c>
      <c r="N305" s="241" t="s">
        <v>44</v>
      </c>
      <c r="O305" s="71"/>
      <c r="P305" s="195">
        <f>O305*H305</f>
        <v>0</v>
      </c>
      <c r="Q305" s="195">
        <v>0.0026</v>
      </c>
      <c r="R305" s="195">
        <f>Q305*H305</f>
        <v>0.0078</v>
      </c>
      <c r="S305" s="195">
        <v>0</v>
      </c>
      <c r="T305" s="196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97" t="s">
        <v>173</v>
      </c>
      <c r="AT305" s="197" t="s">
        <v>285</v>
      </c>
      <c r="AU305" s="197" t="s">
        <v>89</v>
      </c>
      <c r="AY305" s="17" t="s">
        <v>134</v>
      </c>
      <c r="BE305" s="198">
        <f>IF(N305="základní",J305,0)</f>
        <v>0</v>
      </c>
      <c r="BF305" s="198">
        <f>IF(N305="snížená",J305,0)</f>
        <v>0</v>
      </c>
      <c r="BG305" s="198">
        <f>IF(N305="zákl. přenesená",J305,0)</f>
        <v>0</v>
      </c>
      <c r="BH305" s="198">
        <f>IF(N305="sníž. přenesená",J305,0)</f>
        <v>0</v>
      </c>
      <c r="BI305" s="198">
        <f>IF(N305="nulová",J305,0)</f>
        <v>0</v>
      </c>
      <c r="BJ305" s="17" t="s">
        <v>87</v>
      </c>
      <c r="BK305" s="198">
        <f>ROUND(I305*H305,2)</f>
        <v>0</v>
      </c>
      <c r="BL305" s="17" t="s">
        <v>141</v>
      </c>
      <c r="BM305" s="197" t="s">
        <v>458</v>
      </c>
    </row>
    <row r="306" spans="2:51" s="14" customFormat="1" ht="11.25">
      <c r="B306" s="210"/>
      <c r="C306" s="211"/>
      <c r="D306" s="201" t="s">
        <v>143</v>
      </c>
      <c r="E306" s="212" t="s">
        <v>1</v>
      </c>
      <c r="F306" s="213" t="s">
        <v>459</v>
      </c>
      <c r="G306" s="211"/>
      <c r="H306" s="214">
        <v>3</v>
      </c>
      <c r="I306" s="215"/>
      <c r="J306" s="211"/>
      <c r="K306" s="211"/>
      <c r="L306" s="216"/>
      <c r="M306" s="217"/>
      <c r="N306" s="218"/>
      <c r="O306" s="218"/>
      <c r="P306" s="218"/>
      <c r="Q306" s="218"/>
      <c r="R306" s="218"/>
      <c r="S306" s="218"/>
      <c r="T306" s="219"/>
      <c r="AT306" s="220" t="s">
        <v>143</v>
      </c>
      <c r="AU306" s="220" t="s">
        <v>89</v>
      </c>
      <c r="AV306" s="14" t="s">
        <v>89</v>
      </c>
      <c r="AW306" s="14" t="s">
        <v>35</v>
      </c>
      <c r="AX306" s="14" t="s">
        <v>87</v>
      </c>
      <c r="AY306" s="220" t="s">
        <v>134</v>
      </c>
    </row>
    <row r="307" spans="1:65" s="2" customFormat="1" ht="24.2" customHeight="1">
      <c r="A307" s="34"/>
      <c r="B307" s="35"/>
      <c r="C307" s="232" t="s">
        <v>460</v>
      </c>
      <c r="D307" s="232" t="s">
        <v>285</v>
      </c>
      <c r="E307" s="233" t="s">
        <v>461</v>
      </c>
      <c r="F307" s="234" t="s">
        <v>462</v>
      </c>
      <c r="G307" s="235" t="s">
        <v>148</v>
      </c>
      <c r="H307" s="236">
        <v>3</v>
      </c>
      <c r="I307" s="237"/>
      <c r="J307" s="238">
        <f>ROUND(I307*H307,2)</f>
        <v>0</v>
      </c>
      <c r="K307" s="234" t="s">
        <v>140</v>
      </c>
      <c r="L307" s="239"/>
      <c r="M307" s="240" t="s">
        <v>1</v>
      </c>
      <c r="N307" s="241" t="s">
        <v>44</v>
      </c>
      <c r="O307" s="71"/>
      <c r="P307" s="195">
        <f>O307*H307</f>
        <v>0</v>
      </c>
      <c r="Q307" s="195">
        <v>0.0035</v>
      </c>
      <c r="R307" s="195">
        <f>Q307*H307</f>
        <v>0.0105</v>
      </c>
      <c r="S307" s="195">
        <v>0</v>
      </c>
      <c r="T307" s="196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97" t="s">
        <v>173</v>
      </c>
      <c r="AT307" s="197" t="s">
        <v>285</v>
      </c>
      <c r="AU307" s="197" t="s">
        <v>89</v>
      </c>
      <c r="AY307" s="17" t="s">
        <v>134</v>
      </c>
      <c r="BE307" s="198">
        <f>IF(N307="základní",J307,0)</f>
        <v>0</v>
      </c>
      <c r="BF307" s="198">
        <f>IF(N307="snížená",J307,0)</f>
        <v>0</v>
      </c>
      <c r="BG307" s="198">
        <f>IF(N307="zákl. přenesená",J307,0)</f>
        <v>0</v>
      </c>
      <c r="BH307" s="198">
        <f>IF(N307="sníž. přenesená",J307,0)</f>
        <v>0</v>
      </c>
      <c r="BI307" s="198">
        <f>IF(N307="nulová",J307,0)</f>
        <v>0</v>
      </c>
      <c r="BJ307" s="17" t="s">
        <v>87</v>
      </c>
      <c r="BK307" s="198">
        <f>ROUND(I307*H307,2)</f>
        <v>0</v>
      </c>
      <c r="BL307" s="17" t="s">
        <v>141</v>
      </c>
      <c r="BM307" s="197" t="s">
        <v>463</v>
      </c>
    </row>
    <row r="308" spans="2:51" s="14" customFormat="1" ht="11.25">
      <c r="B308" s="210"/>
      <c r="C308" s="211"/>
      <c r="D308" s="201" t="s">
        <v>143</v>
      </c>
      <c r="E308" s="212" t="s">
        <v>1</v>
      </c>
      <c r="F308" s="213" t="s">
        <v>464</v>
      </c>
      <c r="G308" s="211"/>
      <c r="H308" s="214">
        <v>2</v>
      </c>
      <c r="I308" s="215"/>
      <c r="J308" s="211"/>
      <c r="K308" s="211"/>
      <c r="L308" s="216"/>
      <c r="M308" s="217"/>
      <c r="N308" s="218"/>
      <c r="O308" s="218"/>
      <c r="P308" s="218"/>
      <c r="Q308" s="218"/>
      <c r="R308" s="218"/>
      <c r="S308" s="218"/>
      <c r="T308" s="219"/>
      <c r="AT308" s="220" t="s">
        <v>143</v>
      </c>
      <c r="AU308" s="220" t="s">
        <v>89</v>
      </c>
      <c r="AV308" s="14" t="s">
        <v>89</v>
      </c>
      <c r="AW308" s="14" t="s">
        <v>35</v>
      </c>
      <c r="AX308" s="14" t="s">
        <v>79</v>
      </c>
      <c r="AY308" s="220" t="s">
        <v>134</v>
      </c>
    </row>
    <row r="309" spans="2:51" s="14" customFormat="1" ht="11.25">
      <c r="B309" s="210"/>
      <c r="C309" s="211"/>
      <c r="D309" s="201" t="s">
        <v>143</v>
      </c>
      <c r="E309" s="212" t="s">
        <v>1</v>
      </c>
      <c r="F309" s="213" t="s">
        <v>465</v>
      </c>
      <c r="G309" s="211"/>
      <c r="H309" s="214">
        <v>1</v>
      </c>
      <c r="I309" s="215"/>
      <c r="J309" s="211"/>
      <c r="K309" s="211"/>
      <c r="L309" s="216"/>
      <c r="M309" s="217"/>
      <c r="N309" s="218"/>
      <c r="O309" s="218"/>
      <c r="P309" s="218"/>
      <c r="Q309" s="218"/>
      <c r="R309" s="218"/>
      <c r="S309" s="218"/>
      <c r="T309" s="219"/>
      <c r="AT309" s="220" t="s">
        <v>143</v>
      </c>
      <c r="AU309" s="220" t="s">
        <v>89</v>
      </c>
      <c r="AV309" s="14" t="s">
        <v>89</v>
      </c>
      <c r="AW309" s="14" t="s">
        <v>35</v>
      </c>
      <c r="AX309" s="14" t="s">
        <v>79</v>
      </c>
      <c r="AY309" s="220" t="s">
        <v>134</v>
      </c>
    </row>
    <row r="310" spans="2:51" s="15" customFormat="1" ht="11.25">
      <c r="B310" s="221"/>
      <c r="C310" s="222"/>
      <c r="D310" s="201" t="s">
        <v>143</v>
      </c>
      <c r="E310" s="223" t="s">
        <v>1</v>
      </c>
      <c r="F310" s="224" t="s">
        <v>184</v>
      </c>
      <c r="G310" s="222"/>
      <c r="H310" s="225">
        <v>3</v>
      </c>
      <c r="I310" s="226"/>
      <c r="J310" s="222"/>
      <c r="K310" s="222"/>
      <c r="L310" s="227"/>
      <c r="M310" s="228"/>
      <c r="N310" s="229"/>
      <c r="O310" s="229"/>
      <c r="P310" s="229"/>
      <c r="Q310" s="229"/>
      <c r="R310" s="229"/>
      <c r="S310" s="229"/>
      <c r="T310" s="230"/>
      <c r="AT310" s="231" t="s">
        <v>143</v>
      </c>
      <c r="AU310" s="231" t="s">
        <v>89</v>
      </c>
      <c r="AV310" s="15" t="s">
        <v>141</v>
      </c>
      <c r="AW310" s="15" t="s">
        <v>35</v>
      </c>
      <c r="AX310" s="15" t="s">
        <v>87</v>
      </c>
      <c r="AY310" s="231" t="s">
        <v>134</v>
      </c>
    </row>
    <row r="311" spans="1:65" s="2" customFormat="1" ht="24.2" customHeight="1">
      <c r="A311" s="34"/>
      <c r="B311" s="35"/>
      <c r="C311" s="232" t="s">
        <v>466</v>
      </c>
      <c r="D311" s="232" t="s">
        <v>285</v>
      </c>
      <c r="E311" s="233" t="s">
        <v>467</v>
      </c>
      <c r="F311" s="234" t="s">
        <v>468</v>
      </c>
      <c r="G311" s="235" t="s">
        <v>148</v>
      </c>
      <c r="H311" s="236">
        <v>1</v>
      </c>
      <c r="I311" s="237"/>
      <c r="J311" s="238">
        <f>ROUND(I311*H311,2)</f>
        <v>0</v>
      </c>
      <c r="K311" s="234" t="s">
        <v>140</v>
      </c>
      <c r="L311" s="239"/>
      <c r="M311" s="240" t="s">
        <v>1</v>
      </c>
      <c r="N311" s="241" t="s">
        <v>44</v>
      </c>
      <c r="O311" s="71"/>
      <c r="P311" s="195">
        <f>O311*H311</f>
        <v>0</v>
      </c>
      <c r="Q311" s="195">
        <v>0.0025</v>
      </c>
      <c r="R311" s="195">
        <f>Q311*H311</f>
        <v>0.0025</v>
      </c>
      <c r="S311" s="195">
        <v>0</v>
      </c>
      <c r="T311" s="196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97" t="s">
        <v>173</v>
      </c>
      <c r="AT311" s="197" t="s">
        <v>285</v>
      </c>
      <c r="AU311" s="197" t="s">
        <v>89</v>
      </c>
      <c r="AY311" s="17" t="s">
        <v>134</v>
      </c>
      <c r="BE311" s="198">
        <f>IF(N311="základní",J311,0)</f>
        <v>0</v>
      </c>
      <c r="BF311" s="198">
        <f>IF(N311="snížená",J311,0)</f>
        <v>0</v>
      </c>
      <c r="BG311" s="198">
        <f>IF(N311="zákl. přenesená",J311,0)</f>
        <v>0</v>
      </c>
      <c r="BH311" s="198">
        <f>IF(N311="sníž. přenesená",J311,0)</f>
        <v>0</v>
      </c>
      <c r="BI311" s="198">
        <f>IF(N311="nulová",J311,0)</f>
        <v>0</v>
      </c>
      <c r="BJ311" s="17" t="s">
        <v>87</v>
      </c>
      <c r="BK311" s="198">
        <f>ROUND(I311*H311,2)</f>
        <v>0</v>
      </c>
      <c r="BL311" s="17" t="s">
        <v>141</v>
      </c>
      <c r="BM311" s="197" t="s">
        <v>469</v>
      </c>
    </row>
    <row r="312" spans="2:51" s="14" customFormat="1" ht="11.25">
      <c r="B312" s="210"/>
      <c r="C312" s="211"/>
      <c r="D312" s="201" t="s">
        <v>143</v>
      </c>
      <c r="E312" s="212" t="s">
        <v>1</v>
      </c>
      <c r="F312" s="213" t="s">
        <v>470</v>
      </c>
      <c r="G312" s="211"/>
      <c r="H312" s="214">
        <v>1</v>
      </c>
      <c r="I312" s="215"/>
      <c r="J312" s="211"/>
      <c r="K312" s="211"/>
      <c r="L312" s="216"/>
      <c r="M312" s="217"/>
      <c r="N312" s="218"/>
      <c r="O312" s="218"/>
      <c r="P312" s="218"/>
      <c r="Q312" s="218"/>
      <c r="R312" s="218"/>
      <c r="S312" s="218"/>
      <c r="T312" s="219"/>
      <c r="AT312" s="220" t="s">
        <v>143</v>
      </c>
      <c r="AU312" s="220" t="s">
        <v>89</v>
      </c>
      <c r="AV312" s="14" t="s">
        <v>89</v>
      </c>
      <c r="AW312" s="14" t="s">
        <v>35</v>
      </c>
      <c r="AX312" s="14" t="s">
        <v>87</v>
      </c>
      <c r="AY312" s="220" t="s">
        <v>134</v>
      </c>
    </row>
    <row r="313" spans="1:65" s="2" customFormat="1" ht="21.75" customHeight="1">
      <c r="A313" s="34"/>
      <c r="B313" s="35"/>
      <c r="C313" s="232" t="s">
        <v>471</v>
      </c>
      <c r="D313" s="232" t="s">
        <v>285</v>
      </c>
      <c r="E313" s="233" t="s">
        <v>472</v>
      </c>
      <c r="F313" s="234" t="s">
        <v>473</v>
      </c>
      <c r="G313" s="235" t="s">
        <v>148</v>
      </c>
      <c r="H313" s="236">
        <v>2</v>
      </c>
      <c r="I313" s="237"/>
      <c r="J313" s="238">
        <f>ROUND(I313*H313,2)</f>
        <v>0</v>
      </c>
      <c r="K313" s="234" t="s">
        <v>140</v>
      </c>
      <c r="L313" s="239"/>
      <c r="M313" s="240" t="s">
        <v>1</v>
      </c>
      <c r="N313" s="241" t="s">
        <v>44</v>
      </c>
      <c r="O313" s="71"/>
      <c r="P313" s="195">
        <f>O313*H313</f>
        <v>0</v>
      </c>
      <c r="Q313" s="195">
        <v>0.0009</v>
      </c>
      <c r="R313" s="195">
        <f>Q313*H313</f>
        <v>0.0018</v>
      </c>
      <c r="S313" s="195">
        <v>0</v>
      </c>
      <c r="T313" s="196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97" t="s">
        <v>173</v>
      </c>
      <c r="AT313" s="197" t="s">
        <v>285</v>
      </c>
      <c r="AU313" s="197" t="s">
        <v>89</v>
      </c>
      <c r="AY313" s="17" t="s">
        <v>134</v>
      </c>
      <c r="BE313" s="198">
        <f>IF(N313="základní",J313,0)</f>
        <v>0</v>
      </c>
      <c r="BF313" s="198">
        <f>IF(N313="snížená",J313,0)</f>
        <v>0</v>
      </c>
      <c r="BG313" s="198">
        <f>IF(N313="zákl. přenesená",J313,0)</f>
        <v>0</v>
      </c>
      <c r="BH313" s="198">
        <f>IF(N313="sníž. přenesená",J313,0)</f>
        <v>0</v>
      </c>
      <c r="BI313" s="198">
        <f>IF(N313="nulová",J313,0)</f>
        <v>0</v>
      </c>
      <c r="BJ313" s="17" t="s">
        <v>87</v>
      </c>
      <c r="BK313" s="198">
        <f>ROUND(I313*H313,2)</f>
        <v>0</v>
      </c>
      <c r="BL313" s="17" t="s">
        <v>141</v>
      </c>
      <c r="BM313" s="197" t="s">
        <v>474</v>
      </c>
    </row>
    <row r="314" spans="2:51" s="14" customFormat="1" ht="11.25">
      <c r="B314" s="210"/>
      <c r="C314" s="211"/>
      <c r="D314" s="201" t="s">
        <v>143</v>
      </c>
      <c r="E314" s="212" t="s">
        <v>1</v>
      </c>
      <c r="F314" s="213" t="s">
        <v>475</v>
      </c>
      <c r="G314" s="211"/>
      <c r="H314" s="214">
        <v>1</v>
      </c>
      <c r="I314" s="215"/>
      <c r="J314" s="211"/>
      <c r="K314" s="211"/>
      <c r="L314" s="216"/>
      <c r="M314" s="217"/>
      <c r="N314" s="218"/>
      <c r="O314" s="218"/>
      <c r="P314" s="218"/>
      <c r="Q314" s="218"/>
      <c r="R314" s="218"/>
      <c r="S314" s="218"/>
      <c r="T314" s="219"/>
      <c r="AT314" s="220" t="s">
        <v>143</v>
      </c>
      <c r="AU314" s="220" t="s">
        <v>89</v>
      </c>
      <c r="AV314" s="14" t="s">
        <v>89</v>
      </c>
      <c r="AW314" s="14" t="s">
        <v>35</v>
      </c>
      <c r="AX314" s="14" t="s">
        <v>79</v>
      </c>
      <c r="AY314" s="220" t="s">
        <v>134</v>
      </c>
    </row>
    <row r="315" spans="2:51" s="14" customFormat="1" ht="11.25">
      <c r="B315" s="210"/>
      <c r="C315" s="211"/>
      <c r="D315" s="201" t="s">
        <v>143</v>
      </c>
      <c r="E315" s="212" t="s">
        <v>1</v>
      </c>
      <c r="F315" s="213" t="s">
        <v>476</v>
      </c>
      <c r="G315" s="211"/>
      <c r="H315" s="214">
        <v>1</v>
      </c>
      <c r="I315" s="215"/>
      <c r="J315" s="211"/>
      <c r="K315" s="211"/>
      <c r="L315" s="216"/>
      <c r="M315" s="217"/>
      <c r="N315" s="218"/>
      <c r="O315" s="218"/>
      <c r="P315" s="218"/>
      <c r="Q315" s="218"/>
      <c r="R315" s="218"/>
      <c r="S315" s="218"/>
      <c r="T315" s="219"/>
      <c r="AT315" s="220" t="s">
        <v>143</v>
      </c>
      <c r="AU315" s="220" t="s">
        <v>89</v>
      </c>
      <c r="AV315" s="14" t="s">
        <v>89</v>
      </c>
      <c r="AW315" s="14" t="s">
        <v>35</v>
      </c>
      <c r="AX315" s="14" t="s">
        <v>79</v>
      </c>
      <c r="AY315" s="220" t="s">
        <v>134</v>
      </c>
    </row>
    <row r="316" spans="2:51" s="15" customFormat="1" ht="11.25">
      <c r="B316" s="221"/>
      <c r="C316" s="222"/>
      <c r="D316" s="201" t="s">
        <v>143</v>
      </c>
      <c r="E316" s="223" t="s">
        <v>1</v>
      </c>
      <c r="F316" s="224" t="s">
        <v>184</v>
      </c>
      <c r="G316" s="222"/>
      <c r="H316" s="225">
        <v>2</v>
      </c>
      <c r="I316" s="226"/>
      <c r="J316" s="222"/>
      <c r="K316" s="222"/>
      <c r="L316" s="227"/>
      <c r="M316" s="228"/>
      <c r="N316" s="229"/>
      <c r="O316" s="229"/>
      <c r="P316" s="229"/>
      <c r="Q316" s="229"/>
      <c r="R316" s="229"/>
      <c r="S316" s="229"/>
      <c r="T316" s="230"/>
      <c r="AT316" s="231" t="s">
        <v>143</v>
      </c>
      <c r="AU316" s="231" t="s">
        <v>89</v>
      </c>
      <c r="AV316" s="15" t="s">
        <v>141</v>
      </c>
      <c r="AW316" s="15" t="s">
        <v>35</v>
      </c>
      <c r="AX316" s="15" t="s">
        <v>87</v>
      </c>
      <c r="AY316" s="231" t="s">
        <v>134</v>
      </c>
    </row>
    <row r="317" spans="1:65" s="2" customFormat="1" ht="24.2" customHeight="1">
      <c r="A317" s="34"/>
      <c r="B317" s="35"/>
      <c r="C317" s="186" t="s">
        <v>477</v>
      </c>
      <c r="D317" s="186" t="s">
        <v>136</v>
      </c>
      <c r="E317" s="187" t="s">
        <v>478</v>
      </c>
      <c r="F317" s="188" t="s">
        <v>479</v>
      </c>
      <c r="G317" s="189" t="s">
        <v>148</v>
      </c>
      <c r="H317" s="190">
        <v>10</v>
      </c>
      <c r="I317" s="191"/>
      <c r="J317" s="192">
        <f>ROUND(I317*H317,2)</f>
        <v>0</v>
      </c>
      <c r="K317" s="188" t="s">
        <v>140</v>
      </c>
      <c r="L317" s="39"/>
      <c r="M317" s="193" t="s">
        <v>1</v>
      </c>
      <c r="N317" s="194" t="s">
        <v>44</v>
      </c>
      <c r="O317" s="71"/>
      <c r="P317" s="195">
        <f>O317*H317</f>
        <v>0</v>
      </c>
      <c r="Q317" s="195">
        <v>0.11276</v>
      </c>
      <c r="R317" s="195">
        <f>Q317*H317</f>
        <v>1.1276</v>
      </c>
      <c r="S317" s="195">
        <v>0</v>
      </c>
      <c r="T317" s="196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97" t="s">
        <v>141</v>
      </c>
      <c r="AT317" s="197" t="s">
        <v>136</v>
      </c>
      <c r="AU317" s="197" t="s">
        <v>89</v>
      </c>
      <c r="AY317" s="17" t="s">
        <v>134</v>
      </c>
      <c r="BE317" s="198">
        <f>IF(N317="základní",J317,0)</f>
        <v>0</v>
      </c>
      <c r="BF317" s="198">
        <f>IF(N317="snížená",J317,0)</f>
        <v>0</v>
      </c>
      <c r="BG317" s="198">
        <f>IF(N317="zákl. přenesená",J317,0)</f>
        <v>0</v>
      </c>
      <c r="BH317" s="198">
        <f>IF(N317="sníž. přenesená",J317,0)</f>
        <v>0</v>
      </c>
      <c r="BI317" s="198">
        <f>IF(N317="nulová",J317,0)</f>
        <v>0</v>
      </c>
      <c r="BJ317" s="17" t="s">
        <v>87</v>
      </c>
      <c r="BK317" s="198">
        <f>ROUND(I317*H317,2)</f>
        <v>0</v>
      </c>
      <c r="BL317" s="17" t="s">
        <v>141</v>
      </c>
      <c r="BM317" s="197" t="s">
        <v>480</v>
      </c>
    </row>
    <row r="318" spans="2:51" s="14" customFormat="1" ht="11.25">
      <c r="B318" s="210"/>
      <c r="C318" s="211"/>
      <c r="D318" s="201" t="s">
        <v>143</v>
      </c>
      <c r="E318" s="212" t="s">
        <v>1</v>
      </c>
      <c r="F318" s="213" t="s">
        <v>185</v>
      </c>
      <c r="G318" s="211"/>
      <c r="H318" s="214">
        <v>10</v>
      </c>
      <c r="I318" s="215"/>
      <c r="J318" s="211"/>
      <c r="K318" s="211"/>
      <c r="L318" s="216"/>
      <c r="M318" s="217"/>
      <c r="N318" s="218"/>
      <c r="O318" s="218"/>
      <c r="P318" s="218"/>
      <c r="Q318" s="218"/>
      <c r="R318" s="218"/>
      <c r="S318" s="218"/>
      <c r="T318" s="219"/>
      <c r="AT318" s="220" t="s">
        <v>143</v>
      </c>
      <c r="AU318" s="220" t="s">
        <v>89</v>
      </c>
      <c r="AV318" s="14" t="s">
        <v>89</v>
      </c>
      <c r="AW318" s="14" t="s">
        <v>35</v>
      </c>
      <c r="AX318" s="14" t="s">
        <v>87</v>
      </c>
      <c r="AY318" s="220" t="s">
        <v>134</v>
      </c>
    </row>
    <row r="319" spans="1:65" s="2" customFormat="1" ht="21.75" customHeight="1">
      <c r="A319" s="34"/>
      <c r="B319" s="35"/>
      <c r="C319" s="232" t="s">
        <v>481</v>
      </c>
      <c r="D319" s="232" t="s">
        <v>285</v>
      </c>
      <c r="E319" s="233" t="s">
        <v>482</v>
      </c>
      <c r="F319" s="234" t="s">
        <v>483</v>
      </c>
      <c r="G319" s="235" t="s">
        <v>148</v>
      </c>
      <c r="H319" s="236">
        <v>10</v>
      </c>
      <c r="I319" s="237"/>
      <c r="J319" s="238">
        <f>ROUND(I319*H319,2)</f>
        <v>0</v>
      </c>
      <c r="K319" s="234" t="s">
        <v>140</v>
      </c>
      <c r="L319" s="239"/>
      <c r="M319" s="240" t="s">
        <v>1</v>
      </c>
      <c r="N319" s="241" t="s">
        <v>44</v>
      </c>
      <c r="O319" s="71"/>
      <c r="P319" s="195">
        <f>O319*H319</f>
        <v>0</v>
      </c>
      <c r="Q319" s="195">
        <v>0.0065</v>
      </c>
      <c r="R319" s="195">
        <f>Q319*H319</f>
        <v>0.065</v>
      </c>
      <c r="S319" s="195">
        <v>0</v>
      </c>
      <c r="T319" s="196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97" t="s">
        <v>173</v>
      </c>
      <c r="AT319" s="197" t="s">
        <v>285</v>
      </c>
      <c r="AU319" s="197" t="s">
        <v>89</v>
      </c>
      <c r="AY319" s="17" t="s">
        <v>134</v>
      </c>
      <c r="BE319" s="198">
        <f>IF(N319="základní",J319,0)</f>
        <v>0</v>
      </c>
      <c r="BF319" s="198">
        <f>IF(N319="snížená",J319,0)</f>
        <v>0</v>
      </c>
      <c r="BG319" s="198">
        <f>IF(N319="zákl. přenesená",J319,0)</f>
        <v>0</v>
      </c>
      <c r="BH319" s="198">
        <f>IF(N319="sníž. přenesená",J319,0)</f>
        <v>0</v>
      </c>
      <c r="BI319" s="198">
        <f>IF(N319="nulová",J319,0)</f>
        <v>0</v>
      </c>
      <c r="BJ319" s="17" t="s">
        <v>87</v>
      </c>
      <c r="BK319" s="198">
        <f>ROUND(I319*H319,2)</f>
        <v>0</v>
      </c>
      <c r="BL319" s="17" t="s">
        <v>141</v>
      </c>
      <c r="BM319" s="197" t="s">
        <v>484</v>
      </c>
    </row>
    <row r="320" spans="1:65" s="2" customFormat="1" ht="16.5" customHeight="1">
      <c r="A320" s="34"/>
      <c r="B320" s="35"/>
      <c r="C320" s="232" t="s">
        <v>485</v>
      </c>
      <c r="D320" s="232" t="s">
        <v>285</v>
      </c>
      <c r="E320" s="233" t="s">
        <v>486</v>
      </c>
      <c r="F320" s="234" t="s">
        <v>487</v>
      </c>
      <c r="G320" s="235" t="s">
        <v>148</v>
      </c>
      <c r="H320" s="236">
        <v>10</v>
      </c>
      <c r="I320" s="237"/>
      <c r="J320" s="238">
        <f>ROUND(I320*H320,2)</f>
        <v>0</v>
      </c>
      <c r="K320" s="234" t="s">
        <v>140</v>
      </c>
      <c r="L320" s="239"/>
      <c r="M320" s="240" t="s">
        <v>1</v>
      </c>
      <c r="N320" s="241" t="s">
        <v>44</v>
      </c>
      <c r="O320" s="71"/>
      <c r="P320" s="195">
        <f>O320*H320</f>
        <v>0</v>
      </c>
      <c r="Q320" s="195">
        <v>0.0033</v>
      </c>
      <c r="R320" s="195">
        <f>Q320*H320</f>
        <v>0.033</v>
      </c>
      <c r="S320" s="195">
        <v>0</v>
      </c>
      <c r="T320" s="196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97" t="s">
        <v>173</v>
      </c>
      <c r="AT320" s="197" t="s">
        <v>285</v>
      </c>
      <c r="AU320" s="197" t="s">
        <v>89</v>
      </c>
      <c r="AY320" s="17" t="s">
        <v>134</v>
      </c>
      <c r="BE320" s="198">
        <f>IF(N320="základní",J320,0)</f>
        <v>0</v>
      </c>
      <c r="BF320" s="198">
        <f>IF(N320="snížená",J320,0)</f>
        <v>0</v>
      </c>
      <c r="BG320" s="198">
        <f>IF(N320="zákl. přenesená",J320,0)</f>
        <v>0</v>
      </c>
      <c r="BH320" s="198">
        <f>IF(N320="sníž. přenesená",J320,0)</f>
        <v>0</v>
      </c>
      <c r="BI320" s="198">
        <f>IF(N320="nulová",J320,0)</f>
        <v>0</v>
      </c>
      <c r="BJ320" s="17" t="s">
        <v>87</v>
      </c>
      <c r="BK320" s="198">
        <f>ROUND(I320*H320,2)</f>
        <v>0</v>
      </c>
      <c r="BL320" s="17" t="s">
        <v>141</v>
      </c>
      <c r="BM320" s="197" t="s">
        <v>488</v>
      </c>
    </row>
    <row r="321" spans="1:65" s="2" customFormat="1" ht="16.5" customHeight="1">
      <c r="A321" s="34"/>
      <c r="B321" s="35"/>
      <c r="C321" s="232" t="s">
        <v>489</v>
      </c>
      <c r="D321" s="232" t="s">
        <v>285</v>
      </c>
      <c r="E321" s="233" t="s">
        <v>490</v>
      </c>
      <c r="F321" s="234" t="s">
        <v>491</v>
      </c>
      <c r="G321" s="235" t="s">
        <v>148</v>
      </c>
      <c r="H321" s="236">
        <v>10</v>
      </c>
      <c r="I321" s="237"/>
      <c r="J321" s="238">
        <f>ROUND(I321*H321,2)</f>
        <v>0</v>
      </c>
      <c r="K321" s="234" t="s">
        <v>140</v>
      </c>
      <c r="L321" s="239"/>
      <c r="M321" s="240" t="s">
        <v>1</v>
      </c>
      <c r="N321" s="241" t="s">
        <v>44</v>
      </c>
      <c r="O321" s="71"/>
      <c r="P321" s="195">
        <f>O321*H321</f>
        <v>0</v>
      </c>
      <c r="Q321" s="195">
        <v>0.00015</v>
      </c>
      <c r="R321" s="195">
        <f>Q321*H321</f>
        <v>0.0014999999999999998</v>
      </c>
      <c r="S321" s="195">
        <v>0</v>
      </c>
      <c r="T321" s="196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97" t="s">
        <v>173</v>
      </c>
      <c r="AT321" s="197" t="s">
        <v>285</v>
      </c>
      <c r="AU321" s="197" t="s">
        <v>89</v>
      </c>
      <c r="AY321" s="17" t="s">
        <v>134</v>
      </c>
      <c r="BE321" s="198">
        <f>IF(N321="základní",J321,0)</f>
        <v>0</v>
      </c>
      <c r="BF321" s="198">
        <f>IF(N321="snížená",J321,0)</f>
        <v>0</v>
      </c>
      <c r="BG321" s="198">
        <f>IF(N321="zákl. přenesená",J321,0)</f>
        <v>0</v>
      </c>
      <c r="BH321" s="198">
        <f>IF(N321="sníž. přenesená",J321,0)</f>
        <v>0</v>
      </c>
      <c r="BI321" s="198">
        <f>IF(N321="nulová",J321,0)</f>
        <v>0</v>
      </c>
      <c r="BJ321" s="17" t="s">
        <v>87</v>
      </c>
      <c r="BK321" s="198">
        <f>ROUND(I321*H321,2)</f>
        <v>0</v>
      </c>
      <c r="BL321" s="17" t="s">
        <v>141</v>
      </c>
      <c r="BM321" s="197" t="s">
        <v>492</v>
      </c>
    </row>
    <row r="322" spans="1:65" s="2" customFormat="1" ht="16.5" customHeight="1">
      <c r="A322" s="34"/>
      <c r="B322" s="35"/>
      <c r="C322" s="232" t="s">
        <v>493</v>
      </c>
      <c r="D322" s="232" t="s">
        <v>285</v>
      </c>
      <c r="E322" s="233" t="s">
        <v>494</v>
      </c>
      <c r="F322" s="234" t="s">
        <v>495</v>
      </c>
      <c r="G322" s="235" t="s">
        <v>148</v>
      </c>
      <c r="H322" s="236">
        <v>10</v>
      </c>
      <c r="I322" s="237"/>
      <c r="J322" s="238">
        <f>ROUND(I322*H322,2)</f>
        <v>0</v>
      </c>
      <c r="K322" s="234" t="s">
        <v>140</v>
      </c>
      <c r="L322" s="239"/>
      <c r="M322" s="240" t="s">
        <v>1</v>
      </c>
      <c r="N322" s="241" t="s">
        <v>44</v>
      </c>
      <c r="O322" s="71"/>
      <c r="P322" s="195">
        <f>O322*H322</f>
        <v>0</v>
      </c>
      <c r="Q322" s="195">
        <v>0.0004</v>
      </c>
      <c r="R322" s="195">
        <f>Q322*H322</f>
        <v>0.004</v>
      </c>
      <c r="S322" s="195">
        <v>0</v>
      </c>
      <c r="T322" s="196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97" t="s">
        <v>173</v>
      </c>
      <c r="AT322" s="197" t="s">
        <v>285</v>
      </c>
      <c r="AU322" s="197" t="s">
        <v>89</v>
      </c>
      <c r="AY322" s="17" t="s">
        <v>134</v>
      </c>
      <c r="BE322" s="198">
        <f>IF(N322="základní",J322,0)</f>
        <v>0</v>
      </c>
      <c r="BF322" s="198">
        <f>IF(N322="snížená",J322,0)</f>
        <v>0</v>
      </c>
      <c r="BG322" s="198">
        <f>IF(N322="zákl. přenesená",J322,0)</f>
        <v>0</v>
      </c>
      <c r="BH322" s="198">
        <f>IF(N322="sníž. přenesená",J322,0)</f>
        <v>0</v>
      </c>
      <c r="BI322" s="198">
        <f>IF(N322="nulová",J322,0)</f>
        <v>0</v>
      </c>
      <c r="BJ322" s="17" t="s">
        <v>87</v>
      </c>
      <c r="BK322" s="198">
        <f>ROUND(I322*H322,2)</f>
        <v>0</v>
      </c>
      <c r="BL322" s="17" t="s">
        <v>141</v>
      </c>
      <c r="BM322" s="197" t="s">
        <v>496</v>
      </c>
    </row>
    <row r="323" spans="1:65" s="2" customFormat="1" ht="24.2" customHeight="1">
      <c r="A323" s="34"/>
      <c r="B323" s="35"/>
      <c r="C323" s="186" t="s">
        <v>497</v>
      </c>
      <c r="D323" s="186" t="s">
        <v>136</v>
      </c>
      <c r="E323" s="187" t="s">
        <v>498</v>
      </c>
      <c r="F323" s="188" t="s">
        <v>499</v>
      </c>
      <c r="G323" s="189" t="s">
        <v>193</v>
      </c>
      <c r="H323" s="190">
        <v>96.3</v>
      </c>
      <c r="I323" s="191"/>
      <c r="J323" s="192">
        <f>ROUND(I323*H323,2)</f>
        <v>0</v>
      </c>
      <c r="K323" s="188" t="s">
        <v>140</v>
      </c>
      <c r="L323" s="39"/>
      <c r="M323" s="193" t="s">
        <v>1</v>
      </c>
      <c r="N323" s="194" t="s">
        <v>44</v>
      </c>
      <c r="O323" s="71"/>
      <c r="P323" s="195">
        <f>O323*H323</f>
        <v>0</v>
      </c>
      <c r="Q323" s="195">
        <v>0.0001</v>
      </c>
      <c r="R323" s="195">
        <f>Q323*H323</f>
        <v>0.00963</v>
      </c>
      <c r="S323" s="195">
        <v>0</v>
      </c>
      <c r="T323" s="196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97" t="s">
        <v>141</v>
      </c>
      <c r="AT323" s="197" t="s">
        <v>136</v>
      </c>
      <c r="AU323" s="197" t="s">
        <v>89</v>
      </c>
      <c r="AY323" s="17" t="s">
        <v>134</v>
      </c>
      <c r="BE323" s="198">
        <f>IF(N323="základní",J323,0)</f>
        <v>0</v>
      </c>
      <c r="BF323" s="198">
        <f>IF(N323="snížená",J323,0)</f>
        <v>0</v>
      </c>
      <c r="BG323" s="198">
        <f>IF(N323="zákl. přenesená",J323,0)</f>
        <v>0</v>
      </c>
      <c r="BH323" s="198">
        <f>IF(N323="sníž. přenesená",J323,0)</f>
        <v>0</v>
      </c>
      <c r="BI323" s="198">
        <f>IF(N323="nulová",J323,0)</f>
        <v>0</v>
      </c>
      <c r="BJ323" s="17" t="s">
        <v>87</v>
      </c>
      <c r="BK323" s="198">
        <f>ROUND(I323*H323,2)</f>
        <v>0</v>
      </c>
      <c r="BL323" s="17" t="s">
        <v>141</v>
      </c>
      <c r="BM323" s="197" t="s">
        <v>500</v>
      </c>
    </row>
    <row r="324" spans="2:51" s="14" customFormat="1" ht="11.25">
      <c r="B324" s="210"/>
      <c r="C324" s="211"/>
      <c r="D324" s="201" t="s">
        <v>143</v>
      </c>
      <c r="E324" s="212" t="s">
        <v>1</v>
      </c>
      <c r="F324" s="213" t="s">
        <v>501</v>
      </c>
      <c r="G324" s="211"/>
      <c r="H324" s="214">
        <v>96.3</v>
      </c>
      <c r="I324" s="215"/>
      <c r="J324" s="211"/>
      <c r="K324" s="211"/>
      <c r="L324" s="216"/>
      <c r="M324" s="217"/>
      <c r="N324" s="218"/>
      <c r="O324" s="218"/>
      <c r="P324" s="218"/>
      <c r="Q324" s="218"/>
      <c r="R324" s="218"/>
      <c r="S324" s="218"/>
      <c r="T324" s="219"/>
      <c r="AT324" s="220" t="s">
        <v>143</v>
      </c>
      <c r="AU324" s="220" t="s">
        <v>89</v>
      </c>
      <c r="AV324" s="14" t="s">
        <v>89</v>
      </c>
      <c r="AW324" s="14" t="s">
        <v>35</v>
      </c>
      <c r="AX324" s="14" t="s">
        <v>87</v>
      </c>
      <c r="AY324" s="220" t="s">
        <v>134</v>
      </c>
    </row>
    <row r="325" spans="1:65" s="2" customFormat="1" ht="24.2" customHeight="1">
      <c r="A325" s="34"/>
      <c r="B325" s="35"/>
      <c r="C325" s="186" t="s">
        <v>502</v>
      </c>
      <c r="D325" s="186" t="s">
        <v>136</v>
      </c>
      <c r="E325" s="187" t="s">
        <v>503</v>
      </c>
      <c r="F325" s="188" t="s">
        <v>504</v>
      </c>
      <c r="G325" s="189" t="s">
        <v>193</v>
      </c>
      <c r="H325" s="190">
        <v>13.84</v>
      </c>
      <c r="I325" s="191"/>
      <c r="J325" s="192">
        <f>ROUND(I325*H325,2)</f>
        <v>0</v>
      </c>
      <c r="K325" s="188" t="s">
        <v>140</v>
      </c>
      <c r="L325" s="39"/>
      <c r="M325" s="193" t="s">
        <v>1</v>
      </c>
      <c r="N325" s="194" t="s">
        <v>44</v>
      </c>
      <c r="O325" s="71"/>
      <c r="P325" s="195">
        <f>O325*H325</f>
        <v>0</v>
      </c>
      <c r="Q325" s="195">
        <v>0.0001</v>
      </c>
      <c r="R325" s="195">
        <f>Q325*H325</f>
        <v>0.001384</v>
      </c>
      <c r="S325" s="195">
        <v>0</v>
      </c>
      <c r="T325" s="196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97" t="s">
        <v>141</v>
      </c>
      <c r="AT325" s="197" t="s">
        <v>136</v>
      </c>
      <c r="AU325" s="197" t="s">
        <v>89</v>
      </c>
      <c r="AY325" s="17" t="s">
        <v>134</v>
      </c>
      <c r="BE325" s="198">
        <f>IF(N325="základní",J325,0)</f>
        <v>0</v>
      </c>
      <c r="BF325" s="198">
        <f>IF(N325="snížená",J325,0)</f>
        <v>0</v>
      </c>
      <c r="BG325" s="198">
        <f>IF(N325="zákl. přenesená",J325,0)</f>
        <v>0</v>
      </c>
      <c r="BH325" s="198">
        <f>IF(N325="sníž. přenesená",J325,0)</f>
        <v>0</v>
      </c>
      <c r="BI325" s="198">
        <f>IF(N325="nulová",J325,0)</f>
        <v>0</v>
      </c>
      <c r="BJ325" s="17" t="s">
        <v>87</v>
      </c>
      <c r="BK325" s="198">
        <f>ROUND(I325*H325,2)</f>
        <v>0</v>
      </c>
      <c r="BL325" s="17" t="s">
        <v>141</v>
      </c>
      <c r="BM325" s="197" t="s">
        <v>505</v>
      </c>
    </row>
    <row r="326" spans="2:51" s="14" customFormat="1" ht="11.25">
      <c r="B326" s="210"/>
      <c r="C326" s="211"/>
      <c r="D326" s="201" t="s">
        <v>143</v>
      </c>
      <c r="E326" s="212" t="s">
        <v>1</v>
      </c>
      <c r="F326" s="213" t="s">
        <v>506</v>
      </c>
      <c r="G326" s="211"/>
      <c r="H326" s="214">
        <v>13.84</v>
      </c>
      <c r="I326" s="215"/>
      <c r="J326" s="211"/>
      <c r="K326" s="211"/>
      <c r="L326" s="216"/>
      <c r="M326" s="217"/>
      <c r="N326" s="218"/>
      <c r="O326" s="218"/>
      <c r="P326" s="218"/>
      <c r="Q326" s="218"/>
      <c r="R326" s="218"/>
      <c r="S326" s="218"/>
      <c r="T326" s="219"/>
      <c r="AT326" s="220" t="s">
        <v>143</v>
      </c>
      <c r="AU326" s="220" t="s">
        <v>89</v>
      </c>
      <c r="AV326" s="14" t="s">
        <v>89</v>
      </c>
      <c r="AW326" s="14" t="s">
        <v>35</v>
      </c>
      <c r="AX326" s="14" t="s">
        <v>87</v>
      </c>
      <c r="AY326" s="220" t="s">
        <v>134</v>
      </c>
    </row>
    <row r="327" spans="1:65" s="2" customFormat="1" ht="24.2" customHeight="1">
      <c r="A327" s="34"/>
      <c r="B327" s="35"/>
      <c r="C327" s="186" t="s">
        <v>507</v>
      </c>
      <c r="D327" s="186" t="s">
        <v>136</v>
      </c>
      <c r="E327" s="187" t="s">
        <v>508</v>
      </c>
      <c r="F327" s="188" t="s">
        <v>509</v>
      </c>
      <c r="G327" s="189" t="s">
        <v>139</v>
      </c>
      <c r="H327" s="190">
        <v>2.8</v>
      </c>
      <c r="I327" s="191"/>
      <c r="J327" s="192">
        <f>ROUND(I327*H327,2)</f>
        <v>0</v>
      </c>
      <c r="K327" s="188" t="s">
        <v>140</v>
      </c>
      <c r="L327" s="39"/>
      <c r="M327" s="193" t="s">
        <v>1</v>
      </c>
      <c r="N327" s="194" t="s">
        <v>44</v>
      </c>
      <c r="O327" s="71"/>
      <c r="P327" s="195">
        <f>O327*H327</f>
        <v>0</v>
      </c>
      <c r="Q327" s="195">
        <v>0.0012</v>
      </c>
      <c r="R327" s="195">
        <f>Q327*H327</f>
        <v>0.0033599999999999997</v>
      </c>
      <c r="S327" s="195">
        <v>0</v>
      </c>
      <c r="T327" s="196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97" t="s">
        <v>141</v>
      </c>
      <c r="AT327" s="197" t="s">
        <v>136</v>
      </c>
      <c r="AU327" s="197" t="s">
        <v>89</v>
      </c>
      <c r="AY327" s="17" t="s">
        <v>134</v>
      </c>
      <c r="BE327" s="198">
        <f>IF(N327="základní",J327,0)</f>
        <v>0</v>
      </c>
      <c r="BF327" s="198">
        <f>IF(N327="snížená",J327,0)</f>
        <v>0</v>
      </c>
      <c r="BG327" s="198">
        <f>IF(N327="zákl. přenesená",J327,0)</f>
        <v>0</v>
      </c>
      <c r="BH327" s="198">
        <f>IF(N327="sníž. přenesená",J327,0)</f>
        <v>0</v>
      </c>
      <c r="BI327" s="198">
        <f>IF(N327="nulová",J327,0)</f>
        <v>0</v>
      </c>
      <c r="BJ327" s="17" t="s">
        <v>87</v>
      </c>
      <c r="BK327" s="198">
        <f>ROUND(I327*H327,2)</f>
        <v>0</v>
      </c>
      <c r="BL327" s="17" t="s">
        <v>141</v>
      </c>
      <c r="BM327" s="197" t="s">
        <v>510</v>
      </c>
    </row>
    <row r="328" spans="2:51" s="14" customFormat="1" ht="11.25">
      <c r="B328" s="210"/>
      <c r="C328" s="211"/>
      <c r="D328" s="201" t="s">
        <v>143</v>
      </c>
      <c r="E328" s="212" t="s">
        <v>1</v>
      </c>
      <c r="F328" s="213" t="s">
        <v>511</v>
      </c>
      <c r="G328" s="211"/>
      <c r="H328" s="214">
        <v>1.6</v>
      </c>
      <c r="I328" s="215"/>
      <c r="J328" s="211"/>
      <c r="K328" s="211"/>
      <c r="L328" s="216"/>
      <c r="M328" s="217"/>
      <c r="N328" s="218"/>
      <c r="O328" s="218"/>
      <c r="P328" s="218"/>
      <c r="Q328" s="218"/>
      <c r="R328" s="218"/>
      <c r="S328" s="218"/>
      <c r="T328" s="219"/>
      <c r="AT328" s="220" t="s">
        <v>143</v>
      </c>
      <c r="AU328" s="220" t="s">
        <v>89</v>
      </c>
      <c r="AV328" s="14" t="s">
        <v>89</v>
      </c>
      <c r="AW328" s="14" t="s">
        <v>35</v>
      </c>
      <c r="AX328" s="14" t="s">
        <v>79</v>
      </c>
      <c r="AY328" s="220" t="s">
        <v>134</v>
      </c>
    </row>
    <row r="329" spans="2:51" s="14" customFormat="1" ht="11.25">
      <c r="B329" s="210"/>
      <c r="C329" s="211"/>
      <c r="D329" s="201" t="s">
        <v>143</v>
      </c>
      <c r="E329" s="212" t="s">
        <v>1</v>
      </c>
      <c r="F329" s="213" t="s">
        <v>512</v>
      </c>
      <c r="G329" s="211"/>
      <c r="H329" s="214">
        <v>1.2</v>
      </c>
      <c r="I329" s="215"/>
      <c r="J329" s="211"/>
      <c r="K329" s="211"/>
      <c r="L329" s="216"/>
      <c r="M329" s="217"/>
      <c r="N329" s="218"/>
      <c r="O329" s="218"/>
      <c r="P329" s="218"/>
      <c r="Q329" s="218"/>
      <c r="R329" s="218"/>
      <c r="S329" s="218"/>
      <c r="T329" s="219"/>
      <c r="AT329" s="220" t="s">
        <v>143</v>
      </c>
      <c r="AU329" s="220" t="s">
        <v>89</v>
      </c>
      <c r="AV329" s="14" t="s">
        <v>89</v>
      </c>
      <c r="AW329" s="14" t="s">
        <v>35</v>
      </c>
      <c r="AX329" s="14" t="s">
        <v>79</v>
      </c>
      <c r="AY329" s="220" t="s">
        <v>134</v>
      </c>
    </row>
    <row r="330" spans="2:51" s="15" customFormat="1" ht="11.25">
      <c r="B330" s="221"/>
      <c r="C330" s="222"/>
      <c r="D330" s="201" t="s">
        <v>143</v>
      </c>
      <c r="E330" s="223" t="s">
        <v>1</v>
      </c>
      <c r="F330" s="224" t="s">
        <v>184</v>
      </c>
      <c r="G330" s="222"/>
      <c r="H330" s="225">
        <v>2.8</v>
      </c>
      <c r="I330" s="226"/>
      <c r="J330" s="222"/>
      <c r="K330" s="222"/>
      <c r="L330" s="227"/>
      <c r="M330" s="228"/>
      <c r="N330" s="229"/>
      <c r="O330" s="229"/>
      <c r="P330" s="229"/>
      <c r="Q330" s="229"/>
      <c r="R330" s="229"/>
      <c r="S330" s="229"/>
      <c r="T330" s="230"/>
      <c r="AT330" s="231" t="s">
        <v>143</v>
      </c>
      <c r="AU330" s="231" t="s">
        <v>89</v>
      </c>
      <c r="AV330" s="15" t="s">
        <v>141</v>
      </c>
      <c r="AW330" s="15" t="s">
        <v>35</v>
      </c>
      <c r="AX330" s="15" t="s">
        <v>87</v>
      </c>
      <c r="AY330" s="231" t="s">
        <v>134</v>
      </c>
    </row>
    <row r="331" spans="1:65" s="2" customFormat="1" ht="24.2" customHeight="1">
      <c r="A331" s="34"/>
      <c r="B331" s="35"/>
      <c r="C331" s="186" t="s">
        <v>513</v>
      </c>
      <c r="D331" s="186" t="s">
        <v>136</v>
      </c>
      <c r="E331" s="187" t="s">
        <v>514</v>
      </c>
      <c r="F331" s="188" t="s">
        <v>515</v>
      </c>
      <c r="G331" s="189" t="s">
        <v>193</v>
      </c>
      <c r="H331" s="190">
        <v>96.3</v>
      </c>
      <c r="I331" s="191"/>
      <c r="J331" s="192">
        <f>ROUND(I331*H331,2)</f>
        <v>0</v>
      </c>
      <c r="K331" s="188" t="s">
        <v>140</v>
      </c>
      <c r="L331" s="39"/>
      <c r="M331" s="193" t="s">
        <v>1</v>
      </c>
      <c r="N331" s="194" t="s">
        <v>44</v>
      </c>
      <c r="O331" s="71"/>
      <c r="P331" s="195">
        <f>O331*H331</f>
        <v>0</v>
      </c>
      <c r="Q331" s="195">
        <v>0.0002</v>
      </c>
      <c r="R331" s="195">
        <f>Q331*H331</f>
        <v>0.01926</v>
      </c>
      <c r="S331" s="195">
        <v>0</v>
      </c>
      <c r="T331" s="196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97" t="s">
        <v>141</v>
      </c>
      <c r="AT331" s="197" t="s">
        <v>136</v>
      </c>
      <c r="AU331" s="197" t="s">
        <v>89</v>
      </c>
      <c r="AY331" s="17" t="s">
        <v>134</v>
      </c>
      <c r="BE331" s="198">
        <f>IF(N331="základní",J331,0)</f>
        <v>0</v>
      </c>
      <c r="BF331" s="198">
        <f>IF(N331="snížená",J331,0)</f>
        <v>0</v>
      </c>
      <c r="BG331" s="198">
        <f>IF(N331="zákl. přenesená",J331,0)</f>
        <v>0</v>
      </c>
      <c r="BH331" s="198">
        <f>IF(N331="sníž. přenesená",J331,0)</f>
        <v>0</v>
      </c>
      <c r="BI331" s="198">
        <f>IF(N331="nulová",J331,0)</f>
        <v>0</v>
      </c>
      <c r="BJ331" s="17" t="s">
        <v>87</v>
      </c>
      <c r="BK331" s="198">
        <f>ROUND(I331*H331,2)</f>
        <v>0</v>
      </c>
      <c r="BL331" s="17" t="s">
        <v>141</v>
      </c>
      <c r="BM331" s="197" t="s">
        <v>516</v>
      </c>
    </row>
    <row r="332" spans="2:51" s="14" customFormat="1" ht="11.25">
      <c r="B332" s="210"/>
      <c r="C332" s="211"/>
      <c r="D332" s="201" t="s">
        <v>143</v>
      </c>
      <c r="E332" s="212" t="s">
        <v>1</v>
      </c>
      <c r="F332" s="213" t="s">
        <v>501</v>
      </c>
      <c r="G332" s="211"/>
      <c r="H332" s="214">
        <v>96.3</v>
      </c>
      <c r="I332" s="215"/>
      <c r="J332" s="211"/>
      <c r="K332" s="211"/>
      <c r="L332" s="216"/>
      <c r="M332" s="217"/>
      <c r="N332" s="218"/>
      <c r="O332" s="218"/>
      <c r="P332" s="218"/>
      <c r="Q332" s="218"/>
      <c r="R332" s="218"/>
      <c r="S332" s="218"/>
      <c r="T332" s="219"/>
      <c r="AT332" s="220" t="s">
        <v>143</v>
      </c>
      <c r="AU332" s="220" t="s">
        <v>89</v>
      </c>
      <c r="AV332" s="14" t="s">
        <v>89</v>
      </c>
      <c r="AW332" s="14" t="s">
        <v>35</v>
      </c>
      <c r="AX332" s="14" t="s">
        <v>87</v>
      </c>
      <c r="AY332" s="220" t="s">
        <v>134</v>
      </c>
    </row>
    <row r="333" spans="1:65" s="2" customFormat="1" ht="24.2" customHeight="1">
      <c r="A333" s="34"/>
      <c r="B333" s="35"/>
      <c r="C333" s="186" t="s">
        <v>517</v>
      </c>
      <c r="D333" s="186" t="s">
        <v>136</v>
      </c>
      <c r="E333" s="187" t="s">
        <v>518</v>
      </c>
      <c r="F333" s="188" t="s">
        <v>519</v>
      </c>
      <c r="G333" s="189" t="s">
        <v>193</v>
      </c>
      <c r="H333" s="190">
        <v>13.84</v>
      </c>
      <c r="I333" s="191"/>
      <c r="J333" s="192">
        <f>ROUND(I333*H333,2)</f>
        <v>0</v>
      </c>
      <c r="K333" s="188" t="s">
        <v>140</v>
      </c>
      <c r="L333" s="39"/>
      <c r="M333" s="193" t="s">
        <v>1</v>
      </c>
      <c r="N333" s="194" t="s">
        <v>44</v>
      </c>
      <c r="O333" s="71"/>
      <c r="P333" s="195">
        <f>O333*H333</f>
        <v>0</v>
      </c>
      <c r="Q333" s="195">
        <v>0.00013</v>
      </c>
      <c r="R333" s="195">
        <f>Q333*H333</f>
        <v>0.0017992</v>
      </c>
      <c r="S333" s="195">
        <v>0</v>
      </c>
      <c r="T333" s="196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97" t="s">
        <v>141</v>
      </c>
      <c r="AT333" s="197" t="s">
        <v>136</v>
      </c>
      <c r="AU333" s="197" t="s">
        <v>89</v>
      </c>
      <c r="AY333" s="17" t="s">
        <v>134</v>
      </c>
      <c r="BE333" s="198">
        <f>IF(N333="základní",J333,0)</f>
        <v>0</v>
      </c>
      <c r="BF333" s="198">
        <f>IF(N333="snížená",J333,0)</f>
        <v>0</v>
      </c>
      <c r="BG333" s="198">
        <f>IF(N333="zákl. přenesená",J333,0)</f>
        <v>0</v>
      </c>
      <c r="BH333" s="198">
        <f>IF(N333="sníž. přenesená",J333,0)</f>
        <v>0</v>
      </c>
      <c r="BI333" s="198">
        <f>IF(N333="nulová",J333,0)</f>
        <v>0</v>
      </c>
      <c r="BJ333" s="17" t="s">
        <v>87</v>
      </c>
      <c r="BK333" s="198">
        <f>ROUND(I333*H333,2)</f>
        <v>0</v>
      </c>
      <c r="BL333" s="17" t="s">
        <v>141</v>
      </c>
      <c r="BM333" s="197" t="s">
        <v>520</v>
      </c>
    </row>
    <row r="334" spans="2:51" s="14" customFormat="1" ht="11.25">
      <c r="B334" s="210"/>
      <c r="C334" s="211"/>
      <c r="D334" s="201" t="s">
        <v>143</v>
      </c>
      <c r="E334" s="212" t="s">
        <v>1</v>
      </c>
      <c r="F334" s="213" t="s">
        <v>506</v>
      </c>
      <c r="G334" s="211"/>
      <c r="H334" s="214">
        <v>13.84</v>
      </c>
      <c r="I334" s="215"/>
      <c r="J334" s="211"/>
      <c r="K334" s="211"/>
      <c r="L334" s="216"/>
      <c r="M334" s="217"/>
      <c r="N334" s="218"/>
      <c r="O334" s="218"/>
      <c r="P334" s="218"/>
      <c r="Q334" s="218"/>
      <c r="R334" s="218"/>
      <c r="S334" s="218"/>
      <c r="T334" s="219"/>
      <c r="AT334" s="220" t="s">
        <v>143</v>
      </c>
      <c r="AU334" s="220" t="s">
        <v>89</v>
      </c>
      <c r="AV334" s="14" t="s">
        <v>89</v>
      </c>
      <c r="AW334" s="14" t="s">
        <v>35</v>
      </c>
      <c r="AX334" s="14" t="s">
        <v>87</v>
      </c>
      <c r="AY334" s="220" t="s">
        <v>134</v>
      </c>
    </row>
    <row r="335" spans="1:65" s="2" customFormat="1" ht="24.2" customHeight="1">
      <c r="A335" s="34"/>
      <c r="B335" s="35"/>
      <c r="C335" s="186" t="s">
        <v>521</v>
      </c>
      <c r="D335" s="186" t="s">
        <v>136</v>
      </c>
      <c r="E335" s="187" t="s">
        <v>522</v>
      </c>
      <c r="F335" s="188" t="s">
        <v>523</v>
      </c>
      <c r="G335" s="189" t="s">
        <v>139</v>
      </c>
      <c r="H335" s="190">
        <v>2.8</v>
      </c>
      <c r="I335" s="191"/>
      <c r="J335" s="192">
        <f>ROUND(I335*H335,2)</f>
        <v>0</v>
      </c>
      <c r="K335" s="188" t="s">
        <v>140</v>
      </c>
      <c r="L335" s="39"/>
      <c r="M335" s="193" t="s">
        <v>1</v>
      </c>
      <c r="N335" s="194" t="s">
        <v>44</v>
      </c>
      <c r="O335" s="71"/>
      <c r="P335" s="195">
        <f>O335*H335</f>
        <v>0</v>
      </c>
      <c r="Q335" s="195">
        <v>0.0016</v>
      </c>
      <c r="R335" s="195">
        <f>Q335*H335</f>
        <v>0.00448</v>
      </c>
      <c r="S335" s="195">
        <v>0</v>
      </c>
      <c r="T335" s="196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97" t="s">
        <v>141</v>
      </c>
      <c r="AT335" s="197" t="s">
        <v>136</v>
      </c>
      <c r="AU335" s="197" t="s">
        <v>89</v>
      </c>
      <c r="AY335" s="17" t="s">
        <v>134</v>
      </c>
      <c r="BE335" s="198">
        <f>IF(N335="základní",J335,0)</f>
        <v>0</v>
      </c>
      <c r="BF335" s="198">
        <f>IF(N335="snížená",J335,0)</f>
        <v>0</v>
      </c>
      <c r="BG335" s="198">
        <f>IF(N335="zákl. přenesená",J335,0)</f>
        <v>0</v>
      </c>
      <c r="BH335" s="198">
        <f>IF(N335="sníž. přenesená",J335,0)</f>
        <v>0</v>
      </c>
      <c r="BI335" s="198">
        <f>IF(N335="nulová",J335,0)</f>
        <v>0</v>
      </c>
      <c r="BJ335" s="17" t="s">
        <v>87</v>
      </c>
      <c r="BK335" s="198">
        <f>ROUND(I335*H335,2)</f>
        <v>0</v>
      </c>
      <c r="BL335" s="17" t="s">
        <v>141</v>
      </c>
      <c r="BM335" s="197" t="s">
        <v>524</v>
      </c>
    </row>
    <row r="336" spans="2:51" s="14" customFormat="1" ht="11.25">
      <c r="B336" s="210"/>
      <c r="C336" s="211"/>
      <c r="D336" s="201" t="s">
        <v>143</v>
      </c>
      <c r="E336" s="212" t="s">
        <v>1</v>
      </c>
      <c r="F336" s="213" t="s">
        <v>511</v>
      </c>
      <c r="G336" s="211"/>
      <c r="H336" s="214">
        <v>1.6</v>
      </c>
      <c r="I336" s="215"/>
      <c r="J336" s="211"/>
      <c r="K336" s="211"/>
      <c r="L336" s="216"/>
      <c r="M336" s="217"/>
      <c r="N336" s="218"/>
      <c r="O336" s="218"/>
      <c r="P336" s="218"/>
      <c r="Q336" s="218"/>
      <c r="R336" s="218"/>
      <c r="S336" s="218"/>
      <c r="T336" s="219"/>
      <c r="AT336" s="220" t="s">
        <v>143</v>
      </c>
      <c r="AU336" s="220" t="s">
        <v>89</v>
      </c>
      <c r="AV336" s="14" t="s">
        <v>89</v>
      </c>
      <c r="AW336" s="14" t="s">
        <v>35</v>
      </c>
      <c r="AX336" s="14" t="s">
        <v>79</v>
      </c>
      <c r="AY336" s="220" t="s">
        <v>134</v>
      </c>
    </row>
    <row r="337" spans="2:51" s="14" customFormat="1" ht="11.25">
      <c r="B337" s="210"/>
      <c r="C337" s="211"/>
      <c r="D337" s="201" t="s">
        <v>143</v>
      </c>
      <c r="E337" s="212" t="s">
        <v>1</v>
      </c>
      <c r="F337" s="213" t="s">
        <v>512</v>
      </c>
      <c r="G337" s="211"/>
      <c r="H337" s="214">
        <v>1.2</v>
      </c>
      <c r="I337" s="215"/>
      <c r="J337" s="211"/>
      <c r="K337" s="211"/>
      <c r="L337" s="216"/>
      <c r="M337" s="217"/>
      <c r="N337" s="218"/>
      <c r="O337" s="218"/>
      <c r="P337" s="218"/>
      <c r="Q337" s="218"/>
      <c r="R337" s="218"/>
      <c r="S337" s="218"/>
      <c r="T337" s="219"/>
      <c r="AT337" s="220" t="s">
        <v>143</v>
      </c>
      <c r="AU337" s="220" t="s">
        <v>89</v>
      </c>
      <c r="AV337" s="14" t="s">
        <v>89</v>
      </c>
      <c r="AW337" s="14" t="s">
        <v>35</v>
      </c>
      <c r="AX337" s="14" t="s">
        <v>79</v>
      </c>
      <c r="AY337" s="220" t="s">
        <v>134</v>
      </c>
    </row>
    <row r="338" spans="2:51" s="15" customFormat="1" ht="11.25">
      <c r="B338" s="221"/>
      <c r="C338" s="222"/>
      <c r="D338" s="201" t="s">
        <v>143</v>
      </c>
      <c r="E338" s="223" t="s">
        <v>1</v>
      </c>
      <c r="F338" s="224" t="s">
        <v>184</v>
      </c>
      <c r="G338" s="222"/>
      <c r="H338" s="225">
        <v>2.8</v>
      </c>
      <c r="I338" s="226"/>
      <c r="J338" s="222"/>
      <c r="K338" s="222"/>
      <c r="L338" s="227"/>
      <c r="M338" s="228"/>
      <c r="N338" s="229"/>
      <c r="O338" s="229"/>
      <c r="P338" s="229"/>
      <c r="Q338" s="229"/>
      <c r="R338" s="229"/>
      <c r="S338" s="229"/>
      <c r="T338" s="230"/>
      <c r="AT338" s="231" t="s">
        <v>143</v>
      </c>
      <c r="AU338" s="231" t="s">
        <v>89</v>
      </c>
      <c r="AV338" s="15" t="s">
        <v>141</v>
      </c>
      <c r="AW338" s="15" t="s">
        <v>35</v>
      </c>
      <c r="AX338" s="15" t="s">
        <v>87</v>
      </c>
      <c r="AY338" s="231" t="s">
        <v>134</v>
      </c>
    </row>
    <row r="339" spans="1:65" s="2" customFormat="1" ht="16.5" customHeight="1">
      <c r="A339" s="34"/>
      <c r="B339" s="35"/>
      <c r="C339" s="186" t="s">
        <v>525</v>
      </c>
      <c r="D339" s="186" t="s">
        <v>136</v>
      </c>
      <c r="E339" s="187" t="s">
        <v>526</v>
      </c>
      <c r="F339" s="188" t="s">
        <v>527</v>
      </c>
      <c r="G339" s="189" t="s">
        <v>193</v>
      </c>
      <c r="H339" s="190">
        <v>110.14</v>
      </c>
      <c r="I339" s="191"/>
      <c r="J339" s="192">
        <f>ROUND(I339*H339,2)</f>
        <v>0</v>
      </c>
      <c r="K339" s="188" t="s">
        <v>140</v>
      </c>
      <c r="L339" s="39"/>
      <c r="M339" s="193" t="s">
        <v>1</v>
      </c>
      <c r="N339" s="194" t="s">
        <v>44</v>
      </c>
      <c r="O339" s="71"/>
      <c r="P339" s="195">
        <f>O339*H339</f>
        <v>0</v>
      </c>
      <c r="Q339" s="195">
        <v>0</v>
      </c>
      <c r="R339" s="195">
        <f>Q339*H339</f>
        <v>0</v>
      </c>
      <c r="S339" s="195">
        <v>0</v>
      </c>
      <c r="T339" s="196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97" t="s">
        <v>141</v>
      </c>
      <c r="AT339" s="197" t="s">
        <v>136</v>
      </c>
      <c r="AU339" s="197" t="s">
        <v>89</v>
      </c>
      <c r="AY339" s="17" t="s">
        <v>134</v>
      </c>
      <c r="BE339" s="198">
        <f>IF(N339="základní",J339,0)</f>
        <v>0</v>
      </c>
      <c r="BF339" s="198">
        <f>IF(N339="snížená",J339,0)</f>
        <v>0</v>
      </c>
      <c r="BG339" s="198">
        <f>IF(N339="zákl. přenesená",J339,0)</f>
        <v>0</v>
      </c>
      <c r="BH339" s="198">
        <f>IF(N339="sníž. přenesená",J339,0)</f>
        <v>0</v>
      </c>
      <c r="BI339" s="198">
        <f>IF(N339="nulová",J339,0)</f>
        <v>0</v>
      </c>
      <c r="BJ339" s="17" t="s">
        <v>87</v>
      </c>
      <c r="BK339" s="198">
        <f>ROUND(I339*H339,2)</f>
        <v>0</v>
      </c>
      <c r="BL339" s="17" t="s">
        <v>141</v>
      </c>
      <c r="BM339" s="197" t="s">
        <v>528</v>
      </c>
    </row>
    <row r="340" spans="2:51" s="13" customFormat="1" ht="11.25">
      <c r="B340" s="199"/>
      <c r="C340" s="200"/>
      <c r="D340" s="201" t="s">
        <v>143</v>
      </c>
      <c r="E340" s="202" t="s">
        <v>1</v>
      </c>
      <c r="F340" s="203" t="s">
        <v>529</v>
      </c>
      <c r="G340" s="200"/>
      <c r="H340" s="202" t="s">
        <v>1</v>
      </c>
      <c r="I340" s="204"/>
      <c r="J340" s="200"/>
      <c r="K340" s="200"/>
      <c r="L340" s="205"/>
      <c r="M340" s="206"/>
      <c r="N340" s="207"/>
      <c r="O340" s="207"/>
      <c r="P340" s="207"/>
      <c r="Q340" s="207"/>
      <c r="R340" s="207"/>
      <c r="S340" s="207"/>
      <c r="T340" s="208"/>
      <c r="AT340" s="209" t="s">
        <v>143</v>
      </c>
      <c r="AU340" s="209" t="s">
        <v>89</v>
      </c>
      <c r="AV340" s="13" t="s">
        <v>87</v>
      </c>
      <c r="AW340" s="13" t="s">
        <v>35</v>
      </c>
      <c r="AX340" s="13" t="s">
        <v>79</v>
      </c>
      <c r="AY340" s="209" t="s">
        <v>134</v>
      </c>
    </row>
    <row r="341" spans="2:51" s="14" customFormat="1" ht="11.25">
      <c r="B341" s="210"/>
      <c r="C341" s="211"/>
      <c r="D341" s="201" t="s">
        <v>143</v>
      </c>
      <c r="E341" s="212" t="s">
        <v>1</v>
      </c>
      <c r="F341" s="213" t="s">
        <v>506</v>
      </c>
      <c r="G341" s="211"/>
      <c r="H341" s="214">
        <v>13.84</v>
      </c>
      <c r="I341" s="215"/>
      <c r="J341" s="211"/>
      <c r="K341" s="211"/>
      <c r="L341" s="216"/>
      <c r="M341" s="217"/>
      <c r="N341" s="218"/>
      <c r="O341" s="218"/>
      <c r="P341" s="218"/>
      <c r="Q341" s="218"/>
      <c r="R341" s="218"/>
      <c r="S341" s="218"/>
      <c r="T341" s="219"/>
      <c r="AT341" s="220" t="s">
        <v>143</v>
      </c>
      <c r="AU341" s="220" t="s">
        <v>89</v>
      </c>
      <c r="AV341" s="14" t="s">
        <v>89</v>
      </c>
      <c r="AW341" s="14" t="s">
        <v>35</v>
      </c>
      <c r="AX341" s="14" t="s">
        <v>79</v>
      </c>
      <c r="AY341" s="220" t="s">
        <v>134</v>
      </c>
    </row>
    <row r="342" spans="2:51" s="14" customFormat="1" ht="11.25">
      <c r="B342" s="210"/>
      <c r="C342" s="211"/>
      <c r="D342" s="201" t="s">
        <v>143</v>
      </c>
      <c r="E342" s="212" t="s">
        <v>1</v>
      </c>
      <c r="F342" s="213" t="s">
        <v>501</v>
      </c>
      <c r="G342" s="211"/>
      <c r="H342" s="214">
        <v>96.3</v>
      </c>
      <c r="I342" s="215"/>
      <c r="J342" s="211"/>
      <c r="K342" s="211"/>
      <c r="L342" s="216"/>
      <c r="M342" s="217"/>
      <c r="N342" s="218"/>
      <c r="O342" s="218"/>
      <c r="P342" s="218"/>
      <c r="Q342" s="218"/>
      <c r="R342" s="218"/>
      <c r="S342" s="218"/>
      <c r="T342" s="219"/>
      <c r="AT342" s="220" t="s">
        <v>143</v>
      </c>
      <c r="AU342" s="220" t="s">
        <v>89</v>
      </c>
      <c r="AV342" s="14" t="s">
        <v>89</v>
      </c>
      <c r="AW342" s="14" t="s">
        <v>35</v>
      </c>
      <c r="AX342" s="14" t="s">
        <v>79</v>
      </c>
      <c r="AY342" s="220" t="s">
        <v>134</v>
      </c>
    </row>
    <row r="343" spans="2:51" s="15" customFormat="1" ht="11.25">
      <c r="B343" s="221"/>
      <c r="C343" s="222"/>
      <c r="D343" s="201" t="s">
        <v>143</v>
      </c>
      <c r="E343" s="223" t="s">
        <v>1</v>
      </c>
      <c r="F343" s="224" t="s">
        <v>184</v>
      </c>
      <c r="G343" s="222"/>
      <c r="H343" s="225">
        <v>110.14</v>
      </c>
      <c r="I343" s="226"/>
      <c r="J343" s="222"/>
      <c r="K343" s="222"/>
      <c r="L343" s="227"/>
      <c r="M343" s="228"/>
      <c r="N343" s="229"/>
      <c r="O343" s="229"/>
      <c r="P343" s="229"/>
      <c r="Q343" s="229"/>
      <c r="R343" s="229"/>
      <c r="S343" s="229"/>
      <c r="T343" s="230"/>
      <c r="AT343" s="231" t="s">
        <v>143</v>
      </c>
      <c r="AU343" s="231" t="s">
        <v>89</v>
      </c>
      <c r="AV343" s="15" t="s">
        <v>141</v>
      </c>
      <c r="AW343" s="15" t="s">
        <v>35</v>
      </c>
      <c r="AX343" s="15" t="s">
        <v>87</v>
      </c>
      <c r="AY343" s="231" t="s">
        <v>134</v>
      </c>
    </row>
    <row r="344" spans="1:65" s="2" customFormat="1" ht="16.5" customHeight="1">
      <c r="A344" s="34"/>
      <c r="B344" s="35"/>
      <c r="C344" s="186" t="s">
        <v>530</v>
      </c>
      <c r="D344" s="186" t="s">
        <v>136</v>
      </c>
      <c r="E344" s="187" t="s">
        <v>531</v>
      </c>
      <c r="F344" s="188" t="s">
        <v>532</v>
      </c>
      <c r="G344" s="189" t="s">
        <v>139</v>
      </c>
      <c r="H344" s="190">
        <v>2.8</v>
      </c>
      <c r="I344" s="191"/>
      <c r="J344" s="192">
        <f>ROUND(I344*H344,2)</f>
        <v>0</v>
      </c>
      <c r="K344" s="188" t="s">
        <v>140</v>
      </c>
      <c r="L344" s="39"/>
      <c r="M344" s="193" t="s">
        <v>1</v>
      </c>
      <c r="N344" s="194" t="s">
        <v>44</v>
      </c>
      <c r="O344" s="71"/>
      <c r="P344" s="195">
        <f>O344*H344</f>
        <v>0</v>
      </c>
      <c r="Q344" s="195">
        <v>1E-05</v>
      </c>
      <c r="R344" s="195">
        <f>Q344*H344</f>
        <v>2.8E-05</v>
      </c>
      <c r="S344" s="195">
        <v>0</v>
      </c>
      <c r="T344" s="196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197" t="s">
        <v>141</v>
      </c>
      <c r="AT344" s="197" t="s">
        <v>136</v>
      </c>
      <c r="AU344" s="197" t="s">
        <v>89</v>
      </c>
      <c r="AY344" s="17" t="s">
        <v>134</v>
      </c>
      <c r="BE344" s="198">
        <f>IF(N344="základní",J344,0)</f>
        <v>0</v>
      </c>
      <c r="BF344" s="198">
        <f>IF(N344="snížená",J344,0)</f>
        <v>0</v>
      </c>
      <c r="BG344" s="198">
        <f>IF(N344="zákl. přenesená",J344,0)</f>
        <v>0</v>
      </c>
      <c r="BH344" s="198">
        <f>IF(N344="sníž. přenesená",J344,0)</f>
        <v>0</v>
      </c>
      <c r="BI344" s="198">
        <f>IF(N344="nulová",J344,0)</f>
        <v>0</v>
      </c>
      <c r="BJ344" s="17" t="s">
        <v>87</v>
      </c>
      <c r="BK344" s="198">
        <f>ROUND(I344*H344,2)</f>
        <v>0</v>
      </c>
      <c r="BL344" s="17" t="s">
        <v>141</v>
      </c>
      <c r="BM344" s="197" t="s">
        <v>533</v>
      </c>
    </row>
    <row r="345" spans="2:51" s="14" customFormat="1" ht="11.25">
      <c r="B345" s="210"/>
      <c r="C345" s="211"/>
      <c r="D345" s="201" t="s">
        <v>143</v>
      </c>
      <c r="E345" s="212" t="s">
        <v>1</v>
      </c>
      <c r="F345" s="213" t="s">
        <v>511</v>
      </c>
      <c r="G345" s="211"/>
      <c r="H345" s="214">
        <v>1.6</v>
      </c>
      <c r="I345" s="215"/>
      <c r="J345" s="211"/>
      <c r="K345" s="211"/>
      <c r="L345" s="216"/>
      <c r="M345" s="217"/>
      <c r="N345" s="218"/>
      <c r="O345" s="218"/>
      <c r="P345" s="218"/>
      <c r="Q345" s="218"/>
      <c r="R345" s="218"/>
      <c r="S345" s="218"/>
      <c r="T345" s="219"/>
      <c r="AT345" s="220" t="s">
        <v>143</v>
      </c>
      <c r="AU345" s="220" t="s">
        <v>89</v>
      </c>
      <c r="AV345" s="14" t="s">
        <v>89</v>
      </c>
      <c r="AW345" s="14" t="s">
        <v>35</v>
      </c>
      <c r="AX345" s="14" t="s">
        <v>79</v>
      </c>
      <c r="AY345" s="220" t="s">
        <v>134</v>
      </c>
    </row>
    <row r="346" spans="2:51" s="14" customFormat="1" ht="11.25">
      <c r="B346" s="210"/>
      <c r="C346" s="211"/>
      <c r="D346" s="201" t="s">
        <v>143</v>
      </c>
      <c r="E346" s="212" t="s">
        <v>1</v>
      </c>
      <c r="F346" s="213" t="s">
        <v>512</v>
      </c>
      <c r="G346" s="211"/>
      <c r="H346" s="214">
        <v>1.2</v>
      </c>
      <c r="I346" s="215"/>
      <c r="J346" s="211"/>
      <c r="K346" s="211"/>
      <c r="L346" s="216"/>
      <c r="M346" s="217"/>
      <c r="N346" s="218"/>
      <c r="O346" s="218"/>
      <c r="P346" s="218"/>
      <c r="Q346" s="218"/>
      <c r="R346" s="218"/>
      <c r="S346" s="218"/>
      <c r="T346" s="219"/>
      <c r="AT346" s="220" t="s">
        <v>143</v>
      </c>
      <c r="AU346" s="220" t="s">
        <v>89</v>
      </c>
      <c r="AV346" s="14" t="s">
        <v>89</v>
      </c>
      <c r="AW346" s="14" t="s">
        <v>35</v>
      </c>
      <c r="AX346" s="14" t="s">
        <v>79</v>
      </c>
      <c r="AY346" s="220" t="s">
        <v>134</v>
      </c>
    </row>
    <row r="347" spans="2:51" s="15" customFormat="1" ht="11.25">
      <c r="B347" s="221"/>
      <c r="C347" s="222"/>
      <c r="D347" s="201" t="s">
        <v>143</v>
      </c>
      <c r="E347" s="223" t="s">
        <v>1</v>
      </c>
      <c r="F347" s="224" t="s">
        <v>184</v>
      </c>
      <c r="G347" s="222"/>
      <c r="H347" s="225">
        <v>2.8</v>
      </c>
      <c r="I347" s="226"/>
      <c r="J347" s="222"/>
      <c r="K347" s="222"/>
      <c r="L347" s="227"/>
      <c r="M347" s="228"/>
      <c r="N347" s="229"/>
      <c r="O347" s="229"/>
      <c r="P347" s="229"/>
      <c r="Q347" s="229"/>
      <c r="R347" s="229"/>
      <c r="S347" s="229"/>
      <c r="T347" s="230"/>
      <c r="AT347" s="231" t="s">
        <v>143</v>
      </c>
      <c r="AU347" s="231" t="s">
        <v>89</v>
      </c>
      <c r="AV347" s="15" t="s">
        <v>141</v>
      </c>
      <c r="AW347" s="15" t="s">
        <v>35</v>
      </c>
      <c r="AX347" s="15" t="s">
        <v>87</v>
      </c>
      <c r="AY347" s="231" t="s">
        <v>134</v>
      </c>
    </row>
    <row r="348" spans="1:65" s="2" customFormat="1" ht="33" customHeight="1">
      <c r="A348" s="34"/>
      <c r="B348" s="35"/>
      <c r="C348" s="186" t="s">
        <v>534</v>
      </c>
      <c r="D348" s="186" t="s">
        <v>136</v>
      </c>
      <c r="E348" s="187" t="s">
        <v>535</v>
      </c>
      <c r="F348" s="188" t="s">
        <v>536</v>
      </c>
      <c r="G348" s="189" t="s">
        <v>193</v>
      </c>
      <c r="H348" s="190">
        <v>308.44</v>
      </c>
      <c r="I348" s="191"/>
      <c r="J348" s="192">
        <f>ROUND(I348*H348,2)</f>
        <v>0</v>
      </c>
      <c r="K348" s="188" t="s">
        <v>140</v>
      </c>
      <c r="L348" s="39"/>
      <c r="M348" s="193" t="s">
        <v>1</v>
      </c>
      <c r="N348" s="194" t="s">
        <v>44</v>
      </c>
      <c r="O348" s="71"/>
      <c r="P348" s="195">
        <f>O348*H348</f>
        <v>0</v>
      </c>
      <c r="Q348" s="195">
        <v>0.1554</v>
      </c>
      <c r="R348" s="195">
        <f>Q348*H348</f>
        <v>47.931576</v>
      </c>
      <c r="S348" s="195">
        <v>0</v>
      </c>
      <c r="T348" s="196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197" t="s">
        <v>141</v>
      </c>
      <c r="AT348" s="197" t="s">
        <v>136</v>
      </c>
      <c r="AU348" s="197" t="s">
        <v>89</v>
      </c>
      <c r="AY348" s="17" t="s">
        <v>134</v>
      </c>
      <c r="BE348" s="198">
        <f>IF(N348="základní",J348,0)</f>
        <v>0</v>
      </c>
      <c r="BF348" s="198">
        <f>IF(N348="snížená",J348,0)</f>
        <v>0</v>
      </c>
      <c r="BG348" s="198">
        <f>IF(N348="zákl. přenesená",J348,0)</f>
        <v>0</v>
      </c>
      <c r="BH348" s="198">
        <f>IF(N348="sníž. přenesená",J348,0)</f>
        <v>0</v>
      </c>
      <c r="BI348" s="198">
        <f>IF(N348="nulová",J348,0)</f>
        <v>0</v>
      </c>
      <c r="BJ348" s="17" t="s">
        <v>87</v>
      </c>
      <c r="BK348" s="198">
        <f>ROUND(I348*H348,2)</f>
        <v>0</v>
      </c>
      <c r="BL348" s="17" t="s">
        <v>141</v>
      </c>
      <c r="BM348" s="197" t="s">
        <v>537</v>
      </c>
    </row>
    <row r="349" spans="2:51" s="13" customFormat="1" ht="11.25">
      <c r="B349" s="199"/>
      <c r="C349" s="200"/>
      <c r="D349" s="201" t="s">
        <v>143</v>
      </c>
      <c r="E349" s="202" t="s">
        <v>1</v>
      </c>
      <c r="F349" s="203" t="s">
        <v>538</v>
      </c>
      <c r="G349" s="200"/>
      <c r="H349" s="202" t="s">
        <v>1</v>
      </c>
      <c r="I349" s="204"/>
      <c r="J349" s="200"/>
      <c r="K349" s="200"/>
      <c r="L349" s="205"/>
      <c r="M349" s="206"/>
      <c r="N349" s="207"/>
      <c r="O349" s="207"/>
      <c r="P349" s="207"/>
      <c r="Q349" s="207"/>
      <c r="R349" s="207"/>
      <c r="S349" s="207"/>
      <c r="T349" s="208"/>
      <c r="AT349" s="209" t="s">
        <v>143</v>
      </c>
      <c r="AU349" s="209" t="s">
        <v>89</v>
      </c>
      <c r="AV349" s="13" t="s">
        <v>87</v>
      </c>
      <c r="AW349" s="13" t="s">
        <v>35</v>
      </c>
      <c r="AX349" s="13" t="s">
        <v>79</v>
      </c>
      <c r="AY349" s="209" t="s">
        <v>134</v>
      </c>
    </row>
    <row r="350" spans="2:51" s="14" customFormat="1" ht="11.25">
      <c r="B350" s="210"/>
      <c r="C350" s="211"/>
      <c r="D350" s="201" t="s">
        <v>143</v>
      </c>
      <c r="E350" s="212" t="s">
        <v>1</v>
      </c>
      <c r="F350" s="213" t="s">
        <v>539</v>
      </c>
      <c r="G350" s="211"/>
      <c r="H350" s="214">
        <v>308.44</v>
      </c>
      <c r="I350" s="215"/>
      <c r="J350" s="211"/>
      <c r="K350" s="211"/>
      <c r="L350" s="216"/>
      <c r="M350" s="217"/>
      <c r="N350" s="218"/>
      <c r="O350" s="218"/>
      <c r="P350" s="218"/>
      <c r="Q350" s="218"/>
      <c r="R350" s="218"/>
      <c r="S350" s="218"/>
      <c r="T350" s="219"/>
      <c r="AT350" s="220" t="s">
        <v>143</v>
      </c>
      <c r="AU350" s="220" t="s">
        <v>89</v>
      </c>
      <c r="AV350" s="14" t="s">
        <v>89</v>
      </c>
      <c r="AW350" s="14" t="s">
        <v>35</v>
      </c>
      <c r="AX350" s="14" t="s">
        <v>87</v>
      </c>
      <c r="AY350" s="220" t="s">
        <v>134</v>
      </c>
    </row>
    <row r="351" spans="1:65" s="2" customFormat="1" ht="16.5" customHeight="1">
      <c r="A351" s="34"/>
      <c r="B351" s="35"/>
      <c r="C351" s="232" t="s">
        <v>540</v>
      </c>
      <c r="D351" s="232" t="s">
        <v>285</v>
      </c>
      <c r="E351" s="233" t="s">
        <v>541</v>
      </c>
      <c r="F351" s="234" t="s">
        <v>542</v>
      </c>
      <c r="G351" s="235" t="s">
        <v>193</v>
      </c>
      <c r="H351" s="236">
        <v>204.824</v>
      </c>
      <c r="I351" s="237"/>
      <c r="J351" s="238">
        <f>ROUND(I351*H351,2)</f>
        <v>0</v>
      </c>
      <c r="K351" s="234" t="s">
        <v>140</v>
      </c>
      <c r="L351" s="239"/>
      <c r="M351" s="240" t="s">
        <v>1</v>
      </c>
      <c r="N351" s="241" t="s">
        <v>44</v>
      </c>
      <c r="O351" s="71"/>
      <c r="P351" s="195">
        <f>O351*H351</f>
        <v>0</v>
      </c>
      <c r="Q351" s="195">
        <v>0.08</v>
      </c>
      <c r="R351" s="195">
        <f>Q351*H351</f>
        <v>16.385920000000002</v>
      </c>
      <c r="S351" s="195">
        <v>0</v>
      </c>
      <c r="T351" s="196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197" t="s">
        <v>173</v>
      </c>
      <c r="AT351" s="197" t="s">
        <v>285</v>
      </c>
      <c r="AU351" s="197" t="s">
        <v>89</v>
      </c>
      <c r="AY351" s="17" t="s">
        <v>134</v>
      </c>
      <c r="BE351" s="198">
        <f>IF(N351="základní",J351,0)</f>
        <v>0</v>
      </c>
      <c r="BF351" s="198">
        <f>IF(N351="snížená",J351,0)</f>
        <v>0</v>
      </c>
      <c r="BG351" s="198">
        <f>IF(N351="zákl. přenesená",J351,0)</f>
        <v>0</v>
      </c>
      <c r="BH351" s="198">
        <f>IF(N351="sníž. přenesená",J351,0)</f>
        <v>0</v>
      </c>
      <c r="BI351" s="198">
        <f>IF(N351="nulová",J351,0)</f>
        <v>0</v>
      </c>
      <c r="BJ351" s="17" t="s">
        <v>87</v>
      </c>
      <c r="BK351" s="198">
        <f>ROUND(I351*H351,2)</f>
        <v>0</v>
      </c>
      <c r="BL351" s="17" t="s">
        <v>141</v>
      </c>
      <c r="BM351" s="197" t="s">
        <v>543</v>
      </c>
    </row>
    <row r="352" spans="2:51" s="14" customFormat="1" ht="11.25">
      <c r="B352" s="210"/>
      <c r="C352" s="211"/>
      <c r="D352" s="201" t="s">
        <v>143</v>
      </c>
      <c r="E352" s="212" t="s">
        <v>1</v>
      </c>
      <c r="F352" s="213" t="s">
        <v>544</v>
      </c>
      <c r="G352" s="211"/>
      <c r="H352" s="214">
        <v>195.07</v>
      </c>
      <c r="I352" s="215"/>
      <c r="J352" s="211"/>
      <c r="K352" s="211"/>
      <c r="L352" s="216"/>
      <c r="M352" s="217"/>
      <c r="N352" s="218"/>
      <c r="O352" s="218"/>
      <c r="P352" s="218"/>
      <c r="Q352" s="218"/>
      <c r="R352" s="218"/>
      <c r="S352" s="218"/>
      <c r="T352" s="219"/>
      <c r="AT352" s="220" t="s">
        <v>143</v>
      </c>
      <c r="AU352" s="220" t="s">
        <v>89</v>
      </c>
      <c r="AV352" s="14" t="s">
        <v>89</v>
      </c>
      <c r="AW352" s="14" t="s">
        <v>35</v>
      </c>
      <c r="AX352" s="14" t="s">
        <v>79</v>
      </c>
      <c r="AY352" s="220" t="s">
        <v>134</v>
      </c>
    </row>
    <row r="353" spans="2:51" s="14" customFormat="1" ht="11.25">
      <c r="B353" s="210"/>
      <c r="C353" s="211"/>
      <c r="D353" s="201" t="s">
        <v>143</v>
      </c>
      <c r="E353" s="212" t="s">
        <v>1</v>
      </c>
      <c r="F353" s="213" t="s">
        <v>545</v>
      </c>
      <c r="G353" s="211"/>
      <c r="H353" s="214">
        <v>204.824</v>
      </c>
      <c r="I353" s="215"/>
      <c r="J353" s="211"/>
      <c r="K353" s="211"/>
      <c r="L353" s="216"/>
      <c r="M353" s="217"/>
      <c r="N353" s="218"/>
      <c r="O353" s="218"/>
      <c r="P353" s="218"/>
      <c r="Q353" s="218"/>
      <c r="R353" s="218"/>
      <c r="S353" s="218"/>
      <c r="T353" s="219"/>
      <c r="AT353" s="220" t="s">
        <v>143</v>
      </c>
      <c r="AU353" s="220" t="s">
        <v>89</v>
      </c>
      <c r="AV353" s="14" t="s">
        <v>89</v>
      </c>
      <c r="AW353" s="14" t="s">
        <v>35</v>
      </c>
      <c r="AX353" s="14" t="s">
        <v>87</v>
      </c>
      <c r="AY353" s="220" t="s">
        <v>134</v>
      </c>
    </row>
    <row r="354" spans="1:65" s="2" customFormat="1" ht="24.2" customHeight="1">
      <c r="A354" s="34"/>
      <c r="B354" s="35"/>
      <c r="C354" s="232" t="s">
        <v>546</v>
      </c>
      <c r="D354" s="232" t="s">
        <v>285</v>
      </c>
      <c r="E354" s="233" t="s">
        <v>547</v>
      </c>
      <c r="F354" s="234" t="s">
        <v>548</v>
      </c>
      <c r="G354" s="235" t="s">
        <v>193</v>
      </c>
      <c r="H354" s="236">
        <v>107.489</v>
      </c>
      <c r="I354" s="237"/>
      <c r="J354" s="238">
        <f>ROUND(I354*H354,2)</f>
        <v>0</v>
      </c>
      <c r="K354" s="234" t="s">
        <v>140</v>
      </c>
      <c r="L354" s="239"/>
      <c r="M354" s="240" t="s">
        <v>1</v>
      </c>
      <c r="N354" s="241" t="s">
        <v>44</v>
      </c>
      <c r="O354" s="71"/>
      <c r="P354" s="195">
        <f>O354*H354</f>
        <v>0</v>
      </c>
      <c r="Q354" s="195">
        <v>0.0483</v>
      </c>
      <c r="R354" s="195">
        <f>Q354*H354</f>
        <v>5.191718700000001</v>
      </c>
      <c r="S354" s="195">
        <v>0</v>
      </c>
      <c r="T354" s="196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197" t="s">
        <v>173</v>
      </c>
      <c r="AT354" s="197" t="s">
        <v>285</v>
      </c>
      <c r="AU354" s="197" t="s">
        <v>89</v>
      </c>
      <c r="AY354" s="17" t="s">
        <v>134</v>
      </c>
      <c r="BE354" s="198">
        <f>IF(N354="základní",J354,0)</f>
        <v>0</v>
      </c>
      <c r="BF354" s="198">
        <f>IF(N354="snížená",J354,0)</f>
        <v>0</v>
      </c>
      <c r="BG354" s="198">
        <f>IF(N354="zákl. přenesená",J354,0)</f>
        <v>0</v>
      </c>
      <c r="BH354" s="198">
        <f>IF(N354="sníž. přenesená",J354,0)</f>
        <v>0</v>
      </c>
      <c r="BI354" s="198">
        <f>IF(N354="nulová",J354,0)</f>
        <v>0</v>
      </c>
      <c r="BJ354" s="17" t="s">
        <v>87</v>
      </c>
      <c r="BK354" s="198">
        <f>ROUND(I354*H354,2)</f>
        <v>0</v>
      </c>
      <c r="BL354" s="17" t="s">
        <v>141</v>
      </c>
      <c r="BM354" s="197" t="s">
        <v>549</v>
      </c>
    </row>
    <row r="355" spans="2:51" s="14" customFormat="1" ht="11.25">
      <c r="B355" s="210"/>
      <c r="C355" s="211"/>
      <c r="D355" s="201" t="s">
        <v>143</v>
      </c>
      <c r="E355" s="212" t="s">
        <v>1</v>
      </c>
      <c r="F355" s="213" t="s">
        <v>550</v>
      </c>
      <c r="G355" s="211"/>
      <c r="H355" s="214">
        <v>89.04</v>
      </c>
      <c r="I355" s="215"/>
      <c r="J355" s="211"/>
      <c r="K355" s="211"/>
      <c r="L355" s="216"/>
      <c r="M355" s="217"/>
      <c r="N355" s="218"/>
      <c r="O355" s="218"/>
      <c r="P355" s="218"/>
      <c r="Q355" s="218"/>
      <c r="R355" s="218"/>
      <c r="S355" s="218"/>
      <c r="T355" s="219"/>
      <c r="AT355" s="220" t="s">
        <v>143</v>
      </c>
      <c r="AU355" s="220" t="s">
        <v>89</v>
      </c>
      <c r="AV355" s="14" t="s">
        <v>89</v>
      </c>
      <c r="AW355" s="14" t="s">
        <v>35</v>
      </c>
      <c r="AX355" s="14" t="s">
        <v>79</v>
      </c>
      <c r="AY355" s="220" t="s">
        <v>134</v>
      </c>
    </row>
    <row r="356" spans="2:51" s="14" customFormat="1" ht="11.25">
      <c r="B356" s="210"/>
      <c r="C356" s="211"/>
      <c r="D356" s="201" t="s">
        <v>143</v>
      </c>
      <c r="E356" s="212" t="s">
        <v>1</v>
      </c>
      <c r="F356" s="213" t="s">
        <v>551</v>
      </c>
      <c r="G356" s="211"/>
      <c r="H356" s="214">
        <v>13.33</v>
      </c>
      <c r="I356" s="215"/>
      <c r="J356" s="211"/>
      <c r="K356" s="211"/>
      <c r="L356" s="216"/>
      <c r="M356" s="217"/>
      <c r="N356" s="218"/>
      <c r="O356" s="218"/>
      <c r="P356" s="218"/>
      <c r="Q356" s="218"/>
      <c r="R356" s="218"/>
      <c r="S356" s="218"/>
      <c r="T356" s="219"/>
      <c r="AT356" s="220" t="s">
        <v>143</v>
      </c>
      <c r="AU356" s="220" t="s">
        <v>89</v>
      </c>
      <c r="AV356" s="14" t="s">
        <v>89</v>
      </c>
      <c r="AW356" s="14" t="s">
        <v>35</v>
      </c>
      <c r="AX356" s="14" t="s">
        <v>79</v>
      </c>
      <c r="AY356" s="220" t="s">
        <v>134</v>
      </c>
    </row>
    <row r="357" spans="2:51" s="15" customFormat="1" ht="11.25">
      <c r="B357" s="221"/>
      <c r="C357" s="222"/>
      <c r="D357" s="201" t="s">
        <v>143</v>
      </c>
      <c r="E357" s="223" t="s">
        <v>1</v>
      </c>
      <c r="F357" s="224" t="s">
        <v>184</v>
      </c>
      <c r="G357" s="222"/>
      <c r="H357" s="225">
        <v>102.37</v>
      </c>
      <c r="I357" s="226"/>
      <c r="J357" s="222"/>
      <c r="K357" s="222"/>
      <c r="L357" s="227"/>
      <c r="M357" s="228"/>
      <c r="N357" s="229"/>
      <c r="O357" s="229"/>
      <c r="P357" s="229"/>
      <c r="Q357" s="229"/>
      <c r="R357" s="229"/>
      <c r="S357" s="229"/>
      <c r="T357" s="230"/>
      <c r="AT357" s="231" t="s">
        <v>143</v>
      </c>
      <c r="AU357" s="231" t="s">
        <v>89</v>
      </c>
      <c r="AV357" s="15" t="s">
        <v>141</v>
      </c>
      <c r="AW357" s="15" t="s">
        <v>35</v>
      </c>
      <c r="AX357" s="15" t="s">
        <v>79</v>
      </c>
      <c r="AY357" s="231" t="s">
        <v>134</v>
      </c>
    </row>
    <row r="358" spans="2:51" s="14" customFormat="1" ht="11.25">
      <c r="B358" s="210"/>
      <c r="C358" s="211"/>
      <c r="D358" s="201" t="s">
        <v>143</v>
      </c>
      <c r="E358" s="212" t="s">
        <v>1</v>
      </c>
      <c r="F358" s="213" t="s">
        <v>552</v>
      </c>
      <c r="G358" s="211"/>
      <c r="H358" s="214">
        <v>107.489</v>
      </c>
      <c r="I358" s="215"/>
      <c r="J358" s="211"/>
      <c r="K358" s="211"/>
      <c r="L358" s="216"/>
      <c r="M358" s="217"/>
      <c r="N358" s="218"/>
      <c r="O358" s="218"/>
      <c r="P358" s="218"/>
      <c r="Q358" s="218"/>
      <c r="R358" s="218"/>
      <c r="S358" s="218"/>
      <c r="T358" s="219"/>
      <c r="AT358" s="220" t="s">
        <v>143</v>
      </c>
      <c r="AU358" s="220" t="s">
        <v>89</v>
      </c>
      <c r="AV358" s="14" t="s">
        <v>89</v>
      </c>
      <c r="AW358" s="14" t="s">
        <v>35</v>
      </c>
      <c r="AX358" s="14" t="s">
        <v>87</v>
      </c>
      <c r="AY358" s="220" t="s">
        <v>134</v>
      </c>
    </row>
    <row r="359" spans="1:65" s="2" customFormat="1" ht="24.2" customHeight="1">
      <c r="A359" s="34"/>
      <c r="B359" s="35"/>
      <c r="C359" s="232" t="s">
        <v>553</v>
      </c>
      <c r="D359" s="232" t="s">
        <v>285</v>
      </c>
      <c r="E359" s="233" t="s">
        <v>554</v>
      </c>
      <c r="F359" s="234" t="s">
        <v>555</v>
      </c>
      <c r="G359" s="235" t="s">
        <v>193</v>
      </c>
      <c r="H359" s="236">
        <v>11</v>
      </c>
      <c r="I359" s="237"/>
      <c r="J359" s="238">
        <f>ROUND(I359*H359,2)</f>
        <v>0</v>
      </c>
      <c r="K359" s="234" t="s">
        <v>140</v>
      </c>
      <c r="L359" s="239"/>
      <c r="M359" s="240" t="s">
        <v>1</v>
      </c>
      <c r="N359" s="241" t="s">
        <v>44</v>
      </c>
      <c r="O359" s="71"/>
      <c r="P359" s="195">
        <f>O359*H359</f>
        <v>0</v>
      </c>
      <c r="Q359" s="195">
        <v>0.086</v>
      </c>
      <c r="R359" s="195">
        <f>Q359*H359</f>
        <v>0.946</v>
      </c>
      <c r="S359" s="195">
        <v>0</v>
      </c>
      <c r="T359" s="196">
        <f>S359*H359</f>
        <v>0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197" t="s">
        <v>173</v>
      </c>
      <c r="AT359" s="197" t="s">
        <v>285</v>
      </c>
      <c r="AU359" s="197" t="s">
        <v>89</v>
      </c>
      <c r="AY359" s="17" t="s">
        <v>134</v>
      </c>
      <c r="BE359" s="198">
        <f>IF(N359="základní",J359,0)</f>
        <v>0</v>
      </c>
      <c r="BF359" s="198">
        <f>IF(N359="snížená",J359,0)</f>
        <v>0</v>
      </c>
      <c r="BG359" s="198">
        <f>IF(N359="zákl. přenesená",J359,0)</f>
        <v>0</v>
      </c>
      <c r="BH359" s="198">
        <f>IF(N359="sníž. přenesená",J359,0)</f>
        <v>0</v>
      </c>
      <c r="BI359" s="198">
        <f>IF(N359="nulová",J359,0)</f>
        <v>0</v>
      </c>
      <c r="BJ359" s="17" t="s">
        <v>87</v>
      </c>
      <c r="BK359" s="198">
        <f>ROUND(I359*H359,2)</f>
        <v>0</v>
      </c>
      <c r="BL359" s="17" t="s">
        <v>141</v>
      </c>
      <c r="BM359" s="197" t="s">
        <v>556</v>
      </c>
    </row>
    <row r="360" spans="2:51" s="14" customFormat="1" ht="11.25">
      <c r="B360" s="210"/>
      <c r="C360" s="211"/>
      <c r="D360" s="201" t="s">
        <v>143</v>
      </c>
      <c r="E360" s="212" t="s">
        <v>1</v>
      </c>
      <c r="F360" s="213" t="s">
        <v>190</v>
      </c>
      <c r="G360" s="211"/>
      <c r="H360" s="214">
        <v>11</v>
      </c>
      <c r="I360" s="215"/>
      <c r="J360" s="211"/>
      <c r="K360" s="211"/>
      <c r="L360" s="216"/>
      <c r="M360" s="217"/>
      <c r="N360" s="218"/>
      <c r="O360" s="218"/>
      <c r="P360" s="218"/>
      <c r="Q360" s="218"/>
      <c r="R360" s="218"/>
      <c r="S360" s="218"/>
      <c r="T360" s="219"/>
      <c r="AT360" s="220" t="s">
        <v>143</v>
      </c>
      <c r="AU360" s="220" t="s">
        <v>89</v>
      </c>
      <c r="AV360" s="14" t="s">
        <v>89</v>
      </c>
      <c r="AW360" s="14" t="s">
        <v>35</v>
      </c>
      <c r="AX360" s="14" t="s">
        <v>87</v>
      </c>
      <c r="AY360" s="220" t="s">
        <v>134</v>
      </c>
    </row>
    <row r="361" spans="1:65" s="2" customFormat="1" ht="33" customHeight="1">
      <c r="A361" s="34"/>
      <c r="B361" s="35"/>
      <c r="C361" s="186" t="s">
        <v>557</v>
      </c>
      <c r="D361" s="186" t="s">
        <v>136</v>
      </c>
      <c r="E361" s="187" t="s">
        <v>558</v>
      </c>
      <c r="F361" s="188" t="s">
        <v>559</v>
      </c>
      <c r="G361" s="189" t="s">
        <v>193</v>
      </c>
      <c r="H361" s="190">
        <v>269.53</v>
      </c>
      <c r="I361" s="191"/>
      <c r="J361" s="192">
        <f>ROUND(I361*H361,2)</f>
        <v>0</v>
      </c>
      <c r="K361" s="188" t="s">
        <v>140</v>
      </c>
      <c r="L361" s="39"/>
      <c r="M361" s="193" t="s">
        <v>1</v>
      </c>
      <c r="N361" s="194" t="s">
        <v>44</v>
      </c>
      <c r="O361" s="71"/>
      <c r="P361" s="195">
        <f>O361*H361</f>
        <v>0</v>
      </c>
      <c r="Q361" s="195">
        <v>0.1295</v>
      </c>
      <c r="R361" s="195">
        <f>Q361*H361</f>
        <v>34.904135</v>
      </c>
      <c r="S361" s="195">
        <v>0</v>
      </c>
      <c r="T361" s="196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197" t="s">
        <v>141</v>
      </c>
      <c r="AT361" s="197" t="s">
        <v>136</v>
      </c>
      <c r="AU361" s="197" t="s">
        <v>89</v>
      </c>
      <c r="AY361" s="17" t="s">
        <v>134</v>
      </c>
      <c r="BE361" s="198">
        <f>IF(N361="základní",J361,0)</f>
        <v>0</v>
      </c>
      <c r="BF361" s="198">
        <f>IF(N361="snížená",J361,0)</f>
        <v>0</v>
      </c>
      <c r="BG361" s="198">
        <f>IF(N361="zákl. přenesená",J361,0)</f>
        <v>0</v>
      </c>
      <c r="BH361" s="198">
        <f>IF(N361="sníž. přenesená",J361,0)</f>
        <v>0</v>
      </c>
      <c r="BI361" s="198">
        <f>IF(N361="nulová",J361,0)</f>
        <v>0</v>
      </c>
      <c r="BJ361" s="17" t="s">
        <v>87</v>
      </c>
      <c r="BK361" s="198">
        <f>ROUND(I361*H361,2)</f>
        <v>0</v>
      </c>
      <c r="BL361" s="17" t="s">
        <v>141</v>
      </c>
      <c r="BM361" s="197" t="s">
        <v>560</v>
      </c>
    </row>
    <row r="362" spans="2:51" s="13" customFormat="1" ht="11.25">
      <c r="B362" s="199"/>
      <c r="C362" s="200"/>
      <c r="D362" s="201" t="s">
        <v>143</v>
      </c>
      <c r="E362" s="202" t="s">
        <v>1</v>
      </c>
      <c r="F362" s="203" t="s">
        <v>538</v>
      </c>
      <c r="G362" s="200"/>
      <c r="H362" s="202" t="s">
        <v>1</v>
      </c>
      <c r="I362" s="204"/>
      <c r="J362" s="200"/>
      <c r="K362" s="200"/>
      <c r="L362" s="205"/>
      <c r="M362" s="206"/>
      <c r="N362" s="207"/>
      <c r="O362" s="207"/>
      <c r="P362" s="207"/>
      <c r="Q362" s="207"/>
      <c r="R362" s="207"/>
      <c r="S362" s="207"/>
      <c r="T362" s="208"/>
      <c r="AT362" s="209" t="s">
        <v>143</v>
      </c>
      <c r="AU362" s="209" t="s">
        <v>89</v>
      </c>
      <c r="AV362" s="13" t="s">
        <v>87</v>
      </c>
      <c r="AW362" s="13" t="s">
        <v>35</v>
      </c>
      <c r="AX362" s="13" t="s">
        <v>79</v>
      </c>
      <c r="AY362" s="209" t="s">
        <v>134</v>
      </c>
    </row>
    <row r="363" spans="2:51" s="14" customFormat="1" ht="11.25">
      <c r="B363" s="210"/>
      <c r="C363" s="211"/>
      <c r="D363" s="201" t="s">
        <v>143</v>
      </c>
      <c r="E363" s="212" t="s">
        <v>1</v>
      </c>
      <c r="F363" s="213" t="s">
        <v>561</v>
      </c>
      <c r="G363" s="211"/>
      <c r="H363" s="214">
        <v>269.53</v>
      </c>
      <c r="I363" s="215"/>
      <c r="J363" s="211"/>
      <c r="K363" s="211"/>
      <c r="L363" s="216"/>
      <c r="M363" s="217"/>
      <c r="N363" s="218"/>
      <c r="O363" s="218"/>
      <c r="P363" s="218"/>
      <c r="Q363" s="218"/>
      <c r="R363" s="218"/>
      <c r="S363" s="218"/>
      <c r="T363" s="219"/>
      <c r="AT363" s="220" t="s">
        <v>143</v>
      </c>
      <c r="AU363" s="220" t="s">
        <v>89</v>
      </c>
      <c r="AV363" s="14" t="s">
        <v>89</v>
      </c>
      <c r="AW363" s="14" t="s">
        <v>35</v>
      </c>
      <c r="AX363" s="14" t="s">
        <v>87</v>
      </c>
      <c r="AY363" s="220" t="s">
        <v>134</v>
      </c>
    </row>
    <row r="364" spans="1:65" s="2" customFormat="1" ht="16.5" customHeight="1">
      <c r="A364" s="34"/>
      <c r="B364" s="35"/>
      <c r="C364" s="232" t="s">
        <v>562</v>
      </c>
      <c r="D364" s="232" t="s">
        <v>285</v>
      </c>
      <c r="E364" s="233" t="s">
        <v>563</v>
      </c>
      <c r="F364" s="234" t="s">
        <v>564</v>
      </c>
      <c r="G364" s="235" t="s">
        <v>193</v>
      </c>
      <c r="H364" s="236">
        <v>283.007</v>
      </c>
      <c r="I364" s="237"/>
      <c r="J364" s="238">
        <f>ROUND(I364*H364,2)</f>
        <v>0</v>
      </c>
      <c r="K364" s="234" t="s">
        <v>140</v>
      </c>
      <c r="L364" s="239"/>
      <c r="M364" s="240" t="s">
        <v>1</v>
      </c>
      <c r="N364" s="241" t="s">
        <v>44</v>
      </c>
      <c r="O364" s="71"/>
      <c r="P364" s="195">
        <f>O364*H364</f>
        <v>0</v>
      </c>
      <c r="Q364" s="195">
        <v>0.045</v>
      </c>
      <c r="R364" s="195">
        <f>Q364*H364</f>
        <v>12.735315</v>
      </c>
      <c r="S364" s="195">
        <v>0</v>
      </c>
      <c r="T364" s="196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197" t="s">
        <v>173</v>
      </c>
      <c r="AT364" s="197" t="s">
        <v>285</v>
      </c>
      <c r="AU364" s="197" t="s">
        <v>89</v>
      </c>
      <c r="AY364" s="17" t="s">
        <v>134</v>
      </c>
      <c r="BE364" s="198">
        <f>IF(N364="základní",J364,0)</f>
        <v>0</v>
      </c>
      <c r="BF364" s="198">
        <f>IF(N364="snížená",J364,0)</f>
        <v>0</v>
      </c>
      <c r="BG364" s="198">
        <f>IF(N364="zákl. přenesená",J364,0)</f>
        <v>0</v>
      </c>
      <c r="BH364" s="198">
        <f>IF(N364="sníž. přenesená",J364,0)</f>
        <v>0</v>
      </c>
      <c r="BI364" s="198">
        <f>IF(N364="nulová",J364,0)</f>
        <v>0</v>
      </c>
      <c r="BJ364" s="17" t="s">
        <v>87</v>
      </c>
      <c r="BK364" s="198">
        <f>ROUND(I364*H364,2)</f>
        <v>0</v>
      </c>
      <c r="BL364" s="17" t="s">
        <v>141</v>
      </c>
      <c r="BM364" s="197" t="s">
        <v>565</v>
      </c>
    </row>
    <row r="365" spans="2:51" s="14" customFormat="1" ht="11.25">
      <c r="B365" s="210"/>
      <c r="C365" s="211"/>
      <c r="D365" s="201" t="s">
        <v>143</v>
      </c>
      <c r="E365" s="212" t="s">
        <v>1</v>
      </c>
      <c r="F365" s="213" t="s">
        <v>566</v>
      </c>
      <c r="G365" s="211"/>
      <c r="H365" s="214">
        <v>283.007</v>
      </c>
      <c r="I365" s="215"/>
      <c r="J365" s="211"/>
      <c r="K365" s="211"/>
      <c r="L365" s="216"/>
      <c r="M365" s="217"/>
      <c r="N365" s="218"/>
      <c r="O365" s="218"/>
      <c r="P365" s="218"/>
      <c r="Q365" s="218"/>
      <c r="R365" s="218"/>
      <c r="S365" s="218"/>
      <c r="T365" s="219"/>
      <c r="AT365" s="220" t="s">
        <v>143</v>
      </c>
      <c r="AU365" s="220" t="s">
        <v>89</v>
      </c>
      <c r="AV365" s="14" t="s">
        <v>89</v>
      </c>
      <c r="AW365" s="14" t="s">
        <v>35</v>
      </c>
      <c r="AX365" s="14" t="s">
        <v>87</v>
      </c>
      <c r="AY365" s="220" t="s">
        <v>134</v>
      </c>
    </row>
    <row r="366" spans="1:65" s="2" customFormat="1" ht="24.2" customHeight="1">
      <c r="A366" s="34"/>
      <c r="B366" s="35"/>
      <c r="C366" s="186" t="s">
        <v>567</v>
      </c>
      <c r="D366" s="186" t="s">
        <v>136</v>
      </c>
      <c r="E366" s="187" t="s">
        <v>568</v>
      </c>
      <c r="F366" s="188" t="s">
        <v>569</v>
      </c>
      <c r="G366" s="189" t="s">
        <v>139</v>
      </c>
      <c r="H366" s="190">
        <v>359.09</v>
      </c>
      <c r="I366" s="191"/>
      <c r="J366" s="192">
        <f>ROUND(I366*H366,2)</f>
        <v>0</v>
      </c>
      <c r="K366" s="188" t="s">
        <v>140</v>
      </c>
      <c r="L366" s="39"/>
      <c r="M366" s="193" t="s">
        <v>1</v>
      </c>
      <c r="N366" s="194" t="s">
        <v>44</v>
      </c>
      <c r="O366" s="71"/>
      <c r="P366" s="195">
        <f>O366*H366</f>
        <v>0</v>
      </c>
      <c r="Q366" s="195">
        <v>0.00069</v>
      </c>
      <c r="R366" s="195">
        <f>Q366*H366</f>
        <v>0.24777209999999997</v>
      </c>
      <c r="S366" s="195">
        <v>0</v>
      </c>
      <c r="T366" s="196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197" t="s">
        <v>141</v>
      </c>
      <c r="AT366" s="197" t="s">
        <v>136</v>
      </c>
      <c r="AU366" s="197" t="s">
        <v>89</v>
      </c>
      <c r="AY366" s="17" t="s">
        <v>134</v>
      </c>
      <c r="BE366" s="198">
        <f>IF(N366="základní",J366,0)</f>
        <v>0</v>
      </c>
      <c r="BF366" s="198">
        <f>IF(N366="snížená",J366,0)</f>
        <v>0</v>
      </c>
      <c r="BG366" s="198">
        <f>IF(N366="zákl. přenesená",J366,0)</f>
        <v>0</v>
      </c>
      <c r="BH366" s="198">
        <f>IF(N366="sníž. přenesená",J366,0)</f>
        <v>0</v>
      </c>
      <c r="BI366" s="198">
        <f>IF(N366="nulová",J366,0)</f>
        <v>0</v>
      </c>
      <c r="BJ366" s="17" t="s">
        <v>87</v>
      </c>
      <c r="BK366" s="198">
        <f>ROUND(I366*H366,2)</f>
        <v>0</v>
      </c>
      <c r="BL366" s="17" t="s">
        <v>141</v>
      </c>
      <c r="BM366" s="197" t="s">
        <v>570</v>
      </c>
    </row>
    <row r="367" spans="2:51" s="14" customFormat="1" ht="22.5">
      <c r="B367" s="210"/>
      <c r="C367" s="211"/>
      <c r="D367" s="201" t="s">
        <v>143</v>
      </c>
      <c r="E367" s="212" t="s">
        <v>1</v>
      </c>
      <c r="F367" s="213" t="s">
        <v>411</v>
      </c>
      <c r="G367" s="211"/>
      <c r="H367" s="214">
        <v>22.93</v>
      </c>
      <c r="I367" s="215"/>
      <c r="J367" s="211"/>
      <c r="K367" s="211"/>
      <c r="L367" s="216"/>
      <c r="M367" s="217"/>
      <c r="N367" s="218"/>
      <c r="O367" s="218"/>
      <c r="P367" s="218"/>
      <c r="Q367" s="218"/>
      <c r="R367" s="218"/>
      <c r="S367" s="218"/>
      <c r="T367" s="219"/>
      <c r="AT367" s="220" t="s">
        <v>143</v>
      </c>
      <c r="AU367" s="220" t="s">
        <v>89</v>
      </c>
      <c r="AV367" s="14" t="s">
        <v>89</v>
      </c>
      <c r="AW367" s="14" t="s">
        <v>35</v>
      </c>
      <c r="AX367" s="14" t="s">
        <v>79</v>
      </c>
      <c r="AY367" s="220" t="s">
        <v>134</v>
      </c>
    </row>
    <row r="368" spans="2:51" s="14" customFormat="1" ht="11.25">
      <c r="B368" s="210"/>
      <c r="C368" s="211"/>
      <c r="D368" s="201" t="s">
        <v>143</v>
      </c>
      <c r="E368" s="212" t="s">
        <v>1</v>
      </c>
      <c r="F368" s="213" t="s">
        <v>422</v>
      </c>
      <c r="G368" s="211"/>
      <c r="H368" s="214">
        <v>319.06</v>
      </c>
      <c r="I368" s="215"/>
      <c r="J368" s="211"/>
      <c r="K368" s="211"/>
      <c r="L368" s="216"/>
      <c r="M368" s="217"/>
      <c r="N368" s="218"/>
      <c r="O368" s="218"/>
      <c r="P368" s="218"/>
      <c r="Q368" s="218"/>
      <c r="R368" s="218"/>
      <c r="S368" s="218"/>
      <c r="T368" s="219"/>
      <c r="AT368" s="220" t="s">
        <v>143</v>
      </c>
      <c r="AU368" s="220" t="s">
        <v>89</v>
      </c>
      <c r="AV368" s="14" t="s">
        <v>89</v>
      </c>
      <c r="AW368" s="14" t="s">
        <v>35</v>
      </c>
      <c r="AX368" s="14" t="s">
        <v>79</v>
      </c>
      <c r="AY368" s="220" t="s">
        <v>134</v>
      </c>
    </row>
    <row r="369" spans="2:51" s="15" customFormat="1" ht="11.25">
      <c r="B369" s="221"/>
      <c r="C369" s="222"/>
      <c r="D369" s="201" t="s">
        <v>143</v>
      </c>
      <c r="E369" s="223" t="s">
        <v>1</v>
      </c>
      <c r="F369" s="224" t="s">
        <v>184</v>
      </c>
      <c r="G369" s="222"/>
      <c r="H369" s="225">
        <v>341.99</v>
      </c>
      <c r="I369" s="226"/>
      <c r="J369" s="222"/>
      <c r="K369" s="222"/>
      <c r="L369" s="227"/>
      <c r="M369" s="228"/>
      <c r="N369" s="229"/>
      <c r="O369" s="229"/>
      <c r="P369" s="229"/>
      <c r="Q369" s="229"/>
      <c r="R369" s="229"/>
      <c r="S369" s="229"/>
      <c r="T369" s="230"/>
      <c r="AT369" s="231" t="s">
        <v>143</v>
      </c>
      <c r="AU369" s="231" t="s">
        <v>89</v>
      </c>
      <c r="AV369" s="15" t="s">
        <v>141</v>
      </c>
      <c r="AW369" s="15" t="s">
        <v>35</v>
      </c>
      <c r="AX369" s="15" t="s">
        <v>79</v>
      </c>
      <c r="AY369" s="231" t="s">
        <v>134</v>
      </c>
    </row>
    <row r="370" spans="2:51" s="14" customFormat="1" ht="11.25">
      <c r="B370" s="210"/>
      <c r="C370" s="211"/>
      <c r="D370" s="201" t="s">
        <v>143</v>
      </c>
      <c r="E370" s="212" t="s">
        <v>1</v>
      </c>
      <c r="F370" s="213" t="s">
        <v>571</v>
      </c>
      <c r="G370" s="211"/>
      <c r="H370" s="214">
        <v>359.09</v>
      </c>
      <c r="I370" s="215"/>
      <c r="J370" s="211"/>
      <c r="K370" s="211"/>
      <c r="L370" s="216"/>
      <c r="M370" s="217"/>
      <c r="N370" s="218"/>
      <c r="O370" s="218"/>
      <c r="P370" s="218"/>
      <c r="Q370" s="218"/>
      <c r="R370" s="218"/>
      <c r="S370" s="218"/>
      <c r="T370" s="219"/>
      <c r="AT370" s="220" t="s">
        <v>143</v>
      </c>
      <c r="AU370" s="220" t="s">
        <v>89</v>
      </c>
      <c r="AV370" s="14" t="s">
        <v>89</v>
      </c>
      <c r="AW370" s="14" t="s">
        <v>35</v>
      </c>
      <c r="AX370" s="14" t="s">
        <v>87</v>
      </c>
      <c r="AY370" s="220" t="s">
        <v>134</v>
      </c>
    </row>
    <row r="371" spans="1:65" s="2" customFormat="1" ht="24.2" customHeight="1">
      <c r="A371" s="34"/>
      <c r="B371" s="35"/>
      <c r="C371" s="186" t="s">
        <v>572</v>
      </c>
      <c r="D371" s="186" t="s">
        <v>136</v>
      </c>
      <c r="E371" s="187" t="s">
        <v>573</v>
      </c>
      <c r="F371" s="188" t="s">
        <v>574</v>
      </c>
      <c r="G371" s="189" t="s">
        <v>193</v>
      </c>
      <c r="H371" s="190">
        <v>48.77</v>
      </c>
      <c r="I371" s="191"/>
      <c r="J371" s="192">
        <f>ROUND(I371*H371,2)</f>
        <v>0</v>
      </c>
      <c r="K371" s="188" t="s">
        <v>140</v>
      </c>
      <c r="L371" s="39"/>
      <c r="M371" s="193" t="s">
        <v>1</v>
      </c>
      <c r="N371" s="194" t="s">
        <v>44</v>
      </c>
      <c r="O371" s="71"/>
      <c r="P371" s="195">
        <f>O371*H371</f>
        <v>0</v>
      </c>
      <c r="Q371" s="195">
        <v>0</v>
      </c>
      <c r="R371" s="195">
        <f>Q371*H371</f>
        <v>0</v>
      </c>
      <c r="S371" s="195">
        <v>0</v>
      </c>
      <c r="T371" s="196">
        <f>S371*H371</f>
        <v>0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197" t="s">
        <v>141</v>
      </c>
      <c r="AT371" s="197" t="s">
        <v>136</v>
      </c>
      <c r="AU371" s="197" t="s">
        <v>89</v>
      </c>
      <c r="AY371" s="17" t="s">
        <v>134</v>
      </c>
      <c r="BE371" s="198">
        <f>IF(N371="základní",J371,0)</f>
        <v>0</v>
      </c>
      <c r="BF371" s="198">
        <f>IF(N371="snížená",J371,0)</f>
        <v>0</v>
      </c>
      <c r="BG371" s="198">
        <f>IF(N371="zákl. přenesená",J371,0)</f>
        <v>0</v>
      </c>
      <c r="BH371" s="198">
        <f>IF(N371="sníž. přenesená",J371,0)</f>
        <v>0</v>
      </c>
      <c r="BI371" s="198">
        <f>IF(N371="nulová",J371,0)</f>
        <v>0</v>
      </c>
      <c r="BJ371" s="17" t="s">
        <v>87</v>
      </c>
      <c r="BK371" s="198">
        <f>ROUND(I371*H371,2)</f>
        <v>0</v>
      </c>
      <c r="BL371" s="17" t="s">
        <v>141</v>
      </c>
      <c r="BM371" s="197" t="s">
        <v>575</v>
      </c>
    </row>
    <row r="372" spans="2:51" s="14" customFormat="1" ht="11.25">
      <c r="B372" s="210"/>
      <c r="C372" s="211"/>
      <c r="D372" s="201" t="s">
        <v>143</v>
      </c>
      <c r="E372" s="212" t="s">
        <v>1</v>
      </c>
      <c r="F372" s="213" t="s">
        <v>576</v>
      </c>
      <c r="G372" s="211"/>
      <c r="H372" s="214">
        <v>48.77</v>
      </c>
      <c r="I372" s="215"/>
      <c r="J372" s="211"/>
      <c r="K372" s="211"/>
      <c r="L372" s="216"/>
      <c r="M372" s="217"/>
      <c r="N372" s="218"/>
      <c r="O372" s="218"/>
      <c r="P372" s="218"/>
      <c r="Q372" s="218"/>
      <c r="R372" s="218"/>
      <c r="S372" s="218"/>
      <c r="T372" s="219"/>
      <c r="AT372" s="220" t="s">
        <v>143</v>
      </c>
      <c r="AU372" s="220" t="s">
        <v>89</v>
      </c>
      <c r="AV372" s="14" t="s">
        <v>89</v>
      </c>
      <c r="AW372" s="14" t="s">
        <v>35</v>
      </c>
      <c r="AX372" s="14" t="s">
        <v>87</v>
      </c>
      <c r="AY372" s="220" t="s">
        <v>134</v>
      </c>
    </row>
    <row r="373" spans="1:65" s="2" customFormat="1" ht="33" customHeight="1">
      <c r="A373" s="34"/>
      <c r="B373" s="35"/>
      <c r="C373" s="186" t="s">
        <v>577</v>
      </c>
      <c r="D373" s="186" t="s">
        <v>136</v>
      </c>
      <c r="E373" s="187" t="s">
        <v>578</v>
      </c>
      <c r="F373" s="188" t="s">
        <v>579</v>
      </c>
      <c r="G373" s="189" t="s">
        <v>193</v>
      </c>
      <c r="H373" s="190">
        <v>48.77</v>
      </c>
      <c r="I373" s="191"/>
      <c r="J373" s="192">
        <f>ROUND(I373*H373,2)</f>
        <v>0</v>
      </c>
      <c r="K373" s="188" t="s">
        <v>140</v>
      </c>
      <c r="L373" s="39"/>
      <c r="M373" s="193" t="s">
        <v>1</v>
      </c>
      <c r="N373" s="194" t="s">
        <v>44</v>
      </c>
      <c r="O373" s="71"/>
      <c r="P373" s="195">
        <f>O373*H373</f>
        <v>0</v>
      </c>
      <c r="Q373" s="195">
        <v>0.00061</v>
      </c>
      <c r="R373" s="195">
        <f>Q373*H373</f>
        <v>0.0297497</v>
      </c>
      <c r="S373" s="195">
        <v>0</v>
      </c>
      <c r="T373" s="196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197" t="s">
        <v>141</v>
      </c>
      <c r="AT373" s="197" t="s">
        <v>136</v>
      </c>
      <c r="AU373" s="197" t="s">
        <v>89</v>
      </c>
      <c r="AY373" s="17" t="s">
        <v>134</v>
      </c>
      <c r="BE373" s="198">
        <f>IF(N373="základní",J373,0)</f>
        <v>0</v>
      </c>
      <c r="BF373" s="198">
        <f>IF(N373="snížená",J373,0)</f>
        <v>0</v>
      </c>
      <c r="BG373" s="198">
        <f>IF(N373="zákl. přenesená",J373,0)</f>
        <v>0</v>
      </c>
      <c r="BH373" s="198">
        <f>IF(N373="sníž. přenesená",J373,0)</f>
        <v>0</v>
      </c>
      <c r="BI373" s="198">
        <f>IF(N373="nulová",J373,0)</f>
        <v>0</v>
      </c>
      <c r="BJ373" s="17" t="s">
        <v>87</v>
      </c>
      <c r="BK373" s="198">
        <f>ROUND(I373*H373,2)</f>
        <v>0</v>
      </c>
      <c r="BL373" s="17" t="s">
        <v>141</v>
      </c>
      <c r="BM373" s="197" t="s">
        <v>580</v>
      </c>
    </row>
    <row r="374" spans="2:51" s="14" customFormat="1" ht="11.25">
      <c r="B374" s="210"/>
      <c r="C374" s="211"/>
      <c r="D374" s="201" t="s">
        <v>143</v>
      </c>
      <c r="E374" s="212" t="s">
        <v>1</v>
      </c>
      <c r="F374" s="213" t="s">
        <v>576</v>
      </c>
      <c r="G374" s="211"/>
      <c r="H374" s="214">
        <v>48.77</v>
      </c>
      <c r="I374" s="215"/>
      <c r="J374" s="211"/>
      <c r="K374" s="211"/>
      <c r="L374" s="216"/>
      <c r="M374" s="217"/>
      <c r="N374" s="218"/>
      <c r="O374" s="218"/>
      <c r="P374" s="218"/>
      <c r="Q374" s="218"/>
      <c r="R374" s="218"/>
      <c r="S374" s="218"/>
      <c r="T374" s="219"/>
      <c r="AT374" s="220" t="s">
        <v>143</v>
      </c>
      <c r="AU374" s="220" t="s">
        <v>89</v>
      </c>
      <c r="AV374" s="14" t="s">
        <v>89</v>
      </c>
      <c r="AW374" s="14" t="s">
        <v>35</v>
      </c>
      <c r="AX374" s="14" t="s">
        <v>87</v>
      </c>
      <c r="AY374" s="220" t="s">
        <v>134</v>
      </c>
    </row>
    <row r="375" spans="1:65" s="2" customFormat="1" ht="24.2" customHeight="1">
      <c r="A375" s="34"/>
      <c r="B375" s="35"/>
      <c r="C375" s="186" t="s">
        <v>581</v>
      </c>
      <c r="D375" s="186" t="s">
        <v>136</v>
      </c>
      <c r="E375" s="187" t="s">
        <v>582</v>
      </c>
      <c r="F375" s="188" t="s">
        <v>583</v>
      </c>
      <c r="G375" s="189" t="s">
        <v>193</v>
      </c>
      <c r="H375" s="190">
        <v>48.77</v>
      </c>
      <c r="I375" s="191"/>
      <c r="J375" s="192">
        <f>ROUND(I375*H375,2)</f>
        <v>0</v>
      </c>
      <c r="K375" s="188" t="s">
        <v>140</v>
      </c>
      <c r="L375" s="39"/>
      <c r="M375" s="193" t="s">
        <v>1</v>
      </c>
      <c r="N375" s="194" t="s">
        <v>44</v>
      </c>
      <c r="O375" s="71"/>
      <c r="P375" s="195">
        <f>O375*H375</f>
        <v>0</v>
      </c>
      <c r="Q375" s="195">
        <v>0</v>
      </c>
      <c r="R375" s="195">
        <f>Q375*H375</f>
        <v>0</v>
      </c>
      <c r="S375" s="195">
        <v>0</v>
      </c>
      <c r="T375" s="196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197" t="s">
        <v>141</v>
      </c>
      <c r="AT375" s="197" t="s">
        <v>136</v>
      </c>
      <c r="AU375" s="197" t="s">
        <v>89</v>
      </c>
      <c r="AY375" s="17" t="s">
        <v>134</v>
      </c>
      <c r="BE375" s="198">
        <f>IF(N375="základní",J375,0)</f>
        <v>0</v>
      </c>
      <c r="BF375" s="198">
        <f>IF(N375="snížená",J375,0)</f>
        <v>0</v>
      </c>
      <c r="BG375" s="198">
        <f>IF(N375="zákl. přenesená",J375,0)</f>
        <v>0</v>
      </c>
      <c r="BH375" s="198">
        <f>IF(N375="sníž. přenesená",J375,0)</f>
        <v>0</v>
      </c>
      <c r="BI375" s="198">
        <f>IF(N375="nulová",J375,0)</f>
        <v>0</v>
      </c>
      <c r="BJ375" s="17" t="s">
        <v>87</v>
      </c>
      <c r="BK375" s="198">
        <f>ROUND(I375*H375,2)</f>
        <v>0</v>
      </c>
      <c r="BL375" s="17" t="s">
        <v>141</v>
      </c>
      <c r="BM375" s="197" t="s">
        <v>584</v>
      </c>
    </row>
    <row r="376" spans="2:51" s="13" customFormat="1" ht="11.25">
      <c r="B376" s="199"/>
      <c r="C376" s="200"/>
      <c r="D376" s="201" t="s">
        <v>143</v>
      </c>
      <c r="E376" s="202" t="s">
        <v>1</v>
      </c>
      <c r="F376" s="203" t="s">
        <v>144</v>
      </c>
      <c r="G376" s="200"/>
      <c r="H376" s="202" t="s">
        <v>1</v>
      </c>
      <c r="I376" s="204"/>
      <c r="J376" s="200"/>
      <c r="K376" s="200"/>
      <c r="L376" s="205"/>
      <c r="M376" s="206"/>
      <c r="N376" s="207"/>
      <c r="O376" s="207"/>
      <c r="P376" s="207"/>
      <c r="Q376" s="207"/>
      <c r="R376" s="207"/>
      <c r="S376" s="207"/>
      <c r="T376" s="208"/>
      <c r="AT376" s="209" t="s">
        <v>143</v>
      </c>
      <c r="AU376" s="209" t="s">
        <v>89</v>
      </c>
      <c r="AV376" s="13" t="s">
        <v>87</v>
      </c>
      <c r="AW376" s="13" t="s">
        <v>35</v>
      </c>
      <c r="AX376" s="13" t="s">
        <v>79</v>
      </c>
      <c r="AY376" s="209" t="s">
        <v>134</v>
      </c>
    </row>
    <row r="377" spans="2:51" s="14" customFormat="1" ht="11.25">
      <c r="B377" s="210"/>
      <c r="C377" s="211"/>
      <c r="D377" s="201" t="s">
        <v>143</v>
      </c>
      <c r="E377" s="212" t="s">
        <v>1</v>
      </c>
      <c r="F377" s="213" t="s">
        <v>576</v>
      </c>
      <c r="G377" s="211"/>
      <c r="H377" s="214">
        <v>48.77</v>
      </c>
      <c r="I377" s="215"/>
      <c r="J377" s="211"/>
      <c r="K377" s="211"/>
      <c r="L377" s="216"/>
      <c r="M377" s="217"/>
      <c r="N377" s="218"/>
      <c r="O377" s="218"/>
      <c r="P377" s="218"/>
      <c r="Q377" s="218"/>
      <c r="R377" s="218"/>
      <c r="S377" s="218"/>
      <c r="T377" s="219"/>
      <c r="AT377" s="220" t="s">
        <v>143</v>
      </c>
      <c r="AU377" s="220" t="s">
        <v>89</v>
      </c>
      <c r="AV377" s="14" t="s">
        <v>89</v>
      </c>
      <c r="AW377" s="14" t="s">
        <v>35</v>
      </c>
      <c r="AX377" s="14" t="s">
        <v>87</v>
      </c>
      <c r="AY377" s="220" t="s">
        <v>134</v>
      </c>
    </row>
    <row r="378" spans="2:63" s="12" customFormat="1" ht="22.9" customHeight="1">
      <c r="B378" s="170"/>
      <c r="C378" s="171"/>
      <c r="D378" s="172" t="s">
        <v>78</v>
      </c>
      <c r="E378" s="184" t="s">
        <v>585</v>
      </c>
      <c r="F378" s="184" t="s">
        <v>586</v>
      </c>
      <c r="G378" s="171"/>
      <c r="H378" s="171"/>
      <c r="I378" s="174"/>
      <c r="J378" s="185">
        <f>BK378</f>
        <v>0</v>
      </c>
      <c r="K378" s="171"/>
      <c r="L378" s="176"/>
      <c r="M378" s="177"/>
      <c r="N378" s="178"/>
      <c r="O378" s="178"/>
      <c r="P378" s="179">
        <f>SUM(P379:P387)</f>
        <v>0</v>
      </c>
      <c r="Q378" s="178"/>
      <c r="R378" s="179">
        <f>SUM(R379:R387)</f>
        <v>0</v>
      </c>
      <c r="S378" s="178"/>
      <c r="T378" s="180">
        <f>SUM(T379:T387)</f>
        <v>0</v>
      </c>
      <c r="AR378" s="181" t="s">
        <v>87</v>
      </c>
      <c r="AT378" s="182" t="s">
        <v>78</v>
      </c>
      <c r="AU378" s="182" t="s">
        <v>87</v>
      </c>
      <c r="AY378" s="181" t="s">
        <v>134</v>
      </c>
      <c r="BK378" s="183">
        <f>SUM(BK379:BK387)</f>
        <v>0</v>
      </c>
    </row>
    <row r="379" spans="1:65" s="2" customFormat="1" ht="24.2" customHeight="1">
      <c r="A379" s="34"/>
      <c r="B379" s="35"/>
      <c r="C379" s="186" t="s">
        <v>587</v>
      </c>
      <c r="D379" s="186" t="s">
        <v>136</v>
      </c>
      <c r="E379" s="187" t="s">
        <v>588</v>
      </c>
      <c r="F379" s="188" t="s">
        <v>589</v>
      </c>
      <c r="G379" s="189" t="s">
        <v>272</v>
      </c>
      <c r="H379" s="190">
        <v>629.41</v>
      </c>
      <c r="I379" s="191"/>
      <c r="J379" s="192">
        <f>ROUND(I379*H379,2)</f>
        <v>0</v>
      </c>
      <c r="K379" s="188" t="s">
        <v>140</v>
      </c>
      <c r="L379" s="39"/>
      <c r="M379" s="193" t="s">
        <v>1</v>
      </c>
      <c r="N379" s="194" t="s">
        <v>44</v>
      </c>
      <c r="O379" s="71"/>
      <c r="P379" s="195">
        <f>O379*H379</f>
        <v>0</v>
      </c>
      <c r="Q379" s="195">
        <v>0</v>
      </c>
      <c r="R379" s="195">
        <f>Q379*H379</f>
        <v>0</v>
      </c>
      <c r="S379" s="195">
        <v>0</v>
      </c>
      <c r="T379" s="196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197" t="s">
        <v>141</v>
      </c>
      <c r="AT379" s="197" t="s">
        <v>136</v>
      </c>
      <c r="AU379" s="197" t="s">
        <v>89</v>
      </c>
      <c r="AY379" s="17" t="s">
        <v>134</v>
      </c>
      <c r="BE379" s="198">
        <f>IF(N379="základní",J379,0)</f>
        <v>0</v>
      </c>
      <c r="BF379" s="198">
        <f>IF(N379="snížená",J379,0)</f>
        <v>0</v>
      </c>
      <c r="BG379" s="198">
        <f>IF(N379="zákl. přenesená",J379,0)</f>
        <v>0</v>
      </c>
      <c r="BH379" s="198">
        <f>IF(N379="sníž. přenesená",J379,0)</f>
        <v>0</v>
      </c>
      <c r="BI379" s="198">
        <f>IF(N379="nulová",J379,0)</f>
        <v>0</v>
      </c>
      <c r="BJ379" s="17" t="s">
        <v>87</v>
      </c>
      <c r="BK379" s="198">
        <f>ROUND(I379*H379,2)</f>
        <v>0</v>
      </c>
      <c r="BL379" s="17" t="s">
        <v>141</v>
      </c>
      <c r="BM379" s="197" t="s">
        <v>590</v>
      </c>
    </row>
    <row r="380" spans="1:65" s="2" customFormat="1" ht="24.2" customHeight="1">
      <c r="A380" s="34"/>
      <c r="B380" s="35"/>
      <c r="C380" s="186" t="s">
        <v>591</v>
      </c>
      <c r="D380" s="186" t="s">
        <v>136</v>
      </c>
      <c r="E380" s="187" t="s">
        <v>592</v>
      </c>
      <c r="F380" s="188" t="s">
        <v>593</v>
      </c>
      <c r="G380" s="189" t="s">
        <v>272</v>
      </c>
      <c r="H380" s="190">
        <v>15105.84</v>
      </c>
      <c r="I380" s="191"/>
      <c r="J380" s="192">
        <f>ROUND(I380*H380,2)</f>
        <v>0</v>
      </c>
      <c r="K380" s="188" t="s">
        <v>140</v>
      </c>
      <c r="L380" s="39"/>
      <c r="M380" s="193" t="s">
        <v>1</v>
      </c>
      <c r="N380" s="194" t="s">
        <v>44</v>
      </c>
      <c r="O380" s="71"/>
      <c r="P380" s="195">
        <f>O380*H380</f>
        <v>0</v>
      </c>
      <c r="Q380" s="195">
        <v>0</v>
      </c>
      <c r="R380" s="195">
        <f>Q380*H380</f>
        <v>0</v>
      </c>
      <c r="S380" s="195">
        <v>0</v>
      </c>
      <c r="T380" s="196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197" t="s">
        <v>141</v>
      </c>
      <c r="AT380" s="197" t="s">
        <v>136</v>
      </c>
      <c r="AU380" s="197" t="s">
        <v>89</v>
      </c>
      <c r="AY380" s="17" t="s">
        <v>134</v>
      </c>
      <c r="BE380" s="198">
        <f>IF(N380="základní",J380,0)</f>
        <v>0</v>
      </c>
      <c r="BF380" s="198">
        <f>IF(N380="snížená",J380,0)</f>
        <v>0</v>
      </c>
      <c r="BG380" s="198">
        <f>IF(N380="zákl. přenesená",J380,0)</f>
        <v>0</v>
      </c>
      <c r="BH380" s="198">
        <f>IF(N380="sníž. přenesená",J380,0)</f>
        <v>0</v>
      </c>
      <c r="BI380" s="198">
        <f>IF(N380="nulová",J380,0)</f>
        <v>0</v>
      </c>
      <c r="BJ380" s="17" t="s">
        <v>87</v>
      </c>
      <c r="BK380" s="198">
        <f>ROUND(I380*H380,2)</f>
        <v>0</v>
      </c>
      <c r="BL380" s="17" t="s">
        <v>141</v>
      </c>
      <c r="BM380" s="197" t="s">
        <v>594</v>
      </c>
    </row>
    <row r="381" spans="2:51" s="14" customFormat="1" ht="11.25">
      <c r="B381" s="210"/>
      <c r="C381" s="211"/>
      <c r="D381" s="201" t="s">
        <v>143</v>
      </c>
      <c r="E381" s="212" t="s">
        <v>1</v>
      </c>
      <c r="F381" s="213" t="s">
        <v>595</v>
      </c>
      <c r="G381" s="211"/>
      <c r="H381" s="214">
        <v>15105.84</v>
      </c>
      <c r="I381" s="215"/>
      <c r="J381" s="211"/>
      <c r="K381" s="211"/>
      <c r="L381" s="216"/>
      <c r="M381" s="217"/>
      <c r="N381" s="218"/>
      <c r="O381" s="218"/>
      <c r="P381" s="218"/>
      <c r="Q381" s="218"/>
      <c r="R381" s="218"/>
      <c r="S381" s="218"/>
      <c r="T381" s="219"/>
      <c r="AT381" s="220" t="s">
        <v>143</v>
      </c>
      <c r="AU381" s="220" t="s">
        <v>89</v>
      </c>
      <c r="AV381" s="14" t="s">
        <v>89</v>
      </c>
      <c r="AW381" s="14" t="s">
        <v>35</v>
      </c>
      <c r="AX381" s="14" t="s">
        <v>87</v>
      </c>
      <c r="AY381" s="220" t="s">
        <v>134</v>
      </c>
    </row>
    <row r="382" spans="1:65" s="2" customFormat="1" ht="37.9" customHeight="1">
      <c r="A382" s="34"/>
      <c r="B382" s="35"/>
      <c r="C382" s="186" t="s">
        <v>596</v>
      </c>
      <c r="D382" s="186" t="s">
        <v>136</v>
      </c>
      <c r="E382" s="187" t="s">
        <v>597</v>
      </c>
      <c r="F382" s="188" t="s">
        <v>598</v>
      </c>
      <c r="G382" s="189" t="s">
        <v>272</v>
      </c>
      <c r="H382" s="190">
        <v>166.461</v>
      </c>
      <c r="I382" s="191"/>
      <c r="J382" s="192">
        <f>ROUND(I382*H382,2)</f>
        <v>0</v>
      </c>
      <c r="K382" s="188" t="s">
        <v>140</v>
      </c>
      <c r="L382" s="39"/>
      <c r="M382" s="193" t="s">
        <v>1</v>
      </c>
      <c r="N382" s="194" t="s">
        <v>44</v>
      </c>
      <c r="O382" s="71"/>
      <c r="P382" s="195">
        <f>O382*H382</f>
        <v>0</v>
      </c>
      <c r="Q382" s="195">
        <v>0</v>
      </c>
      <c r="R382" s="195">
        <f>Q382*H382</f>
        <v>0</v>
      </c>
      <c r="S382" s="195">
        <v>0</v>
      </c>
      <c r="T382" s="196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197" t="s">
        <v>141</v>
      </c>
      <c r="AT382" s="197" t="s">
        <v>136</v>
      </c>
      <c r="AU382" s="197" t="s">
        <v>89</v>
      </c>
      <c r="AY382" s="17" t="s">
        <v>134</v>
      </c>
      <c r="BE382" s="198">
        <f>IF(N382="základní",J382,0)</f>
        <v>0</v>
      </c>
      <c r="BF382" s="198">
        <f>IF(N382="snížená",J382,0)</f>
        <v>0</v>
      </c>
      <c r="BG382" s="198">
        <f>IF(N382="zákl. přenesená",J382,0)</f>
        <v>0</v>
      </c>
      <c r="BH382" s="198">
        <f>IF(N382="sníž. přenesená",J382,0)</f>
        <v>0</v>
      </c>
      <c r="BI382" s="198">
        <f>IF(N382="nulová",J382,0)</f>
        <v>0</v>
      </c>
      <c r="BJ382" s="17" t="s">
        <v>87</v>
      </c>
      <c r="BK382" s="198">
        <f>ROUND(I382*H382,2)</f>
        <v>0</v>
      </c>
      <c r="BL382" s="17" t="s">
        <v>141</v>
      </c>
      <c r="BM382" s="197" t="s">
        <v>599</v>
      </c>
    </row>
    <row r="383" spans="2:51" s="14" customFormat="1" ht="11.25">
      <c r="B383" s="210"/>
      <c r="C383" s="211"/>
      <c r="D383" s="201" t="s">
        <v>143</v>
      </c>
      <c r="E383" s="212" t="s">
        <v>1</v>
      </c>
      <c r="F383" s="213" t="s">
        <v>600</v>
      </c>
      <c r="G383" s="211"/>
      <c r="H383" s="214">
        <v>166.461</v>
      </c>
      <c r="I383" s="215"/>
      <c r="J383" s="211"/>
      <c r="K383" s="211"/>
      <c r="L383" s="216"/>
      <c r="M383" s="217"/>
      <c r="N383" s="218"/>
      <c r="O383" s="218"/>
      <c r="P383" s="218"/>
      <c r="Q383" s="218"/>
      <c r="R383" s="218"/>
      <c r="S383" s="218"/>
      <c r="T383" s="219"/>
      <c r="AT383" s="220" t="s">
        <v>143</v>
      </c>
      <c r="AU383" s="220" t="s">
        <v>89</v>
      </c>
      <c r="AV383" s="14" t="s">
        <v>89</v>
      </c>
      <c r="AW383" s="14" t="s">
        <v>35</v>
      </c>
      <c r="AX383" s="14" t="s">
        <v>87</v>
      </c>
      <c r="AY383" s="220" t="s">
        <v>134</v>
      </c>
    </row>
    <row r="384" spans="1:65" s="2" customFormat="1" ht="44.25" customHeight="1">
      <c r="A384" s="34"/>
      <c r="B384" s="35"/>
      <c r="C384" s="186" t="s">
        <v>601</v>
      </c>
      <c r="D384" s="186" t="s">
        <v>136</v>
      </c>
      <c r="E384" s="187" t="s">
        <v>602</v>
      </c>
      <c r="F384" s="188" t="s">
        <v>603</v>
      </c>
      <c r="G384" s="189" t="s">
        <v>272</v>
      </c>
      <c r="H384" s="190">
        <v>304.798</v>
      </c>
      <c r="I384" s="191"/>
      <c r="J384" s="192">
        <f>ROUND(I384*H384,2)</f>
        <v>0</v>
      </c>
      <c r="K384" s="188" t="s">
        <v>140</v>
      </c>
      <c r="L384" s="39"/>
      <c r="M384" s="193" t="s">
        <v>1</v>
      </c>
      <c r="N384" s="194" t="s">
        <v>44</v>
      </c>
      <c r="O384" s="71"/>
      <c r="P384" s="195">
        <f>O384*H384</f>
        <v>0</v>
      </c>
      <c r="Q384" s="195">
        <v>0</v>
      </c>
      <c r="R384" s="195">
        <f>Q384*H384</f>
        <v>0</v>
      </c>
      <c r="S384" s="195">
        <v>0</v>
      </c>
      <c r="T384" s="196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197" t="s">
        <v>141</v>
      </c>
      <c r="AT384" s="197" t="s">
        <v>136</v>
      </c>
      <c r="AU384" s="197" t="s">
        <v>89</v>
      </c>
      <c r="AY384" s="17" t="s">
        <v>134</v>
      </c>
      <c r="BE384" s="198">
        <f>IF(N384="základní",J384,0)</f>
        <v>0</v>
      </c>
      <c r="BF384" s="198">
        <f>IF(N384="snížená",J384,0)</f>
        <v>0</v>
      </c>
      <c r="BG384" s="198">
        <f>IF(N384="zákl. přenesená",J384,0)</f>
        <v>0</v>
      </c>
      <c r="BH384" s="198">
        <f>IF(N384="sníž. přenesená",J384,0)</f>
        <v>0</v>
      </c>
      <c r="BI384" s="198">
        <f>IF(N384="nulová",J384,0)</f>
        <v>0</v>
      </c>
      <c r="BJ384" s="17" t="s">
        <v>87</v>
      </c>
      <c r="BK384" s="198">
        <f>ROUND(I384*H384,2)</f>
        <v>0</v>
      </c>
      <c r="BL384" s="17" t="s">
        <v>141</v>
      </c>
      <c r="BM384" s="197" t="s">
        <v>604</v>
      </c>
    </row>
    <row r="385" spans="2:51" s="14" customFormat="1" ht="11.25">
      <c r="B385" s="210"/>
      <c r="C385" s="211"/>
      <c r="D385" s="201" t="s">
        <v>143</v>
      </c>
      <c r="E385" s="212" t="s">
        <v>1</v>
      </c>
      <c r="F385" s="213" t="s">
        <v>605</v>
      </c>
      <c r="G385" s="211"/>
      <c r="H385" s="214">
        <v>304.798</v>
      </c>
      <c r="I385" s="215"/>
      <c r="J385" s="211"/>
      <c r="K385" s="211"/>
      <c r="L385" s="216"/>
      <c r="M385" s="217"/>
      <c r="N385" s="218"/>
      <c r="O385" s="218"/>
      <c r="P385" s="218"/>
      <c r="Q385" s="218"/>
      <c r="R385" s="218"/>
      <c r="S385" s="218"/>
      <c r="T385" s="219"/>
      <c r="AT385" s="220" t="s">
        <v>143</v>
      </c>
      <c r="AU385" s="220" t="s">
        <v>89</v>
      </c>
      <c r="AV385" s="14" t="s">
        <v>89</v>
      </c>
      <c r="AW385" s="14" t="s">
        <v>35</v>
      </c>
      <c r="AX385" s="14" t="s">
        <v>87</v>
      </c>
      <c r="AY385" s="220" t="s">
        <v>134</v>
      </c>
    </row>
    <row r="386" spans="1:65" s="2" customFormat="1" ht="44.25" customHeight="1">
      <c r="A386" s="34"/>
      <c r="B386" s="35"/>
      <c r="C386" s="186" t="s">
        <v>606</v>
      </c>
      <c r="D386" s="186" t="s">
        <v>136</v>
      </c>
      <c r="E386" s="187" t="s">
        <v>607</v>
      </c>
      <c r="F386" s="188" t="s">
        <v>608</v>
      </c>
      <c r="G386" s="189" t="s">
        <v>272</v>
      </c>
      <c r="H386" s="190">
        <v>157.251</v>
      </c>
      <c r="I386" s="191"/>
      <c r="J386" s="192">
        <f>ROUND(I386*H386,2)</f>
        <v>0</v>
      </c>
      <c r="K386" s="188" t="s">
        <v>140</v>
      </c>
      <c r="L386" s="39"/>
      <c r="M386" s="193" t="s">
        <v>1</v>
      </c>
      <c r="N386" s="194" t="s">
        <v>44</v>
      </c>
      <c r="O386" s="71"/>
      <c r="P386" s="195">
        <f>O386*H386</f>
        <v>0</v>
      </c>
      <c r="Q386" s="195">
        <v>0</v>
      </c>
      <c r="R386" s="195">
        <f>Q386*H386</f>
        <v>0</v>
      </c>
      <c r="S386" s="195">
        <v>0</v>
      </c>
      <c r="T386" s="196">
        <f>S386*H386</f>
        <v>0</v>
      </c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R386" s="197" t="s">
        <v>141</v>
      </c>
      <c r="AT386" s="197" t="s">
        <v>136</v>
      </c>
      <c r="AU386" s="197" t="s">
        <v>89</v>
      </c>
      <c r="AY386" s="17" t="s">
        <v>134</v>
      </c>
      <c r="BE386" s="198">
        <f>IF(N386="základní",J386,0)</f>
        <v>0</v>
      </c>
      <c r="BF386" s="198">
        <f>IF(N386="snížená",J386,0)</f>
        <v>0</v>
      </c>
      <c r="BG386" s="198">
        <f>IF(N386="zákl. přenesená",J386,0)</f>
        <v>0</v>
      </c>
      <c r="BH386" s="198">
        <f>IF(N386="sníž. přenesená",J386,0)</f>
        <v>0</v>
      </c>
      <c r="BI386" s="198">
        <f>IF(N386="nulová",J386,0)</f>
        <v>0</v>
      </c>
      <c r="BJ386" s="17" t="s">
        <v>87</v>
      </c>
      <c r="BK386" s="198">
        <f>ROUND(I386*H386,2)</f>
        <v>0</v>
      </c>
      <c r="BL386" s="17" t="s">
        <v>141</v>
      </c>
      <c r="BM386" s="197" t="s">
        <v>609</v>
      </c>
    </row>
    <row r="387" spans="2:51" s="14" customFormat="1" ht="11.25">
      <c r="B387" s="210"/>
      <c r="C387" s="211"/>
      <c r="D387" s="201" t="s">
        <v>143</v>
      </c>
      <c r="E387" s="212" t="s">
        <v>1</v>
      </c>
      <c r="F387" s="213" t="s">
        <v>610</v>
      </c>
      <c r="G387" s="211"/>
      <c r="H387" s="214">
        <v>157.251</v>
      </c>
      <c r="I387" s="215"/>
      <c r="J387" s="211"/>
      <c r="K387" s="211"/>
      <c r="L387" s="216"/>
      <c r="M387" s="217"/>
      <c r="N387" s="218"/>
      <c r="O387" s="218"/>
      <c r="P387" s="218"/>
      <c r="Q387" s="218"/>
      <c r="R387" s="218"/>
      <c r="S387" s="218"/>
      <c r="T387" s="219"/>
      <c r="AT387" s="220" t="s">
        <v>143</v>
      </c>
      <c r="AU387" s="220" t="s">
        <v>89</v>
      </c>
      <c r="AV387" s="14" t="s">
        <v>89</v>
      </c>
      <c r="AW387" s="14" t="s">
        <v>35</v>
      </c>
      <c r="AX387" s="14" t="s">
        <v>87</v>
      </c>
      <c r="AY387" s="220" t="s">
        <v>134</v>
      </c>
    </row>
    <row r="388" spans="2:63" s="12" customFormat="1" ht="22.9" customHeight="1">
      <c r="B388" s="170"/>
      <c r="C388" s="171"/>
      <c r="D388" s="172" t="s">
        <v>78</v>
      </c>
      <c r="E388" s="184" t="s">
        <v>611</v>
      </c>
      <c r="F388" s="184" t="s">
        <v>612</v>
      </c>
      <c r="G388" s="171"/>
      <c r="H388" s="171"/>
      <c r="I388" s="174"/>
      <c r="J388" s="185">
        <f>BK388</f>
        <v>0</v>
      </c>
      <c r="K388" s="171"/>
      <c r="L388" s="176"/>
      <c r="M388" s="177"/>
      <c r="N388" s="178"/>
      <c r="O388" s="178"/>
      <c r="P388" s="179">
        <f>P389</f>
        <v>0</v>
      </c>
      <c r="Q388" s="178"/>
      <c r="R388" s="179">
        <f>R389</f>
        <v>0</v>
      </c>
      <c r="S388" s="178"/>
      <c r="T388" s="180">
        <f>T389</f>
        <v>0</v>
      </c>
      <c r="AR388" s="181" t="s">
        <v>87</v>
      </c>
      <c r="AT388" s="182" t="s">
        <v>78</v>
      </c>
      <c r="AU388" s="182" t="s">
        <v>87</v>
      </c>
      <c r="AY388" s="181" t="s">
        <v>134</v>
      </c>
      <c r="BK388" s="183">
        <f>BK389</f>
        <v>0</v>
      </c>
    </row>
    <row r="389" spans="1:65" s="2" customFormat="1" ht="33" customHeight="1">
      <c r="A389" s="34"/>
      <c r="B389" s="35"/>
      <c r="C389" s="186" t="s">
        <v>613</v>
      </c>
      <c r="D389" s="186" t="s">
        <v>136</v>
      </c>
      <c r="E389" s="187" t="s">
        <v>614</v>
      </c>
      <c r="F389" s="188" t="s">
        <v>615</v>
      </c>
      <c r="G389" s="189" t="s">
        <v>272</v>
      </c>
      <c r="H389" s="190">
        <v>470.706</v>
      </c>
      <c r="I389" s="191"/>
      <c r="J389" s="192">
        <f>ROUND(I389*H389,2)</f>
        <v>0</v>
      </c>
      <c r="K389" s="188" t="s">
        <v>140</v>
      </c>
      <c r="L389" s="39"/>
      <c r="M389" s="193" t="s">
        <v>1</v>
      </c>
      <c r="N389" s="194" t="s">
        <v>44</v>
      </c>
      <c r="O389" s="71"/>
      <c r="P389" s="195">
        <f>O389*H389</f>
        <v>0</v>
      </c>
      <c r="Q389" s="195">
        <v>0</v>
      </c>
      <c r="R389" s="195">
        <f>Q389*H389</f>
        <v>0</v>
      </c>
      <c r="S389" s="195">
        <v>0</v>
      </c>
      <c r="T389" s="196">
        <f>S389*H389</f>
        <v>0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197" t="s">
        <v>141</v>
      </c>
      <c r="AT389" s="197" t="s">
        <v>136</v>
      </c>
      <c r="AU389" s="197" t="s">
        <v>89</v>
      </c>
      <c r="AY389" s="17" t="s">
        <v>134</v>
      </c>
      <c r="BE389" s="198">
        <f>IF(N389="základní",J389,0)</f>
        <v>0</v>
      </c>
      <c r="BF389" s="198">
        <f>IF(N389="snížená",J389,0)</f>
        <v>0</v>
      </c>
      <c r="BG389" s="198">
        <f>IF(N389="zákl. přenesená",J389,0)</f>
        <v>0</v>
      </c>
      <c r="BH389" s="198">
        <f>IF(N389="sníž. přenesená",J389,0)</f>
        <v>0</v>
      </c>
      <c r="BI389" s="198">
        <f>IF(N389="nulová",J389,0)</f>
        <v>0</v>
      </c>
      <c r="BJ389" s="17" t="s">
        <v>87</v>
      </c>
      <c r="BK389" s="198">
        <f>ROUND(I389*H389,2)</f>
        <v>0</v>
      </c>
      <c r="BL389" s="17" t="s">
        <v>141</v>
      </c>
      <c r="BM389" s="197" t="s">
        <v>616</v>
      </c>
    </row>
    <row r="390" spans="2:63" s="12" customFormat="1" ht="25.9" customHeight="1">
      <c r="B390" s="170"/>
      <c r="C390" s="171"/>
      <c r="D390" s="172" t="s">
        <v>78</v>
      </c>
      <c r="E390" s="173" t="s">
        <v>100</v>
      </c>
      <c r="F390" s="173" t="s">
        <v>617</v>
      </c>
      <c r="G390" s="171"/>
      <c r="H390" s="171"/>
      <c r="I390" s="174"/>
      <c r="J390" s="175">
        <f>BK390</f>
        <v>0</v>
      </c>
      <c r="K390" s="171"/>
      <c r="L390" s="176"/>
      <c r="M390" s="177"/>
      <c r="N390" s="178"/>
      <c r="O390" s="178"/>
      <c r="P390" s="179">
        <f>P391</f>
        <v>0</v>
      </c>
      <c r="Q390" s="178"/>
      <c r="R390" s="179">
        <f>R391</f>
        <v>0</v>
      </c>
      <c r="S390" s="178"/>
      <c r="T390" s="180">
        <f>T391</f>
        <v>0</v>
      </c>
      <c r="AR390" s="181" t="s">
        <v>158</v>
      </c>
      <c r="AT390" s="182" t="s">
        <v>78</v>
      </c>
      <c r="AU390" s="182" t="s">
        <v>79</v>
      </c>
      <c r="AY390" s="181" t="s">
        <v>134</v>
      </c>
      <c r="BK390" s="183">
        <f>BK391</f>
        <v>0</v>
      </c>
    </row>
    <row r="391" spans="2:63" s="12" customFormat="1" ht="22.9" customHeight="1">
      <c r="B391" s="170"/>
      <c r="C391" s="171"/>
      <c r="D391" s="172" t="s">
        <v>78</v>
      </c>
      <c r="E391" s="184" t="s">
        <v>618</v>
      </c>
      <c r="F391" s="184" t="s">
        <v>619</v>
      </c>
      <c r="G391" s="171"/>
      <c r="H391" s="171"/>
      <c r="I391" s="174"/>
      <c r="J391" s="185">
        <f>BK391</f>
        <v>0</v>
      </c>
      <c r="K391" s="171"/>
      <c r="L391" s="176"/>
      <c r="M391" s="177"/>
      <c r="N391" s="178"/>
      <c r="O391" s="178"/>
      <c r="P391" s="179">
        <f>SUM(P392:P393)</f>
        <v>0</v>
      </c>
      <c r="Q391" s="178"/>
      <c r="R391" s="179">
        <f>SUM(R392:R393)</f>
        <v>0</v>
      </c>
      <c r="S391" s="178"/>
      <c r="T391" s="180">
        <f>SUM(T392:T393)</f>
        <v>0</v>
      </c>
      <c r="AR391" s="181" t="s">
        <v>158</v>
      </c>
      <c r="AT391" s="182" t="s">
        <v>78</v>
      </c>
      <c r="AU391" s="182" t="s">
        <v>87</v>
      </c>
      <c r="AY391" s="181" t="s">
        <v>134</v>
      </c>
      <c r="BK391" s="183">
        <f>SUM(BK392:BK393)</f>
        <v>0</v>
      </c>
    </row>
    <row r="392" spans="1:65" s="2" customFormat="1" ht="16.5" customHeight="1">
      <c r="A392" s="34"/>
      <c r="B392" s="35"/>
      <c r="C392" s="186" t="s">
        <v>620</v>
      </c>
      <c r="D392" s="186" t="s">
        <v>136</v>
      </c>
      <c r="E392" s="187" t="s">
        <v>621</v>
      </c>
      <c r="F392" s="188" t="s">
        <v>622</v>
      </c>
      <c r="G392" s="189" t="s">
        <v>623</v>
      </c>
      <c r="H392" s="190">
        <v>8</v>
      </c>
      <c r="I392" s="191"/>
      <c r="J392" s="192">
        <f>ROUND(I392*H392,2)</f>
        <v>0</v>
      </c>
      <c r="K392" s="188" t="s">
        <v>140</v>
      </c>
      <c r="L392" s="39"/>
      <c r="M392" s="193" t="s">
        <v>1</v>
      </c>
      <c r="N392" s="194" t="s">
        <v>44</v>
      </c>
      <c r="O392" s="71"/>
      <c r="P392" s="195">
        <f>O392*H392</f>
        <v>0</v>
      </c>
      <c r="Q392" s="195">
        <v>0</v>
      </c>
      <c r="R392" s="195">
        <f>Q392*H392</f>
        <v>0</v>
      </c>
      <c r="S392" s="195">
        <v>0</v>
      </c>
      <c r="T392" s="196">
        <f>S392*H392</f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197" t="s">
        <v>624</v>
      </c>
      <c r="AT392" s="197" t="s">
        <v>136</v>
      </c>
      <c r="AU392" s="197" t="s">
        <v>89</v>
      </c>
      <c r="AY392" s="17" t="s">
        <v>134</v>
      </c>
      <c r="BE392" s="198">
        <f>IF(N392="základní",J392,0)</f>
        <v>0</v>
      </c>
      <c r="BF392" s="198">
        <f>IF(N392="snížená",J392,0)</f>
        <v>0</v>
      </c>
      <c r="BG392" s="198">
        <f>IF(N392="zákl. přenesená",J392,0)</f>
        <v>0</v>
      </c>
      <c r="BH392" s="198">
        <f>IF(N392="sníž. přenesená",J392,0)</f>
        <v>0</v>
      </c>
      <c r="BI392" s="198">
        <f>IF(N392="nulová",J392,0)</f>
        <v>0</v>
      </c>
      <c r="BJ392" s="17" t="s">
        <v>87</v>
      </c>
      <c r="BK392" s="198">
        <f>ROUND(I392*H392,2)</f>
        <v>0</v>
      </c>
      <c r="BL392" s="17" t="s">
        <v>624</v>
      </c>
      <c r="BM392" s="197" t="s">
        <v>625</v>
      </c>
    </row>
    <row r="393" spans="2:51" s="14" customFormat="1" ht="11.25">
      <c r="B393" s="210"/>
      <c r="C393" s="211"/>
      <c r="D393" s="201" t="s">
        <v>143</v>
      </c>
      <c r="E393" s="212" t="s">
        <v>1</v>
      </c>
      <c r="F393" s="213" t="s">
        <v>626</v>
      </c>
      <c r="G393" s="211"/>
      <c r="H393" s="214">
        <v>8</v>
      </c>
      <c r="I393" s="215"/>
      <c r="J393" s="211"/>
      <c r="K393" s="211"/>
      <c r="L393" s="216"/>
      <c r="M393" s="242"/>
      <c r="N393" s="243"/>
      <c r="O393" s="243"/>
      <c r="P393" s="243"/>
      <c r="Q393" s="243"/>
      <c r="R393" s="243"/>
      <c r="S393" s="243"/>
      <c r="T393" s="244"/>
      <c r="AT393" s="220" t="s">
        <v>143</v>
      </c>
      <c r="AU393" s="220" t="s">
        <v>89</v>
      </c>
      <c r="AV393" s="14" t="s">
        <v>89</v>
      </c>
      <c r="AW393" s="14" t="s">
        <v>35</v>
      </c>
      <c r="AX393" s="14" t="s">
        <v>87</v>
      </c>
      <c r="AY393" s="220" t="s">
        <v>134</v>
      </c>
    </row>
    <row r="394" spans="1:31" s="2" customFormat="1" ht="6.95" customHeight="1">
      <c r="A394" s="34"/>
      <c r="B394" s="54"/>
      <c r="C394" s="55"/>
      <c r="D394" s="55"/>
      <c r="E394" s="55"/>
      <c r="F394" s="55"/>
      <c r="G394" s="55"/>
      <c r="H394" s="55"/>
      <c r="I394" s="55"/>
      <c r="J394" s="55"/>
      <c r="K394" s="55"/>
      <c r="L394" s="39"/>
      <c r="M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</row>
  </sheetData>
  <sheetProtection algorithmName="SHA-512" hashValue="BrlDOts9KoDSGhKU1NzxGb+OC5lSAmOkooNpE8SIfXvYpJ3/8UIRHYp5qYIOf/4X/TRDXTamEnHF7YFF8erwnw==" saltValue="i70d8accDh2jK5tpoY1xh2r52MyShjXs5avyox4wYWQjvnw/ge9PMtwkGDMJkMA98QKvlOGdGJZfb/lz4ZcT+g==" spinCount="100000" sheet="1" objects="1" scenarios="1" formatColumns="0" formatRows="0" autoFilter="0"/>
  <autoFilter ref="C124:K393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92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89</v>
      </c>
    </row>
    <row r="4" spans="2:46" s="1" customFormat="1" ht="24.95" customHeight="1">
      <c r="B4" s="20"/>
      <c r="D4" s="110" t="s">
        <v>102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5" t="str">
        <f>'Rekapitulace stavby'!K6</f>
        <v>Parkoviště v ulici Vrchlického, Sokolov</v>
      </c>
      <c r="F7" s="296"/>
      <c r="G7" s="296"/>
      <c r="H7" s="296"/>
      <c r="L7" s="20"/>
    </row>
    <row r="8" spans="1:31" s="2" customFormat="1" ht="12" customHeight="1">
      <c r="A8" s="34"/>
      <c r="B8" s="39"/>
      <c r="C8" s="34"/>
      <c r="D8" s="112" t="s">
        <v>103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7" t="s">
        <v>627</v>
      </c>
      <c r="F9" s="298"/>
      <c r="G9" s="298"/>
      <c r="H9" s="298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10. 4. 2024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27</v>
      </c>
      <c r="F15" s="34"/>
      <c r="G15" s="34"/>
      <c r="H15" s="34"/>
      <c r="I15" s="112" t="s">
        <v>28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29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9" t="str">
        <f>'Rekapitulace stavby'!E14</f>
        <v>Vyplň údaj</v>
      </c>
      <c r="F18" s="300"/>
      <c r="G18" s="300"/>
      <c r="H18" s="300"/>
      <c r="I18" s="112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31</v>
      </c>
      <c r="E20" s="34"/>
      <c r="F20" s="34"/>
      <c r="G20" s="34"/>
      <c r="H20" s="34"/>
      <c r="I20" s="112" t="s">
        <v>25</v>
      </c>
      <c r="J20" s="113" t="s">
        <v>32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33</v>
      </c>
      <c r="F21" s="34"/>
      <c r="G21" s="34"/>
      <c r="H21" s="34"/>
      <c r="I21" s="112" t="s">
        <v>28</v>
      </c>
      <c r="J21" s="113" t="s">
        <v>34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36</v>
      </c>
      <c r="E23" s="34"/>
      <c r="F23" s="34"/>
      <c r="G23" s="34"/>
      <c r="H23" s="34"/>
      <c r="I23" s="112" t="s">
        <v>25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37</v>
      </c>
      <c r="F24" s="34"/>
      <c r="G24" s="34"/>
      <c r="H24" s="34"/>
      <c r="I24" s="112" t="s">
        <v>28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38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1" t="s">
        <v>1</v>
      </c>
      <c r="F27" s="301"/>
      <c r="G27" s="301"/>
      <c r="H27" s="301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39</v>
      </c>
      <c r="E30" s="34"/>
      <c r="F30" s="34"/>
      <c r="G30" s="34"/>
      <c r="H30" s="34"/>
      <c r="I30" s="34"/>
      <c r="J30" s="120">
        <f>ROUND(J122,2)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41</v>
      </c>
      <c r="G32" s="34"/>
      <c r="H32" s="34"/>
      <c r="I32" s="121" t="s">
        <v>40</v>
      </c>
      <c r="J32" s="121" t="s">
        <v>42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43</v>
      </c>
      <c r="E33" s="112" t="s">
        <v>44</v>
      </c>
      <c r="F33" s="123">
        <f>ROUND((SUM(BE122:BE156)),2)</f>
        <v>0</v>
      </c>
      <c r="G33" s="34"/>
      <c r="H33" s="34"/>
      <c r="I33" s="124">
        <v>0.21</v>
      </c>
      <c r="J33" s="123">
        <f>ROUND(((SUM(BE122:BE156))*I33),2)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45</v>
      </c>
      <c r="F34" s="123">
        <f>ROUND((SUM(BF122:BF156)),2)</f>
        <v>0</v>
      </c>
      <c r="G34" s="34"/>
      <c r="H34" s="34"/>
      <c r="I34" s="124">
        <v>0.12</v>
      </c>
      <c r="J34" s="123">
        <f>ROUND(((SUM(BF122:BF156))*I34),2)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46</v>
      </c>
      <c r="F35" s="123">
        <f>ROUND((SUM(BG122:BG156)),2)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47</v>
      </c>
      <c r="F36" s="123">
        <f>ROUND((SUM(BH122:BH156)),2)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48</v>
      </c>
      <c r="F37" s="123">
        <f>ROUND((SUM(BI122:BI156)),2)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49</v>
      </c>
      <c r="E39" s="127"/>
      <c r="F39" s="127"/>
      <c r="G39" s="128" t="s">
        <v>50</v>
      </c>
      <c r="H39" s="129" t="s">
        <v>51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52</v>
      </c>
      <c r="E50" s="133"/>
      <c r="F50" s="133"/>
      <c r="G50" s="132" t="s">
        <v>53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54</v>
      </c>
      <c r="E61" s="135"/>
      <c r="F61" s="136" t="s">
        <v>55</v>
      </c>
      <c r="G61" s="134" t="s">
        <v>54</v>
      </c>
      <c r="H61" s="135"/>
      <c r="I61" s="135"/>
      <c r="J61" s="137" t="s">
        <v>55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56</v>
      </c>
      <c r="E65" s="138"/>
      <c r="F65" s="138"/>
      <c r="G65" s="132" t="s">
        <v>57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54</v>
      </c>
      <c r="E76" s="135"/>
      <c r="F76" s="136" t="s">
        <v>55</v>
      </c>
      <c r="G76" s="134" t="s">
        <v>54</v>
      </c>
      <c r="H76" s="135"/>
      <c r="I76" s="135"/>
      <c r="J76" s="137" t="s">
        <v>55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2" t="str">
        <f>E7</f>
        <v>Parkoviště v ulici Vrchlického, Sokolov</v>
      </c>
      <c r="F85" s="303"/>
      <c r="G85" s="303"/>
      <c r="H85" s="30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4" t="str">
        <f>E9</f>
        <v>SO_02 - PODZEMNÍ KONTEJNERY</v>
      </c>
      <c r="F87" s="304"/>
      <c r="G87" s="304"/>
      <c r="H87" s="30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Sokolov</v>
      </c>
      <c r="G89" s="36"/>
      <c r="H89" s="36"/>
      <c r="I89" s="29" t="s">
        <v>22</v>
      </c>
      <c r="J89" s="66" t="str">
        <f>IF(J12="","",J12)</f>
        <v>10. 4. 2024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Město Sokolov</v>
      </c>
      <c r="G91" s="36"/>
      <c r="H91" s="36"/>
      <c r="I91" s="29" t="s">
        <v>31</v>
      </c>
      <c r="J91" s="32" t="str">
        <f>E21</f>
        <v>MESSOR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29</v>
      </c>
      <c r="D92" s="36"/>
      <c r="E92" s="36"/>
      <c r="F92" s="27" t="str">
        <f>IF(E18="","",E18)</f>
        <v>Vyplň údaj</v>
      </c>
      <c r="G92" s="36"/>
      <c r="H92" s="36"/>
      <c r="I92" s="29" t="s">
        <v>36</v>
      </c>
      <c r="J92" s="32" t="str">
        <f>E24</f>
        <v>Ing. Ota Vettermann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106</v>
      </c>
      <c r="D94" s="144"/>
      <c r="E94" s="144"/>
      <c r="F94" s="144"/>
      <c r="G94" s="144"/>
      <c r="H94" s="144"/>
      <c r="I94" s="144"/>
      <c r="J94" s="145" t="s">
        <v>107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108</v>
      </c>
      <c r="D96" s="36"/>
      <c r="E96" s="36"/>
      <c r="F96" s="36"/>
      <c r="G96" s="36"/>
      <c r="H96" s="36"/>
      <c r="I96" s="36"/>
      <c r="J96" s="84">
        <f>J122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109</v>
      </c>
    </row>
    <row r="97" spans="2:12" s="9" customFormat="1" ht="24.95" customHeight="1">
      <c r="B97" s="147"/>
      <c r="C97" s="148"/>
      <c r="D97" s="149" t="s">
        <v>110</v>
      </c>
      <c r="E97" s="150"/>
      <c r="F97" s="150"/>
      <c r="G97" s="150"/>
      <c r="H97" s="150"/>
      <c r="I97" s="150"/>
      <c r="J97" s="151">
        <f>J123</f>
        <v>0</v>
      </c>
      <c r="K97" s="148"/>
      <c r="L97" s="152"/>
    </row>
    <row r="98" spans="2:12" s="10" customFormat="1" ht="19.9" customHeight="1">
      <c r="B98" s="153"/>
      <c r="C98" s="154"/>
      <c r="D98" s="155" t="s">
        <v>111</v>
      </c>
      <c r="E98" s="156"/>
      <c r="F98" s="156"/>
      <c r="G98" s="156"/>
      <c r="H98" s="156"/>
      <c r="I98" s="156"/>
      <c r="J98" s="157">
        <f>J124</f>
        <v>0</v>
      </c>
      <c r="K98" s="154"/>
      <c r="L98" s="158"/>
    </row>
    <row r="99" spans="2:12" s="10" customFormat="1" ht="19.9" customHeight="1">
      <c r="B99" s="153"/>
      <c r="C99" s="154"/>
      <c r="D99" s="155" t="s">
        <v>628</v>
      </c>
      <c r="E99" s="156"/>
      <c r="F99" s="156"/>
      <c r="G99" s="156"/>
      <c r="H99" s="156"/>
      <c r="I99" s="156"/>
      <c r="J99" s="157">
        <f>J141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629</v>
      </c>
      <c r="E100" s="156"/>
      <c r="F100" s="156"/>
      <c r="G100" s="156"/>
      <c r="H100" s="156"/>
      <c r="I100" s="156"/>
      <c r="J100" s="157">
        <f>J146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113</v>
      </c>
      <c r="E101" s="156"/>
      <c r="F101" s="156"/>
      <c r="G101" s="156"/>
      <c r="H101" s="156"/>
      <c r="I101" s="156"/>
      <c r="J101" s="157">
        <f>J149</f>
        <v>0</v>
      </c>
      <c r="K101" s="154"/>
      <c r="L101" s="158"/>
    </row>
    <row r="102" spans="2:12" s="10" customFormat="1" ht="19.9" customHeight="1">
      <c r="B102" s="153"/>
      <c r="C102" s="154"/>
      <c r="D102" s="155" t="s">
        <v>116</v>
      </c>
      <c r="E102" s="156"/>
      <c r="F102" s="156"/>
      <c r="G102" s="156"/>
      <c r="H102" s="156"/>
      <c r="I102" s="156"/>
      <c r="J102" s="157">
        <f>J155</f>
        <v>0</v>
      </c>
      <c r="K102" s="154"/>
      <c r="L102" s="158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5" customHeight="1">
      <c r="A108" s="34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5" customHeight="1">
      <c r="A109" s="34"/>
      <c r="B109" s="35"/>
      <c r="C109" s="23" t="s">
        <v>119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302" t="str">
        <f>E7</f>
        <v>Parkoviště v ulici Vrchlického, Sokolov</v>
      </c>
      <c r="F112" s="303"/>
      <c r="G112" s="303"/>
      <c r="H112" s="303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103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254" t="str">
        <f>E9</f>
        <v>SO_02 - PODZEMNÍ KONTEJNERY</v>
      </c>
      <c r="F114" s="304"/>
      <c r="G114" s="304"/>
      <c r="H114" s="304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20</v>
      </c>
      <c r="D116" s="36"/>
      <c r="E116" s="36"/>
      <c r="F116" s="27" t="str">
        <f>F12</f>
        <v>Sokolov</v>
      </c>
      <c r="G116" s="36"/>
      <c r="H116" s="36"/>
      <c r="I116" s="29" t="s">
        <v>22</v>
      </c>
      <c r="J116" s="66" t="str">
        <f>IF(J12="","",J12)</f>
        <v>10. 4. 2024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2" customHeight="1">
      <c r="A118" s="34"/>
      <c r="B118" s="35"/>
      <c r="C118" s="29" t="s">
        <v>24</v>
      </c>
      <c r="D118" s="36"/>
      <c r="E118" s="36"/>
      <c r="F118" s="27" t="str">
        <f>E15</f>
        <v>Město Sokolov</v>
      </c>
      <c r="G118" s="36"/>
      <c r="H118" s="36"/>
      <c r="I118" s="29" t="s">
        <v>31</v>
      </c>
      <c r="J118" s="32" t="str">
        <f>E21</f>
        <v>MESSOR s.r.o.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29</v>
      </c>
      <c r="D119" s="36"/>
      <c r="E119" s="36"/>
      <c r="F119" s="27" t="str">
        <f>IF(E18="","",E18)</f>
        <v>Vyplň údaj</v>
      </c>
      <c r="G119" s="36"/>
      <c r="H119" s="36"/>
      <c r="I119" s="29" t="s">
        <v>36</v>
      </c>
      <c r="J119" s="32" t="str">
        <f>E24</f>
        <v>Ing. Ota Vettermann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59"/>
      <c r="B121" s="160"/>
      <c r="C121" s="161" t="s">
        <v>120</v>
      </c>
      <c r="D121" s="162" t="s">
        <v>64</v>
      </c>
      <c r="E121" s="162" t="s">
        <v>60</v>
      </c>
      <c r="F121" s="162" t="s">
        <v>61</v>
      </c>
      <c r="G121" s="162" t="s">
        <v>121</v>
      </c>
      <c r="H121" s="162" t="s">
        <v>122</v>
      </c>
      <c r="I121" s="162" t="s">
        <v>123</v>
      </c>
      <c r="J121" s="162" t="s">
        <v>107</v>
      </c>
      <c r="K121" s="163" t="s">
        <v>124</v>
      </c>
      <c r="L121" s="164"/>
      <c r="M121" s="75" t="s">
        <v>1</v>
      </c>
      <c r="N121" s="76" t="s">
        <v>43</v>
      </c>
      <c r="O121" s="76" t="s">
        <v>125</v>
      </c>
      <c r="P121" s="76" t="s">
        <v>126</v>
      </c>
      <c r="Q121" s="76" t="s">
        <v>127</v>
      </c>
      <c r="R121" s="76" t="s">
        <v>128</v>
      </c>
      <c r="S121" s="76" t="s">
        <v>129</v>
      </c>
      <c r="T121" s="77" t="s">
        <v>130</v>
      </c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</row>
    <row r="122" spans="1:63" s="2" customFormat="1" ht="22.9" customHeight="1">
      <c r="A122" s="34"/>
      <c r="B122" s="35"/>
      <c r="C122" s="82" t="s">
        <v>131</v>
      </c>
      <c r="D122" s="36"/>
      <c r="E122" s="36"/>
      <c r="F122" s="36"/>
      <c r="G122" s="36"/>
      <c r="H122" s="36"/>
      <c r="I122" s="36"/>
      <c r="J122" s="165">
        <f>BK122</f>
        <v>0</v>
      </c>
      <c r="K122" s="36"/>
      <c r="L122" s="39"/>
      <c r="M122" s="78"/>
      <c r="N122" s="166"/>
      <c r="O122" s="79"/>
      <c r="P122" s="167">
        <f>P123</f>
        <v>0</v>
      </c>
      <c r="Q122" s="79"/>
      <c r="R122" s="167">
        <f>R123</f>
        <v>77.5954494</v>
      </c>
      <c r="S122" s="79"/>
      <c r="T122" s="168">
        <f>T123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78</v>
      </c>
      <c r="AU122" s="17" t="s">
        <v>109</v>
      </c>
      <c r="BK122" s="169">
        <f>BK123</f>
        <v>0</v>
      </c>
    </row>
    <row r="123" spans="2:63" s="12" customFormat="1" ht="25.9" customHeight="1">
      <c r="B123" s="170"/>
      <c r="C123" s="171"/>
      <c r="D123" s="172" t="s">
        <v>78</v>
      </c>
      <c r="E123" s="173" t="s">
        <v>132</v>
      </c>
      <c r="F123" s="173" t="s">
        <v>133</v>
      </c>
      <c r="G123" s="171"/>
      <c r="H123" s="171"/>
      <c r="I123" s="174"/>
      <c r="J123" s="175">
        <f>BK123</f>
        <v>0</v>
      </c>
      <c r="K123" s="171"/>
      <c r="L123" s="176"/>
      <c r="M123" s="177"/>
      <c r="N123" s="178"/>
      <c r="O123" s="178"/>
      <c r="P123" s="179">
        <f>P124+P141+P146+P149+P155</f>
        <v>0</v>
      </c>
      <c r="Q123" s="178"/>
      <c r="R123" s="179">
        <f>R124+R141+R146+R149+R155</f>
        <v>77.5954494</v>
      </c>
      <c r="S123" s="178"/>
      <c r="T123" s="180">
        <f>T124+T141+T146+T149+T155</f>
        <v>0</v>
      </c>
      <c r="AR123" s="181" t="s">
        <v>87</v>
      </c>
      <c r="AT123" s="182" t="s">
        <v>78</v>
      </c>
      <c r="AU123" s="182" t="s">
        <v>79</v>
      </c>
      <c r="AY123" s="181" t="s">
        <v>134</v>
      </c>
      <c r="BK123" s="183">
        <f>BK124+BK141+BK146+BK149+BK155</f>
        <v>0</v>
      </c>
    </row>
    <row r="124" spans="2:63" s="12" customFormat="1" ht="22.9" customHeight="1">
      <c r="B124" s="170"/>
      <c r="C124" s="171"/>
      <c r="D124" s="172" t="s">
        <v>78</v>
      </c>
      <c r="E124" s="184" t="s">
        <v>87</v>
      </c>
      <c r="F124" s="184" t="s">
        <v>135</v>
      </c>
      <c r="G124" s="171"/>
      <c r="H124" s="171"/>
      <c r="I124" s="174"/>
      <c r="J124" s="185">
        <f>BK124</f>
        <v>0</v>
      </c>
      <c r="K124" s="171"/>
      <c r="L124" s="176"/>
      <c r="M124" s="177"/>
      <c r="N124" s="178"/>
      <c r="O124" s="178"/>
      <c r="P124" s="179">
        <f>SUM(P125:P140)</f>
        <v>0</v>
      </c>
      <c r="Q124" s="178"/>
      <c r="R124" s="179">
        <f>SUM(R125:R140)</f>
        <v>70.4</v>
      </c>
      <c r="S124" s="178"/>
      <c r="T124" s="180">
        <f>SUM(T125:T140)</f>
        <v>0</v>
      </c>
      <c r="AR124" s="181" t="s">
        <v>87</v>
      </c>
      <c r="AT124" s="182" t="s">
        <v>78</v>
      </c>
      <c r="AU124" s="182" t="s">
        <v>87</v>
      </c>
      <c r="AY124" s="181" t="s">
        <v>134</v>
      </c>
      <c r="BK124" s="183">
        <f>SUM(BK125:BK140)</f>
        <v>0</v>
      </c>
    </row>
    <row r="125" spans="1:65" s="2" customFormat="1" ht="33" customHeight="1">
      <c r="A125" s="34"/>
      <c r="B125" s="35"/>
      <c r="C125" s="186" t="s">
        <v>87</v>
      </c>
      <c r="D125" s="186" t="s">
        <v>136</v>
      </c>
      <c r="E125" s="187" t="s">
        <v>630</v>
      </c>
      <c r="F125" s="188" t="s">
        <v>631</v>
      </c>
      <c r="G125" s="189" t="s">
        <v>204</v>
      </c>
      <c r="H125" s="190">
        <v>117.261</v>
      </c>
      <c r="I125" s="191"/>
      <c r="J125" s="192">
        <f>ROUND(I125*H125,2)</f>
        <v>0</v>
      </c>
      <c r="K125" s="188" t="s">
        <v>140</v>
      </c>
      <c r="L125" s="39"/>
      <c r="M125" s="193" t="s">
        <v>1</v>
      </c>
      <c r="N125" s="194" t="s">
        <v>44</v>
      </c>
      <c r="O125" s="71"/>
      <c r="P125" s="195">
        <f>O125*H125</f>
        <v>0</v>
      </c>
      <c r="Q125" s="195">
        <v>0</v>
      </c>
      <c r="R125" s="195">
        <f>Q125*H125</f>
        <v>0</v>
      </c>
      <c r="S125" s="195">
        <v>0</v>
      </c>
      <c r="T125" s="196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7" t="s">
        <v>141</v>
      </c>
      <c r="AT125" s="197" t="s">
        <v>136</v>
      </c>
      <c r="AU125" s="197" t="s">
        <v>89</v>
      </c>
      <c r="AY125" s="17" t="s">
        <v>134</v>
      </c>
      <c r="BE125" s="198">
        <f>IF(N125="základní",J125,0)</f>
        <v>0</v>
      </c>
      <c r="BF125" s="198">
        <f>IF(N125="snížená",J125,0)</f>
        <v>0</v>
      </c>
      <c r="BG125" s="198">
        <f>IF(N125="zákl. přenesená",J125,0)</f>
        <v>0</v>
      </c>
      <c r="BH125" s="198">
        <f>IF(N125="sníž. přenesená",J125,0)</f>
        <v>0</v>
      </c>
      <c r="BI125" s="198">
        <f>IF(N125="nulová",J125,0)</f>
        <v>0</v>
      </c>
      <c r="BJ125" s="17" t="s">
        <v>87</v>
      </c>
      <c r="BK125" s="198">
        <f>ROUND(I125*H125,2)</f>
        <v>0</v>
      </c>
      <c r="BL125" s="17" t="s">
        <v>141</v>
      </c>
      <c r="BM125" s="197" t="s">
        <v>632</v>
      </c>
    </row>
    <row r="126" spans="2:51" s="14" customFormat="1" ht="11.25">
      <c r="B126" s="210"/>
      <c r="C126" s="211"/>
      <c r="D126" s="201" t="s">
        <v>143</v>
      </c>
      <c r="E126" s="212" t="s">
        <v>1</v>
      </c>
      <c r="F126" s="213" t="s">
        <v>633</v>
      </c>
      <c r="G126" s="211"/>
      <c r="H126" s="214">
        <v>117.261</v>
      </c>
      <c r="I126" s="215"/>
      <c r="J126" s="211"/>
      <c r="K126" s="211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143</v>
      </c>
      <c r="AU126" s="220" t="s">
        <v>89</v>
      </c>
      <c r="AV126" s="14" t="s">
        <v>89</v>
      </c>
      <c r="AW126" s="14" t="s">
        <v>35</v>
      </c>
      <c r="AX126" s="14" t="s">
        <v>87</v>
      </c>
      <c r="AY126" s="220" t="s">
        <v>134</v>
      </c>
    </row>
    <row r="127" spans="1:65" s="2" customFormat="1" ht="37.9" customHeight="1">
      <c r="A127" s="34"/>
      <c r="B127" s="35"/>
      <c r="C127" s="186" t="s">
        <v>89</v>
      </c>
      <c r="D127" s="186" t="s">
        <v>136</v>
      </c>
      <c r="E127" s="187" t="s">
        <v>255</v>
      </c>
      <c r="F127" s="188" t="s">
        <v>256</v>
      </c>
      <c r="G127" s="189" t="s">
        <v>204</v>
      </c>
      <c r="H127" s="190">
        <v>117.261</v>
      </c>
      <c r="I127" s="191"/>
      <c r="J127" s="192">
        <f>ROUND(I127*H127,2)</f>
        <v>0</v>
      </c>
      <c r="K127" s="188" t="s">
        <v>140</v>
      </c>
      <c r="L127" s="39"/>
      <c r="M127" s="193" t="s">
        <v>1</v>
      </c>
      <c r="N127" s="194" t="s">
        <v>44</v>
      </c>
      <c r="O127" s="71"/>
      <c r="P127" s="195">
        <f>O127*H127</f>
        <v>0</v>
      </c>
      <c r="Q127" s="195">
        <v>0</v>
      </c>
      <c r="R127" s="195">
        <f>Q127*H127</f>
        <v>0</v>
      </c>
      <c r="S127" s="195">
        <v>0</v>
      </c>
      <c r="T127" s="196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7" t="s">
        <v>141</v>
      </c>
      <c r="AT127" s="197" t="s">
        <v>136</v>
      </c>
      <c r="AU127" s="197" t="s">
        <v>89</v>
      </c>
      <c r="AY127" s="17" t="s">
        <v>134</v>
      </c>
      <c r="BE127" s="198">
        <f>IF(N127="základní",J127,0)</f>
        <v>0</v>
      </c>
      <c r="BF127" s="198">
        <f>IF(N127="snížená",J127,0)</f>
        <v>0</v>
      </c>
      <c r="BG127" s="198">
        <f>IF(N127="zákl. přenesená",J127,0)</f>
        <v>0</v>
      </c>
      <c r="BH127" s="198">
        <f>IF(N127="sníž. přenesená",J127,0)</f>
        <v>0</v>
      </c>
      <c r="BI127" s="198">
        <f>IF(N127="nulová",J127,0)</f>
        <v>0</v>
      </c>
      <c r="BJ127" s="17" t="s">
        <v>87</v>
      </c>
      <c r="BK127" s="198">
        <f>ROUND(I127*H127,2)</f>
        <v>0</v>
      </c>
      <c r="BL127" s="17" t="s">
        <v>141</v>
      </c>
      <c r="BM127" s="197" t="s">
        <v>634</v>
      </c>
    </row>
    <row r="128" spans="2:51" s="14" customFormat="1" ht="11.25">
      <c r="B128" s="210"/>
      <c r="C128" s="211"/>
      <c r="D128" s="201" t="s">
        <v>143</v>
      </c>
      <c r="E128" s="212" t="s">
        <v>1</v>
      </c>
      <c r="F128" s="213" t="s">
        <v>635</v>
      </c>
      <c r="G128" s="211"/>
      <c r="H128" s="214">
        <v>117.261</v>
      </c>
      <c r="I128" s="215"/>
      <c r="J128" s="211"/>
      <c r="K128" s="211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143</v>
      </c>
      <c r="AU128" s="220" t="s">
        <v>89</v>
      </c>
      <c r="AV128" s="14" t="s">
        <v>89</v>
      </c>
      <c r="AW128" s="14" t="s">
        <v>35</v>
      </c>
      <c r="AX128" s="14" t="s">
        <v>87</v>
      </c>
      <c r="AY128" s="220" t="s">
        <v>134</v>
      </c>
    </row>
    <row r="129" spans="1:65" s="2" customFormat="1" ht="37.9" customHeight="1">
      <c r="A129" s="34"/>
      <c r="B129" s="35"/>
      <c r="C129" s="186" t="s">
        <v>151</v>
      </c>
      <c r="D129" s="186" t="s">
        <v>136</v>
      </c>
      <c r="E129" s="187" t="s">
        <v>261</v>
      </c>
      <c r="F129" s="188" t="s">
        <v>262</v>
      </c>
      <c r="G129" s="189" t="s">
        <v>204</v>
      </c>
      <c r="H129" s="190">
        <v>1172.61</v>
      </c>
      <c r="I129" s="191"/>
      <c r="J129" s="192">
        <f>ROUND(I129*H129,2)</f>
        <v>0</v>
      </c>
      <c r="K129" s="188" t="s">
        <v>140</v>
      </c>
      <c r="L129" s="39"/>
      <c r="M129" s="193" t="s">
        <v>1</v>
      </c>
      <c r="N129" s="194" t="s">
        <v>44</v>
      </c>
      <c r="O129" s="71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7" t="s">
        <v>141</v>
      </c>
      <c r="AT129" s="197" t="s">
        <v>136</v>
      </c>
      <c r="AU129" s="197" t="s">
        <v>89</v>
      </c>
      <c r="AY129" s="17" t="s">
        <v>134</v>
      </c>
      <c r="BE129" s="198">
        <f>IF(N129="základní",J129,0)</f>
        <v>0</v>
      </c>
      <c r="BF129" s="198">
        <f>IF(N129="snížená",J129,0)</f>
        <v>0</v>
      </c>
      <c r="BG129" s="198">
        <f>IF(N129="zákl. přenesená",J129,0)</f>
        <v>0</v>
      </c>
      <c r="BH129" s="198">
        <f>IF(N129="sníž. přenesená",J129,0)</f>
        <v>0</v>
      </c>
      <c r="BI129" s="198">
        <f>IF(N129="nulová",J129,0)</f>
        <v>0</v>
      </c>
      <c r="BJ129" s="17" t="s">
        <v>87</v>
      </c>
      <c r="BK129" s="198">
        <f>ROUND(I129*H129,2)</f>
        <v>0</v>
      </c>
      <c r="BL129" s="17" t="s">
        <v>141</v>
      </c>
      <c r="BM129" s="197" t="s">
        <v>636</v>
      </c>
    </row>
    <row r="130" spans="2:51" s="14" customFormat="1" ht="11.25">
      <c r="B130" s="210"/>
      <c r="C130" s="211"/>
      <c r="D130" s="201" t="s">
        <v>143</v>
      </c>
      <c r="E130" s="212" t="s">
        <v>1</v>
      </c>
      <c r="F130" s="213" t="s">
        <v>635</v>
      </c>
      <c r="G130" s="211"/>
      <c r="H130" s="214">
        <v>117.261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143</v>
      </c>
      <c r="AU130" s="220" t="s">
        <v>89</v>
      </c>
      <c r="AV130" s="14" t="s">
        <v>89</v>
      </c>
      <c r="AW130" s="14" t="s">
        <v>35</v>
      </c>
      <c r="AX130" s="14" t="s">
        <v>79</v>
      </c>
      <c r="AY130" s="220" t="s">
        <v>134</v>
      </c>
    </row>
    <row r="131" spans="2:51" s="14" customFormat="1" ht="11.25">
      <c r="B131" s="210"/>
      <c r="C131" s="211"/>
      <c r="D131" s="201" t="s">
        <v>143</v>
      </c>
      <c r="E131" s="212" t="s">
        <v>1</v>
      </c>
      <c r="F131" s="213" t="s">
        <v>637</v>
      </c>
      <c r="G131" s="211"/>
      <c r="H131" s="214">
        <v>1172.61</v>
      </c>
      <c r="I131" s="215"/>
      <c r="J131" s="211"/>
      <c r="K131" s="211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143</v>
      </c>
      <c r="AU131" s="220" t="s">
        <v>89</v>
      </c>
      <c r="AV131" s="14" t="s">
        <v>89</v>
      </c>
      <c r="AW131" s="14" t="s">
        <v>35</v>
      </c>
      <c r="AX131" s="14" t="s">
        <v>87</v>
      </c>
      <c r="AY131" s="220" t="s">
        <v>134</v>
      </c>
    </row>
    <row r="132" spans="1:65" s="2" customFormat="1" ht="24.2" customHeight="1">
      <c r="A132" s="34"/>
      <c r="B132" s="35"/>
      <c r="C132" s="186" t="s">
        <v>141</v>
      </c>
      <c r="D132" s="186" t="s">
        <v>136</v>
      </c>
      <c r="E132" s="187" t="s">
        <v>266</v>
      </c>
      <c r="F132" s="188" t="s">
        <v>267</v>
      </c>
      <c r="G132" s="189" t="s">
        <v>204</v>
      </c>
      <c r="H132" s="190">
        <v>117.261</v>
      </c>
      <c r="I132" s="191"/>
      <c r="J132" s="192">
        <f>ROUND(I132*H132,2)</f>
        <v>0</v>
      </c>
      <c r="K132" s="188" t="s">
        <v>140</v>
      </c>
      <c r="L132" s="39"/>
      <c r="M132" s="193" t="s">
        <v>1</v>
      </c>
      <c r="N132" s="194" t="s">
        <v>44</v>
      </c>
      <c r="O132" s="71"/>
      <c r="P132" s="195">
        <f>O132*H132</f>
        <v>0</v>
      </c>
      <c r="Q132" s="195">
        <v>0</v>
      </c>
      <c r="R132" s="195">
        <f>Q132*H132</f>
        <v>0</v>
      </c>
      <c r="S132" s="195">
        <v>0</v>
      </c>
      <c r="T132" s="19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7" t="s">
        <v>141</v>
      </c>
      <c r="AT132" s="197" t="s">
        <v>136</v>
      </c>
      <c r="AU132" s="197" t="s">
        <v>89</v>
      </c>
      <c r="AY132" s="17" t="s">
        <v>134</v>
      </c>
      <c r="BE132" s="198">
        <f>IF(N132="základní",J132,0)</f>
        <v>0</v>
      </c>
      <c r="BF132" s="198">
        <f>IF(N132="snížená",J132,0)</f>
        <v>0</v>
      </c>
      <c r="BG132" s="198">
        <f>IF(N132="zákl. přenesená",J132,0)</f>
        <v>0</v>
      </c>
      <c r="BH132" s="198">
        <f>IF(N132="sníž. přenesená",J132,0)</f>
        <v>0</v>
      </c>
      <c r="BI132" s="198">
        <f>IF(N132="nulová",J132,0)</f>
        <v>0</v>
      </c>
      <c r="BJ132" s="17" t="s">
        <v>87</v>
      </c>
      <c r="BK132" s="198">
        <f>ROUND(I132*H132,2)</f>
        <v>0</v>
      </c>
      <c r="BL132" s="17" t="s">
        <v>141</v>
      </c>
      <c r="BM132" s="197" t="s">
        <v>638</v>
      </c>
    </row>
    <row r="133" spans="2:51" s="14" customFormat="1" ht="11.25">
      <c r="B133" s="210"/>
      <c r="C133" s="211"/>
      <c r="D133" s="201" t="s">
        <v>143</v>
      </c>
      <c r="E133" s="212" t="s">
        <v>1</v>
      </c>
      <c r="F133" s="213" t="s">
        <v>635</v>
      </c>
      <c r="G133" s="211"/>
      <c r="H133" s="214">
        <v>117.261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143</v>
      </c>
      <c r="AU133" s="220" t="s">
        <v>89</v>
      </c>
      <c r="AV133" s="14" t="s">
        <v>89</v>
      </c>
      <c r="AW133" s="14" t="s">
        <v>35</v>
      </c>
      <c r="AX133" s="14" t="s">
        <v>87</v>
      </c>
      <c r="AY133" s="220" t="s">
        <v>134</v>
      </c>
    </row>
    <row r="134" spans="1:65" s="2" customFormat="1" ht="33" customHeight="1">
      <c r="A134" s="34"/>
      <c r="B134" s="35"/>
      <c r="C134" s="186" t="s">
        <v>158</v>
      </c>
      <c r="D134" s="186" t="s">
        <v>136</v>
      </c>
      <c r="E134" s="187" t="s">
        <v>270</v>
      </c>
      <c r="F134" s="188" t="s">
        <v>271</v>
      </c>
      <c r="G134" s="189" t="s">
        <v>272</v>
      </c>
      <c r="H134" s="190">
        <v>211.07</v>
      </c>
      <c r="I134" s="191"/>
      <c r="J134" s="192">
        <f>ROUND(I134*H134,2)</f>
        <v>0</v>
      </c>
      <c r="K134" s="188" t="s">
        <v>140</v>
      </c>
      <c r="L134" s="39"/>
      <c r="M134" s="193" t="s">
        <v>1</v>
      </c>
      <c r="N134" s="194" t="s">
        <v>44</v>
      </c>
      <c r="O134" s="71"/>
      <c r="P134" s="195">
        <f>O134*H134</f>
        <v>0</v>
      </c>
      <c r="Q134" s="195">
        <v>0</v>
      </c>
      <c r="R134" s="195">
        <f>Q134*H134</f>
        <v>0</v>
      </c>
      <c r="S134" s="195">
        <v>0</v>
      </c>
      <c r="T134" s="19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7" t="s">
        <v>141</v>
      </c>
      <c r="AT134" s="197" t="s">
        <v>136</v>
      </c>
      <c r="AU134" s="197" t="s">
        <v>89</v>
      </c>
      <c r="AY134" s="17" t="s">
        <v>134</v>
      </c>
      <c r="BE134" s="198">
        <f>IF(N134="základní",J134,0)</f>
        <v>0</v>
      </c>
      <c r="BF134" s="198">
        <f>IF(N134="snížená",J134,0)</f>
        <v>0</v>
      </c>
      <c r="BG134" s="198">
        <f>IF(N134="zákl. přenesená",J134,0)</f>
        <v>0</v>
      </c>
      <c r="BH134" s="198">
        <f>IF(N134="sníž. přenesená",J134,0)</f>
        <v>0</v>
      </c>
      <c r="BI134" s="198">
        <f>IF(N134="nulová",J134,0)</f>
        <v>0</v>
      </c>
      <c r="BJ134" s="17" t="s">
        <v>87</v>
      </c>
      <c r="BK134" s="198">
        <f>ROUND(I134*H134,2)</f>
        <v>0</v>
      </c>
      <c r="BL134" s="17" t="s">
        <v>141</v>
      </c>
      <c r="BM134" s="197" t="s">
        <v>639</v>
      </c>
    </row>
    <row r="135" spans="2:51" s="14" customFormat="1" ht="11.25">
      <c r="B135" s="210"/>
      <c r="C135" s="211"/>
      <c r="D135" s="201" t="s">
        <v>143</v>
      </c>
      <c r="E135" s="212" t="s">
        <v>1</v>
      </c>
      <c r="F135" s="213" t="s">
        <v>640</v>
      </c>
      <c r="G135" s="211"/>
      <c r="H135" s="214">
        <v>211.07</v>
      </c>
      <c r="I135" s="215"/>
      <c r="J135" s="211"/>
      <c r="K135" s="211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143</v>
      </c>
      <c r="AU135" s="220" t="s">
        <v>89</v>
      </c>
      <c r="AV135" s="14" t="s">
        <v>89</v>
      </c>
      <c r="AW135" s="14" t="s">
        <v>35</v>
      </c>
      <c r="AX135" s="14" t="s">
        <v>87</v>
      </c>
      <c r="AY135" s="220" t="s">
        <v>134</v>
      </c>
    </row>
    <row r="136" spans="1:65" s="2" customFormat="1" ht="33" customHeight="1">
      <c r="A136" s="34"/>
      <c r="B136" s="35"/>
      <c r="C136" s="186" t="s">
        <v>163</v>
      </c>
      <c r="D136" s="186" t="s">
        <v>136</v>
      </c>
      <c r="E136" s="187" t="s">
        <v>641</v>
      </c>
      <c r="F136" s="188" t="s">
        <v>642</v>
      </c>
      <c r="G136" s="189" t="s">
        <v>204</v>
      </c>
      <c r="H136" s="190">
        <v>35.178</v>
      </c>
      <c r="I136" s="191"/>
      <c r="J136" s="192">
        <f>ROUND(I136*H136,2)</f>
        <v>0</v>
      </c>
      <c r="K136" s="188" t="s">
        <v>140</v>
      </c>
      <c r="L136" s="39"/>
      <c r="M136" s="193" t="s">
        <v>1</v>
      </c>
      <c r="N136" s="194" t="s">
        <v>44</v>
      </c>
      <c r="O136" s="71"/>
      <c r="P136" s="195">
        <f>O136*H136</f>
        <v>0</v>
      </c>
      <c r="Q136" s="195">
        <v>0</v>
      </c>
      <c r="R136" s="195">
        <f>Q136*H136</f>
        <v>0</v>
      </c>
      <c r="S136" s="195">
        <v>0</v>
      </c>
      <c r="T136" s="19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7" t="s">
        <v>141</v>
      </c>
      <c r="AT136" s="197" t="s">
        <v>136</v>
      </c>
      <c r="AU136" s="197" t="s">
        <v>89</v>
      </c>
      <c r="AY136" s="17" t="s">
        <v>134</v>
      </c>
      <c r="BE136" s="198">
        <f>IF(N136="základní",J136,0)</f>
        <v>0</v>
      </c>
      <c r="BF136" s="198">
        <f>IF(N136="snížená",J136,0)</f>
        <v>0</v>
      </c>
      <c r="BG136" s="198">
        <f>IF(N136="zákl. přenesená",J136,0)</f>
        <v>0</v>
      </c>
      <c r="BH136" s="198">
        <f>IF(N136="sníž. přenesená",J136,0)</f>
        <v>0</v>
      </c>
      <c r="BI136" s="198">
        <f>IF(N136="nulová",J136,0)</f>
        <v>0</v>
      </c>
      <c r="BJ136" s="17" t="s">
        <v>87</v>
      </c>
      <c r="BK136" s="198">
        <f>ROUND(I136*H136,2)</f>
        <v>0</v>
      </c>
      <c r="BL136" s="17" t="s">
        <v>141</v>
      </c>
      <c r="BM136" s="197" t="s">
        <v>643</v>
      </c>
    </row>
    <row r="137" spans="2:51" s="14" customFormat="1" ht="22.5">
      <c r="B137" s="210"/>
      <c r="C137" s="211"/>
      <c r="D137" s="201" t="s">
        <v>143</v>
      </c>
      <c r="E137" s="212" t="s">
        <v>1</v>
      </c>
      <c r="F137" s="213" t="s">
        <v>644</v>
      </c>
      <c r="G137" s="211"/>
      <c r="H137" s="214">
        <v>35.178</v>
      </c>
      <c r="I137" s="215"/>
      <c r="J137" s="211"/>
      <c r="K137" s="211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143</v>
      </c>
      <c r="AU137" s="220" t="s">
        <v>89</v>
      </c>
      <c r="AV137" s="14" t="s">
        <v>89</v>
      </c>
      <c r="AW137" s="14" t="s">
        <v>35</v>
      </c>
      <c r="AX137" s="14" t="s">
        <v>87</v>
      </c>
      <c r="AY137" s="220" t="s">
        <v>134</v>
      </c>
    </row>
    <row r="138" spans="1:65" s="2" customFormat="1" ht="16.5" customHeight="1">
      <c r="A138" s="34"/>
      <c r="B138" s="35"/>
      <c r="C138" s="232" t="s">
        <v>168</v>
      </c>
      <c r="D138" s="232" t="s">
        <v>285</v>
      </c>
      <c r="E138" s="233" t="s">
        <v>645</v>
      </c>
      <c r="F138" s="234" t="s">
        <v>646</v>
      </c>
      <c r="G138" s="235" t="s">
        <v>272</v>
      </c>
      <c r="H138" s="236">
        <v>70.4</v>
      </c>
      <c r="I138" s="237"/>
      <c r="J138" s="238">
        <f>ROUND(I138*H138,2)</f>
        <v>0</v>
      </c>
      <c r="K138" s="234" t="s">
        <v>140</v>
      </c>
      <c r="L138" s="239"/>
      <c r="M138" s="240" t="s">
        <v>1</v>
      </c>
      <c r="N138" s="241" t="s">
        <v>44</v>
      </c>
      <c r="O138" s="71"/>
      <c r="P138" s="195">
        <f>O138*H138</f>
        <v>0</v>
      </c>
      <c r="Q138" s="195">
        <v>1</v>
      </c>
      <c r="R138" s="195">
        <f>Q138*H138</f>
        <v>70.4</v>
      </c>
      <c r="S138" s="195">
        <v>0</v>
      </c>
      <c r="T138" s="19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7" t="s">
        <v>173</v>
      </c>
      <c r="AT138" s="197" t="s">
        <v>285</v>
      </c>
      <c r="AU138" s="197" t="s">
        <v>89</v>
      </c>
      <c r="AY138" s="17" t="s">
        <v>134</v>
      </c>
      <c r="BE138" s="198">
        <f>IF(N138="základní",J138,0)</f>
        <v>0</v>
      </c>
      <c r="BF138" s="198">
        <f>IF(N138="snížená",J138,0)</f>
        <v>0</v>
      </c>
      <c r="BG138" s="198">
        <f>IF(N138="zákl. přenesená",J138,0)</f>
        <v>0</v>
      </c>
      <c r="BH138" s="198">
        <f>IF(N138="sníž. přenesená",J138,0)</f>
        <v>0</v>
      </c>
      <c r="BI138" s="198">
        <f>IF(N138="nulová",J138,0)</f>
        <v>0</v>
      </c>
      <c r="BJ138" s="17" t="s">
        <v>87</v>
      </c>
      <c r="BK138" s="198">
        <f>ROUND(I138*H138,2)</f>
        <v>0</v>
      </c>
      <c r="BL138" s="17" t="s">
        <v>141</v>
      </c>
      <c r="BM138" s="197" t="s">
        <v>647</v>
      </c>
    </row>
    <row r="139" spans="2:51" s="14" customFormat="1" ht="11.25">
      <c r="B139" s="210"/>
      <c r="C139" s="211"/>
      <c r="D139" s="201" t="s">
        <v>143</v>
      </c>
      <c r="E139" s="212" t="s">
        <v>1</v>
      </c>
      <c r="F139" s="213" t="s">
        <v>648</v>
      </c>
      <c r="G139" s="211"/>
      <c r="H139" s="214">
        <v>35.2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143</v>
      </c>
      <c r="AU139" s="220" t="s">
        <v>89</v>
      </c>
      <c r="AV139" s="14" t="s">
        <v>89</v>
      </c>
      <c r="AW139" s="14" t="s">
        <v>35</v>
      </c>
      <c r="AX139" s="14" t="s">
        <v>79</v>
      </c>
      <c r="AY139" s="220" t="s">
        <v>134</v>
      </c>
    </row>
    <row r="140" spans="2:51" s="14" customFormat="1" ht="11.25">
      <c r="B140" s="210"/>
      <c r="C140" s="211"/>
      <c r="D140" s="201" t="s">
        <v>143</v>
      </c>
      <c r="E140" s="212" t="s">
        <v>1</v>
      </c>
      <c r="F140" s="213" t="s">
        <v>649</v>
      </c>
      <c r="G140" s="211"/>
      <c r="H140" s="214">
        <v>70.4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143</v>
      </c>
      <c r="AU140" s="220" t="s">
        <v>89</v>
      </c>
      <c r="AV140" s="14" t="s">
        <v>89</v>
      </c>
      <c r="AW140" s="14" t="s">
        <v>35</v>
      </c>
      <c r="AX140" s="14" t="s">
        <v>87</v>
      </c>
      <c r="AY140" s="220" t="s">
        <v>134</v>
      </c>
    </row>
    <row r="141" spans="2:63" s="12" customFormat="1" ht="22.9" customHeight="1">
      <c r="B141" s="170"/>
      <c r="C141" s="171"/>
      <c r="D141" s="172" t="s">
        <v>78</v>
      </c>
      <c r="E141" s="184" t="s">
        <v>89</v>
      </c>
      <c r="F141" s="184" t="s">
        <v>650</v>
      </c>
      <c r="G141" s="171"/>
      <c r="H141" s="171"/>
      <c r="I141" s="174"/>
      <c r="J141" s="185">
        <f>BK141</f>
        <v>0</v>
      </c>
      <c r="K141" s="171"/>
      <c r="L141" s="176"/>
      <c r="M141" s="177"/>
      <c r="N141" s="178"/>
      <c r="O141" s="178"/>
      <c r="P141" s="179">
        <f>SUM(P142:P145)</f>
        <v>0</v>
      </c>
      <c r="Q141" s="178"/>
      <c r="R141" s="179">
        <f>SUM(R142:R145)</f>
        <v>7.1711614</v>
      </c>
      <c r="S141" s="178"/>
      <c r="T141" s="180">
        <f>SUM(T142:T145)</f>
        <v>0</v>
      </c>
      <c r="AR141" s="181" t="s">
        <v>87</v>
      </c>
      <c r="AT141" s="182" t="s">
        <v>78</v>
      </c>
      <c r="AU141" s="182" t="s">
        <v>87</v>
      </c>
      <c r="AY141" s="181" t="s">
        <v>134</v>
      </c>
      <c r="BK141" s="183">
        <f>SUM(BK142:BK145)</f>
        <v>0</v>
      </c>
    </row>
    <row r="142" spans="1:65" s="2" customFormat="1" ht="37.9" customHeight="1">
      <c r="A142" s="34"/>
      <c r="B142" s="35"/>
      <c r="C142" s="186" t="s">
        <v>173</v>
      </c>
      <c r="D142" s="186" t="s">
        <v>136</v>
      </c>
      <c r="E142" s="187" t="s">
        <v>651</v>
      </c>
      <c r="F142" s="188" t="s">
        <v>652</v>
      </c>
      <c r="G142" s="189" t="s">
        <v>204</v>
      </c>
      <c r="H142" s="190">
        <v>2.805</v>
      </c>
      <c r="I142" s="191"/>
      <c r="J142" s="192">
        <f>ROUND(I142*H142,2)</f>
        <v>0</v>
      </c>
      <c r="K142" s="188" t="s">
        <v>140</v>
      </c>
      <c r="L142" s="39"/>
      <c r="M142" s="193" t="s">
        <v>1</v>
      </c>
      <c r="N142" s="194" t="s">
        <v>44</v>
      </c>
      <c r="O142" s="71"/>
      <c r="P142" s="195">
        <f>O142*H142</f>
        <v>0</v>
      </c>
      <c r="Q142" s="195">
        <v>2.50352</v>
      </c>
      <c r="R142" s="195">
        <f>Q142*H142</f>
        <v>7.0223736</v>
      </c>
      <c r="S142" s="195">
        <v>0</v>
      </c>
      <c r="T142" s="19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7" t="s">
        <v>141</v>
      </c>
      <c r="AT142" s="197" t="s">
        <v>136</v>
      </c>
      <c r="AU142" s="197" t="s">
        <v>89</v>
      </c>
      <c r="AY142" s="17" t="s">
        <v>134</v>
      </c>
      <c r="BE142" s="198">
        <f>IF(N142="základní",J142,0)</f>
        <v>0</v>
      </c>
      <c r="BF142" s="198">
        <f>IF(N142="snížená",J142,0)</f>
        <v>0</v>
      </c>
      <c r="BG142" s="198">
        <f>IF(N142="zákl. přenesená",J142,0)</f>
        <v>0</v>
      </c>
      <c r="BH142" s="198">
        <f>IF(N142="sníž. přenesená",J142,0)</f>
        <v>0</v>
      </c>
      <c r="BI142" s="198">
        <f>IF(N142="nulová",J142,0)</f>
        <v>0</v>
      </c>
      <c r="BJ142" s="17" t="s">
        <v>87</v>
      </c>
      <c r="BK142" s="198">
        <f>ROUND(I142*H142,2)</f>
        <v>0</v>
      </c>
      <c r="BL142" s="17" t="s">
        <v>141</v>
      </c>
      <c r="BM142" s="197" t="s">
        <v>653</v>
      </c>
    </row>
    <row r="143" spans="2:51" s="14" customFormat="1" ht="11.25">
      <c r="B143" s="210"/>
      <c r="C143" s="211"/>
      <c r="D143" s="201" t="s">
        <v>143</v>
      </c>
      <c r="E143" s="212" t="s">
        <v>1</v>
      </c>
      <c r="F143" s="213" t="s">
        <v>654</v>
      </c>
      <c r="G143" s="211"/>
      <c r="H143" s="214">
        <v>2.805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143</v>
      </c>
      <c r="AU143" s="220" t="s">
        <v>89</v>
      </c>
      <c r="AV143" s="14" t="s">
        <v>89</v>
      </c>
      <c r="AW143" s="14" t="s">
        <v>35</v>
      </c>
      <c r="AX143" s="14" t="s">
        <v>87</v>
      </c>
      <c r="AY143" s="220" t="s">
        <v>134</v>
      </c>
    </row>
    <row r="144" spans="1:65" s="2" customFormat="1" ht="16.5" customHeight="1">
      <c r="A144" s="34"/>
      <c r="B144" s="35"/>
      <c r="C144" s="186" t="s">
        <v>178</v>
      </c>
      <c r="D144" s="186" t="s">
        <v>136</v>
      </c>
      <c r="E144" s="187" t="s">
        <v>655</v>
      </c>
      <c r="F144" s="188" t="s">
        <v>656</v>
      </c>
      <c r="G144" s="189" t="s">
        <v>272</v>
      </c>
      <c r="H144" s="190">
        <v>0.14</v>
      </c>
      <c r="I144" s="191"/>
      <c r="J144" s="192">
        <f>ROUND(I144*H144,2)</f>
        <v>0</v>
      </c>
      <c r="K144" s="188" t="s">
        <v>140</v>
      </c>
      <c r="L144" s="39"/>
      <c r="M144" s="193" t="s">
        <v>1</v>
      </c>
      <c r="N144" s="194" t="s">
        <v>44</v>
      </c>
      <c r="O144" s="71"/>
      <c r="P144" s="195">
        <f>O144*H144</f>
        <v>0</v>
      </c>
      <c r="Q144" s="195">
        <v>1.06277</v>
      </c>
      <c r="R144" s="195">
        <f>Q144*H144</f>
        <v>0.14878780000000003</v>
      </c>
      <c r="S144" s="195">
        <v>0</v>
      </c>
      <c r="T144" s="19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7" t="s">
        <v>141</v>
      </c>
      <c r="AT144" s="197" t="s">
        <v>136</v>
      </c>
      <c r="AU144" s="197" t="s">
        <v>89</v>
      </c>
      <c r="AY144" s="17" t="s">
        <v>134</v>
      </c>
      <c r="BE144" s="198">
        <f>IF(N144="základní",J144,0)</f>
        <v>0</v>
      </c>
      <c r="BF144" s="198">
        <f>IF(N144="snížená",J144,0)</f>
        <v>0</v>
      </c>
      <c r="BG144" s="198">
        <f>IF(N144="zákl. přenesená",J144,0)</f>
        <v>0</v>
      </c>
      <c r="BH144" s="198">
        <f>IF(N144="sníž. přenesená",J144,0)</f>
        <v>0</v>
      </c>
      <c r="BI144" s="198">
        <f>IF(N144="nulová",J144,0)</f>
        <v>0</v>
      </c>
      <c r="BJ144" s="17" t="s">
        <v>87</v>
      </c>
      <c r="BK144" s="198">
        <f>ROUND(I144*H144,2)</f>
        <v>0</v>
      </c>
      <c r="BL144" s="17" t="s">
        <v>141</v>
      </c>
      <c r="BM144" s="197" t="s">
        <v>657</v>
      </c>
    </row>
    <row r="145" spans="2:51" s="14" customFormat="1" ht="11.25">
      <c r="B145" s="210"/>
      <c r="C145" s="211"/>
      <c r="D145" s="201" t="s">
        <v>143</v>
      </c>
      <c r="E145" s="212" t="s">
        <v>1</v>
      </c>
      <c r="F145" s="213" t="s">
        <v>658</v>
      </c>
      <c r="G145" s="211"/>
      <c r="H145" s="214">
        <v>0.14</v>
      </c>
      <c r="I145" s="215"/>
      <c r="J145" s="211"/>
      <c r="K145" s="211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143</v>
      </c>
      <c r="AU145" s="220" t="s">
        <v>89</v>
      </c>
      <c r="AV145" s="14" t="s">
        <v>89</v>
      </c>
      <c r="AW145" s="14" t="s">
        <v>35</v>
      </c>
      <c r="AX145" s="14" t="s">
        <v>87</v>
      </c>
      <c r="AY145" s="220" t="s">
        <v>134</v>
      </c>
    </row>
    <row r="146" spans="2:63" s="12" customFormat="1" ht="22.9" customHeight="1">
      <c r="B146" s="170"/>
      <c r="C146" s="171"/>
      <c r="D146" s="172" t="s">
        <v>78</v>
      </c>
      <c r="E146" s="184" t="s">
        <v>151</v>
      </c>
      <c r="F146" s="184" t="s">
        <v>659</v>
      </c>
      <c r="G146" s="171"/>
      <c r="H146" s="171"/>
      <c r="I146" s="174"/>
      <c r="J146" s="185">
        <f>BK146</f>
        <v>0</v>
      </c>
      <c r="K146" s="171"/>
      <c r="L146" s="176"/>
      <c r="M146" s="177"/>
      <c r="N146" s="178"/>
      <c r="O146" s="178"/>
      <c r="P146" s="179">
        <f>SUM(P147:P148)</f>
        <v>0</v>
      </c>
      <c r="Q146" s="178"/>
      <c r="R146" s="179">
        <f>SUM(R147:R148)</f>
        <v>0</v>
      </c>
      <c r="S146" s="178"/>
      <c r="T146" s="180">
        <f>SUM(T147:T148)</f>
        <v>0</v>
      </c>
      <c r="AR146" s="181" t="s">
        <v>87</v>
      </c>
      <c r="AT146" s="182" t="s">
        <v>78</v>
      </c>
      <c r="AU146" s="182" t="s">
        <v>87</v>
      </c>
      <c r="AY146" s="181" t="s">
        <v>134</v>
      </c>
      <c r="BK146" s="183">
        <f>SUM(BK147:BK148)</f>
        <v>0</v>
      </c>
    </row>
    <row r="147" spans="1:65" s="2" customFormat="1" ht="16.5" customHeight="1">
      <c r="A147" s="34"/>
      <c r="B147" s="35"/>
      <c r="C147" s="186" t="s">
        <v>185</v>
      </c>
      <c r="D147" s="186" t="s">
        <v>136</v>
      </c>
      <c r="E147" s="187" t="s">
        <v>660</v>
      </c>
      <c r="F147" s="188" t="s">
        <v>661</v>
      </c>
      <c r="G147" s="189" t="s">
        <v>623</v>
      </c>
      <c r="H147" s="190">
        <v>4</v>
      </c>
      <c r="I147" s="191"/>
      <c r="J147" s="192">
        <f>ROUND(I147*H147,2)</f>
        <v>0</v>
      </c>
      <c r="K147" s="188" t="s">
        <v>1</v>
      </c>
      <c r="L147" s="39"/>
      <c r="M147" s="193" t="s">
        <v>1</v>
      </c>
      <c r="N147" s="194" t="s">
        <v>44</v>
      </c>
      <c r="O147" s="71"/>
      <c r="P147" s="195">
        <f>O147*H147</f>
        <v>0</v>
      </c>
      <c r="Q147" s="195">
        <v>0</v>
      </c>
      <c r="R147" s="195">
        <f>Q147*H147</f>
        <v>0</v>
      </c>
      <c r="S147" s="195">
        <v>0</v>
      </c>
      <c r="T147" s="19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7" t="s">
        <v>141</v>
      </c>
      <c r="AT147" s="197" t="s">
        <v>136</v>
      </c>
      <c r="AU147" s="197" t="s">
        <v>89</v>
      </c>
      <c r="AY147" s="17" t="s">
        <v>134</v>
      </c>
      <c r="BE147" s="198">
        <f>IF(N147="základní",J147,0)</f>
        <v>0</v>
      </c>
      <c r="BF147" s="198">
        <f>IF(N147="snížená",J147,0)</f>
        <v>0</v>
      </c>
      <c r="BG147" s="198">
        <f>IF(N147="zákl. přenesená",J147,0)</f>
        <v>0</v>
      </c>
      <c r="BH147" s="198">
        <f>IF(N147="sníž. přenesená",J147,0)</f>
        <v>0</v>
      </c>
      <c r="BI147" s="198">
        <f>IF(N147="nulová",J147,0)</f>
        <v>0</v>
      </c>
      <c r="BJ147" s="17" t="s">
        <v>87</v>
      </c>
      <c r="BK147" s="198">
        <f>ROUND(I147*H147,2)</f>
        <v>0</v>
      </c>
      <c r="BL147" s="17" t="s">
        <v>141</v>
      </c>
      <c r="BM147" s="197" t="s">
        <v>662</v>
      </c>
    </row>
    <row r="148" spans="1:65" s="2" customFormat="1" ht="24.2" customHeight="1">
      <c r="A148" s="34"/>
      <c r="B148" s="35"/>
      <c r="C148" s="232" t="s">
        <v>190</v>
      </c>
      <c r="D148" s="232" t="s">
        <v>285</v>
      </c>
      <c r="E148" s="233" t="s">
        <v>663</v>
      </c>
      <c r="F148" s="234" t="s">
        <v>664</v>
      </c>
      <c r="G148" s="235" t="s">
        <v>623</v>
      </c>
      <c r="H148" s="236">
        <v>4</v>
      </c>
      <c r="I148" s="237"/>
      <c r="J148" s="238">
        <f>ROUND(I148*H148,2)</f>
        <v>0</v>
      </c>
      <c r="K148" s="234" t="s">
        <v>1</v>
      </c>
      <c r="L148" s="239"/>
      <c r="M148" s="240" t="s">
        <v>1</v>
      </c>
      <c r="N148" s="241" t="s">
        <v>44</v>
      </c>
      <c r="O148" s="71"/>
      <c r="P148" s="195">
        <f>O148*H148</f>
        <v>0</v>
      </c>
      <c r="Q148" s="195">
        <v>0</v>
      </c>
      <c r="R148" s="195">
        <f>Q148*H148</f>
        <v>0</v>
      </c>
      <c r="S148" s="195">
        <v>0</v>
      </c>
      <c r="T148" s="19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7" t="s">
        <v>173</v>
      </c>
      <c r="AT148" s="197" t="s">
        <v>285</v>
      </c>
      <c r="AU148" s="197" t="s">
        <v>89</v>
      </c>
      <c r="AY148" s="17" t="s">
        <v>134</v>
      </c>
      <c r="BE148" s="198">
        <f>IF(N148="základní",J148,0)</f>
        <v>0</v>
      </c>
      <c r="BF148" s="198">
        <f>IF(N148="snížená",J148,0)</f>
        <v>0</v>
      </c>
      <c r="BG148" s="198">
        <f>IF(N148="zákl. přenesená",J148,0)</f>
        <v>0</v>
      </c>
      <c r="BH148" s="198">
        <f>IF(N148="sníž. přenesená",J148,0)</f>
        <v>0</v>
      </c>
      <c r="BI148" s="198">
        <f>IF(N148="nulová",J148,0)</f>
        <v>0</v>
      </c>
      <c r="BJ148" s="17" t="s">
        <v>87</v>
      </c>
      <c r="BK148" s="198">
        <f>ROUND(I148*H148,2)</f>
        <v>0</v>
      </c>
      <c r="BL148" s="17" t="s">
        <v>141</v>
      </c>
      <c r="BM148" s="197" t="s">
        <v>665</v>
      </c>
    </row>
    <row r="149" spans="2:63" s="12" customFormat="1" ht="22.9" customHeight="1">
      <c r="B149" s="170"/>
      <c r="C149" s="171"/>
      <c r="D149" s="172" t="s">
        <v>78</v>
      </c>
      <c r="E149" s="184" t="s">
        <v>173</v>
      </c>
      <c r="F149" s="184" t="s">
        <v>428</v>
      </c>
      <c r="G149" s="171"/>
      <c r="H149" s="171"/>
      <c r="I149" s="174"/>
      <c r="J149" s="185">
        <f>BK149</f>
        <v>0</v>
      </c>
      <c r="K149" s="171"/>
      <c r="L149" s="176"/>
      <c r="M149" s="177"/>
      <c r="N149" s="178"/>
      <c r="O149" s="178"/>
      <c r="P149" s="179">
        <f>SUM(P150:P154)</f>
        <v>0</v>
      </c>
      <c r="Q149" s="178"/>
      <c r="R149" s="179">
        <f>SUM(R150:R154)</f>
        <v>0.024288</v>
      </c>
      <c r="S149" s="178"/>
      <c r="T149" s="180">
        <f>SUM(T150:T154)</f>
        <v>0</v>
      </c>
      <c r="AR149" s="181" t="s">
        <v>87</v>
      </c>
      <c r="AT149" s="182" t="s">
        <v>78</v>
      </c>
      <c r="AU149" s="182" t="s">
        <v>87</v>
      </c>
      <c r="AY149" s="181" t="s">
        <v>134</v>
      </c>
      <c r="BK149" s="183">
        <f>SUM(BK150:BK154)</f>
        <v>0</v>
      </c>
    </row>
    <row r="150" spans="1:65" s="2" customFormat="1" ht="24.2" customHeight="1">
      <c r="A150" s="34"/>
      <c r="B150" s="35"/>
      <c r="C150" s="186" t="s">
        <v>8</v>
      </c>
      <c r="D150" s="186" t="s">
        <v>136</v>
      </c>
      <c r="E150" s="187" t="s">
        <v>666</v>
      </c>
      <c r="F150" s="188" t="s">
        <v>667</v>
      </c>
      <c r="G150" s="189" t="s">
        <v>204</v>
      </c>
      <c r="H150" s="190">
        <v>3.96</v>
      </c>
      <c r="I150" s="191"/>
      <c r="J150" s="192">
        <f>ROUND(I150*H150,2)</f>
        <v>0</v>
      </c>
      <c r="K150" s="188" t="s">
        <v>140</v>
      </c>
      <c r="L150" s="39"/>
      <c r="M150" s="193" t="s">
        <v>1</v>
      </c>
      <c r="N150" s="194" t="s">
        <v>44</v>
      </c>
      <c r="O150" s="71"/>
      <c r="P150" s="195">
        <f>O150*H150</f>
        <v>0</v>
      </c>
      <c r="Q150" s="195">
        <v>0</v>
      </c>
      <c r="R150" s="195">
        <f>Q150*H150</f>
        <v>0</v>
      </c>
      <c r="S150" s="195">
        <v>0</v>
      </c>
      <c r="T150" s="19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7" t="s">
        <v>141</v>
      </c>
      <c r="AT150" s="197" t="s">
        <v>136</v>
      </c>
      <c r="AU150" s="197" t="s">
        <v>89</v>
      </c>
      <c r="AY150" s="17" t="s">
        <v>134</v>
      </c>
      <c r="BE150" s="198">
        <f>IF(N150="základní",J150,0)</f>
        <v>0</v>
      </c>
      <c r="BF150" s="198">
        <f>IF(N150="snížená",J150,0)</f>
        <v>0</v>
      </c>
      <c r="BG150" s="198">
        <f>IF(N150="zákl. přenesená",J150,0)</f>
        <v>0</v>
      </c>
      <c r="BH150" s="198">
        <f>IF(N150="sníž. přenesená",J150,0)</f>
        <v>0</v>
      </c>
      <c r="BI150" s="198">
        <f>IF(N150="nulová",J150,0)</f>
        <v>0</v>
      </c>
      <c r="BJ150" s="17" t="s">
        <v>87</v>
      </c>
      <c r="BK150" s="198">
        <f>ROUND(I150*H150,2)</f>
        <v>0</v>
      </c>
      <c r="BL150" s="17" t="s">
        <v>141</v>
      </c>
      <c r="BM150" s="197" t="s">
        <v>668</v>
      </c>
    </row>
    <row r="151" spans="2:51" s="14" customFormat="1" ht="11.25">
      <c r="B151" s="210"/>
      <c r="C151" s="211"/>
      <c r="D151" s="201" t="s">
        <v>143</v>
      </c>
      <c r="E151" s="212" t="s">
        <v>1</v>
      </c>
      <c r="F151" s="213" t="s">
        <v>669</v>
      </c>
      <c r="G151" s="211"/>
      <c r="H151" s="214">
        <v>3.96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143</v>
      </c>
      <c r="AU151" s="220" t="s">
        <v>89</v>
      </c>
      <c r="AV151" s="14" t="s">
        <v>89</v>
      </c>
      <c r="AW151" s="14" t="s">
        <v>35</v>
      </c>
      <c r="AX151" s="14" t="s">
        <v>87</v>
      </c>
      <c r="AY151" s="220" t="s">
        <v>134</v>
      </c>
    </row>
    <row r="152" spans="1:65" s="2" customFormat="1" ht="24.2" customHeight="1">
      <c r="A152" s="34"/>
      <c r="B152" s="35"/>
      <c r="C152" s="186" t="s">
        <v>201</v>
      </c>
      <c r="D152" s="186" t="s">
        <v>136</v>
      </c>
      <c r="E152" s="187" t="s">
        <v>670</v>
      </c>
      <c r="F152" s="188" t="s">
        <v>671</v>
      </c>
      <c r="G152" s="189" t="s">
        <v>139</v>
      </c>
      <c r="H152" s="190">
        <v>5.28</v>
      </c>
      <c r="I152" s="191"/>
      <c r="J152" s="192">
        <f>ROUND(I152*H152,2)</f>
        <v>0</v>
      </c>
      <c r="K152" s="188" t="s">
        <v>140</v>
      </c>
      <c r="L152" s="39"/>
      <c r="M152" s="193" t="s">
        <v>1</v>
      </c>
      <c r="N152" s="194" t="s">
        <v>44</v>
      </c>
      <c r="O152" s="71"/>
      <c r="P152" s="195">
        <f>O152*H152</f>
        <v>0</v>
      </c>
      <c r="Q152" s="195">
        <v>0.0046</v>
      </c>
      <c r="R152" s="195">
        <f>Q152*H152</f>
        <v>0.024288</v>
      </c>
      <c r="S152" s="195">
        <v>0</v>
      </c>
      <c r="T152" s="19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7" t="s">
        <v>141</v>
      </c>
      <c r="AT152" s="197" t="s">
        <v>136</v>
      </c>
      <c r="AU152" s="197" t="s">
        <v>89</v>
      </c>
      <c r="AY152" s="17" t="s">
        <v>134</v>
      </c>
      <c r="BE152" s="198">
        <f>IF(N152="základní",J152,0)</f>
        <v>0</v>
      </c>
      <c r="BF152" s="198">
        <f>IF(N152="snížená",J152,0)</f>
        <v>0</v>
      </c>
      <c r="BG152" s="198">
        <f>IF(N152="zákl. přenesená",J152,0)</f>
        <v>0</v>
      </c>
      <c r="BH152" s="198">
        <f>IF(N152="sníž. přenesená",J152,0)</f>
        <v>0</v>
      </c>
      <c r="BI152" s="198">
        <f>IF(N152="nulová",J152,0)</f>
        <v>0</v>
      </c>
      <c r="BJ152" s="17" t="s">
        <v>87</v>
      </c>
      <c r="BK152" s="198">
        <f>ROUND(I152*H152,2)</f>
        <v>0</v>
      </c>
      <c r="BL152" s="17" t="s">
        <v>141</v>
      </c>
      <c r="BM152" s="197" t="s">
        <v>672</v>
      </c>
    </row>
    <row r="153" spans="2:51" s="14" customFormat="1" ht="11.25">
      <c r="B153" s="210"/>
      <c r="C153" s="211"/>
      <c r="D153" s="201" t="s">
        <v>143</v>
      </c>
      <c r="E153" s="212" t="s">
        <v>1</v>
      </c>
      <c r="F153" s="213" t="s">
        <v>673</v>
      </c>
      <c r="G153" s="211"/>
      <c r="H153" s="214">
        <v>5.28</v>
      </c>
      <c r="I153" s="215"/>
      <c r="J153" s="211"/>
      <c r="K153" s="211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143</v>
      </c>
      <c r="AU153" s="220" t="s">
        <v>89</v>
      </c>
      <c r="AV153" s="14" t="s">
        <v>89</v>
      </c>
      <c r="AW153" s="14" t="s">
        <v>35</v>
      </c>
      <c r="AX153" s="14" t="s">
        <v>87</v>
      </c>
      <c r="AY153" s="220" t="s">
        <v>134</v>
      </c>
    </row>
    <row r="154" spans="1:65" s="2" customFormat="1" ht="24.2" customHeight="1">
      <c r="A154" s="34"/>
      <c r="B154" s="35"/>
      <c r="C154" s="186" t="s">
        <v>209</v>
      </c>
      <c r="D154" s="186" t="s">
        <v>136</v>
      </c>
      <c r="E154" s="187" t="s">
        <v>674</v>
      </c>
      <c r="F154" s="188" t="s">
        <v>675</v>
      </c>
      <c r="G154" s="189" t="s">
        <v>139</v>
      </c>
      <c r="H154" s="190">
        <v>5.28</v>
      </c>
      <c r="I154" s="191"/>
      <c r="J154" s="192">
        <f>ROUND(I154*H154,2)</f>
        <v>0</v>
      </c>
      <c r="K154" s="188" t="s">
        <v>140</v>
      </c>
      <c r="L154" s="39"/>
      <c r="M154" s="193" t="s">
        <v>1</v>
      </c>
      <c r="N154" s="194" t="s">
        <v>44</v>
      </c>
      <c r="O154" s="71"/>
      <c r="P154" s="195">
        <f>O154*H154</f>
        <v>0</v>
      </c>
      <c r="Q154" s="195">
        <v>0</v>
      </c>
      <c r="R154" s="195">
        <f>Q154*H154</f>
        <v>0</v>
      </c>
      <c r="S154" s="195">
        <v>0</v>
      </c>
      <c r="T154" s="196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7" t="s">
        <v>141</v>
      </c>
      <c r="AT154" s="197" t="s">
        <v>136</v>
      </c>
      <c r="AU154" s="197" t="s">
        <v>89</v>
      </c>
      <c r="AY154" s="17" t="s">
        <v>134</v>
      </c>
      <c r="BE154" s="198">
        <f>IF(N154="základní",J154,0)</f>
        <v>0</v>
      </c>
      <c r="BF154" s="198">
        <f>IF(N154="snížená",J154,0)</f>
        <v>0</v>
      </c>
      <c r="BG154" s="198">
        <f>IF(N154="zákl. přenesená",J154,0)</f>
        <v>0</v>
      </c>
      <c r="BH154" s="198">
        <f>IF(N154="sníž. přenesená",J154,0)</f>
        <v>0</v>
      </c>
      <c r="BI154" s="198">
        <f>IF(N154="nulová",J154,0)</f>
        <v>0</v>
      </c>
      <c r="BJ154" s="17" t="s">
        <v>87</v>
      </c>
      <c r="BK154" s="198">
        <f>ROUND(I154*H154,2)</f>
        <v>0</v>
      </c>
      <c r="BL154" s="17" t="s">
        <v>141</v>
      </c>
      <c r="BM154" s="197" t="s">
        <v>676</v>
      </c>
    </row>
    <row r="155" spans="2:63" s="12" customFormat="1" ht="22.9" customHeight="1">
      <c r="B155" s="170"/>
      <c r="C155" s="171"/>
      <c r="D155" s="172" t="s">
        <v>78</v>
      </c>
      <c r="E155" s="184" t="s">
        <v>611</v>
      </c>
      <c r="F155" s="184" t="s">
        <v>612</v>
      </c>
      <c r="G155" s="171"/>
      <c r="H155" s="171"/>
      <c r="I155" s="174"/>
      <c r="J155" s="185">
        <f>BK155</f>
        <v>0</v>
      </c>
      <c r="K155" s="171"/>
      <c r="L155" s="176"/>
      <c r="M155" s="177"/>
      <c r="N155" s="178"/>
      <c r="O155" s="178"/>
      <c r="P155" s="179">
        <f>P156</f>
        <v>0</v>
      </c>
      <c r="Q155" s="178"/>
      <c r="R155" s="179">
        <f>R156</f>
        <v>0</v>
      </c>
      <c r="S155" s="178"/>
      <c r="T155" s="180">
        <f>T156</f>
        <v>0</v>
      </c>
      <c r="AR155" s="181" t="s">
        <v>87</v>
      </c>
      <c r="AT155" s="182" t="s">
        <v>78</v>
      </c>
      <c r="AU155" s="182" t="s">
        <v>87</v>
      </c>
      <c r="AY155" s="181" t="s">
        <v>134</v>
      </c>
      <c r="BK155" s="183">
        <f>BK156</f>
        <v>0</v>
      </c>
    </row>
    <row r="156" spans="1:65" s="2" customFormat="1" ht="21.75" customHeight="1">
      <c r="A156" s="34"/>
      <c r="B156" s="35"/>
      <c r="C156" s="186" t="s">
        <v>215</v>
      </c>
      <c r="D156" s="186" t="s">
        <v>136</v>
      </c>
      <c r="E156" s="187" t="s">
        <v>677</v>
      </c>
      <c r="F156" s="188" t="s">
        <v>678</v>
      </c>
      <c r="G156" s="189" t="s">
        <v>272</v>
      </c>
      <c r="H156" s="190">
        <v>77.595</v>
      </c>
      <c r="I156" s="191"/>
      <c r="J156" s="192">
        <f>ROUND(I156*H156,2)</f>
        <v>0</v>
      </c>
      <c r="K156" s="188" t="s">
        <v>140</v>
      </c>
      <c r="L156" s="39"/>
      <c r="M156" s="245" t="s">
        <v>1</v>
      </c>
      <c r="N156" s="246" t="s">
        <v>44</v>
      </c>
      <c r="O156" s="247"/>
      <c r="P156" s="248">
        <f>O156*H156</f>
        <v>0</v>
      </c>
      <c r="Q156" s="248">
        <v>0</v>
      </c>
      <c r="R156" s="248">
        <f>Q156*H156</f>
        <v>0</v>
      </c>
      <c r="S156" s="248">
        <v>0</v>
      </c>
      <c r="T156" s="249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7" t="s">
        <v>141</v>
      </c>
      <c r="AT156" s="197" t="s">
        <v>136</v>
      </c>
      <c r="AU156" s="197" t="s">
        <v>89</v>
      </c>
      <c r="AY156" s="17" t="s">
        <v>134</v>
      </c>
      <c r="BE156" s="198">
        <f>IF(N156="základní",J156,0)</f>
        <v>0</v>
      </c>
      <c r="BF156" s="198">
        <f>IF(N156="snížená",J156,0)</f>
        <v>0</v>
      </c>
      <c r="BG156" s="198">
        <f>IF(N156="zákl. přenesená",J156,0)</f>
        <v>0</v>
      </c>
      <c r="BH156" s="198">
        <f>IF(N156="sníž. přenesená",J156,0)</f>
        <v>0</v>
      </c>
      <c r="BI156" s="198">
        <f>IF(N156="nulová",J156,0)</f>
        <v>0</v>
      </c>
      <c r="BJ156" s="17" t="s">
        <v>87</v>
      </c>
      <c r="BK156" s="198">
        <f>ROUND(I156*H156,2)</f>
        <v>0</v>
      </c>
      <c r="BL156" s="17" t="s">
        <v>141</v>
      </c>
      <c r="BM156" s="197" t="s">
        <v>679</v>
      </c>
    </row>
    <row r="157" spans="1:31" s="2" customFormat="1" ht="6.95" customHeight="1">
      <c r="A157" s="34"/>
      <c r="B157" s="54"/>
      <c r="C157" s="55"/>
      <c r="D157" s="55"/>
      <c r="E157" s="55"/>
      <c r="F157" s="55"/>
      <c r="G157" s="55"/>
      <c r="H157" s="55"/>
      <c r="I157" s="55"/>
      <c r="J157" s="55"/>
      <c r="K157" s="55"/>
      <c r="L157" s="39"/>
      <c r="M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</row>
  </sheetData>
  <sheetProtection algorithmName="SHA-512" hashValue="JuOdofUGM6+TNSMOPWkE24ir7jJnH4Z5pxugyNUR+zzz9n1fEVHsZshqUz8PGHdGwWMB17aSaOi+Wq44FI0pOw==" saltValue="n9843fuJqv79qGb1Xk536zZIcmqb9CoU70LYl1opNPrgEx5DWWbVHjtnmdf3tXzy8MEKq+YWQk57GPmSqjDbeQ==" spinCount="100000" sheet="1" objects="1" scenarios="1" formatColumns="0" formatRows="0" autoFilter="0"/>
  <autoFilter ref="C121:K156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95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89</v>
      </c>
    </row>
    <row r="4" spans="2:46" s="1" customFormat="1" ht="24.95" customHeight="1">
      <c r="B4" s="20"/>
      <c r="D4" s="110" t="s">
        <v>102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5" t="str">
        <f>'Rekapitulace stavby'!K6</f>
        <v>Parkoviště v ulici Vrchlického, Sokolov</v>
      </c>
      <c r="F7" s="296"/>
      <c r="G7" s="296"/>
      <c r="H7" s="296"/>
      <c r="L7" s="20"/>
    </row>
    <row r="8" spans="1:31" s="2" customFormat="1" ht="12" customHeight="1">
      <c r="A8" s="34"/>
      <c r="B8" s="39"/>
      <c r="C8" s="34"/>
      <c r="D8" s="112" t="s">
        <v>103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7" t="s">
        <v>680</v>
      </c>
      <c r="F9" s="298"/>
      <c r="G9" s="298"/>
      <c r="H9" s="298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10. 4. 2024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27</v>
      </c>
      <c r="F15" s="34"/>
      <c r="G15" s="34"/>
      <c r="H15" s="34"/>
      <c r="I15" s="112" t="s">
        <v>28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29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9" t="str">
        <f>'Rekapitulace stavby'!E14</f>
        <v>Vyplň údaj</v>
      </c>
      <c r="F18" s="300"/>
      <c r="G18" s="300"/>
      <c r="H18" s="300"/>
      <c r="I18" s="112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31</v>
      </c>
      <c r="E20" s="34"/>
      <c r="F20" s="34"/>
      <c r="G20" s="34"/>
      <c r="H20" s="34"/>
      <c r="I20" s="112" t="s">
        <v>25</v>
      </c>
      <c r="J20" s="113" t="s">
        <v>32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33</v>
      </c>
      <c r="F21" s="34"/>
      <c r="G21" s="34"/>
      <c r="H21" s="34"/>
      <c r="I21" s="112" t="s">
        <v>28</v>
      </c>
      <c r="J21" s="113" t="s">
        <v>34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36</v>
      </c>
      <c r="E23" s="34"/>
      <c r="F23" s="34"/>
      <c r="G23" s="34"/>
      <c r="H23" s="34"/>
      <c r="I23" s="112" t="s">
        <v>25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37</v>
      </c>
      <c r="F24" s="34"/>
      <c r="G24" s="34"/>
      <c r="H24" s="34"/>
      <c r="I24" s="112" t="s">
        <v>28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38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1" t="s">
        <v>1</v>
      </c>
      <c r="F27" s="301"/>
      <c r="G27" s="301"/>
      <c r="H27" s="301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39</v>
      </c>
      <c r="E30" s="34"/>
      <c r="F30" s="34"/>
      <c r="G30" s="34"/>
      <c r="H30" s="34"/>
      <c r="I30" s="34"/>
      <c r="J30" s="120">
        <f>ROUND(J122,2)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41</v>
      </c>
      <c r="G32" s="34"/>
      <c r="H32" s="34"/>
      <c r="I32" s="121" t="s">
        <v>40</v>
      </c>
      <c r="J32" s="121" t="s">
        <v>42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43</v>
      </c>
      <c r="E33" s="112" t="s">
        <v>44</v>
      </c>
      <c r="F33" s="123">
        <f>ROUND((SUM(BE122:BE191)),2)</f>
        <v>0</v>
      </c>
      <c r="G33" s="34"/>
      <c r="H33" s="34"/>
      <c r="I33" s="124">
        <v>0.21</v>
      </c>
      <c r="J33" s="123">
        <f>ROUND(((SUM(BE122:BE191))*I33),2)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45</v>
      </c>
      <c r="F34" s="123">
        <f>ROUND((SUM(BF122:BF191)),2)</f>
        <v>0</v>
      </c>
      <c r="G34" s="34"/>
      <c r="H34" s="34"/>
      <c r="I34" s="124">
        <v>0.12</v>
      </c>
      <c r="J34" s="123">
        <f>ROUND(((SUM(BF122:BF191))*I34),2)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46</v>
      </c>
      <c r="F35" s="123">
        <f>ROUND((SUM(BG122:BG191)),2)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47</v>
      </c>
      <c r="F36" s="123">
        <f>ROUND((SUM(BH122:BH191)),2)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48</v>
      </c>
      <c r="F37" s="123">
        <f>ROUND((SUM(BI122:BI191)),2)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49</v>
      </c>
      <c r="E39" s="127"/>
      <c r="F39" s="127"/>
      <c r="G39" s="128" t="s">
        <v>50</v>
      </c>
      <c r="H39" s="129" t="s">
        <v>51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52</v>
      </c>
      <c r="E50" s="133"/>
      <c r="F50" s="133"/>
      <c r="G50" s="132" t="s">
        <v>53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54</v>
      </c>
      <c r="E61" s="135"/>
      <c r="F61" s="136" t="s">
        <v>55</v>
      </c>
      <c r="G61" s="134" t="s">
        <v>54</v>
      </c>
      <c r="H61" s="135"/>
      <c r="I61" s="135"/>
      <c r="J61" s="137" t="s">
        <v>55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56</v>
      </c>
      <c r="E65" s="138"/>
      <c r="F65" s="138"/>
      <c r="G65" s="132" t="s">
        <v>57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54</v>
      </c>
      <c r="E76" s="135"/>
      <c r="F76" s="136" t="s">
        <v>55</v>
      </c>
      <c r="G76" s="134" t="s">
        <v>54</v>
      </c>
      <c r="H76" s="135"/>
      <c r="I76" s="135"/>
      <c r="J76" s="137" t="s">
        <v>55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2" t="str">
        <f>E7</f>
        <v>Parkoviště v ulici Vrchlického, Sokolov</v>
      </c>
      <c r="F85" s="303"/>
      <c r="G85" s="303"/>
      <c r="H85" s="30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4" t="str">
        <f>E9</f>
        <v>SO_03 - ODVODNĚNÍ POZEMNÍCH KOMUNIKACÍ</v>
      </c>
      <c r="F87" s="304"/>
      <c r="G87" s="304"/>
      <c r="H87" s="30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Sokolov</v>
      </c>
      <c r="G89" s="36"/>
      <c r="H89" s="36"/>
      <c r="I89" s="29" t="s">
        <v>22</v>
      </c>
      <c r="J89" s="66" t="str">
        <f>IF(J12="","",J12)</f>
        <v>10. 4. 2024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Město Sokolov</v>
      </c>
      <c r="G91" s="36"/>
      <c r="H91" s="36"/>
      <c r="I91" s="29" t="s">
        <v>31</v>
      </c>
      <c r="J91" s="32" t="str">
        <f>E21</f>
        <v>MESSOR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29</v>
      </c>
      <c r="D92" s="36"/>
      <c r="E92" s="36"/>
      <c r="F92" s="27" t="str">
        <f>IF(E18="","",E18)</f>
        <v>Vyplň údaj</v>
      </c>
      <c r="G92" s="36"/>
      <c r="H92" s="36"/>
      <c r="I92" s="29" t="s">
        <v>36</v>
      </c>
      <c r="J92" s="32" t="str">
        <f>E24</f>
        <v>Ing. Ota Vettermann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106</v>
      </c>
      <c r="D94" s="144"/>
      <c r="E94" s="144"/>
      <c r="F94" s="144"/>
      <c r="G94" s="144"/>
      <c r="H94" s="144"/>
      <c r="I94" s="144"/>
      <c r="J94" s="145" t="s">
        <v>107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108</v>
      </c>
      <c r="D96" s="36"/>
      <c r="E96" s="36"/>
      <c r="F96" s="36"/>
      <c r="G96" s="36"/>
      <c r="H96" s="36"/>
      <c r="I96" s="36"/>
      <c r="J96" s="84">
        <f>J122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109</v>
      </c>
    </row>
    <row r="97" spans="2:12" s="9" customFormat="1" ht="24.95" customHeight="1">
      <c r="B97" s="147"/>
      <c r="C97" s="148"/>
      <c r="D97" s="149" t="s">
        <v>110</v>
      </c>
      <c r="E97" s="150"/>
      <c r="F97" s="150"/>
      <c r="G97" s="150"/>
      <c r="H97" s="150"/>
      <c r="I97" s="150"/>
      <c r="J97" s="151">
        <f>J123</f>
        <v>0</v>
      </c>
      <c r="K97" s="148"/>
      <c r="L97" s="152"/>
    </row>
    <row r="98" spans="2:12" s="10" customFormat="1" ht="19.9" customHeight="1">
      <c r="B98" s="153"/>
      <c r="C98" s="154"/>
      <c r="D98" s="155" t="s">
        <v>111</v>
      </c>
      <c r="E98" s="156"/>
      <c r="F98" s="156"/>
      <c r="G98" s="156"/>
      <c r="H98" s="156"/>
      <c r="I98" s="156"/>
      <c r="J98" s="157">
        <f>J124</f>
        <v>0</v>
      </c>
      <c r="K98" s="154"/>
      <c r="L98" s="158"/>
    </row>
    <row r="99" spans="2:12" s="10" customFormat="1" ht="19.9" customHeight="1">
      <c r="B99" s="153"/>
      <c r="C99" s="154"/>
      <c r="D99" s="155" t="s">
        <v>628</v>
      </c>
      <c r="E99" s="156"/>
      <c r="F99" s="156"/>
      <c r="G99" s="156"/>
      <c r="H99" s="156"/>
      <c r="I99" s="156"/>
      <c r="J99" s="157">
        <f>J157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681</v>
      </c>
      <c r="E100" s="156"/>
      <c r="F100" s="156"/>
      <c r="G100" s="156"/>
      <c r="H100" s="156"/>
      <c r="I100" s="156"/>
      <c r="J100" s="157">
        <f>J172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113</v>
      </c>
      <c r="E101" s="156"/>
      <c r="F101" s="156"/>
      <c r="G101" s="156"/>
      <c r="H101" s="156"/>
      <c r="I101" s="156"/>
      <c r="J101" s="157">
        <f>J175</f>
        <v>0</v>
      </c>
      <c r="K101" s="154"/>
      <c r="L101" s="158"/>
    </row>
    <row r="102" spans="2:12" s="10" customFormat="1" ht="19.9" customHeight="1">
      <c r="B102" s="153"/>
      <c r="C102" s="154"/>
      <c r="D102" s="155" t="s">
        <v>116</v>
      </c>
      <c r="E102" s="156"/>
      <c r="F102" s="156"/>
      <c r="G102" s="156"/>
      <c r="H102" s="156"/>
      <c r="I102" s="156"/>
      <c r="J102" s="157">
        <f>J190</f>
        <v>0</v>
      </c>
      <c r="K102" s="154"/>
      <c r="L102" s="158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5" customHeight="1">
      <c r="A108" s="34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5" customHeight="1">
      <c r="A109" s="34"/>
      <c r="B109" s="35"/>
      <c r="C109" s="23" t="s">
        <v>119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302" t="str">
        <f>E7</f>
        <v>Parkoviště v ulici Vrchlického, Sokolov</v>
      </c>
      <c r="F112" s="303"/>
      <c r="G112" s="303"/>
      <c r="H112" s="303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103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254" t="str">
        <f>E9</f>
        <v>SO_03 - ODVODNĚNÍ POZEMNÍCH KOMUNIKACÍ</v>
      </c>
      <c r="F114" s="304"/>
      <c r="G114" s="304"/>
      <c r="H114" s="304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20</v>
      </c>
      <c r="D116" s="36"/>
      <c r="E116" s="36"/>
      <c r="F116" s="27" t="str">
        <f>F12</f>
        <v>Sokolov</v>
      </c>
      <c r="G116" s="36"/>
      <c r="H116" s="36"/>
      <c r="I116" s="29" t="s">
        <v>22</v>
      </c>
      <c r="J116" s="66" t="str">
        <f>IF(J12="","",J12)</f>
        <v>10. 4. 2024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2" customHeight="1">
      <c r="A118" s="34"/>
      <c r="B118" s="35"/>
      <c r="C118" s="29" t="s">
        <v>24</v>
      </c>
      <c r="D118" s="36"/>
      <c r="E118" s="36"/>
      <c r="F118" s="27" t="str">
        <f>E15</f>
        <v>Město Sokolov</v>
      </c>
      <c r="G118" s="36"/>
      <c r="H118" s="36"/>
      <c r="I118" s="29" t="s">
        <v>31</v>
      </c>
      <c r="J118" s="32" t="str">
        <f>E21</f>
        <v>MESSOR s.r.o.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29</v>
      </c>
      <c r="D119" s="36"/>
      <c r="E119" s="36"/>
      <c r="F119" s="27" t="str">
        <f>IF(E18="","",E18)</f>
        <v>Vyplň údaj</v>
      </c>
      <c r="G119" s="36"/>
      <c r="H119" s="36"/>
      <c r="I119" s="29" t="s">
        <v>36</v>
      </c>
      <c r="J119" s="32" t="str">
        <f>E24</f>
        <v>Ing. Ota Vettermann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59"/>
      <c r="B121" s="160"/>
      <c r="C121" s="161" t="s">
        <v>120</v>
      </c>
      <c r="D121" s="162" t="s">
        <v>64</v>
      </c>
      <c r="E121" s="162" t="s">
        <v>60</v>
      </c>
      <c r="F121" s="162" t="s">
        <v>61</v>
      </c>
      <c r="G121" s="162" t="s">
        <v>121</v>
      </c>
      <c r="H121" s="162" t="s">
        <v>122</v>
      </c>
      <c r="I121" s="162" t="s">
        <v>123</v>
      </c>
      <c r="J121" s="162" t="s">
        <v>107</v>
      </c>
      <c r="K121" s="163" t="s">
        <v>124</v>
      </c>
      <c r="L121" s="164"/>
      <c r="M121" s="75" t="s">
        <v>1</v>
      </c>
      <c r="N121" s="76" t="s">
        <v>43</v>
      </c>
      <c r="O121" s="76" t="s">
        <v>125</v>
      </c>
      <c r="P121" s="76" t="s">
        <v>126</v>
      </c>
      <c r="Q121" s="76" t="s">
        <v>127</v>
      </c>
      <c r="R121" s="76" t="s">
        <v>128</v>
      </c>
      <c r="S121" s="76" t="s">
        <v>129</v>
      </c>
      <c r="T121" s="77" t="s">
        <v>130</v>
      </c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</row>
    <row r="122" spans="1:63" s="2" customFormat="1" ht="22.9" customHeight="1">
      <c r="A122" s="34"/>
      <c r="B122" s="35"/>
      <c r="C122" s="82" t="s">
        <v>131</v>
      </c>
      <c r="D122" s="36"/>
      <c r="E122" s="36"/>
      <c r="F122" s="36"/>
      <c r="G122" s="36"/>
      <c r="H122" s="36"/>
      <c r="I122" s="36"/>
      <c r="J122" s="165">
        <f>BK122</f>
        <v>0</v>
      </c>
      <c r="K122" s="36"/>
      <c r="L122" s="39"/>
      <c r="M122" s="78"/>
      <c r="N122" s="166"/>
      <c r="O122" s="79"/>
      <c r="P122" s="167">
        <f>P123</f>
        <v>0</v>
      </c>
      <c r="Q122" s="79"/>
      <c r="R122" s="167">
        <f>R123</f>
        <v>150.85115492</v>
      </c>
      <c r="S122" s="79"/>
      <c r="T122" s="168">
        <f>T123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78</v>
      </c>
      <c r="AU122" s="17" t="s">
        <v>109</v>
      </c>
      <c r="BK122" s="169">
        <f>BK123</f>
        <v>0</v>
      </c>
    </row>
    <row r="123" spans="2:63" s="12" customFormat="1" ht="25.9" customHeight="1">
      <c r="B123" s="170"/>
      <c r="C123" s="171"/>
      <c r="D123" s="172" t="s">
        <v>78</v>
      </c>
      <c r="E123" s="173" t="s">
        <v>132</v>
      </c>
      <c r="F123" s="173" t="s">
        <v>133</v>
      </c>
      <c r="G123" s="171"/>
      <c r="H123" s="171"/>
      <c r="I123" s="174"/>
      <c r="J123" s="175">
        <f>BK123</f>
        <v>0</v>
      </c>
      <c r="K123" s="171"/>
      <c r="L123" s="176"/>
      <c r="M123" s="177"/>
      <c r="N123" s="178"/>
      <c r="O123" s="178"/>
      <c r="P123" s="179">
        <f>P124+P157+P172+P175+P190</f>
        <v>0</v>
      </c>
      <c r="Q123" s="178"/>
      <c r="R123" s="179">
        <f>R124+R157+R172+R175+R190</f>
        <v>150.85115492</v>
      </c>
      <c r="S123" s="178"/>
      <c r="T123" s="180">
        <f>T124+T157+T172+T175+T190</f>
        <v>0</v>
      </c>
      <c r="AR123" s="181" t="s">
        <v>87</v>
      </c>
      <c r="AT123" s="182" t="s">
        <v>78</v>
      </c>
      <c r="AU123" s="182" t="s">
        <v>79</v>
      </c>
      <c r="AY123" s="181" t="s">
        <v>134</v>
      </c>
      <c r="BK123" s="183">
        <f>BK124+BK157+BK172+BK175+BK190</f>
        <v>0</v>
      </c>
    </row>
    <row r="124" spans="2:63" s="12" customFormat="1" ht="22.9" customHeight="1">
      <c r="B124" s="170"/>
      <c r="C124" s="171"/>
      <c r="D124" s="172" t="s">
        <v>78</v>
      </c>
      <c r="E124" s="184" t="s">
        <v>87</v>
      </c>
      <c r="F124" s="184" t="s">
        <v>135</v>
      </c>
      <c r="G124" s="171"/>
      <c r="H124" s="171"/>
      <c r="I124" s="174"/>
      <c r="J124" s="185">
        <f>BK124</f>
        <v>0</v>
      </c>
      <c r="K124" s="171"/>
      <c r="L124" s="176"/>
      <c r="M124" s="177"/>
      <c r="N124" s="178"/>
      <c r="O124" s="178"/>
      <c r="P124" s="179">
        <f>SUM(P125:P156)</f>
        <v>0</v>
      </c>
      <c r="Q124" s="178"/>
      <c r="R124" s="179">
        <f>SUM(R125:R156)</f>
        <v>143.475</v>
      </c>
      <c r="S124" s="178"/>
      <c r="T124" s="180">
        <f>SUM(T125:T156)</f>
        <v>0</v>
      </c>
      <c r="AR124" s="181" t="s">
        <v>87</v>
      </c>
      <c r="AT124" s="182" t="s">
        <v>78</v>
      </c>
      <c r="AU124" s="182" t="s">
        <v>87</v>
      </c>
      <c r="AY124" s="181" t="s">
        <v>134</v>
      </c>
      <c r="BK124" s="183">
        <f>SUM(BK125:BK156)</f>
        <v>0</v>
      </c>
    </row>
    <row r="125" spans="1:65" s="2" customFormat="1" ht="24.2" customHeight="1">
      <c r="A125" s="34"/>
      <c r="B125" s="35"/>
      <c r="C125" s="186" t="s">
        <v>87</v>
      </c>
      <c r="D125" s="186" t="s">
        <v>136</v>
      </c>
      <c r="E125" s="187" t="s">
        <v>682</v>
      </c>
      <c r="F125" s="188" t="s">
        <v>683</v>
      </c>
      <c r="G125" s="189" t="s">
        <v>204</v>
      </c>
      <c r="H125" s="190">
        <v>21.75</v>
      </c>
      <c r="I125" s="191"/>
      <c r="J125" s="192">
        <f>ROUND(I125*H125,2)</f>
        <v>0</v>
      </c>
      <c r="K125" s="188" t="s">
        <v>140</v>
      </c>
      <c r="L125" s="39"/>
      <c r="M125" s="193" t="s">
        <v>1</v>
      </c>
      <c r="N125" s="194" t="s">
        <v>44</v>
      </c>
      <c r="O125" s="71"/>
      <c r="P125" s="195">
        <f>O125*H125</f>
        <v>0</v>
      </c>
      <c r="Q125" s="195">
        <v>0</v>
      </c>
      <c r="R125" s="195">
        <f>Q125*H125</f>
        <v>0</v>
      </c>
      <c r="S125" s="195">
        <v>0</v>
      </c>
      <c r="T125" s="196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7" t="s">
        <v>141</v>
      </c>
      <c r="AT125" s="197" t="s">
        <v>136</v>
      </c>
      <c r="AU125" s="197" t="s">
        <v>89</v>
      </c>
      <c r="AY125" s="17" t="s">
        <v>134</v>
      </c>
      <c r="BE125" s="198">
        <f>IF(N125="základní",J125,0)</f>
        <v>0</v>
      </c>
      <c r="BF125" s="198">
        <f>IF(N125="snížená",J125,0)</f>
        <v>0</v>
      </c>
      <c r="BG125" s="198">
        <f>IF(N125="zákl. přenesená",J125,0)</f>
        <v>0</v>
      </c>
      <c r="BH125" s="198">
        <f>IF(N125="sníž. přenesená",J125,0)</f>
        <v>0</v>
      </c>
      <c r="BI125" s="198">
        <f>IF(N125="nulová",J125,0)</f>
        <v>0</v>
      </c>
      <c r="BJ125" s="17" t="s">
        <v>87</v>
      </c>
      <c r="BK125" s="198">
        <f>ROUND(I125*H125,2)</f>
        <v>0</v>
      </c>
      <c r="BL125" s="17" t="s">
        <v>141</v>
      </c>
      <c r="BM125" s="197" t="s">
        <v>684</v>
      </c>
    </row>
    <row r="126" spans="2:51" s="13" customFormat="1" ht="11.25">
      <c r="B126" s="199"/>
      <c r="C126" s="200"/>
      <c r="D126" s="201" t="s">
        <v>143</v>
      </c>
      <c r="E126" s="202" t="s">
        <v>1</v>
      </c>
      <c r="F126" s="203" t="s">
        <v>685</v>
      </c>
      <c r="G126" s="200"/>
      <c r="H126" s="202" t="s">
        <v>1</v>
      </c>
      <c r="I126" s="204"/>
      <c r="J126" s="200"/>
      <c r="K126" s="200"/>
      <c r="L126" s="205"/>
      <c r="M126" s="206"/>
      <c r="N126" s="207"/>
      <c r="O126" s="207"/>
      <c r="P126" s="207"/>
      <c r="Q126" s="207"/>
      <c r="R126" s="207"/>
      <c r="S126" s="207"/>
      <c r="T126" s="208"/>
      <c r="AT126" s="209" t="s">
        <v>143</v>
      </c>
      <c r="AU126" s="209" t="s">
        <v>89</v>
      </c>
      <c r="AV126" s="13" t="s">
        <v>87</v>
      </c>
      <c r="AW126" s="13" t="s">
        <v>35</v>
      </c>
      <c r="AX126" s="13" t="s">
        <v>79</v>
      </c>
      <c r="AY126" s="209" t="s">
        <v>134</v>
      </c>
    </row>
    <row r="127" spans="2:51" s="14" customFormat="1" ht="11.25">
      <c r="B127" s="210"/>
      <c r="C127" s="211"/>
      <c r="D127" s="201" t="s">
        <v>143</v>
      </c>
      <c r="E127" s="212" t="s">
        <v>1</v>
      </c>
      <c r="F127" s="213" t="s">
        <v>686</v>
      </c>
      <c r="G127" s="211"/>
      <c r="H127" s="214">
        <v>21.75</v>
      </c>
      <c r="I127" s="215"/>
      <c r="J127" s="211"/>
      <c r="K127" s="211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143</v>
      </c>
      <c r="AU127" s="220" t="s">
        <v>89</v>
      </c>
      <c r="AV127" s="14" t="s">
        <v>89</v>
      </c>
      <c r="AW127" s="14" t="s">
        <v>35</v>
      </c>
      <c r="AX127" s="14" t="s">
        <v>87</v>
      </c>
      <c r="AY127" s="220" t="s">
        <v>134</v>
      </c>
    </row>
    <row r="128" spans="1:65" s="2" customFormat="1" ht="33" customHeight="1">
      <c r="A128" s="34"/>
      <c r="B128" s="35"/>
      <c r="C128" s="186" t="s">
        <v>89</v>
      </c>
      <c r="D128" s="186" t="s">
        <v>136</v>
      </c>
      <c r="E128" s="187" t="s">
        <v>210</v>
      </c>
      <c r="F128" s="188" t="s">
        <v>211</v>
      </c>
      <c r="G128" s="189" t="s">
        <v>204</v>
      </c>
      <c r="H128" s="190">
        <v>71.213</v>
      </c>
      <c r="I128" s="191"/>
      <c r="J128" s="192">
        <f>ROUND(I128*H128,2)</f>
        <v>0</v>
      </c>
      <c r="K128" s="188" t="s">
        <v>140</v>
      </c>
      <c r="L128" s="39"/>
      <c r="M128" s="193" t="s">
        <v>1</v>
      </c>
      <c r="N128" s="194" t="s">
        <v>44</v>
      </c>
      <c r="O128" s="71"/>
      <c r="P128" s="195">
        <f>O128*H128</f>
        <v>0</v>
      </c>
      <c r="Q128" s="195">
        <v>0</v>
      </c>
      <c r="R128" s="195">
        <f>Q128*H128</f>
        <v>0</v>
      </c>
      <c r="S128" s="195">
        <v>0</v>
      </c>
      <c r="T128" s="196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7" t="s">
        <v>141</v>
      </c>
      <c r="AT128" s="197" t="s">
        <v>136</v>
      </c>
      <c r="AU128" s="197" t="s">
        <v>89</v>
      </c>
      <c r="AY128" s="17" t="s">
        <v>134</v>
      </c>
      <c r="BE128" s="198">
        <f>IF(N128="základní",J128,0)</f>
        <v>0</v>
      </c>
      <c r="BF128" s="198">
        <f>IF(N128="snížená",J128,0)</f>
        <v>0</v>
      </c>
      <c r="BG128" s="198">
        <f>IF(N128="zákl. přenesená",J128,0)</f>
        <v>0</v>
      </c>
      <c r="BH128" s="198">
        <f>IF(N128="sníž. přenesená",J128,0)</f>
        <v>0</v>
      </c>
      <c r="BI128" s="198">
        <f>IF(N128="nulová",J128,0)</f>
        <v>0</v>
      </c>
      <c r="BJ128" s="17" t="s">
        <v>87</v>
      </c>
      <c r="BK128" s="198">
        <f>ROUND(I128*H128,2)</f>
        <v>0</v>
      </c>
      <c r="BL128" s="17" t="s">
        <v>141</v>
      </c>
      <c r="BM128" s="197" t="s">
        <v>687</v>
      </c>
    </row>
    <row r="129" spans="2:51" s="13" customFormat="1" ht="11.25">
      <c r="B129" s="199"/>
      <c r="C129" s="200"/>
      <c r="D129" s="201" t="s">
        <v>143</v>
      </c>
      <c r="E129" s="202" t="s">
        <v>1</v>
      </c>
      <c r="F129" s="203" t="s">
        <v>685</v>
      </c>
      <c r="G129" s="200"/>
      <c r="H129" s="202" t="s">
        <v>1</v>
      </c>
      <c r="I129" s="204"/>
      <c r="J129" s="200"/>
      <c r="K129" s="200"/>
      <c r="L129" s="205"/>
      <c r="M129" s="206"/>
      <c r="N129" s="207"/>
      <c r="O129" s="207"/>
      <c r="P129" s="207"/>
      <c r="Q129" s="207"/>
      <c r="R129" s="207"/>
      <c r="S129" s="207"/>
      <c r="T129" s="208"/>
      <c r="AT129" s="209" t="s">
        <v>143</v>
      </c>
      <c r="AU129" s="209" t="s">
        <v>89</v>
      </c>
      <c r="AV129" s="13" t="s">
        <v>87</v>
      </c>
      <c r="AW129" s="13" t="s">
        <v>35</v>
      </c>
      <c r="AX129" s="13" t="s">
        <v>79</v>
      </c>
      <c r="AY129" s="209" t="s">
        <v>134</v>
      </c>
    </row>
    <row r="130" spans="2:51" s="14" customFormat="1" ht="11.25">
      <c r="B130" s="210"/>
      <c r="C130" s="211"/>
      <c r="D130" s="201" t="s">
        <v>143</v>
      </c>
      <c r="E130" s="212" t="s">
        <v>1</v>
      </c>
      <c r="F130" s="213" t="s">
        <v>688</v>
      </c>
      <c r="G130" s="211"/>
      <c r="H130" s="214">
        <v>24.053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143</v>
      </c>
      <c r="AU130" s="220" t="s">
        <v>89</v>
      </c>
      <c r="AV130" s="14" t="s">
        <v>89</v>
      </c>
      <c r="AW130" s="14" t="s">
        <v>35</v>
      </c>
      <c r="AX130" s="14" t="s">
        <v>79</v>
      </c>
      <c r="AY130" s="220" t="s">
        <v>134</v>
      </c>
    </row>
    <row r="131" spans="2:51" s="14" customFormat="1" ht="11.25">
      <c r="B131" s="210"/>
      <c r="C131" s="211"/>
      <c r="D131" s="201" t="s">
        <v>143</v>
      </c>
      <c r="E131" s="212" t="s">
        <v>1</v>
      </c>
      <c r="F131" s="213" t="s">
        <v>689</v>
      </c>
      <c r="G131" s="211"/>
      <c r="H131" s="214">
        <v>47.16</v>
      </c>
      <c r="I131" s="215"/>
      <c r="J131" s="211"/>
      <c r="K131" s="211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143</v>
      </c>
      <c r="AU131" s="220" t="s">
        <v>89</v>
      </c>
      <c r="AV131" s="14" t="s">
        <v>89</v>
      </c>
      <c r="AW131" s="14" t="s">
        <v>35</v>
      </c>
      <c r="AX131" s="14" t="s">
        <v>79</v>
      </c>
      <c r="AY131" s="220" t="s">
        <v>134</v>
      </c>
    </row>
    <row r="132" spans="2:51" s="15" customFormat="1" ht="11.25">
      <c r="B132" s="221"/>
      <c r="C132" s="222"/>
      <c r="D132" s="201" t="s">
        <v>143</v>
      </c>
      <c r="E132" s="223" t="s">
        <v>1</v>
      </c>
      <c r="F132" s="224" t="s">
        <v>184</v>
      </c>
      <c r="G132" s="222"/>
      <c r="H132" s="225">
        <v>71.213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AT132" s="231" t="s">
        <v>143</v>
      </c>
      <c r="AU132" s="231" t="s">
        <v>89</v>
      </c>
      <c r="AV132" s="15" t="s">
        <v>141</v>
      </c>
      <c r="AW132" s="15" t="s">
        <v>35</v>
      </c>
      <c r="AX132" s="15" t="s">
        <v>87</v>
      </c>
      <c r="AY132" s="231" t="s">
        <v>134</v>
      </c>
    </row>
    <row r="133" spans="1:65" s="2" customFormat="1" ht="37.9" customHeight="1">
      <c r="A133" s="34"/>
      <c r="B133" s="35"/>
      <c r="C133" s="186" t="s">
        <v>151</v>
      </c>
      <c r="D133" s="186" t="s">
        <v>136</v>
      </c>
      <c r="E133" s="187" t="s">
        <v>255</v>
      </c>
      <c r="F133" s="188" t="s">
        <v>256</v>
      </c>
      <c r="G133" s="189" t="s">
        <v>204</v>
      </c>
      <c r="H133" s="190">
        <v>93</v>
      </c>
      <c r="I133" s="191"/>
      <c r="J133" s="192">
        <f>ROUND(I133*H133,2)</f>
        <v>0</v>
      </c>
      <c r="K133" s="188" t="s">
        <v>140</v>
      </c>
      <c r="L133" s="39"/>
      <c r="M133" s="193" t="s">
        <v>1</v>
      </c>
      <c r="N133" s="194" t="s">
        <v>44</v>
      </c>
      <c r="O133" s="71"/>
      <c r="P133" s="195">
        <f>O133*H133</f>
        <v>0</v>
      </c>
      <c r="Q133" s="195">
        <v>0</v>
      </c>
      <c r="R133" s="195">
        <f>Q133*H133</f>
        <v>0</v>
      </c>
      <c r="S133" s="195">
        <v>0</v>
      </c>
      <c r="T133" s="19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141</v>
      </c>
      <c r="AT133" s="197" t="s">
        <v>136</v>
      </c>
      <c r="AU133" s="197" t="s">
        <v>89</v>
      </c>
      <c r="AY133" s="17" t="s">
        <v>134</v>
      </c>
      <c r="BE133" s="198">
        <f>IF(N133="základní",J133,0)</f>
        <v>0</v>
      </c>
      <c r="BF133" s="198">
        <f>IF(N133="snížená",J133,0)</f>
        <v>0</v>
      </c>
      <c r="BG133" s="198">
        <f>IF(N133="zákl. přenesená",J133,0)</f>
        <v>0</v>
      </c>
      <c r="BH133" s="198">
        <f>IF(N133="sníž. přenesená",J133,0)</f>
        <v>0</v>
      </c>
      <c r="BI133" s="198">
        <f>IF(N133="nulová",J133,0)</f>
        <v>0</v>
      </c>
      <c r="BJ133" s="17" t="s">
        <v>87</v>
      </c>
      <c r="BK133" s="198">
        <f>ROUND(I133*H133,2)</f>
        <v>0</v>
      </c>
      <c r="BL133" s="17" t="s">
        <v>141</v>
      </c>
      <c r="BM133" s="197" t="s">
        <v>690</v>
      </c>
    </row>
    <row r="134" spans="2:51" s="14" customFormat="1" ht="11.25">
      <c r="B134" s="210"/>
      <c r="C134" s="211"/>
      <c r="D134" s="201" t="s">
        <v>143</v>
      </c>
      <c r="E134" s="212" t="s">
        <v>1</v>
      </c>
      <c r="F134" s="213" t="s">
        <v>691</v>
      </c>
      <c r="G134" s="211"/>
      <c r="H134" s="214">
        <v>93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143</v>
      </c>
      <c r="AU134" s="220" t="s">
        <v>89</v>
      </c>
      <c r="AV134" s="14" t="s">
        <v>89</v>
      </c>
      <c r="AW134" s="14" t="s">
        <v>35</v>
      </c>
      <c r="AX134" s="14" t="s">
        <v>87</v>
      </c>
      <c r="AY134" s="220" t="s">
        <v>134</v>
      </c>
    </row>
    <row r="135" spans="1:65" s="2" customFormat="1" ht="37.9" customHeight="1">
      <c r="A135" s="34"/>
      <c r="B135" s="35"/>
      <c r="C135" s="186" t="s">
        <v>141</v>
      </c>
      <c r="D135" s="186" t="s">
        <v>136</v>
      </c>
      <c r="E135" s="187" t="s">
        <v>261</v>
      </c>
      <c r="F135" s="188" t="s">
        <v>262</v>
      </c>
      <c r="G135" s="189" t="s">
        <v>204</v>
      </c>
      <c r="H135" s="190">
        <v>930</v>
      </c>
      <c r="I135" s="191"/>
      <c r="J135" s="192">
        <f>ROUND(I135*H135,2)</f>
        <v>0</v>
      </c>
      <c r="K135" s="188" t="s">
        <v>140</v>
      </c>
      <c r="L135" s="39"/>
      <c r="M135" s="193" t="s">
        <v>1</v>
      </c>
      <c r="N135" s="194" t="s">
        <v>44</v>
      </c>
      <c r="O135" s="71"/>
      <c r="P135" s="195">
        <f>O135*H135</f>
        <v>0</v>
      </c>
      <c r="Q135" s="195">
        <v>0</v>
      </c>
      <c r="R135" s="195">
        <f>Q135*H135</f>
        <v>0</v>
      </c>
      <c r="S135" s="195">
        <v>0</v>
      </c>
      <c r="T135" s="19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141</v>
      </c>
      <c r="AT135" s="197" t="s">
        <v>136</v>
      </c>
      <c r="AU135" s="197" t="s">
        <v>89</v>
      </c>
      <c r="AY135" s="17" t="s">
        <v>134</v>
      </c>
      <c r="BE135" s="198">
        <f>IF(N135="základní",J135,0)</f>
        <v>0</v>
      </c>
      <c r="BF135" s="198">
        <f>IF(N135="snížená",J135,0)</f>
        <v>0</v>
      </c>
      <c r="BG135" s="198">
        <f>IF(N135="zákl. přenesená",J135,0)</f>
        <v>0</v>
      </c>
      <c r="BH135" s="198">
        <f>IF(N135="sníž. přenesená",J135,0)</f>
        <v>0</v>
      </c>
      <c r="BI135" s="198">
        <f>IF(N135="nulová",J135,0)</f>
        <v>0</v>
      </c>
      <c r="BJ135" s="17" t="s">
        <v>87</v>
      </c>
      <c r="BK135" s="198">
        <f>ROUND(I135*H135,2)</f>
        <v>0</v>
      </c>
      <c r="BL135" s="17" t="s">
        <v>141</v>
      </c>
      <c r="BM135" s="197" t="s">
        <v>692</v>
      </c>
    </row>
    <row r="136" spans="2:51" s="14" customFormat="1" ht="11.25">
      <c r="B136" s="210"/>
      <c r="C136" s="211"/>
      <c r="D136" s="201" t="s">
        <v>143</v>
      </c>
      <c r="E136" s="212" t="s">
        <v>1</v>
      </c>
      <c r="F136" s="213" t="s">
        <v>601</v>
      </c>
      <c r="G136" s="211"/>
      <c r="H136" s="214">
        <v>93</v>
      </c>
      <c r="I136" s="215"/>
      <c r="J136" s="211"/>
      <c r="K136" s="211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143</v>
      </c>
      <c r="AU136" s="220" t="s">
        <v>89</v>
      </c>
      <c r="AV136" s="14" t="s">
        <v>89</v>
      </c>
      <c r="AW136" s="14" t="s">
        <v>35</v>
      </c>
      <c r="AX136" s="14" t="s">
        <v>79</v>
      </c>
      <c r="AY136" s="220" t="s">
        <v>134</v>
      </c>
    </row>
    <row r="137" spans="2:51" s="14" customFormat="1" ht="11.25">
      <c r="B137" s="210"/>
      <c r="C137" s="211"/>
      <c r="D137" s="201" t="s">
        <v>143</v>
      </c>
      <c r="E137" s="212" t="s">
        <v>1</v>
      </c>
      <c r="F137" s="213" t="s">
        <v>693</v>
      </c>
      <c r="G137" s="211"/>
      <c r="H137" s="214">
        <v>930</v>
      </c>
      <c r="I137" s="215"/>
      <c r="J137" s="211"/>
      <c r="K137" s="211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143</v>
      </c>
      <c r="AU137" s="220" t="s">
        <v>89</v>
      </c>
      <c r="AV137" s="14" t="s">
        <v>89</v>
      </c>
      <c r="AW137" s="14" t="s">
        <v>35</v>
      </c>
      <c r="AX137" s="14" t="s">
        <v>87</v>
      </c>
      <c r="AY137" s="220" t="s">
        <v>134</v>
      </c>
    </row>
    <row r="138" spans="1:65" s="2" customFormat="1" ht="24.2" customHeight="1">
      <c r="A138" s="34"/>
      <c r="B138" s="35"/>
      <c r="C138" s="186" t="s">
        <v>158</v>
      </c>
      <c r="D138" s="186" t="s">
        <v>136</v>
      </c>
      <c r="E138" s="187" t="s">
        <v>266</v>
      </c>
      <c r="F138" s="188" t="s">
        <v>267</v>
      </c>
      <c r="G138" s="189" t="s">
        <v>204</v>
      </c>
      <c r="H138" s="190">
        <v>93</v>
      </c>
      <c r="I138" s="191"/>
      <c r="J138" s="192">
        <f>ROUND(I138*H138,2)</f>
        <v>0</v>
      </c>
      <c r="K138" s="188" t="s">
        <v>140</v>
      </c>
      <c r="L138" s="39"/>
      <c r="M138" s="193" t="s">
        <v>1</v>
      </c>
      <c r="N138" s="194" t="s">
        <v>44</v>
      </c>
      <c r="O138" s="71"/>
      <c r="P138" s="195">
        <f>O138*H138</f>
        <v>0</v>
      </c>
      <c r="Q138" s="195">
        <v>0</v>
      </c>
      <c r="R138" s="195">
        <f>Q138*H138</f>
        <v>0</v>
      </c>
      <c r="S138" s="195">
        <v>0</v>
      </c>
      <c r="T138" s="19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7" t="s">
        <v>141</v>
      </c>
      <c r="AT138" s="197" t="s">
        <v>136</v>
      </c>
      <c r="AU138" s="197" t="s">
        <v>89</v>
      </c>
      <c r="AY138" s="17" t="s">
        <v>134</v>
      </c>
      <c r="BE138" s="198">
        <f>IF(N138="základní",J138,0)</f>
        <v>0</v>
      </c>
      <c r="BF138" s="198">
        <f>IF(N138="snížená",J138,0)</f>
        <v>0</v>
      </c>
      <c r="BG138" s="198">
        <f>IF(N138="zákl. přenesená",J138,0)</f>
        <v>0</v>
      </c>
      <c r="BH138" s="198">
        <f>IF(N138="sníž. přenesená",J138,0)</f>
        <v>0</v>
      </c>
      <c r="BI138" s="198">
        <f>IF(N138="nulová",J138,0)</f>
        <v>0</v>
      </c>
      <c r="BJ138" s="17" t="s">
        <v>87</v>
      </c>
      <c r="BK138" s="198">
        <f>ROUND(I138*H138,2)</f>
        <v>0</v>
      </c>
      <c r="BL138" s="17" t="s">
        <v>141</v>
      </c>
      <c r="BM138" s="197" t="s">
        <v>694</v>
      </c>
    </row>
    <row r="139" spans="2:51" s="14" customFormat="1" ht="11.25">
      <c r="B139" s="210"/>
      <c r="C139" s="211"/>
      <c r="D139" s="201" t="s">
        <v>143</v>
      </c>
      <c r="E139" s="212" t="s">
        <v>1</v>
      </c>
      <c r="F139" s="213" t="s">
        <v>601</v>
      </c>
      <c r="G139" s="211"/>
      <c r="H139" s="214">
        <v>93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143</v>
      </c>
      <c r="AU139" s="220" t="s">
        <v>89</v>
      </c>
      <c r="AV139" s="14" t="s">
        <v>89</v>
      </c>
      <c r="AW139" s="14" t="s">
        <v>35</v>
      </c>
      <c r="AX139" s="14" t="s">
        <v>87</v>
      </c>
      <c r="AY139" s="220" t="s">
        <v>134</v>
      </c>
    </row>
    <row r="140" spans="1:65" s="2" customFormat="1" ht="33" customHeight="1">
      <c r="A140" s="34"/>
      <c r="B140" s="35"/>
      <c r="C140" s="186" t="s">
        <v>163</v>
      </c>
      <c r="D140" s="186" t="s">
        <v>136</v>
      </c>
      <c r="E140" s="187" t="s">
        <v>270</v>
      </c>
      <c r="F140" s="188" t="s">
        <v>271</v>
      </c>
      <c r="G140" s="189" t="s">
        <v>272</v>
      </c>
      <c r="H140" s="190">
        <v>167.4</v>
      </c>
      <c r="I140" s="191"/>
      <c r="J140" s="192">
        <f>ROUND(I140*H140,2)</f>
        <v>0</v>
      </c>
      <c r="K140" s="188" t="s">
        <v>140</v>
      </c>
      <c r="L140" s="39"/>
      <c r="M140" s="193" t="s">
        <v>1</v>
      </c>
      <c r="N140" s="194" t="s">
        <v>44</v>
      </c>
      <c r="O140" s="71"/>
      <c r="P140" s="195">
        <f>O140*H140</f>
        <v>0</v>
      </c>
      <c r="Q140" s="195">
        <v>0</v>
      </c>
      <c r="R140" s="195">
        <f>Q140*H140</f>
        <v>0</v>
      </c>
      <c r="S140" s="195">
        <v>0</v>
      </c>
      <c r="T140" s="19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7" t="s">
        <v>141</v>
      </c>
      <c r="AT140" s="197" t="s">
        <v>136</v>
      </c>
      <c r="AU140" s="197" t="s">
        <v>89</v>
      </c>
      <c r="AY140" s="17" t="s">
        <v>134</v>
      </c>
      <c r="BE140" s="198">
        <f>IF(N140="základní",J140,0)</f>
        <v>0</v>
      </c>
      <c r="BF140" s="198">
        <f>IF(N140="snížená",J140,0)</f>
        <v>0</v>
      </c>
      <c r="BG140" s="198">
        <f>IF(N140="zákl. přenesená",J140,0)</f>
        <v>0</v>
      </c>
      <c r="BH140" s="198">
        <f>IF(N140="sníž. přenesená",J140,0)</f>
        <v>0</v>
      </c>
      <c r="BI140" s="198">
        <f>IF(N140="nulová",J140,0)</f>
        <v>0</v>
      </c>
      <c r="BJ140" s="17" t="s">
        <v>87</v>
      </c>
      <c r="BK140" s="198">
        <f>ROUND(I140*H140,2)</f>
        <v>0</v>
      </c>
      <c r="BL140" s="17" t="s">
        <v>141</v>
      </c>
      <c r="BM140" s="197" t="s">
        <v>695</v>
      </c>
    </row>
    <row r="141" spans="2:51" s="14" customFormat="1" ht="11.25">
      <c r="B141" s="210"/>
      <c r="C141" s="211"/>
      <c r="D141" s="201" t="s">
        <v>143</v>
      </c>
      <c r="E141" s="212" t="s">
        <v>1</v>
      </c>
      <c r="F141" s="213" t="s">
        <v>696</v>
      </c>
      <c r="G141" s="211"/>
      <c r="H141" s="214">
        <v>167.4</v>
      </c>
      <c r="I141" s="215"/>
      <c r="J141" s="211"/>
      <c r="K141" s="211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143</v>
      </c>
      <c r="AU141" s="220" t="s">
        <v>89</v>
      </c>
      <c r="AV141" s="14" t="s">
        <v>89</v>
      </c>
      <c r="AW141" s="14" t="s">
        <v>35</v>
      </c>
      <c r="AX141" s="14" t="s">
        <v>87</v>
      </c>
      <c r="AY141" s="220" t="s">
        <v>134</v>
      </c>
    </row>
    <row r="142" spans="1:65" s="2" customFormat="1" ht="24.2" customHeight="1">
      <c r="A142" s="34"/>
      <c r="B142" s="35"/>
      <c r="C142" s="186" t="s">
        <v>168</v>
      </c>
      <c r="D142" s="186" t="s">
        <v>136</v>
      </c>
      <c r="E142" s="187" t="s">
        <v>697</v>
      </c>
      <c r="F142" s="188" t="s">
        <v>698</v>
      </c>
      <c r="G142" s="189" t="s">
        <v>204</v>
      </c>
      <c r="H142" s="190">
        <v>59.478</v>
      </c>
      <c r="I142" s="191"/>
      <c r="J142" s="192">
        <f>ROUND(I142*H142,2)</f>
        <v>0</v>
      </c>
      <c r="K142" s="188" t="s">
        <v>140</v>
      </c>
      <c r="L142" s="39"/>
      <c r="M142" s="193" t="s">
        <v>1</v>
      </c>
      <c r="N142" s="194" t="s">
        <v>44</v>
      </c>
      <c r="O142" s="71"/>
      <c r="P142" s="195">
        <f>O142*H142</f>
        <v>0</v>
      </c>
      <c r="Q142" s="195">
        <v>0</v>
      </c>
      <c r="R142" s="195">
        <f>Q142*H142</f>
        <v>0</v>
      </c>
      <c r="S142" s="195">
        <v>0</v>
      </c>
      <c r="T142" s="19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7" t="s">
        <v>141</v>
      </c>
      <c r="AT142" s="197" t="s">
        <v>136</v>
      </c>
      <c r="AU142" s="197" t="s">
        <v>89</v>
      </c>
      <c r="AY142" s="17" t="s">
        <v>134</v>
      </c>
      <c r="BE142" s="198">
        <f>IF(N142="základní",J142,0)</f>
        <v>0</v>
      </c>
      <c r="BF142" s="198">
        <f>IF(N142="snížená",J142,0)</f>
        <v>0</v>
      </c>
      <c r="BG142" s="198">
        <f>IF(N142="zákl. přenesená",J142,0)</f>
        <v>0</v>
      </c>
      <c r="BH142" s="198">
        <f>IF(N142="sníž. přenesená",J142,0)</f>
        <v>0</v>
      </c>
      <c r="BI142" s="198">
        <f>IF(N142="nulová",J142,0)</f>
        <v>0</v>
      </c>
      <c r="BJ142" s="17" t="s">
        <v>87</v>
      </c>
      <c r="BK142" s="198">
        <f>ROUND(I142*H142,2)</f>
        <v>0</v>
      </c>
      <c r="BL142" s="17" t="s">
        <v>141</v>
      </c>
      <c r="BM142" s="197" t="s">
        <v>699</v>
      </c>
    </row>
    <row r="143" spans="2:51" s="13" customFormat="1" ht="11.25">
      <c r="B143" s="199"/>
      <c r="C143" s="200"/>
      <c r="D143" s="201" t="s">
        <v>143</v>
      </c>
      <c r="E143" s="202" t="s">
        <v>1</v>
      </c>
      <c r="F143" s="203" t="s">
        <v>685</v>
      </c>
      <c r="G143" s="200"/>
      <c r="H143" s="202" t="s">
        <v>1</v>
      </c>
      <c r="I143" s="204"/>
      <c r="J143" s="200"/>
      <c r="K143" s="200"/>
      <c r="L143" s="205"/>
      <c r="M143" s="206"/>
      <c r="N143" s="207"/>
      <c r="O143" s="207"/>
      <c r="P143" s="207"/>
      <c r="Q143" s="207"/>
      <c r="R143" s="207"/>
      <c r="S143" s="207"/>
      <c r="T143" s="208"/>
      <c r="AT143" s="209" t="s">
        <v>143</v>
      </c>
      <c r="AU143" s="209" t="s">
        <v>89</v>
      </c>
      <c r="AV143" s="13" t="s">
        <v>87</v>
      </c>
      <c r="AW143" s="13" t="s">
        <v>35</v>
      </c>
      <c r="AX143" s="13" t="s">
        <v>79</v>
      </c>
      <c r="AY143" s="209" t="s">
        <v>134</v>
      </c>
    </row>
    <row r="144" spans="2:51" s="14" customFormat="1" ht="11.25">
      <c r="B144" s="210"/>
      <c r="C144" s="211"/>
      <c r="D144" s="201" t="s">
        <v>143</v>
      </c>
      <c r="E144" s="212" t="s">
        <v>1</v>
      </c>
      <c r="F144" s="213" t="s">
        <v>686</v>
      </c>
      <c r="G144" s="211"/>
      <c r="H144" s="214">
        <v>21.75</v>
      </c>
      <c r="I144" s="215"/>
      <c r="J144" s="211"/>
      <c r="K144" s="211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143</v>
      </c>
      <c r="AU144" s="220" t="s">
        <v>89</v>
      </c>
      <c r="AV144" s="14" t="s">
        <v>89</v>
      </c>
      <c r="AW144" s="14" t="s">
        <v>35</v>
      </c>
      <c r="AX144" s="14" t="s">
        <v>79</v>
      </c>
      <c r="AY144" s="220" t="s">
        <v>134</v>
      </c>
    </row>
    <row r="145" spans="2:51" s="14" customFormat="1" ht="22.5">
      <c r="B145" s="210"/>
      <c r="C145" s="211"/>
      <c r="D145" s="201" t="s">
        <v>143</v>
      </c>
      <c r="E145" s="212" t="s">
        <v>1</v>
      </c>
      <c r="F145" s="213" t="s">
        <v>700</v>
      </c>
      <c r="G145" s="211"/>
      <c r="H145" s="214">
        <v>37.728</v>
      </c>
      <c r="I145" s="215"/>
      <c r="J145" s="211"/>
      <c r="K145" s="211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143</v>
      </c>
      <c r="AU145" s="220" t="s">
        <v>89</v>
      </c>
      <c r="AV145" s="14" t="s">
        <v>89</v>
      </c>
      <c r="AW145" s="14" t="s">
        <v>35</v>
      </c>
      <c r="AX145" s="14" t="s">
        <v>79</v>
      </c>
      <c r="AY145" s="220" t="s">
        <v>134</v>
      </c>
    </row>
    <row r="146" spans="2:51" s="15" customFormat="1" ht="11.25">
      <c r="B146" s="221"/>
      <c r="C146" s="222"/>
      <c r="D146" s="201" t="s">
        <v>143</v>
      </c>
      <c r="E146" s="223" t="s">
        <v>1</v>
      </c>
      <c r="F146" s="224" t="s">
        <v>184</v>
      </c>
      <c r="G146" s="222"/>
      <c r="H146" s="225">
        <v>59.478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143</v>
      </c>
      <c r="AU146" s="231" t="s">
        <v>89</v>
      </c>
      <c r="AV146" s="15" t="s">
        <v>141</v>
      </c>
      <c r="AW146" s="15" t="s">
        <v>35</v>
      </c>
      <c r="AX146" s="15" t="s">
        <v>87</v>
      </c>
      <c r="AY146" s="231" t="s">
        <v>134</v>
      </c>
    </row>
    <row r="147" spans="1:65" s="2" customFormat="1" ht="16.5" customHeight="1">
      <c r="A147" s="34"/>
      <c r="B147" s="35"/>
      <c r="C147" s="232" t="s">
        <v>173</v>
      </c>
      <c r="D147" s="232" t="s">
        <v>285</v>
      </c>
      <c r="E147" s="233" t="s">
        <v>701</v>
      </c>
      <c r="F147" s="234" t="s">
        <v>702</v>
      </c>
      <c r="G147" s="235" t="s">
        <v>272</v>
      </c>
      <c r="H147" s="236">
        <v>78.852</v>
      </c>
      <c r="I147" s="237"/>
      <c r="J147" s="238">
        <f>ROUND(I147*H147,2)</f>
        <v>0</v>
      </c>
      <c r="K147" s="234" t="s">
        <v>140</v>
      </c>
      <c r="L147" s="239"/>
      <c r="M147" s="240" t="s">
        <v>1</v>
      </c>
      <c r="N147" s="241" t="s">
        <v>44</v>
      </c>
      <c r="O147" s="71"/>
      <c r="P147" s="195">
        <f>O147*H147</f>
        <v>0</v>
      </c>
      <c r="Q147" s="195">
        <v>1</v>
      </c>
      <c r="R147" s="195">
        <f>Q147*H147</f>
        <v>78.852</v>
      </c>
      <c r="S147" s="195">
        <v>0</v>
      </c>
      <c r="T147" s="19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7" t="s">
        <v>173</v>
      </c>
      <c r="AT147" s="197" t="s">
        <v>285</v>
      </c>
      <c r="AU147" s="197" t="s">
        <v>89</v>
      </c>
      <c r="AY147" s="17" t="s">
        <v>134</v>
      </c>
      <c r="BE147" s="198">
        <f>IF(N147="základní",J147,0)</f>
        <v>0</v>
      </c>
      <c r="BF147" s="198">
        <f>IF(N147="snížená",J147,0)</f>
        <v>0</v>
      </c>
      <c r="BG147" s="198">
        <f>IF(N147="zákl. přenesená",J147,0)</f>
        <v>0</v>
      </c>
      <c r="BH147" s="198">
        <f>IF(N147="sníž. přenesená",J147,0)</f>
        <v>0</v>
      </c>
      <c r="BI147" s="198">
        <f>IF(N147="nulová",J147,0)</f>
        <v>0</v>
      </c>
      <c r="BJ147" s="17" t="s">
        <v>87</v>
      </c>
      <c r="BK147" s="198">
        <f>ROUND(I147*H147,2)</f>
        <v>0</v>
      </c>
      <c r="BL147" s="17" t="s">
        <v>141</v>
      </c>
      <c r="BM147" s="197" t="s">
        <v>703</v>
      </c>
    </row>
    <row r="148" spans="2:51" s="14" customFormat="1" ht="11.25">
      <c r="B148" s="210"/>
      <c r="C148" s="211"/>
      <c r="D148" s="201" t="s">
        <v>143</v>
      </c>
      <c r="E148" s="212" t="s">
        <v>1</v>
      </c>
      <c r="F148" s="213" t="s">
        <v>704</v>
      </c>
      <c r="G148" s="211"/>
      <c r="H148" s="214">
        <v>37.728</v>
      </c>
      <c r="I148" s="215"/>
      <c r="J148" s="211"/>
      <c r="K148" s="211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143</v>
      </c>
      <c r="AU148" s="220" t="s">
        <v>89</v>
      </c>
      <c r="AV148" s="14" t="s">
        <v>89</v>
      </c>
      <c r="AW148" s="14" t="s">
        <v>35</v>
      </c>
      <c r="AX148" s="14" t="s">
        <v>79</v>
      </c>
      <c r="AY148" s="220" t="s">
        <v>134</v>
      </c>
    </row>
    <row r="149" spans="2:51" s="14" customFormat="1" ht="11.25">
      <c r="B149" s="210"/>
      <c r="C149" s="211"/>
      <c r="D149" s="201" t="s">
        <v>143</v>
      </c>
      <c r="E149" s="212" t="s">
        <v>1</v>
      </c>
      <c r="F149" s="213" t="s">
        <v>705</v>
      </c>
      <c r="G149" s="211"/>
      <c r="H149" s="214">
        <v>78.852</v>
      </c>
      <c r="I149" s="215"/>
      <c r="J149" s="211"/>
      <c r="K149" s="211"/>
      <c r="L149" s="216"/>
      <c r="M149" s="217"/>
      <c r="N149" s="218"/>
      <c r="O149" s="218"/>
      <c r="P149" s="218"/>
      <c r="Q149" s="218"/>
      <c r="R149" s="218"/>
      <c r="S149" s="218"/>
      <c r="T149" s="219"/>
      <c r="AT149" s="220" t="s">
        <v>143</v>
      </c>
      <c r="AU149" s="220" t="s">
        <v>89</v>
      </c>
      <c r="AV149" s="14" t="s">
        <v>89</v>
      </c>
      <c r="AW149" s="14" t="s">
        <v>35</v>
      </c>
      <c r="AX149" s="14" t="s">
        <v>87</v>
      </c>
      <c r="AY149" s="220" t="s">
        <v>134</v>
      </c>
    </row>
    <row r="150" spans="1:65" s="2" customFormat="1" ht="16.5" customHeight="1">
      <c r="A150" s="34"/>
      <c r="B150" s="35"/>
      <c r="C150" s="232" t="s">
        <v>178</v>
      </c>
      <c r="D150" s="232" t="s">
        <v>285</v>
      </c>
      <c r="E150" s="233" t="s">
        <v>706</v>
      </c>
      <c r="F150" s="234" t="s">
        <v>707</v>
      </c>
      <c r="G150" s="235" t="s">
        <v>272</v>
      </c>
      <c r="H150" s="236">
        <v>45.458</v>
      </c>
      <c r="I150" s="237"/>
      <c r="J150" s="238">
        <f>ROUND(I150*H150,2)</f>
        <v>0</v>
      </c>
      <c r="K150" s="234" t="s">
        <v>140</v>
      </c>
      <c r="L150" s="239"/>
      <c r="M150" s="240" t="s">
        <v>1</v>
      </c>
      <c r="N150" s="241" t="s">
        <v>44</v>
      </c>
      <c r="O150" s="71"/>
      <c r="P150" s="195">
        <f>O150*H150</f>
        <v>0</v>
      </c>
      <c r="Q150" s="195">
        <v>1</v>
      </c>
      <c r="R150" s="195">
        <f>Q150*H150</f>
        <v>45.458</v>
      </c>
      <c r="S150" s="195">
        <v>0</v>
      </c>
      <c r="T150" s="19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7" t="s">
        <v>173</v>
      </c>
      <c r="AT150" s="197" t="s">
        <v>285</v>
      </c>
      <c r="AU150" s="197" t="s">
        <v>89</v>
      </c>
      <c r="AY150" s="17" t="s">
        <v>134</v>
      </c>
      <c r="BE150" s="198">
        <f>IF(N150="základní",J150,0)</f>
        <v>0</v>
      </c>
      <c r="BF150" s="198">
        <f>IF(N150="snížená",J150,0)</f>
        <v>0</v>
      </c>
      <c r="BG150" s="198">
        <f>IF(N150="zákl. přenesená",J150,0)</f>
        <v>0</v>
      </c>
      <c r="BH150" s="198">
        <f>IF(N150="sníž. přenesená",J150,0)</f>
        <v>0</v>
      </c>
      <c r="BI150" s="198">
        <f>IF(N150="nulová",J150,0)</f>
        <v>0</v>
      </c>
      <c r="BJ150" s="17" t="s">
        <v>87</v>
      </c>
      <c r="BK150" s="198">
        <f>ROUND(I150*H150,2)</f>
        <v>0</v>
      </c>
      <c r="BL150" s="17" t="s">
        <v>141</v>
      </c>
      <c r="BM150" s="197" t="s">
        <v>708</v>
      </c>
    </row>
    <row r="151" spans="2:51" s="14" customFormat="1" ht="11.25">
      <c r="B151" s="210"/>
      <c r="C151" s="211"/>
      <c r="D151" s="201" t="s">
        <v>143</v>
      </c>
      <c r="E151" s="212" t="s">
        <v>1</v>
      </c>
      <c r="F151" s="213" t="s">
        <v>709</v>
      </c>
      <c r="G151" s="211"/>
      <c r="H151" s="214">
        <v>21.75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143</v>
      </c>
      <c r="AU151" s="220" t="s">
        <v>89</v>
      </c>
      <c r="AV151" s="14" t="s">
        <v>89</v>
      </c>
      <c r="AW151" s="14" t="s">
        <v>35</v>
      </c>
      <c r="AX151" s="14" t="s">
        <v>79</v>
      </c>
      <c r="AY151" s="220" t="s">
        <v>134</v>
      </c>
    </row>
    <row r="152" spans="2:51" s="14" customFormat="1" ht="11.25">
      <c r="B152" s="210"/>
      <c r="C152" s="211"/>
      <c r="D152" s="201" t="s">
        <v>143</v>
      </c>
      <c r="E152" s="212" t="s">
        <v>1</v>
      </c>
      <c r="F152" s="213" t="s">
        <v>710</v>
      </c>
      <c r="G152" s="211"/>
      <c r="H152" s="214">
        <v>45.458</v>
      </c>
      <c r="I152" s="215"/>
      <c r="J152" s="211"/>
      <c r="K152" s="211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143</v>
      </c>
      <c r="AU152" s="220" t="s">
        <v>89</v>
      </c>
      <c r="AV152" s="14" t="s">
        <v>89</v>
      </c>
      <c r="AW152" s="14" t="s">
        <v>35</v>
      </c>
      <c r="AX152" s="14" t="s">
        <v>87</v>
      </c>
      <c r="AY152" s="220" t="s">
        <v>134</v>
      </c>
    </row>
    <row r="153" spans="1:65" s="2" customFormat="1" ht="24.2" customHeight="1">
      <c r="A153" s="34"/>
      <c r="B153" s="35"/>
      <c r="C153" s="186" t="s">
        <v>185</v>
      </c>
      <c r="D153" s="186" t="s">
        <v>136</v>
      </c>
      <c r="E153" s="187" t="s">
        <v>711</v>
      </c>
      <c r="F153" s="188" t="s">
        <v>712</v>
      </c>
      <c r="G153" s="189" t="s">
        <v>204</v>
      </c>
      <c r="H153" s="190">
        <v>9.17</v>
      </c>
      <c r="I153" s="191"/>
      <c r="J153" s="192">
        <f>ROUND(I153*H153,2)</f>
        <v>0</v>
      </c>
      <c r="K153" s="188" t="s">
        <v>140</v>
      </c>
      <c r="L153" s="39"/>
      <c r="M153" s="193" t="s">
        <v>1</v>
      </c>
      <c r="N153" s="194" t="s">
        <v>44</v>
      </c>
      <c r="O153" s="71"/>
      <c r="P153" s="195">
        <f>O153*H153</f>
        <v>0</v>
      </c>
      <c r="Q153" s="195">
        <v>0</v>
      </c>
      <c r="R153" s="195">
        <f>Q153*H153</f>
        <v>0</v>
      </c>
      <c r="S153" s="195">
        <v>0</v>
      </c>
      <c r="T153" s="19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7" t="s">
        <v>141</v>
      </c>
      <c r="AT153" s="197" t="s">
        <v>136</v>
      </c>
      <c r="AU153" s="197" t="s">
        <v>89</v>
      </c>
      <c r="AY153" s="17" t="s">
        <v>134</v>
      </c>
      <c r="BE153" s="198">
        <f>IF(N153="základní",J153,0)</f>
        <v>0</v>
      </c>
      <c r="BF153" s="198">
        <f>IF(N153="snížená",J153,0)</f>
        <v>0</v>
      </c>
      <c r="BG153" s="198">
        <f>IF(N153="zákl. přenesená",J153,0)</f>
        <v>0</v>
      </c>
      <c r="BH153" s="198">
        <f>IF(N153="sníž. přenesená",J153,0)</f>
        <v>0</v>
      </c>
      <c r="BI153" s="198">
        <f>IF(N153="nulová",J153,0)</f>
        <v>0</v>
      </c>
      <c r="BJ153" s="17" t="s">
        <v>87</v>
      </c>
      <c r="BK153" s="198">
        <f>ROUND(I153*H153,2)</f>
        <v>0</v>
      </c>
      <c r="BL153" s="17" t="s">
        <v>141</v>
      </c>
      <c r="BM153" s="197" t="s">
        <v>713</v>
      </c>
    </row>
    <row r="154" spans="2:51" s="14" customFormat="1" ht="22.5">
      <c r="B154" s="210"/>
      <c r="C154" s="211"/>
      <c r="D154" s="201" t="s">
        <v>143</v>
      </c>
      <c r="E154" s="212" t="s">
        <v>1</v>
      </c>
      <c r="F154" s="213" t="s">
        <v>714</v>
      </c>
      <c r="G154" s="211"/>
      <c r="H154" s="214">
        <v>9.17</v>
      </c>
      <c r="I154" s="215"/>
      <c r="J154" s="211"/>
      <c r="K154" s="211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143</v>
      </c>
      <c r="AU154" s="220" t="s">
        <v>89</v>
      </c>
      <c r="AV154" s="14" t="s">
        <v>89</v>
      </c>
      <c r="AW154" s="14" t="s">
        <v>35</v>
      </c>
      <c r="AX154" s="14" t="s">
        <v>87</v>
      </c>
      <c r="AY154" s="220" t="s">
        <v>134</v>
      </c>
    </row>
    <row r="155" spans="1:65" s="2" customFormat="1" ht="16.5" customHeight="1">
      <c r="A155" s="34"/>
      <c r="B155" s="35"/>
      <c r="C155" s="232" t="s">
        <v>190</v>
      </c>
      <c r="D155" s="232" t="s">
        <v>285</v>
      </c>
      <c r="E155" s="233" t="s">
        <v>715</v>
      </c>
      <c r="F155" s="234" t="s">
        <v>716</v>
      </c>
      <c r="G155" s="235" t="s">
        <v>272</v>
      </c>
      <c r="H155" s="236">
        <v>19.165</v>
      </c>
      <c r="I155" s="237"/>
      <c r="J155" s="238">
        <f>ROUND(I155*H155,2)</f>
        <v>0</v>
      </c>
      <c r="K155" s="234" t="s">
        <v>140</v>
      </c>
      <c r="L155" s="239"/>
      <c r="M155" s="240" t="s">
        <v>1</v>
      </c>
      <c r="N155" s="241" t="s">
        <v>44</v>
      </c>
      <c r="O155" s="71"/>
      <c r="P155" s="195">
        <f>O155*H155</f>
        <v>0</v>
      </c>
      <c r="Q155" s="195">
        <v>1</v>
      </c>
      <c r="R155" s="195">
        <f>Q155*H155</f>
        <v>19.165</v>
      </c>
      <c r="S155" s="195">
        <v>0</v>
      </c>
      <c r="T155" s="196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7" t="s">
        <v>173</v>
      </c>
      <c r="AT155" s="197" t="s">
        <v>285</v>
      </c>
      <c r="AU155" s="197" t="s">
        <v>89</v>
      </c>
      <c r="AY155" s="17" t="s">
        <v>134</v>
      </c>
      <c r="BE155" s="198">
        <f>IF(N155="základní",J155,0)</f>
        <v>0</v>
      </c>
      <c r="BF155" s="198">
        <f>IF(N155="snížená",J155,0)</f>
        <v>0</v>
      </c>
      <c r="BG155" s="198">
        <f>IF(N155="zákl. přenesená",J155,0)</f>
        <v>0</v>
      </c>
      <c r="BH155" s="198">
        <f>IF(N155="sníž. přenesená",J155,0)</f>
        <v>0</v>
      </c>
      <c r="BI155" s="198">
        <f>IF(N155="nulová",J155,0)</f>
        <v>0</v>
      </c>
      <c r="BJ155" s="17" t="s">
        <v>87</v>
      </c>
      <c r="BK155" s="198">
        <f>ROUND(I155*H155,2)</f>
        <v>0</v>
      </c>
      <c r="BL155" s="17" t="s">
        <v>141</v>
      </c>
      <c r="BM155" s="197" t="s">
        <v>717</v>
      </c>
    </row>
    <row r="156" spans="2:51" s="14" customFormat="1" ht="11.25">
      <c r="B156" s="210"/>
      <c r="C156" s="211"/>
      <c r="D156" s="201" t="s">
        <v>143</v>
      </c>
      <c r="E156" s="212" t="s">
        <v>1</v>
      </c>
      <c r="F156" s="213" t="s">
        <v>718</v>
      </c>
      <c r="G156" s="211"/>
      <c r="H156" s="214">
        <v>19.165</v>
      </c>
      <c r="I156" s="215"/>
      <c r="J156" s="211"/>
      <c r="K156" s="211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143</v>
      </c>
      <c r="AU156" s="220" t="s">
        <v>89</v>
      </c>
      <c r="AV156" s="14" t="s">
        <v>89</v>
      </c>
      <c r="AW156" s="14" t="s">
        <v>35</v>
      </c>
      <c r="AX156" s="14" t="s">
        <v>87</v>
      </c>
      <c r="AY156" s="220" t="s">
        <v>134</v>
      </c>
    </row>
    <row r="157" spans="2:63" s="12" customFormat="1" ht="22.9" customHeight="1">
      <c r="B157" s="170"/>
      <c r="C157" s="171"/>
      <c r="D157" s="172" t="s">
        <v>78</v>
      </c>
      <c r="E157" s="184" t="s">
        <v>89</v>
      </c>
      <c r="F157" s="184" t="s">
        <v>650</v>
      </c>
      <c r="G157" s="171"/>
      <c r="H157" s="171"/>
      <c r="I157" s="174"/>
      <c r="J157" s="185">
        <f>BK157</f>
        <v>0</v>
      </c>
      <c r="K157" s="171"/>
      <c r="L157" s="176"/>
      <c r="M157" s="177"/>
      <c r="N157" s="178"/>
      <c r="O157" s="178"/>
      <c r="P157" s="179">
        <f>SUM(P158:P171)</f>
        <v>0</v>
      </c>
      <c r="Q157" s="178"/>
      <c r="R157" s="179">
        <f>SUM(R158:R171)</f>
        <v>5.0099803000000005</v>
      </c>
      <c r="S157" s="178"/>
      <c r="T157" s="180">
        <f>SUM(T158:T171)</f>
        <v>0</v>
      </c>
      <c r="AR157" s="181" t="s">
        <v>87</v>
      </c>
      <c r="AT157" s="182" t="s">
        <v>78</v>
      </c>
      <c r="AU157" s="182" t="s">
        <v>87</v>
      </c>
      <c r="AY157" s="181" t="s">
        <v>134</v>
      </c>
      <c r="BK157" s="183">
        <f>SUM(BK158:BK171)</f>
        <v>0</v>
      </c>
    </row>
    <row r="158" spans="1:65" s="2" customFormat="1" ht="33" customHeight="1">
      <c r="A158" s="34"/>
      <c r="B158" s="35"/>
      <c r="C158" s="186" t="s">
        <v>8</v>
      </c>
      <c r="D158" s="186" t="s">
        <v>136</v>
      </c>
      <c r="E158" s="187" t="s">
        <v>719</v>
      </c>
      <c r="F158" s="188" t="s">
        <v>720</v>
      </c>
      <c r="G158" s="189" t="s">
        <v>139</v>
      </c>
      <c r="H158" s="190">
        <v>40.75</v>
      </c>
      <c r="I158" s="191"/>
      <c r="J158" s="192">
        <f>ROUND(I158*H158,2)</f>
        <v>0</v>
      </c>
      <c r="K158" s="188" t="s">
        <v>140</v>
      </c>
      <c r="L158" s="39"/>
      <c r="M158" s="193" t="s">
        <v>1</v>
      </c>
      <c r="N158" s="194" t="s">
        <v>44</v>
      </c>
      <c r="O158" s="71"/>
      <c r="P158" s="195">
        <f>O158*H158</f>
        <v>0</v>
      </c>
      <c r="Q158" s="195">
        <v>0.00031</v>
      </c>
      <c r="R158" s="195">
        <f>Q158*H158</f>
        <v>0.0126325</v>
      </c>
      <c r="S158" s="195">
        <v>0</v>
      </c>
      <c r="T158" s="19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7" t="s">
        <v>141</v>
      </c>
      <c r="AT158" s="197" t="s">
        <v>136</v>
      </c>
      <c r="AU158" s="197" t="s">
        <v>89</v>
      </c>
      <c r="AY158" s="17" t="s">
        <v>134</v>
      </c>
      <c r="BE158" s="198">
        <f>IF(N158="základní",J158,0)</f>
        <v>0</v>
      </c>
      <c r="BF158" s="198">
        <f>IF(N158="snížená",J158,0)</f>
        <v>0</v>
      </c>
      <c r="BG158" s="198">
        <f>IF(N158="zákl. přenesená",J158,0)</f>
        <v>0</v>
      </c>
      <c r="BH158" s="198">
        <f>IF(N158="sníž. přenesená",J158,0)</f>
        <v>0</v>
      </c>
      <c r="BI158" s="198">
        <f>IF(N158="nulová",J158,0)</f>
        <v>0</v>
      </c>
      <c r="BJ158" s="17" t="s">
        <v>87</v>
      </c>
      <c r="BK158" s="198">
        <f>ROUND(I158*H158,2)</f>
        <v>0</v>
      </c>
      <c r="BL158" s="17" t="s">
        <v>141</v>
      </c>
      <c r="BM158" s="197" t="s">
        <v>721</v>
      </c>
    </row>
    <row r="159" spans="2:51" s="13" customFormat="1" ht="11.25">
      <c r="B159" s="199"/>
      <c r="C159" s="200"/>
      <c r="D159" s="201" t="s">
        <v>143</v>
      </c>
      <c r="E159" s="202" t="s">
        <v>1</v>
      </c>
      <c r="F159" s="203" t="s">
        <v>685</v>
      </c>
      <c r="G159" s="200"/>
      <c r="H159" s="202" t="s">
        <v>1</v>
      </c>
      <c r="I159" s="204"/>
      <c r="J159" s="200"/>
      <c r="K159" s="200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143</v>
      </c>
      <c r="AU159" s="209" t="s">
        <v>89</v>
      </c>
      <c r="AV159" s="13" t="s">
        <v>87</v>
      </c>
      <c r="AW159" s="13" t="s">
        <v>35</v>
      </c>
      <c r="AX159" s="13" t="s">
        <v>79</v>
      </c>
      <c r="AY159" s="209" t="s">
        <v>134</v>
      </c>
    </row>
    <row r="160" spans="2:51" s="14" customFormat="1" ht="11.25">
      <c r="B160" s="210"/>
      <c r="C160" s="211"/>
      <c r="D160" s="201" t="s">
        <v>143</v>
      </c>
      <c r="E160" s="212" t="s">
        <v>1</v>
      </c>
      <c r="F160" s="213" t="s">
        <v>722</v>
      </c>
      <c r="G160" s="211"/>
      <c r="H160" s="214">
        <v>40.75</v>
      </c>
      <c r="I160" s="215"/>
      <c r="J160" s="211"/>
      <c r="K160" s="211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143</v>
      </c>
      <c r="AU160" s="220" t="s">
        <v>89</v>
      </c>
      <c r="AV160" s="14" t="s">
        <v>89</v>
      </c>
      <c r="AW160" s="14" t="s">
        <v>35</v>
      </c>
      <c r="AX160" s="14" t="s">
        <v>87</v>
      </c>
      <c r="AY160" s="220" t="s">
        <v>134</v>
      </c>
    </row>
    <row r="161" spans="1:65" s="2" customFormat="1" ht="24.2" customHeight="1">
      <c r="A161" s="34"/>
      <c r="B161" s="35"/>
      <c r="C161" s="232" t="s">
        <v>201</v>
      </c>
      <c r="D161" s="232" t="s">
        <v>285</v>
      </c>
      <c r="E161" s="233" t="s">
        <v>723</v>
      </c>
      <c r="F161" s="234" t="s">
        <v>724</v>
      </c>
      <c r="G161" s="235" t="s">
        <v>139</v>
      </c>
      <c r="H161" s="236">
        <v>48.268</v>
      </c>
      <c r="I161" s="237"/>
      <c r="J161" s="238">
        <f>ROUND(I161*H161,2)</f>
        <v>0</v>
      </c>
      <c r="K161" s="234" t="s">
        <v>140</v>
      </c>
      <c r="L161" s="239"/>
      <c r="M161" s="240" t="s">
        <v>1</v>
      </c>
      <c r="N161" s="241" t="s">
        <v>44</v>
      </c>
      <c r="O161" s="71"/>
      <c r="P161" s="195">
        <f>O161*H161</f>
        <v>0</v>
      </c>
      <c r="Q161" s="195">
        <v>0.0002</v>
      </c>
      <c r="R161" s="195">
        <f>Q161*H161</f>
        <v>0.0096536</v>
      </c>
      <c r="S161" s="195">
        <v>0</v>
      </c>
      <c r="T161" s="19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7" t="s">
        <v>173</v>
      </c>
      <c r="AT161" s="197" t="s">
        <v>285</v>
      </c>
      <c r="AU161" s="197" t="s">
        <v>89</v>
      </c>
      <c r="AY161" s="17" t="s">
        <v>134</v>
      </c>
      <c r="BE161" s="198">
        <f>IF(N161="základní",J161,0)</f>
        <v>0</v>
      </c>
      <c r="BF161" s="198">
        <f>IF(N161="snížená",J161,0)</f>
        <v>0</v>
      </c>
      <c r="BG161" s="198">
        <f>IF(N161="zákl. přenesená",J161,0)</f>
        <v>0</v>
      </c>
      <c r="BH161" s="198">
        <f>IF(N161="sníž. přenesená",J161,0)</f>
        <v>0</v>
      </c>
      <c r="BI161" s="198">
        <f>IF(N161="nulová",J161,0)</f>
        <v>0</v>
      </c>
      <c r="BJ161" s="17" t="s">
        <v>87</v>
      </c>
      <c r="BK161" s="198">
        <f>ROUND(I161*H161,2)</f>
        <v>0</v>
      </c>
      <c r="BL161" s="17" t="s">
        <v>141</v>
      </c>
      <c r="BM161" s="197" t="s">
        <v>725</v>
      </c>
    </row>
    <row r="162" spans="2:51" s="14" customFormat="1" ht="11.25">
      <c r="B162" s="210"/>
      <c r="C162" s="211"/>
      <c r="D162" s="201" t="s">
        <v>143</v>
      </c>
      <c r="E162" s="212" t="s">
        <v>1</v>
      </c>
      <c r="F162" s="213" t="s">
        <v>726</v>
      </c>
      <c r="G162" s="211"/>
      <c r="H162" s="214">
        <v>48.268</v>
      </c>
      <c r="I162" s="215"/>
      <c r="J162" s="211"/>
      <c r="K162" s="211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143</v>
      </c>
      <c r="AU162" s="220" t="s">
        <v>89</v>
      </c>
      <c r="AV162" s="14" t="s">
        <v>89</v>
      </c>
      <c r="AW162" s="14" t="s">
        <v>35</v>
      </c>
      <c r="AX162" s="14" t="s">
        <v>87</v>
      </c>
      <c r="AY162" s="220" t="s">
        <v>134</v>
      </c>
    </row>
    <row r="163" spans="1:65" s="2" customFormat="1" ht="37.9" customHeight="1">
      <c r="A163" s="34"/>
      <c r="B163" s="35"/>
      <c r="C163" s="232" t="s">
        <v>209</v>
      </c>
      <c r="D163" s="232" t="s">
        <v>285</v>
      </c>
      <c r="E163" s="233" t="s">
        <v>727</v>
      </c>
      <c r="F163" s="234" t="s">
        <v>728</v>
      </c>
      <c r="G163" s="235" t="s">
        <v>193</v>
      </c>
      <c r="H163" s="236">
        <v>39.24</v>
      </c>
      <c r="I163" s="237"/>
      <c r="J163" s="238">
        <f>ROUND(I163*H163,2)</f>
        <v>0</v>
      </c>
      <c r="K163" s="234" t="s">
        <v>140</v>
      </c>
      <c r="L163" s="239"/>
      <c r="M163" s="240" t="s">
        <v>1</v>
      </c>
      <c r="N163" s="241" t="s">
        <v>44</v>
      </c>
      <c r="O163" s="71"/>
      <c r="P163" s="195">
        <f>O163*H163</f>
        <v>0</v>
      </c>
      <c r="Q163" s="195">
        <v>0.00114</v>
      </c>
      <c r="R163" s="195">
        <f>Q163*H163</f>
        <v>0.0447336</v>
      </c>
      <c r="S163" s="195">
        <v>0</v>
      </c>
      <c r="T163" s="19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7" t="s">
        <v>173</v>
      </c>
      <c r="AT163" s="197" t="s">
        <v>285</v>
      </c>
      <c r="AU163" s="197" t="s">
        <v>89</v>
      </c>
      <c r="AY163" s="17" t="s">
        <v>134</v>
      </c>
      <c r="BE163" s="198">
        <f>IF(N163="základní",J163,0)</f>
        <v>0</v>
      </c>
      <c r="BF163" s="198">
        <f>IF(N163="snížená",J163,0)</f>
        <v>0</v>
      </c>
      <c r="BG163" s="198">
        <f>IF(N163="zákl. přenesená",J163,0)</f>
        <v>0</v>
      </c>
      <c r="BH163" s="198">
        <f>IF(N163="sníž. přenesená",J163,0)</f>
        <v>0</v>
      </c>
      <c r="BI163" s="198">
        <f>IF(N163="nulová",J163,0)</f>
        <v>0</v>
      </c>
      <c r="BJ163" s="17" t="s">
        <v>87</v>
      </c>
      <c r="BK163" s="198">
        <f>ROUND(I163*H163,2)</f>
        <v>0</v>
      </c>
      <c r="BL163" s="17" t="s">
        <v>141</v>
      </c>
      <c r="BM163" s="197" t="s">
        <v>729</v>
      </c>
    </row>
    <row r="164" spans="2:51" s="14" customFormat="1" ht="11.25">
      <c r="B164" s="210"/>
      <c r="C164" s="211"/>
      <c r="D164" s="201" t="s">
        <v>143</v>
      </c>
      <c r="E164" s="212" t="s">
        <v>1</v>
      </c>
      <c r="F164" s="213" t="s">
        <v>730</v>
      </c>
      <c r="G164" s="211"/>
      <c r="H164" s="214">
        <v>36</v>
      </c>
      <c r="I164" s="215"/>
      <c r="J164" s="211"/>
      <c r="K164" s="211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143</v>
      </c>
      <c r="AU164" s="220" t="s">
        <v>89</v>
      </c>
      <c r="AV164" s="14" t="s">
        <v>89</v>
      </c>
      <c r="AW164" s="14" t="s">
        <v>35</v>
      </c>
      <c r="AX164" s="14" t="s">
        <v>79</v>
      </c>
      <c r="AY164" s="220" t="s">
        <v>134</v>
      </c>
    </row>
    <row r="165" spans="2:51" s="14" customFormat="1" ht="11.25">
      <c r="B165" s="210"/>
      <c r="C165" s="211"/>
      <c r="D165" s="201" t="s">
        <v>143</v>
      </c>
      <c r="E165" s="212" t="s">
        <v>1</v>
      </c>
      <c r="F165" s="213" t="s">
        <v>731</v>
      </c>
      <c r="G165" s="211"/>
      <c r="H165" s="214">
        <v>39.24</v>
      </c>
      <c r="I165" s="215"/>
      <c r="J165" s="211"/>
      <c r="K165" s="211"/>
      <c r="L165" s="216"/>
      <c r="M165" s="217"/>
      <c r="N165" s="218"/>
      <c r="O165" s="218"/>
      <c r="P165" s="218"/>
      <c r="Q165" s="218"/>
      <c r="R165" s="218"/>
      <c r="S165" s="218"/>
      <c r="T165" s="219"/>
      <c r="AT165" s="220" t="s">
        <v>143</v>
      </c>
      <c r="AU165" s="220" t="s">
        <v>89</v>
      </c>
      <c r="AV165" s="14" t="s">
        <v>89</v>
      </c>
      <c r="AW165" s="14" t="s">
        <v>35</v>
      </c>
      <c r="AX165" s="14" t="s">
        <v>87</v>
      </c>
      <c r="AY165" s="220" t="s">
        <v>134</v>
      </c>
    </row>
    <row r="166" spans="1:65" s="2" customFormat="1" ht="24.2" customHeight="1">
      <c r="A166" s="34"/>
      <c r="B166" s="35"/>
      <c r="C166" s="232" t="s">
        <v>215</v>
      </c>
      <c r="D166" s="232" t="s">
        <v>285</v>
      </c>
      <c r="E166" s="233" t="s">
        <v>732</v>
      </c>
      <c r="F166" s="234" t="s">
        <v>733</v>
      </c>
      <c r="G166" s="235" t="s">
        <v>148</v>
      </c>
      <c r="H166" s="236">
        <v>2.18</v>
      </c>
      <c r="I166" s="237"/>
      <c r="J166" s="238">
        <f>ROUND(I166*H166,2)</f>
        <v>0</v>
      </c>
      <c r="K166" s="234" t="s">
        <v>140</v>
      </c>
      <c r="L166" s="239"/>
      <c r="M166" s="240" t="s">
        <v>1</v>
      </c>
      <c r="N166" s="241" t="s">
        <v>44</v>
      </c>
      <c r="O166" s="71"/>
      <c r="P166" s="195">
        <f>O166*H166</f>
        <v>0</v>
      </c>
      <c r="Q166" s="195">
        <v>0.0004</v>
      </c>
      <c r="R166" s="195">
        <f>Q166*H166</f>
        <v>0.000872</v>
      </c>
      <c r="S166" s="195">
        <v>0</v>
      </c>
      <c r="T166" s="196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7" t="s">
        <v>173</v>
      </c>
      <c r="AT166" s="197" t="s">
        <v>285</v>
      </c>
      <c r="AU166" s="197" t="s">
        <v>89</v>
      </c>
      <c r="AY166" s="17" t="s">
        <v>134</v>
      </c>
      <c r="BE166" s="198">
        <f>IF(N166="základní",J166,0)</f>
        <v>0</v>
      </c>
      <c r="BF166" s="198">
        <f>IF(N166="snížená",J166,0)</f>
        <v>0</v>
      </c>
      <c r="BG166" s="198">
        <f>IF(N166="zákl. přenesená",J166,0)</f>
        <v>0</v>
      </c>
      <c r="BH166" s="198">
        <f>IF(N166="sníž. přenesená",J166,0)</f>
        <v>0</v>
      </c>
      <c r="BI166" s="198">
        <f>IF(N166="nulová",J166,0)</f>
        <v>0</v>
      </c>
      <c r="BJ166" s="17" t="s">
        <v>87</v>
      </c>
      <c r="BK166" s="198">
        <f>ROUND(I166*H166,2)</f>
        <v>0</v>
      </c>
      <c r="BL166" s="17" t="s">
        <v>141</v>
      </c>
      <c r="BM166" s="197" t="s">
        <v>734</v>
      </c>
    </row>
    <row r="167" spans="2:51" s="14" customFormat="1" ht="11.25">
      <c r="B167" s="210"/>
      <c r="C167" s="211"/>
      <c r="D167" s="201" t="s">
        <v>143</v>
      </c>
      <c r="E167" s="212" t="s">
        <v>1</v>
      </c>
      <c r="F167" s="213" t="s">
        <v>735</v>
      </c>
      <c r="G167" s="211"/>
      <c r="H167" s="214">
        <v>2.18</v>
      </c>
      <c r="I167" s="215"/>
      <c r="J167" s="211"/>
      <c r="K167" s="211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143</v>
      </c>
      <c r="AU167" s="220" t="s">
        <v>89</v>
      </c>
      <c r="AV167" s="14" t="s">
        <v>89</v>
      </c>
      <c r="AW167" s="14" t="s">
        <v>35</v>
      </c>
      <c r="AX167" s="14" t="s">
        <v>87</v>
      </c>
      <c r="AY167" s="220" t="s">
        <v>134</v>
      </c>
    </row>
    <row r="168" spans="1:65" s="2" customFormat="1" ht="24.2" customHeight="1">
      <c r="A168" s="34"/>
      <c r="B168" s="35"/>
      <c r="C168" s="232" t="s">
        <v>219</v>
      </c>
      <c r="D168" s="232" t="s">
        <v>285</v>
      </c>
      <c r="E168" s="233" t="s">
        <v>736</v>
      </c>
      <c r="F168" s="234" t="s">
        <v>737</v>
      </c>
      <c r="G168" s="235" t="s">
        <v>148</v>
      </c>
      <c r="H168" s="236">
        <v>2.18</v>
      </c>
      <c r="I168" s="237"/>
      <c r="J168" s="238">
        <f>ROUND(I168*H168,2)</f>
        <v>0</v>
      </c>
      <c r="K168" s="234" t="s">
        <v>140</v>
      </c>
      <c r="L168" s="239"/>
      <c r="M168" s="240" t="s">
        <v>1</v>
      </c>
      <c r="N168" s="241" t="s">
        <v>44</v>
      </c>
      <c r="O168" s="71"/>
      <c r="P168" s="195">
        <f>O168*H168</f>
        <v>0</v>
      </c>
      <c r="Q168" s="195">
        <v>0.0004</v>
      </c>
      <c r="R168" s="195">
        <f>Q168*H168</f>
        <v>0.000872</v>
      </c>
      <c r="S168" s="195">
        <v>0</v>
      </c>
      <c r="T168" s="196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7" t="s">
        <v>173</v>
      </c>
      <c r="AT168" s="197" t="s">
        <v>285</v>
      </c>
      <c r="AU168" s="197" t="s">
        <v>89</v>
      </c>
      <c r="AY168" s="17" t="s">
        <v>134</v>
      </c>
      <c r="BE168" s="198">
        <f>IF(N168="základní",J168,0)</f>
        <v>0</v>
      </c>
      <c r="BF168" s="198">
        <f>IF(N168="snížená",J168,0)</f>
        <v>0</v>
      </c>
      <c r="BG168" s="198">
        <f>IF(N168="zákl. přenesená",J168,0)</f>
        <v>0</v>
      </c>
      <c r="BH168" s="198">
        <f>IF(N168="sníž. přenesená",J168,0)</f>
        <v>0</v>
      </c>
      <c r="BI168" s="198">
        <f>IF(N168="nulová",J168,0)</f>
        <v>0</v>
      </c>
      <c r="BJ168" s="17" t="s">
        <v>87</v>
      </c>
      <c r="BK168" s="198">
        <f>ROUND(I168*H168,2)</f>
        <v>0</v>
      </c>
      <c r="BL168" s="17" t="s">
        <v>141</v>
      </c>
      <c r="BM168" s="197" t="s">
        <v>738</v>
      </c>
    </row>
    <row r="169" spans="2:51" s="14" customFormat="1" ht="11.25">
      <c r="B169" s="210"/>
      <c r="C169" s="211"/>
      <c r="D169" s="201" t="s">
        <v>143</v>
      </c>
      <c r="E169" s="212" t="s">
        <v>1</v>
      </c>
      <c r="F169" s="213" t="s">
        <v>735</v>
      </c>
      <c r="G169" s="211"/>
      <c r="H169" s="214">
        <v>2.18</v>
      </c>
      <c r="I169" s="215"/>
      <c r="J169" s="211"/>
      <c r="K169" s="211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143</v>
      </c>
      <c r="AU169" s="220" t="s">
        <v>89</v>
      </c>
      <c r="AV169" s="14" t="s">
        <v>89</v>
      </c>
      <c r="AW169" s="14" t="s">
        <v>35</v>
      </c>
      <c r="AX169" s="14" t="s">
        <v>87</v>
      </c>
      <c r="AY169" s="220" t="s">
        <v>134</v>
      </c>
    </row>
    <row r="170" spans="1:65" s="2" customFormat="1" ht="37.9" customHeight="1">
      <c r="A170" s="34"/>
      <c r="B170" s="35"/>
      <c r="C170" s="186" t="s">
        <v>223</v>
      </c>
      <c r="D170" s="186" t="s">
        <v>136</v>
      </c>
      <c r="E170" s="187" t="s">
        <v>739</v>
      </c>
      <c r="F170" s="188" t="s">
        <v>740</v>
      </c>
      <c r="G170" s="189" t="s">
        <v>193</v>
      </c>
      <c r="H170" s="190">
        <v>24.14</v>
      </c>
      <c r="I170" s="191"/>
      <c r="J170" s="192">
        <f>ROUND(I170*H170,2)</f>
        <v>0</v>
      </c>
      <c r="K170" s="188" t="s">
        <v>140</v>
      </c>
      <c r="L170" s="39"/>
      <c r="M170" s="193" t="s">
        <v>1</v>
      </c>
      <c r="N170" s="194" t="s">
        <v>44</v>
      </c>
      <c r="O170" s="71"/>
      <c r="P170" s="195">
        <f>O170*H170</f>
        <v>0</v>
      </c>
      <c r="Q170" s="195">
        <v>0.20469</v>
      </c>
      <c r="R170" s="195">
        <f>Q170*H170</f>
        <v>4.941216600000001</v>
      </c>
      <c r="S170" s="195">
        <v>0</v>
      </c>
      <c r="T170" s="196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7" t="s">
        <v>141</v>
      </c>
      <c r="AT170" s="197" t="s">
        <v>136</v>
      </c>
      <c r="AU170" s="197" t="s">
        <v>89</v>
      </c>
      <c r="AY170" s="17" t="s">
        <v>134</v>
      </c>
      <c r="BE170" s="198">
        <f>IF(N170="základní",J170,0)</f>
        <v>0</v>
      </c>
      <c r="BF170" s="198">
        <f>IF(N170="snížená",J170,0)</f>
        <v>0</v>
      </c>
      <c r="BG170" s="198">
        <f>IF(N170="zákl. přenesená",J170,0)</f>
        <v>0</v>
      </c>
      <c r="BH170" s="198">
        <f>IF(N170="sníž. přenesená",J170,0)</f>
        <v>0</v>
      </c>
      <c r="BI170" s="198">
        <f>IF(N170="nulová",J170,0)</f>
        <v>0</v>
      </c>
      <c r="BJ170" s="17" t="s">
        <v>87</v>
      </c>
      <c r="BK170" s="198">
        <f>ROUND(I170*H170,2)</f>
        <v>0</v>
      </c>
      <c r="BL170" s="17" t="s">
        <v>141</v>
      </c>
      <c r="BM170" s="197" t="s">
        <v>741</v>
      </c>
    </row>
    <row r="171" spans="2:51" s="14" customFormat="1" ht="11.25">
      <c r="B171" s="210"/>
      <c r="C171" s="211"/>
      <c r="D171" s="201" t="s">
        <v>143</v>
      </c>
      <c r="E171" s="212" t="s">
        <v>1</v>
      </c>
      <c r="F171" s="213" t="s">
        <v>742</v>
      </c>
      <c r="G171" s="211"/>
      <c r="H171" s="214">
        <v>24.14</v>
      </c>
      <c r="I171" s="215"/>
      <c r="J171" s="211"/>
      <c r="K171" s="211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143</v>
      </c>
      <c r="AU171" s="220" t="s">
        <v>89</v>
      </c>
      <c r="AV171" s="14" t="s">
        <v>89</v>
      </c>
      <c r="AW171" s="14" t="s">
        <v>35</v>
      </c>
      <c r="AX171" s="14" t="s">
        <v>87</v>
      </c>
      <c r="AY171" s="220" t="s">
        <v>134</v>
      </c>
    </row>
    <row r="172" spans="2:63" s="12" customFormat="1" ht="22.9" customHeight="1">
      <c r="B172" s="170"/>
      <c r="C172" s="171"/>
      <c r="D172" s="172" t="s">
        <v>78</v>
      </c>
      <c r="E172" s="184" t="s">
        <v>141</v>
      </c>
      <c r="F172" s="184" t="s">
        <v>743</v>
      </c>
      <c r="G172" s="171"/>
      <c r="H172" s="171"/>
      <c r="I172" s="174"/>
      <c r="J172" s="185">
        <f>BK172</f>
        <v>0</v>
      </c>
      <c r="K172" s="171"/>
      <c r="L172" s="176"/>
      <c r="M172" s="177"/>
      <c r="N172" s="178"/>
      <c r="O172" s="178"/>
      <c r="P172" s="179">
        <f>SUM(P173:P174)</f>
        <v>0</v>
      </c>
      <c r="Q172" s="178"/>
      <c r="R172" s="179">
        <f>SUM(R173:R174)</f>
        <v>0</v>
      </c>
      <c r="S172" s="178"/>
      <c r="T172" s="180">
        <f>SUM(T173:T174)</f>
        <v>0</v>
      </c>
      <c r="AR172" s="181" t="s">
        <v>87</v>
      </c>
      <c r="AT172" s="182" t="s">
        <v>78</v>
      </c>
      <c r="AU172" s="182" t="s">
        <v>87</v>
      </c>
      <c r="AY172" s="181" t="s">
        <v>134</v>
      </c>
      <c r="BK172" s="183">
        <f>SUM(BK173:BK174)</f>
        <v>0</v>
      </c>
    </row>
    <row r="173" spans="1:65" s="2" customFormat="1" ht="24.2" customHeight="1">
      <c r="A173" s="34"/>
      <c r="B173" s="35"/>
      <c r="C173" s="186" t="s">
        <v>227</v>
      </c>
      <c r="D173" s="186" t="s">
        <v>136</v>
      </c>
      <c r="E173" s="187" t="s">
        <v>744</v>
      </c>
      <c r="F173" s="188" t="s">
        <v>745</v>
      </c>
      <c r="G173" s="189" t="s">
        <v>204</v>
      </c>
      <c r="H173" s="190">
        <v>3.93</v>
      </c>
      <c r="I173" s="191"/>
      <c r="J173" s="192">
        <f>ROUND(I173*H173,2)</f>
        <v>0</v>
      </c>
      <c r="K173" s="188" t="s">
        <v>140</v>
      </c>
      <c r="L173" s="39"/>
      <c r="M173" s="193" t="s">
        <v>1</v>
      </c>
      <c r="N173" s="194" t="s">
        <v>44</v>
      </c>
      <c r="O173" s="71"/>
      <c r="P173" s="195">
        <f>O173*H173</f>
        <v>0</v>
      </c>
      <c r="Q173" s="195">
        <v>0</v>
      </c>
      <c r="R173" s="195">
        <f>Q173*H173</f>
        <v>0</v>
      </c>
      <c r="S173" s="195">
        <v>0</v>
      </c>
      <c r="T173" s="196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7" t="s">
        <v>141</v>
      </c>
      <c r="AT173" s="197" t="s">
        <v>136</v>
      </c>
      <c r="AU173" s="197" t="s">
        <v>89</v>
      </c>
      <c r="AY173" s="17" t="s">
        <v>134</v>
      </c>
      <c r="BE173" s="198">
        <f>IF(N173="základní",J173,0)</f>
        <v>0</v>
      </c>
      <c r="BF173" s="198">
        <f>IF(N173="snížená",J173,0)</f>
        <v>0</v>
      </c>
      <c r="BG173" s="198">
        <f>IF(N173="zákl. přenesená",J173,0)</f>
        <v>0</v>
      </c>
      <c r="BH173" s="198">
        <f>IF(N173="sníž. přenesená",J173,0)</f>
        <v>0</v>
      </c>
      <c r="BI173" s="198">
        <f>IF(N173="nulová",J173,0)</f>
        <v>0</v>
      </c>
      <c r="BJ173" s="17" t="s">
        <v>87</v>
      </c>
      <c r="BK173" s="198">
        <f>ROUND(I173*H173,2)</f>
        <v>0</v>
      </c>
      <c r="BL173" s="17" t="s">
        <v>141</v>
      </c>
      <c r="BM173" s="197" t="s">
        <v>746</v>
      </c>
    </row>
    <row r="174" spans="2:51" s="14" customFormat="1" ht="22.5">
      <c r="B174" s="210"/>
      <c r="C174" s="211"/>
      <c r="D174" s="201" t="s">
        <v>143</v>
      </c>
      <c r="E174" s="212" t="s">
        <v>1</v>
      </c>
      <c r="F174" s="213" t="s">
        <v>747</v>
      </c>
      <c r="G174" s="211"/>
      <c r="H174" s="214">
        <v>3.93</v>
      </c>
      <c r="I174" s="215"/>
      <c r="J174" s="211"/>
      <c r="K174" s="211"/>
      <c r="L174" s="216"/>
      <c r="M174" s="217"/>
      <c r="N174" s="218"/>
      <c r="O174" s="218"/>
      <c r="P174" s="218"/>
      <c r="Q174" s="218"/>
      <c r="R174" s="218"/>
      <c r="S174" s="218"/>
      <c r="T174" s="219"/>
      <c r="AT174" s="220" t="s">
        <v>143</v>
      </c>
      <c r="AU174" s="220" t="s">
        <v>89</v>
      </c>
      <c r="AV174" s="14" t="s">
        <v>89</v>
      </c>
      <c r="AW174" s="14" t="s">
        <v>35</v>
      </c>
      <c r="AX174" s="14" t="s">
        <v>87</v>
      </c>
      <c r="AY174" s="220" t="s">
        <v>134</v>
      </c>
    </row>
    <row r="175" spans="2:63" s="12" customFormat="1" ht="22.9" customHeight="1">
      <c r="B175" s="170"/>
      <c r="C175" s="171"/>
      <c r="D175" s="172" t="s">
        <v>78</v>
      </c>
      <c r="E175" s="184" t="s">
        <v>173</v>
      </c>
      <c r="F175" s="184" t="s">
        <v>428</v>
      </c>
      <c r="G175" s="171"/>
      <c r="H175" s="171"/>
      <c r="I175" s="174"/>
      <c r="J175" s="185">
        <f>BK175</f>
        <v>0</v>
      </c>
      <c r="K175" s="171"/>
      <c r="L175" s="176"/>
      <c r="M175" s="177"/>
      <c r="N175" s="178"/>
      <c r="O175" s="178"/>
      <c r="P175" s="179">
        <f>SUM(P176:P189)</f>
        <v>0</v>
      </c>
      <c r="Q175" s="178"/>
      <c r="R175" s="179">
        <f>SUM(R176:R189)</f>
        <v>2.36617462</v>
      </c>
      <c r="S175" s="178"/>
      <c r="T175" s="180">
        <f>SUM(T176:T189)</f>
        <v>0</v>
      </c>
      <c r="AR175" s="181" t="s">
        <v>87</v>
      </c>
      <c r="AT175" s="182" t="s">
        <v>78</v>
      </c>
      <c r="AU175" s="182" t="s">
        <v>87</v>
      </c>
      <c r="AY175" s="181" t="s">
        <v>134</v>
      </c>
      <c r="BK175" s="183">
        <f>SUM(BK176:BK189)</f>
        <v>0</v>
      </c>
    </row>
    <row r="176" spans="1:65" s="2" customFormat="1" ht="24.2" customHeight="1">
      <c r="A176" s="34"/>
      <c r="B176" s="35"/>
      <c r="C176" s="186" t="s">
        <v>232</v>
      </c>
      <c r="D176" s="186" t="s">
        <v>136</v>
      </c>
      <c r="E176" s="187" t="s">
        <v>748</v>
      </c>
      <c r="F176" s="188" t="s">
        <v>749</v>
      </c>
      <c r="G176" s="189" t="s">
        <v>193</v>
      </c>
      <c r="H176" s="190">
        <v>26.2</v>
      </c>
      <c r="I176" s="191"/>
      <c r="J176" s="192">
        <f>ROUND(I176*H176,2)</f>
        <v>0</v>
      </c>
      <c r="K176" s="188" t="s">
        <v>140</v>
      </c>
      <c r="L176" s="39"/>
      <c r="M176" s="193" t="s">
        <v>1</v>
      </c>
      <c r="N176" s="194" t="s">
        <v>44</v>
      </c>
      <c r="O176" s="71"/>
      <c r="P176" s="195">
        <f>O176*H176</f>
        <v>0</v>
      </c>
      <c r="Q176" s="195">
        <v>1E-05</v>
      </c>
      <c r="R176" s="195">
        <f>Q176*H176</f>
        <v>0.000262</v>
      </c>
      <c r="S176" s="195">
        <v>0</v>
      </c>
      <c r="T176" s="196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7" t="s">
        <v>141</v>
      </c>
      <c r="AT176" s="197" t="s">
        <v>136</v>
      </c>
      <c r="AU176" s="197" t="s">
        <v>89</v>
      </c>
      <c r="AY176" s="17" t="s">
        <v>134</v>
      </c>
      <c r="BE176" s="198">
        <f>IF(N176="základní",J176,0)</f>
        <v>0</v>
      </c>
      <c r="BF176" s="198">
        <f>IF(N176="snížená",J176,0)</f>
        <v>0</v>
      </c>
      <c r="BG176" s="198">
        <f>IF(N176="zákl. přenesená",J176,0)</f>
        <v>0</v>
      </c>
      <c r="BH176" s="198">
        <f>IF(N176="sníž. přenesená",J176,0)</f>
        <v>0</v>
      </c>
      <c r="BI176" s="198">
        <f>IF(N176="nulová",J176,0)</f>
        <v>0</v>
      </c>
      <c r="BJ176" s="17" t="s">
        <v>87</v>
      </c>
      <c r="BK176" s="198">
        <f>ROUND(I176*H176,2)</f>
        <v>0</v>
      </c>
      <c r="BL176" s="17" t="s">
        <v>141</v>
      </c>
      <c r="BM176" s="197" t="s">
        <v>750</v>
      </c>
    </row>
    <row r="177" spans="2:51" s="14" customFormat="1" ht="11.25">
      <c r="B177" s="210"/>
      <c r="C177" s="211"/>
      <c r="D177" s="201" t="s">
        <v>143</v>
      </c>
      <c r="E177" s="212" t="s">
        <v>1</v>
      </c>
      <c r="F177" s="213" t="s">
        <v>751</v>
      </c>
      <c r="G177" s="211"/>
      <c r="H177" s="214">
        <v>26.2</v>
      </c>
      <c r="I177" s="215"/>
      <c r="J177" s="211"/>
      <c r="K177" s="211"/>
      <c r="L177" s="216"/>
      <c r="M177" s="217"/>
      <c r="N177" s="218"/>
      <c r="O177" s="218"/>
      <c r="P177" s="218"/>
      <c r="Q177" s="218"/>
      <c r="R177" s="218"/>
      <c r="S177" s="218"/>
      <c r="T177" s="219"/>
      <c r="AT177" s="220" t="s">
        <v>143</v>
      </c>
      <c r="AU177" s="220" t="s">
        <v>89</v>
      </c>
      <c r="AV177" s="14" t="s">
        <v>89</v>
      </c>
      <c r="AW177" s="14" t="s">
        <v>35</v>
      </c>
      <c r="AX177" s="14" t="s">
        <v>87</v>
      </c>
      <c r="AY177" s="220" t="s">
        <v>134</v>
      </c>
    </row>
    <row r="178" spans="1:65" s="2" customFormat="1" ht="24.2" customHeight="1">
      <c r="A178" s="34"/>
      <c r="B178" s="35"/>
      <c r="C178" s="232" t="s">
        <v>236</v>
      </c>
      <c r="D178" s="232" t="s">
        <v>285</v>
      </c>
      <c r="E178" s="233" t="s">
        <v>752</v>
      </c>
      <c r="F178" s="234" t="s">
        <v>753</v>
      </c>
      <c r="G178" s="235" t="s">
        <v>193</v>
      </c>
      <c r="H178" s="236">
        <v>26.986</v>
      </c>
      <c r="I178" s="237"/>
      <c r="J178" s="238">
        <f>ROUND(I178*H178,2)</f>
        <v>0</v>
      </c>
      <c r="K178" s="234" t="s">
        <v>140</v>
      </c>
      <c r="L178" s="239"/>
      <c r="M178" s="240" t="s">
        <v>1</v>
      </c>
      <c r="N178" s="241" t="s">
        <v>44</v>
      </c>
      <c r="O178" s="71"/>
      <c r="P178" s="195">
        <f>O178*H178</f>
        <v>0</v>
      </c>
      <c r="Q178" s="195">
        <v>0.00267</v>
      </c>
      <c r="R178" s="195">
        <f>Q178*H178</f>
        <v>0.07205262</v>
      </c>
      <c r="S178" s="195">
        <v>0</v>
      </c>
      <c r="T178" s="196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7" t="s">
        <v>173</v>
      </c>
      <c r="AT178" s="197" t="s">
        <v>285</v>
      </c>
      <c r="AU178" s="197" t="s">
        <v>89</v>
      </c>
      <c r="AY178" s="17" t="s">
        <v>134</v>
      </c>
      <c r="BE178" s="198">
        <f>IF(N178="základní",J178,0)</f>
        <v>0</v>
      </c>
      <c r="BF178" s="198">
        <f>IF(N178="snížená",J178,0)</f>
        <v>0</v>
      </c>
      <c r="BG178" s="198">
        <f>IF(N178="zákl. přenesená",J178,0)</f>
        <v>0</v>
      </c>
      <c r="BH178" s="198">
        <f>IF(N178="sníž. přenesená",J178,0)</f>
        <v>0</v>
      </c>
      <c r="BI178" s="198">
        <f>IF(N178="nulová",J178,0)</f>
        <v>0</v>
      </c>
      <c r="BJ178" s="17" t="s">
        <v>87</v>
      </c>
      <c r="BK178" s="198">
        <f>ROUND(I178*H178,2)</f>
        <v>0</v>
      </c>
      <c r="BL178" s="17" t="s">
        <v>141</v>
      </c>
      <c r="BM178" s="197" t="s">
        <v>754</v>
      </c>
    </row>
    <row r="179" spans="2:51" s="14" customFormat="1" ht="11.25">
      <c r="B179" s="210"/>
      <c r="C179" s="211"/>
      <c r="D179" s="201" t="s">
        <v>143</v>
      </c>
      <c r="E179" s="212" t="s">
        <v>1</v>
      </c>
      <c r="F179" s="213" t="s">
        <v>755</v>
      </c>
      <c r="G179" s="211"/>
      <c r="H179" s="214">
        <v>26.986</v>
      </c>
      <c r="I179" s="215"/>
      <c r="J179" s="211"/>
      <c r="K179" s="211"/>
      <c r="L179" s="216"/>
      <c r="M179" s="217"/>
      <c r="N179" s="218"/>
      <c r="O179" s="218"/>
      <c r="P179" s="218"/>
      <c r="Q179" s="218"/>
      <c r="R179" s="218"/>
      <c r="S179" s="218"/>
      <c r="T179" s="219"/>
      <c r="AT179" s="220" t="s">
        <v>143</v>
      </c>
      <c r="AU179" s="220" t="s">
        <v>89</v>
      </c>
      <c r="AV179" s="14" t="s">
        <v>89</v>
      </c>
      <c r="AW179" s="14" t="s">
        <v>35</v>
      </c>
      <c r="AX179" s="14" t="s">
        <v>87</v>
      </c>
      <c r="AY179" s="220" t="s">
        <v>134</v>
      </c>
    </row>
    <row r="180" spans="1:65" s="2" customFormat="1" ht="33" customHeight="1">
      <c r="A180" s="34"/>
      <c r="B180" s="35"/>
      <c r="C180" s="186" t="s">
        <v>7</v>
      </c>
      <c r="D180" s="186" t="s">
        <v>136</v>
      </c>
      <c r="E180" s="187" t="s">
        <v>756</v>
      </c>
      <c r="F180" s="188" t="s">
        <v>757</v>
      </c>
      <c r="G180" s="189" t="s">
        <v>148</v>
      </c>
      <c r="H180" s="190">
        <v>3</v>
      </c>
      <c r="I180" s="191"/>
      <c r="J180" s="192">
        <f aca="true" t="shared" si="0" ref="J180:J189">ROUND(I180*H180,2)</f>
        <v>0</v>
      </c>
      <c r="K180" s="188" t="s">
        <v>140</v>
      </c>
      <c r="L180" s="39"/>
      <c r="M180" s="193" t="s">
        <v>1</v>
      </c>
      <c r="N180" s="194" t="s">
        <v>44</v>
      </c>
      <c r="O180" s="71"/>
      <c r="P180" s="195">
        <f aca="true" t="shared" si="1" ref="P180:P189">O180*H180</f>
        <v>0</v>
      </c>
      <c r="Q180" s="195">
        <v>0</v>
      </c>
      <c r="R180" s="195">
        <f aca="true" t="shared" si="2" ref="R180:R189">Q180*H180</f>
        <v>0</v>
      </c>
      <c r="S180" s="195">
        <v>0</v>
      </c>
      <c r="T180" s="196">
        <f aca="true" t="shared" si="3" ref="T180:T189"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7" t="s">
        <v>141</v>
      </c>
      <c r="AT180" s="197" t="s">
        <v>136</v>
      </c>
      <c r="AU180" s="197" t="s">
        <v>89</v>
      </c>
      <c r="AY180" s="17" t="s">
        <v>134</v>
      </c>
      <c r="BE180" s="198">
        <f aca="true" t="shared" si="4" ref="BE180:BE189">IF(N180="základní",J180,0)</f>
        <v>0</v>
      </c>
      <c r="BF180" s="198">
        <f aca="true" t="shared" si="5" ref="BF180:BF189">IF(N180="snížená",J180,0)</f>
        <v>0</v>
      </c>
      <c r="BG180" s="198">
        <f aca="true" t="shared" si="6" ref="BG180:BG189">IF(N180="zákl. přenesená",J180,0)</f>
        <v>0</v>
      </c>
      <c r="BH180" s="198">
        <f aca="true" t="shared" si="7" ref="BH180:BH189">IF(N180="sníž. přenesená",J180,0)</f>
        <v>0</v>
      </c>
      <c r="BI180" s="198">
        <f aca="true" t="shared" si="8" ref="BI180:BI189">IF(N180="nulová",J180,0)</f>
        <v>0</v>
      </c>
      <c r="BJ180" s="17" t="s">
        <v>87</v>
      </c>
      <c r="BK180" s="198">
        <f aca="true" t="shared" si="9" ref="BK180:BK189">ROUND(I180*H180,2)</f>
        <v>0</v>
      </c>
      <c r="BL180" s="17" t="s">
        <v>141</v>
      </c>
      <c r="BM180" s="197" t="s">
        <v>758</v>
      </c>
    </row>
    <row r="181" spans="1:65" s="2" customFormat="1" ht="21.75" customHeight="1">
      <c r="A181" s="34"/>
      <c r="B181" s="35"/>
      <c r="C181" s="232" t="s">
        <v>244</v>
      </c>
      <c r="D181" s="232" t="s">
        <v>285</v>
      </c>
      <c r="E181" s="233" t="s">
        <v>759</v>
      </c>
      <c r="F181" s="234" t="s">
        <v>760</v>
      </c>
      <c r="G181" s="235" t="s">
        <v>148</v>
      </c>
      <c r="H181" s="236">
        <v>3</v>
      </c>
      <c r="I181" s="237"/>
      <c r="J181" s="238">
        <f t="shared" si="0"/>
        <v>0</v>
      </c>
      <c r="K181" s="234" t="s">
        <v>140</v>
      </c>
      <c r="L181" s="239"/>
      <c r="M181" s="240" t="s">
        <v>1</v>
      </c>
      <c r="N181" s="241" t="s">
        <v>44</v>
      </c>
      <c r="O181" s="71"/>
      <c r="P181" s="195">
        <f t="shared" si="1"/>
        <v>0</v>
      </c>
      <c r="Q181" s="195">
        <v>0.0012</v>
      </c>
      <c r="R181" s="195">
        <f t="shared" si="2"/>
        <v>0.0036</v>
      </c>
      <c r="S181" s="195">
        <v>0</v>
      </c>
      <c r="T181" s="196">
        <f t="shared" si="3"/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7" t="s">
        <v>173</v>
      </c>
      <c r="AT181" s="197" t="s">
        <v>285</v>
      </c>
      <c r="AU181" s="197" t="s">
        <v>89</v>
      </c>
      <c r="AY181" s="17" t="s">
        <v>134</v>
      </c>
      <c r="BE181" s="198">
        <f t="shared" si="4"/>
        <v>0</v>
      </c>
      <c r="BF181" s="198">
        <f t="shared" si="5"/>
        <v>0</v>
      </c>
      <c r="BG181" s="198">
        <f t="shared" si="6"/>
        <v>0</v>
      </c>
      <c r="BH181" s="198">
        <f t="shared" si="7"/>
        <v>0</v>
      </c>
      <c r="BI181" s="198">
        <f t="shared" si="8"/>
        <v>0</v>
      </c>
      <c r="BJ181" s="17" t="s">
        <v>87</v>
      </c>
      <c r="BK181" s="198">
        <f t="shared" si="9"/>
        <v>0</v>
      </c>
      <c r="BL181" s="17" t="s">
        <v>141</v>
      </c>
      <c r="BM181" s="197" t="s">
        <v>761</v>
      </c>
    </row>
    <row r="182" spans="1:65" s="2" customFormat="1" ht="24.2" customHeight="1">
      <c r="A182" s="34"/>
      <c r="B182" s="35"/>
      <c r="C182" s="186" t="s">
        <v>248</v>
      </c>
      <c r="D182" s="186" t="s">
        <v>136</v>
      </c>
      <c r="E182" s="187" t="s">
        <v>762</v>
      </c>
      <c r="F182" s="188" t="s">
        <v>763</v>
      </c>
      <c r="G182" s="189" t="s">
        <v>148</v>
      </c>
      <c r="H182" s="190">
        <v>3</v>
      </c>
      <c r="I182" s="191"/>
      <c r="J182" s="192">
        <f t="shared" si="0"/>
        <v>0</v>
      </c>
      <c r="K182" s="188" t="s">
        <v>764</v>
      </c>
      <c r="L182" s="39"/>
      <c r="M182" s="193" t="s">
        <v>1</v>
      </c>
      <c r="N182" s="194" t="s">
        <v>44</v>
      </c>
      <c r="O182" s="71"/>
      <c r="P182" s="195">
        <f t="shared" si="1"/>
        <v>0</v>
      </c>
      <c r="Q182" s="195">
        <v>0.12422</v>
      </c>
      <c r="R182" s="195">
        <f t="shared" si="2"/>
        <v>0.37266</v>
      </c>
      <c r="S182" s="195">
        <v>0</v>
      </c>
      <c r="T182" s="196">
        <f t="shared" si="3"/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7" t="s">
        <v>141</v>
      </c>
      <c r="AT182" s="197" t="s">
        <v>136</v>
      </c>
      <c r="AU182" s="197" t="s">
        <v>89</v>
      </c>
      <c r="AY182" s="17" t="s">
        <v>134</v>
      </c>
      <c r="BE182" s="198">
        <f t="shared" si="4"/>
        <v>0</v>
      </c>
      <c r="BF182" s="198">
        <f t="shared" si="5"/>
        <v>0</v>
      </c>
      <c r="BG182" s="198">
        <f t="shared" si="6"/>
        <v>0</v>
      </c>
      <c r="BH182" s="198">
        <f t="shared" si="7"/>
        <v>0</v>
      </c>
      <c r="BI182" s="198">
        <f t="shared" si="8"/>
        <v>0</v>
      </c>
      <c r="BJ182" s="17" t="s">
        <v>87</v>
      </c>
      <c r="BK182" s="198">
        <f t="shared" si="9"/>
        <v>0</v>
      </c>
      <c r="BL182" s="17" t="s">
        <v>141</v>
      </c>
      <c r="BM182" s="197" t="s">
        <v>765</v>
      </c>
    </row>
    <row r="183" spans="1:65" s="2" customFormat="1" ht="21.75" customHeight="1">
      <c r="A183" s="34"/>
      <c r="B183" s="35"/>
      <c r="C183" s="232" t="s">
        <v>254</v>
      </c>
      <c r="D183" s="232" t="s">
        <v>285</v>
      </c>
      <c r="E183" s="233" t="s">
        <v>766</v>
      </c>
      <c r="F183" s="234" t="s">
        <v>767</v>
      </c>
      <c r="G183" s="235" t="s">
        <v>148</v>
      </c>
      <c r="H183" s="236">
        <v>3</v>
      </c>
      <c r="I183" s="237"/>
      <c r="J183" s="238">
        <f t="shared" si="0"/>
        <v>0</v>
      </c>
      <c r="K183" s="234" t="s">
        <v>764</v>
      </c>
      <c r="L183" s="239"/>
      <c r="M183" s="240" t="s">
        <v>1</v>
      </c>
      <c r="N183" s="241" t="s">
        <v>44</v>
      </c>
      <c r="O183" s="71"/>
      <c r="P183" s="195">
        <f t="shared" si="1"/>
        <v>0</v>
      </c>
      <c r="Q183" s="195">
        <v>0.067</v>
      </c>
      <c r="R183" s="195">
        <f t="shared" si="2"/>
        <v>0.201</v>
      </c>
      <c r="S183" s="195">
        <v>0</v>
      </c>
      <c r="T183" s="196">
        <f t="shared" si="3"/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7" t="s">
        <v>173</v>
      </c>
      <c r="AT183" s="197" t="s">
        <v>285</v>
      </c>
      <c r="AU183" s="197" t="s">
        <v>89</v>
      </c>
      <c r="AY183" s="17" t="s">
        <v>134</v>
      </c>
      <c r="BE183" s="198">
        <f t="shared" si="4"/>
        <v>0</v>
      </c>
      <c r="BF183" s="198">
        <f t="shared" si="5"/>
        <v>0</v>
      </c>
      <c r="BG183" s="198">
        <f t="shared" si="6"/>
        <v>0</v>
      </c>
      <c r="BH183" s="198">
        <f t="shared" si="7"/>
        <v>0</v>
      </c>
      <c r="BI183" s="198">
        <f t="shared" si="8"/>
        <v>0</v>
      </c>
      <c r="BJ183" s="17" t="s">
        <v>87</v>
      </c>
      <c r="BK183" s="198">
        <f t="shared" si="9"/>
        <v>0</v>
      </c>
      <c r="BL183" s="17" t="s">
        <v>141</v>
      </c>
      <c r="BM183" s="197" t="s">
        <v>768</v>
      </c>
    </row>
    <row r="184" spans="1:65" s="2" customFormat="1" ht="24.2" customHeight="1">
      <c r="A184" s="34"/>
      <c r="B184" s="35"/>
      <c r="C184" s="186" t="s">
        <v>260</v>
      </c>
      <c r="D184" s="186" t="s">
        <v>136</v>
      </c>
      <c r="E184" s="187" t="s">
        <v>769</v>
      </c>
      <c r="F184" s="188" t="s">
        <v>770</v>
      </c>
      <c r="G184" s="189" t="s">
        <v>148</v>
      </c>
      <c r="H184" s="190">
        <v>3</v>
      </c>
      <c r="I184" s="191"/>
      <c r="J184" s="192">
        <f t="shared" si="0"/>
        <v>0</v>
      </c>
      <c r="K184" s="188" t="s">
        <v>764</v>
      </c>
      <c r="L184" s="39"/>
      <c r="M184" s="193" t="s">
        <v>1</v>
      </c>
      <c r="N184" s="194" t="s">
        <v>44</v>
      </c>
      <c r="O184" s="71"/>
      <c r="P184" s="195">
        <f t="shared" si="1"/>
        <v>0</v>
      </c>
      <c r="Q184" s="195">
        <v>0.02972</v>
      </c>
      <c r="R184" s="195">
        <f t="shared" si="2"/>
        <v>0.08916</v>
      </c>
      <c r="S184" s="195">
        <v>0</v>
      </c>
      <c r="T184" s="196">
        <f t="shared" si="3"/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7" t="s">
        <v>141</v>
      </c>
      <c r="AT184" s="197" t="s">
        <v>136</v>
      </c>
      <c r="AU184" s="197" t="s">
        <v>89</v>
      </c>
      <c r="AY184" s="17" t="s">
        <v>134</v>
      </c>
      <c r="BE184" s="198">
        <f t="shared" si="4"/>
        <v>0</v>
      </c>
      <c r="BF184" s="198">
        <f t="shared" si="5"/>
        <v>0</v>
      </c>
      <c r="BG184" s="198">
        <f t="shared" si="6"/>
        <v>0</v>
      </c>
      <c r="BH184" s="198">
        <f t="shared" si="7"/>
        <v>0</v>
      </c>
      <c r="BI184" s="198">
        <f t="shared" si="8"/>
        <v>0</v>
      </c>
      <c r="BJ184" s="17" t="s">
        <v>87</v>
      </c>
      <c r="BK184" s="198">
        <f t="shared" si="9"/>
        <v>0</v>
      </c>
      <c r="BL184" s="17" t="s">
        <v>141</v>
      </c>
      <c r="BM184" s="197" t="s">
        <v>771</v>
      </c>
    </row>
    <row r="185" spans="1:65" s="2" customFormat="1" ht="24.2" customHeight="1">
      <c r="A185" s="34"/>
      <c r="B185" s="35"/>
      <c r="C185" s="232" t="s">
        <v>265</v>
      </c>
      <c r="D185" s="232" t="s">
        <v>285</v>
      </c>
      <c r="E185" s="233" t="s">
        <v>772</v>
      </c>
      <c r="F185" s="234" t="s">
        <v>773</v>
      </c>
      <c r="G185" s="235" t="s">
        <v>148</v>
      </c>
      <c r="H185" s="236">
        <v>3</v>
      </c>
      <c r="I185" s="237"/>
      <c r="J185" s="238">
        <f t="shared" si="0"/>
        <v>0</v>
      </c>
      <c r="K185" s="234" t="s">
        <v>764</v>
      </c>
      <c r="L185" s="239"/>
      <c r="M185" s="240" t="s">
        <v>1</v>
      </c>
      <c r="N185" s="241" t="s">
        <v>44</v>
      </c>
      <c r="O185" s="71"/>
      <c r="P185" s="195">
        <f t="shared" si="1"/>
        <v>0</v>
      </c>
      <c r="Q185" s="195">
        <v>0.11</v>
      </c>
      <c r="R185" s="195">
        <f t="shared" si="2"/>
        <v>0.33</v>
      </c>
      <c r="S185" s="195">
        <v>0</v>
      </c>
      <c r="T185" s="196">
        <f t="shared" si="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7" t="s">
        <v>173</v>
      </c>
      <c r="AT185" s="197" t="s">
        <v>285</v>
      </c>
      <c r="AU185" s="197" t="s">
        <v>89</v>
      </c>
      <c r="AY185" s="17" t="s">
        <v>134</v>
      </c>
      <c r="BE185" s="198">
        <f t="shared" si="4"/>
        <v>0</v>
      </c>
      <c r="BF185" s="198">
        <f t="shared" si="5"/>
        <v>0</v>
      </c>
      <c r="BG185" s="198">
        <f t="shared" si="6"/>
        <v>0</v>
      </c>
      <c r="BH185" s="198">
        <f t="shared" si="7"/>
        <v>0</v>
      </c>
      <c r="BI185" s="198">
        <f t="shared" si="8"/>
        <v>0</v>
      </c>
      <c r="BJ185" s="17" t="s">
        <v>87</v>
      </c>
      <c r="BK185" s="198">
        <f t="shared" si="9"/>
        <v>0</v>
      </c>
      <c r="BL185" s="17" t="s">
        <v>141</v>
      </c>
      <c r="BM185" s="197" t="s">
        <v>774</v>
      </c>
    </row>
    <row r="186" spans="1:65" s="2" customFormat="1" ht="24.2" customHeight="1">
      <c r="A186" s="34"/>
      <c r="B186" s="35"/>
      <c r="C186" s="186" t="s">
        <v>269</v>
      </c>
      <c r="D186" s="186" t="s">
        <v>136</v>
      </c>
      <c r="E186" s="187" t="s">
        <v>775</v>
      </c>
      <c r="F186" s="188" t="s">
        <v>776</v>
      </c>
      <c r="G186" s="189" t="s">
        <v>148</v>
      </c>
      <c r="H186" s="190">
        <v>3</v>
      </c>
      <c r="I186" s="191"/>
      <c r="J186" s="192">
        <f t="shared" si="0"/>
        <v>0</v>
      </c>
      <c r="K186" s="188" t="s">
        <v>764</v>
      </c>
      <c r="L186" s="39"/>
      <c r="M186" s="193" t="s">
        <v>1</v>
      </c>
      <c r="N186" s="194" t="s">
        <v>44</v>
      </c>
      <c r="O186" s="71"/>
      <c r="P186" s="195">
        <f t="shared" si="1"/>
        <v>0</v>
      </c>
      <c r="Q186" s="195">
        <v>0.02972</v>
      </c>
      <c r="R186" s="195">
        <f t="shared" si="2"/>
        <v>0.08916</v>
      </c>
      <c r="S186" s="195">
        <v>0</v>
      </c>
      <c r="T186" s="196">
        <f t="shared" si="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7" t="s">
        <v>141</v>
      </c>
      <c r="AT186" s="197" t="s">
        <v>136</v>
      </c>
      <c r="AU186" s="197" t="s">
        <v>89</v>
      </c>
      <c r="AY186" s="17" t="s">
        <v>134</v>
      </c>
      <c r="BE186" s="198">
        <f t="shared" si="4"/>
        <v>0</v>
      </c>
      <c r="BF186" s="198">
        <f t="shared" si="5"/>
        <v>0</v>
      </c>
      <c r="BG186" s="198">
        <f t="shared" si="6"/>
        <v>0</v>
      </c>
      <c r="BH186" s="198">
        <f t="shared" si="7"/>
        <v>0</v>
      </c>
      <c r="BI186" s="198">
        <f t="shared" si="8"/>
        <v>0</v>
      </c>
      <c r="BJ186" s="17" t="s">
        <v>87</v>
      </c>
      <c r="BK186" s="198">
        <f t="shared" si="9"/>
        <v>0</v>
      </c>
      <c r="BL186" s="17" t="s">
        <v>141</v>
      </c>
      <c r="BM186" s="197" t="s">
        <v>777</v>
      </c>
    </row>
    <row r="187" spans="1:65" s="2" customFormat="1" ht="33" customHeight="1">
      <c r="A187" s="34"/>
      <c r="B187" s="35"/>
      <c r="C187" s="232" t="s">
        <v>275</v>
      </c>
      <c r="D187" s="232" t="s">
        <v>285</v>
      </c>
      <c r="E187" s="233" t="s">
        <v>778</v>
      </c>
      <c r="F187" s="234" t="s">
        <v>779</v>
      </c>
      <c r="G187" s="235" t="s">
        <v>148</v>
      </c>
      <c r="H187" s="236">
        <v>3</v>
      </c>
      <c r="I187" s="237"/>
      <c r="J187" s="238">
        <f t="shared" si="0"/>
        <v>0</v>
      </c>
      <c r="K187" s="234" t="s">
        <v>764</v>
      </c>
      <c r="L187" s="239"/>
      <c r="M187" s="240" t="s">
        <v>1</v>
      </c>
      <c r="N187" s="241" t="s">
        <v>44</v>
      </c>
      <c r="O187" s="71"/>
      <c r="P187" s="195">
        <f t="shared" si="1"/>
        <v>0</v>
      </c>
      <c r="Q187" s="195">
        <v>0.298</v>
      </c>
      <c r="R187" s="195">
        <f t="shared" si="2"/>
        <v>0.8939999999999999</v>
      </c>
      <c r="S187" s="195">
        <v>0</v>
      </c>
      <c r="T187" s="196">
        <f t="shared" si="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7" t="s">
        <v>173</v>
      </c>
      <c r="AT187" s="197" t="s">
        <v>285</v>
      </c>
      <c r="AU187" s="197" t="s">
        <v>89</v>
      </c>
      <c r="AY187" s="17" t="s">
        <v>134</v>
      </c>
      <c r="BE187" s="198">
        <f t="shared" si="4"/>
        <v>0</v>
      </c>
      <c r="BF187" s="198">
        <f t="shared" si="5"/>
        <v>0</v>
      </c>
      <c r="BG187" s="198">
        <f t="shared" si="6"/>
        <v>0</v>
      </c>
      <c r="BH187" s="198">
        <f t="shared" si="7"/>
        <v>0</v>
      </c>
      <c r="BI187" s="198">
        <f t="shared" si="8"/>
        <v>0</v>
      </c>
      <c r="BJ187" s="17" t="s">
        <v>87</v>
      </c>
      <c r="BK187" s="198">
        <f t="shared" si="9"/>
        <v>0</v>
      </c>
      <c r="BL187" s="17" t="s">
        <v>141</v>
      </c>
      <c r="BM187" s="197" t="s">
        <v>780</v>
      </c>
    </row>
    <row r="188" spans="1:65" s="2" customFormat="1" ht="24.2" customHeight="1">
      <c r="A188" s="34"/>
      <c r="B188" s="35"/>
      <c r="C188" s="186" t="s">
        <v>280</v>
      </c>
      <c r="D188" s="186" t="s">
        <v>136</v>
      </c>
      <c r="E188" s="187" t="s">
        <v>781</v>
      </c>
      <c r="F188" s="188" t="s">
        <v>782</v>
      </c>
      <c r="G188" s="189" t="s">
        <v>148</v>
      </c>
      <c r="H188" s="190">
        <v>3</v>
      </c>
      <c r="I188" s="191"/>
      <c r="J188" s="192">
        <f t="shared" si="0"/>
        <v>0</v>
      </c>
      <c r="K188" s="188" t="s">
        <v>764</v>
      </c>
      <c r="L188" s="39"/>
      <c r="M188" s="193" t="s">
        <v>1</v>
      </c>
      <c r="N188" s="194" t="s">
        <v>44</v>
      </c>
      <c r="O188" s="71"/>
      <c r="P188" s="195">
        <f t="shared" si="1"/>
        <v>0</v>
      </c>
      <c r="Q188" s="195">
        <v>0.03076</v>
      </c>
      <c r="R188" s="195">
        <f t="shared" si="2"/>
        <v>0.09228</v>
      </c>
      <c r="S188" s="195">
        <v>0</v>
      </c>
      <c r="T188" s="196">
        <f t="shared" si="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7" t="s">
        <v>141</v>
      </c>
      <c r="AT188" s="197" t="s">
        <v>136</v>
      </c>
      <c r="AU188" s="197" t="s">
        <v>89</v>
      </c>
      <c r="AY188" s="17" t="s">
        <v>134</v>
      </c>
      <c r="BE188" s="198">
        <f t="shared" si="4"/>
        <v>0</v>
      </c>
      <c r="BF188" s="198">
        <f t="shared" si="5"/>
        <v>0</v>
      </c>
      <c r="BG188" s="198">
        <f t="shared" si="6"/>
        <v>0</v>
      </c>
      <c r="BH188" s="198">
        <f t="shared" si="7"/>
        <v>0</v>
      </c>
      <c r="BI188" s="198">
        <f t="shared" si="8"/>
        <v>0</v>
      </c>
      <c r="BJ188" s="17" t="s">
        <v>87</v>
      </c>
      <c r="BK188" s="198">
        <f t="shared" si="9"/>
        <v>0</v>
      </c>
      <c r="BL188" s="17" t="s">
        <v>141</v>
      </c>
      <c r="BM188" s="197" t="s">
        <v>783</v>
      </c>
    </row>
    <row r="189" spans="1:65" s="2" customFormat="1" ht="24.2" customHeight="1">
      <c r="A189" s="34"/>
      <c r="B189" s="35"/>
      <c r="C189" s="232" t="s">
        <v>284</v>
      </c>
      <c r="D189" s="232" t="s">
        <v>285</v>
      </c>
      <c r="E189" s="233" t="s">
        <v>784</v>
      </c>
      <c r="F189" s="234" t="s">
        <v>785</v>
      </c>
      <c r="G189" s="235" t="s">
        <v>148</v>
      </c>
      <c r="H189" s="236">
        <v>3</v>
      </c>
      <c r="I189" s="237"/>
      <c r="J189" s="238">
        <f t="shared" si="0"/>
        <v>0</v>
      </c>
      <c r="K189" s="234" t="s">
        <v>764</v>
      </c>
      <c r="L189" s="239"/>
      <c r="M189" s="240" t="s">
        <v>1</v>
      </c>
      <c r="N189" s="241" t="s">
        <v>44</v>
      </c>
      <c r="O189" s="71"/>
      <c r="P189" s="195">
        <f t="shared" si="1"/>
        <v>0</v>
      </c>
      <c r="Q189" s="195">
        <v>0.074</v>
      </c>
      <c r="R189" s="195">
        <f t="shared" si="2"/>
        <v>0.22199999999999998</v>
      </c>
      <c r="S189" s="195">
        <v>0</v>
      </c>
      <c r="T189" s="196">
        <f t="shared" si="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7" t="s">
        <v>173</v>
      </c>
      <c r="AT189" s="197" t="s">
        <v>285</v>
      </c>
      <c r="AU189" s="197" t="s">
        <v>89</v>
      </c>
      <c r="AY189" s="17" t="s">
        <v>134</v>
      </c>
      <c r="BE189" s="198">
        <f t="shared" si="4"/>
        <v>0</v>
      </c>
      <c r="BF189" s="198">
        <f t="shared" si="5"/>
        <v>0</v>
      </c>
      <c r="BG189" s="198">
        <f t="shared" si="6"/>
        <v>0</v>
      </c>
      <c r="BH189" s="198">
        <f t="shared" si="7"/>
        <v>0</v>
      </c>
      <c r="BI189" s="198">
        <f t="shared" si="8"/>
        <v>0</v>
      </c>
      <c r="BJ189" s="17" t="s">
        <v>87</v>
      </c>
      <c r="BK189" s="198">
        <f t="shared" si="9"/>
        <v>0</v>
      </c>
      <c r="BL189" s="17" t="s">
        <v>141</v>
      </c>
      <c r="BM189" s="197" t="s">
        <v>786</v>
      </c>
    </row>
    <row r="190" spans="2:63" s="12" customFormat="1" ht="22.9" customHeight="1">
      <c r="B190" s="170"/>
      <c r="C190" s="171"/>
      <c r="D190" s="172" t="s">
        <v>78</v>
      </c>
      <c r="E190" s="184" t="s">
        <v>611</v>
      </c>
      <c r="F190" s="184" t="s">
        <v>612</v>
      </c>
      <c r="G190" s="171"/>
      <c r="H190" s="171"/>
      <c r="I190" s="174"/>
      <c r="J190" s="185">
        <f>BK190</f>
        <v>0</v>
      </c>
      <c r="K190" s="171"/>
      <c r="L190" s="176"/>
      <c r="M190" s="177"/>
      <c r="N190" s="178"/>
      <c r="O190" s="178"/>
      <c r="P190" s="179">
        <f>P191</f>
        <v>0</v>
      </c>
      <c r="Q190" s="178"/>
      <c r="R190" s="179">
        <f>R191</f>
        <v>0</v>
      </c>
      <c r="S190" s="178"/>
      <c r="T190" s="180">
        <f>T191</f>
        <v>0</v>
      </c>
      <c r="AR190" s="181" t="s">
        <v>87</v>
      </c>
      <c r="AT190" s="182" t="s">
        <v>78</v>
      </c>
      <c r="AU190" s="182" t="s">
        <v>87</v>
      </c>
      <c r="AY190" s="181" t="s">
        <v>134</v>
      </c>
      <c r="BK190" s="183">
        <f>BK191</f>
        <v>0</v>
      </c>
    </row>
    <row r="191" spans="1:65" s="2" customFormat="1" ht="24.2" customHeight="1">
      <c r="A191" s="34"/>
      <c r="B191" s="35"/>
      <c r="C191" s="186" t="s">
        <v>290</v>
      </c>
      <c r="D191" s="186" t="s">
        <v>136</v>
      </c>
      <c r="E191" s="187" t="s">
        <v>787</v>
      </c>
      <c r="F191" s="188" t="s">
        <v>788</v>
      </c>
      <c r="G191" s="189" t="s">
        <v>272</v>
      </c>
      <c r="H191" s="190">
        <v>150.851</v>
      </c>
      <c r="I191" s="191"/>
      <c r="J191" s="192">
        <f>ROUND(I191*H191,2)</f>
        <v>0</v>
      </c>
      <c r="K191" s="188" t="s">
        <v>140</v>
      </c>
      <c r="L191" s="39"/>
      <c r="M191" s="245" t="s">
        <v>1</v>
      </c>
      <c r="N191" s="246" t="s">
        <v>44</v>
      </c>
      <c r="O191" s="247"/>
      <c r="P191" s="248">
        <f>O191*H191</f>
        <v>0</v>
      </c>
      <c r="Q191" s="248">
        <v>0</v>
      </c>
      <c r="R191" s="248">
        <f>Q191*H191</f>
        <v>0</v>
      </c>
      <c r="S191" s="248">
        <v>0</v>
      </c>
      <c r="T191" s="249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7" t="s">
        <v>141</v>
      </c>
      <c r="AT191" s="197" t="s">
        <v>136</v>
      </c>
      <c r="AU191" s="197" t="s">
        <v>89</v>
      </c>
      <c r="AY191" s="17" t="s">
        <v>134</v>
      </c>
      <c r="BE191" s="198">
        <f>IF(N191="základní",J191,0)</f>
        <v>0</v>
      </c>
      <c r="BF191" s="198">
        <f>IF(N191="snížená",J191,0)</f>
        <v>0</v>
      </c>
      <c r="BG191" s="198">
        <f>IF(N191="zákl. přenesená",J191,0)</f>
        <v>0</v>
      </c>
      <c r="BH191" s="198">
        <f>IF(N191="sníž. přenesená",J191,0)</f>
        <v>0</v>
      </c>
      <c r="BI191" s="198">
        <f>IF(N191="nulová",J191,0)</f>
        <v>0</v>
      </c>
      <c r="BJ191" s="17" t="s">
        <v>87</v>
      </c>
      <c r="BK191" s="198">
        <f>ROUND(I191*H191,2)</f>
        <v>0</v>
      </c>
      <c r="BL191" s="17" t="s">
        <v>141</v>
      </c>
      <c r="BM191" s="197" t="s">
        <v>789</v>
      </c>
    </row>
    <row r="192" spans="1:31" s="2" customFormat="1" ht="6.95" customHeight="1">
      <c r="A192" s="34"/>
      <c r="B192" s="54"/>
      <c r="C192" s="55"/>
      <c r="D192" s="55"/>
      <c r="E192" s="55"/>
      <c r="F192" s="55"/>
      <c r="G192" s="55"/>
      <c r="H192" s="55"/>
      <c r="I192" s="55"/>
      <c r="J192" s="55"/>
      <c r="K192" s="55"/>
      <c r="L192" s="39"/>
      <c r="M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</row>
  </sheetData>
  <sheetProtection algorithmName="SHA-512" hashValue="EGpZfcD7sx+o9IM1x+9c9w5QrosT/V0frwMIVMc+h3Pa7wjG4cDtVo0+pdIXZbckXZ7WaZwggzHbCf0SsUE89Q==" saltValue="23gUpQ6dnJKJlICiPKMaa5HU4Trm3tMm6dx/CfM7gQXflqmeY+L4iPJDb/OymY82a8ZgLHMWCw3XYR4ymxnUuA==" spinCount="100000" sheet="1" objects="1" scenarios="1" formatColumns="0" formatRows="0" autoFilter="0"/>
  <autoFilter ref="C121:K191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98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89</v>
      </c>
    </row>
    <row r="4" spans="2:46" s="1" customFormat="1" ht="24.95" customHeight="1">
      <c r="B4" s="20"/>
      <c r="D4" s="110" t="s">
        <v>102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5" t="str">
        <f>'Rekapitulace stavby'!K6</f>
        <v>Parkoviště v ulici Vrchlického, Sokolov</v>
      </c>
      <c r="F7" s="296"/>
      <c r="G7" s="296"/>
      <c r="H7" s="296"/>
      <c r="L7" s="20"/>
    </row>
    <row r="8" spans="1:31" s="2" customFormat="1" ht="12" customHeight="1">
      <c r="A8" s="34"/>
      <c r="B8" s="39"/>
      <c r="C8" s="34"/>
      <c r="D8" s="112" t="s">
        <v>103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7" t="s">
        <v>790</v>
      </c>
      <c r="F9" s="298"/>
      <c r="G9" s="298"/>
      <c r="H9" s="298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10. 4. 2024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27</v>
      </c>
      <c r="F15" s="34"/>
      <c r="G15" s="34"/>
      <c r="H15" s="34"/>
      <c r="I15" s="112" t="s">
        <v>28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29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9" t="str">
        <f>'Rekapitulace stavby'!E14</f>
        <v>Vyplň údaj</v>
      </c>
      <c r="F18" s="300"/>
      <c r="G18" s="300"/>
      <c r="H18" s="300"/>
      <c r="I18" s="112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31</v>
      </c>
      <c r="E20" s="34"/>
      <c r="F20" s="34"/>
      <c r="G20" s="34"/>
      <c r="H20" s="34"/>
      <c r="I20" s="112" t="s">
        <v>25</v>
      </c>
      <c r="J20" s="113" t="s">
        <v>32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33</v>
      </c>
      <c r="F21" s="34"/>
      <c r="G21" s="34"/>
      <c r="H21" s="34"/>
      <c r="I21" s="112" t="s">
        <v>28</v>
      </c>
      <c r="J21" s="113" t="s">
        <v>34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36</v>
      </c>
      <c r="E23" s="34"/>
      <c r="F23" s="34"/>
      <c r="G23" s="34"/>
      <c r="H23" s="34"/>
      <c r="I23" s="112" t="s">
        <v>25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37</v>
      </c>
      <c r="F24" s="34"/>
      <c r="G24" s="34"/>
      <c r="H24" s="34"/>
      <c r="I24" s="112" t="s">
        <v>28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38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1" t="s">
        <v>1</v>
      </c>
      <c r="F27" s="301"/>
      <c r="G27" s="301"/>
      <c r="H27" s="301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39</v>
      </c>
      <c r="E30" s="34"/>
      <c r="F30" s="34"/>
      <c r="G30" s="34"/>
      <c r="H30" s="34"/>
      <c r="I30" s="34"/>
      <c r="J30" s="120">
        <f>ROUND(J128,2)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41</v>
      </c>
      <c r="G32" s="34"/>
      <c r="H32" s="34"/>
      <c r="I32" s="121" t="s">
        <v>40</v>
      </c>
      <c r="J32" s="121" t="s">
        <v>42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43</v>
      </c>
      <c r="E33" s="112" t="s">
        <v>44</v>
      </c>
      <c r="F33" s="123">
        <f>ROUND((SUM(BE128:BE245)),2)</f>
        <v>0</v>
      </c>
      <c r="G33" s="34"/>
      <c r="H33" s="34"/>
      <c r="I33" s="124">
        <v>0.21</v>
      </c>
      <c r="J33" s="123">
        <f>ROUND(((SUM(BE128:BE245))*I33),2)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45</v>
      </c>
      <c r="F34" s="123">
        <f>ROUND((SUM(BF128:BF245)),2)</f>
        <v>0</v>
      </c>
      <c r="G34" s="34"/>
      <c r="H34" s="34"/>
      <c r="I34" s="124">
        <v>0.12</v>
      </c>
      <c r="J34" s="123">
        <f>ROUND(((SUM(BF128:BF245))*I34),2)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46</v>
      </c>
      <c r="F35" s="123">
        <f>ROUND((SUM(BG128:BG245)),2)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47</v>
      </c>
      <c r="F36" s="123">
        <f>ROUND((SUM(BH128:BH245)),2)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48</v>
      </c>
      <c r="F37" s="123">
        <f>ROUND((SUM(BI128:BI245)),2)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49</v>
      </c>
      <c r="E39" s="127"/>
      <c r="F39" s="127"/>
      <c r="G39" s="128" t="s">
        <v>50</v>
      </c>
      <c r="H39" s="129" t="s">
        <v>51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52</v>
      </c>
      <c r="E50" s="133"/>
      <c r="F50" s="133"/>
      <c r="G50" s="132" t="s">
        <v>53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54</v>
      </c>
      <c r="E61" s="135"/>
      <c r="F61" s="136" t="s">
        <v>55</v>
      </c>
      <c r="G61" s="134" t="s">
        <v>54</v>
      </c>
      <c r="H61" s="135"/>
      <c r="I61" s="135"/>
      <c r="J61" s="137" t="s">
        <v>55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56</v>
      </c>
      <c r="E65" s="138"/>
      <c r="F65" s="138"/>
      <c r="G65" s="132" t="s">
        <v>57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54</v>
      </c>
      <c r="E76" s="135"/>
      <c r="F76" s="136" t="s">
        <v>55</v>
      </c>
      <c r="G76" s="134" t="s">
        <v>54</v>
      </c>
      <c r="H76" s="135"/>
      <c r="I76" s="135"/>
      <c r="J76" s="137" t="s">
        <v>55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2" t="str">
        <f>E7</f>
        <v>Parkoviště v ulici Vrchlického, Sokolov</v>
      </c>
      <c r="F85" s="303"/>
      <c r="G85" s="303"/>
      <c r="H85" s="30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4" t="str">
        <f>E9</f>
        <v>SO_04 - VEŘEJNÉ OSVĚTLENÍ A TRASA NN VO</v>
      </c>
      <c r="F87" s="304"/>
      <c r="G87" s="304"/>
      <c r="H87" s="30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Sokolov</v>
      </c>
      <c r="G89" s="36"/>
      <c r="H89" s="36"/>
      <c r="I89" s="29" t="s">
        <v>22</v>
      </c>
      <c r="J89" s="66" t="str">
        <f>IF(J12="","",J12)</f>
        <v>10. 4. 2024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Město Sokolov</v>
      </c>
      <c r="G91" s="36"/>
      <c r="H91" s="36"/>
      <c r="I91" s="29" t="s">
        <v>31</v>
      </c>
      <c r="J91" s="32" t="str">
        <f>E21</f>
        <v>MESSOR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29</v>
      </c>
      <c r="D92" s="36"/>
      <c r="E92" s="36"/>
      <c r="F92" s="27" t="str">
        <f>IF(E18="","",E18)</f>
        <v>Vyplň údaj</v>
      </c>
      <c r="G92" s="36"/>
      <c r="H92" s="36"/>
      <c r="I92" s="29" t="s">
        <v>36</v>
      </c>
      <c r="J92" s="32" t="str">
        <f>E24</f>
        <v>Ing. Ota Vettermann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106</v>
      </c>
      <c r="D94" s="144"/>
      <c r="E94" s="144"/>
      <c r="F94" s="144"/>
      <c r="G94" s="144"/>
      <c r="H94" s="144"/>
      <c r="I94" s="144"/>
      <c r="J94" s="145" t="s">
        <v>107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108</v>
      </c>
      <c r="D96" s="36"/>
      <c r="E96" s="36"/>
      <c r="F96" s="36"/>
      <c r="G96" s="36"/>
      <c r="H96" s="36"/>
      <c r="I96" s="36"/>
      <c r="J96" s="84">
        <f>J128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109</v>
      </c>
    </row>
    <row r="97" spans="2:12" s="9" customFormat="1" ht="24.95" customHeight="1">
      <c r="B97" s="147"/>
      <c r="C97" s="148"/>
      <c r="D97" s="149" t="s">
        <v>110</v>
      </c>
      <c r="E97" s="150"/>
      <c r="F97" s="150"/>
      <c r="G97" s="150"/>
      <c r="H97" s="150"/>
      <c r="I97" s="150"/>
      <c r="J97" s="151">
        <f>J129</f>
        <v>0</v>
      </c>
      <c r="K97" s="148"/>
      <c r="L97" s="152"/>
    </row>
    <row r="98" spans="2:12" s="10" customFormat="1" ht="19.9" customHeight="1">
      <c r="B98" s="153"/>
      <c r="C98" s="154"/>
      <c r="D98" s="155" t="s">
        <v>111</v>
      </c>
      <c r="E98" s="156"/>
      <c r="F98" s="156"/>
      <c r="G98" s="156"/>
      <c r="H98" s="156"/>
      <c r="I98" s="156"/>
      <c r="J98" s="157">
        <f>J130</f>
        <v>0</v>
      </c>
      <c r="K98" s="154"/>
      <c r="L98" s="158"/>
    </row>
    <row r="99" spans="2:12" s="10" customFormat="1" ht="19.9" customHeight="1">
      <c r="B99" s="153"/>
      <c r="C99" s="154"/>
      <c r="D99" s="155" t="s">
        <v>628</v>
      </c>
      <c r="E99" s="156"/>
      <c r="F99" s="156"/>
      <c r="G99" s="156"/>
      <c r="H99" s="156"/>
      <c r="I99" s="156"/>
      <c r="J99" s="157">
        <f>J168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629</v>
      </c>
      <c r="E100" s="156"/>
      <c r="F100" s="156"/>
      <c r="G100" s="156"/>
      <c r="H100" s="156"/>
      <c r="I100" s="156"/>
      <c r="J100" s="157">
        <f>J176</f>
        <v>0</v>
      </c>
      <c r="K100" s="154"/>
      <c r="L100" s="158"/>
    </row>
    <row r="101" spans="2:12" s="9" customFormat="1" ht="24.95" customHeight="1">
      <c r="B101" s="147"/>
      <c r="C101" s="148"/>
      <c r="D101" s="149" t="s">
        <v>791</v>
      </c>
      <c r="E101" s="150"/>
      <c r="F101" s="150"/>
      <c r="G101" s="150"/>
      <c r="H101" s="150"/>
      <c r="I101" s="150"/>
      <c r="J101" s="151">
        <f>J183</f>
        <v>0</v>
      </c>
      <c r="K101" s="148"/>
      <c r="L101" s="152"/>
    </row>
    <row r="102" spans="2:12" s="10" customFormat="1" ht="19.9" customHeight="1">
      <c r="B102" s="153"/>
      <c r="C102" s="154"/>
      <c r="D102" s="155" t="s">
        <v>792</v>
      </c>
      <c r="E102" s="156"/>
      <c r="F102" s="156"/>
      <c r="G102" s="156"/>
      <c r="H102" s="156"/>
      <c r="I102" s="156"/>
      <c r="J102" s="157">
        <f>J184</f>
        <v>0</v>
      </c>
      <c r="K102" s="154"/>
      <c r="L102" s="158"/>
    </row>
    <row r="103" spans="2:12" s="9" customFormat="1" ht="24.95" customHeight="1">
      <c r="B103" s="147"/>
      <c r="C103" s="148"/>
      <c r="D103" s="149" t="s">
        <v>793</v>
      </c>
      <c r="E103" s="150"/>
      <c r="F103" s="150"/>
      <c r="G103" s="150"/>
      <c r="H103" s="150"/>
      <c r="I103" s="150"/>
      <c r="J103" s="151">
        <f>J186</f>
        <v>0</v>
      </c>
      <c r="K103" s="148"/>
      <c r="L103" s="152"/>
    </row>
    <row r="104" spans="2:12" s="10" customFormat="1" ht="19.9" customHeight="1">
      <c r="B104" s="153"/>
      <c r="C104" s="154"/>
      <c r="D104" s="155" t="s">
        <v>794</v>
      </c>
      <c r="E104" s="156"/>
      <c r="F104" s="156"/>
      <c r="G104" s="156"/>
      <c r="H104" s="156"/>
      <c r="I104" s="156"/>
      <c r="J104" s="157">
        <f>J187</f>
        <v>0</v>
      </c>
      <c r="K104" s="154"/>
      <c r="L104" s="158"/>
    </row>
    <row r="105" spans="2:12" s="10" customFormat="1" ht="19.9" customHeight="1">
      <c r="B105" s="153"/>
      <c r="C105" s="154"/>
      <c r="D105" s="155" t="s">
        <v>795</v>
      </c>
      <c r="E105" s="156"/>
      <c r="F105" s="156"/>
      <c r="G105" s="156"/>
      <c r="H105" s="156"/>
      <c r="I105" s="156"/>
      <c r="J105" s="157">
        <f>J230</f>
        <v>0</v>
      </c>
      <c r="K105" s="154"/>
      <c r="L105" s="158"/>
    </row>
    <row r="106" spans="2:12" s="10" customFormat="1" ht="19.9" customHeight="1">
      <c r="B106" s="153"/>
      <c r="C106" s="154"/>
      <c r="D106" s="155" t="s">
        <v>796</v>
      </c>
      <c r="E106" s="156"/>
      <c r="F106" s="156"/>
      <c r="G106" s="156"/>
      <c r="H106" s="156"/>
      <c r="I106" s="156"/>
      <c r="J106" s="157">
        <f>J236</f>
        <v>0</v>
      </c>
      <c r="K106" s="154"/>
      <c r="L106" s="158"/>
    </row>
    <row r="107" spans="2:12" s="9" customFormat="1" ht="24.95" customHeight="1">
      <c r="B107" s="147"/>
      <c r="C107" s="148"/>
      <c r="D107" s="149" t="s">
        <v>117</v>
      </c>
      <c r="E107" s="150"/>
      <c r="F107" s="150"/>
      <c r="G107" s="150"/>
      <c r="H107" s="150"/>
      <c r="I107" s="150"/>
      <c r="J107" s="151">
        <f>J243</f>
        <v>0</v>
      </c>
      <c r="K107" s="148"/>
      <c r="L107" s="152"/>
    </row>
    <row r="108" spans="2:12" s="10" customFormat="1" ht="19.9" customHeight="1">
      <c r="B108" s="153"/>
      <c r="C108" s="154"/>
      <c r="D108" s="155" t="s">
        <v>118</v>
      </c>
      <c r="E108" s="156"/>
      <c r="F108" s="156"/>
      <c r="G108" s="156"/>
      <c r="H108" s="156"/>
      <c r="I108" s="156"/>
      <c r="J108" s="157">
        <f>J244</f>
        <v>0</v>
      </c>
      <c r="K108" s="154"/>
      <c r="L108" s="158"/>
    </row>
    <row r="109" spans="1:31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31" s="2" customFormat="1" ht="6.95" customHeight="1">
      <c r="A114" s="3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4.95" customHeight="1">
      <c r="A115" s="34"/>
      <c r="B115" s="35"/>
      <c r="C115" s="23" t="s">
        <v>119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16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302" t="str">
        <f>E7</f>
        <v>Parkoviště v ulici Vrchlického, Sokolov</v>
      </c>
      <c r="F118" s="303"/>
      <c r="G118" s="303"/>
      <c r="H118" s="303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103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54" t="str">
        <f>E9</f>
        <v>SO_04 - VEŘEJNÉ OSVĚTLENÍ A TRASA NN VO</v>
      </c>
      <c r="F120" s="304"/>
      <c r="G120" s="304"/>
      <c r="H120" s="304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20</v>
      </c>
      <c r="D122" s="36"/>
      <c r="E122" s="36"/>
      <c r="F122" s="27" t="str">
        <f>F12</f>
        <v>Sokolov</v>
      </c>
      <c r="G122" s="36"/>
      <c r="H122" s="36"/>
      <c r="I122" s="29" t="s">
        <v>22</v>
      </c>
      <c r="J122" s="66" t="str">
        <f>IF(J12="","",J12)</f>
        <v>10. 4. 2024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2" customHeight="1">
      <c r="A124" s="34"/>
      <c r="B124" s="35"/>
      <c r="C124" s="29" t="s">
        <v>24</v>
      </c>
      <c r="D124" s="36"/>
      <c r="E124" s="36"/>
      <c r="F124" s="27" t="str">
        <f>E15</f>
        <v>Město Sokolov</v>
      </c>
      <c r="G124" s="36"/>
      <c r="H124" s="36"/>
      <c r="I124" s="29" t="s">
        <v>31</v>
      </c>
      <c r="J124" s="32" t="str">
        <f>E21</f>
        <v>MESSOR s.r.o.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2" customHeight="1">
      <c r="A125" s="34"/>
      <c r="B125" s="35"/>
      <c r="C125" s="29" t="s">
        <v>29</v>
      </c>
      <c r="D125" s="36"/>
      <c r="E125" s="36"/>
      <c r="F125" s="27" t="str">
        <f>IF(E18="","",E18)</f>
        <v>Vyplň údaj</v>
      </c>
      <c r="G125" s="36"/>
      <c r="H125" s="36"/>
      <c r="I125" s="29" t="s">
        <v>36</v>
      </c>
      <c r="J125" s="32" t="str">
        <f>E24</f>
        <v>Ing. Ota Vettermann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59"/>
      <c r="B127" s="160"/>
      <c r="C127" s="161" t="s">
        <v>120</v>
      </c>
      <c r="D127" s="162" t="s">
        <v>64</v>
      </c>
      <c r="E127" s="162" t="s">
        <v>60</v>
      </c>
      <c r="F127" s="162" t="s">
        <v>61</v>
      </c>
      <c r="G127" s="162" t="s">
        <v>121</v>
      </c>
      <c r="H127" s="162" t="s">
        <v>122</v>
      </c>
      <c r="I127" s="162" t="s">
        <v>123</v>
      </c>
      <c r="J127" s="162" t="s">
        <v>107</v>
      </c>
      <c r="K127" s="163" t="s">
        <v>124</v>
      </c>
      <c r="L127" s="164"/>
      <c r="M127" s="75" t="s">
        <v>1</v>
      </c>
      <c r="N127" s="76" t="s">
        <v>43</v>
      </c>
      <c r="O127" s="76" t="s">
        <v>125</v>
      </c>
      <c r="P127" s="76" t="s">
        <v>126</v>
      </c>
      <c r="Q127" s="76" t="s">
        <v>127</v>
      </c>
      <c r="R127" s="76" t="s">
        <v>128</v>
      </c>
      <c r="S127" s="76" t="s">
        <v>129</v>
      </c>
      <c r="T127" s="77" t="s">
        <v>130</v>
      </c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</row>
    <row r="128" spans="1:63" s="2" customFormat="1" ht="22.9" customHeight="1">
      <c r="A128" s="34"/>
      <c r="B128" s="35"/>
      <c r="C128" s="82" t="s">
        <v>131</v>
      </c>
      <c r="D128" s="36"/>
      <c r="E128" s="36"/>
      <c r="F128" s="36"/>
      <c r="G128" s="36"/>
      <c r="H128" s="36"/>
      <c r="I128" s="36"/>
      <c r="J128" s="165">
        <f>BK128</f>
        <v>0</v>
      </c>
      <c r="K128" s="36"/>
      <c r="L128" s="39"/>
      <c r="M128" s="78"/>
      <c r="N128" s="166"/>
      <c r="O128" s="79"/>
      <c r="P128" s="167">
        <f>P129+P183+P186+P243</f>
        <v>0</v>
      </c>
      <c r="Q128" s="79"/>
      <c r="R128" s="167">
        <f>R129+R183+R186+R243</f>
        <v>78.88854984</v>
      </c>
      <c r="S128" s="79"/>
      <c r="T128" s="168">
        <f>T129+T183+T186+T243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78</v>
      </c>
      <c r="AU128" s="17" t="s">
        <v>109</v>
      </c>
      <c r="BK128" s="169">
        <f>BK129+BK183+BK186+BK243</f>
        <v>0</v>
      </c>
    </row>
    <row r="129" spans="2:63" s="12" customFormat="1" ht="25.9" customHeight="1">
      <c r="B129" s="170"/>
      <c r="C129" s="171"/>
      <c r="D129" s="172" t="s">
        <v>78</v>
      </c>
      <c r="E129" s="173" t="s">
        <v>132</v>
      </c>
      <c r="F129" s="173" t="s">
        <v>133</v>
      </c>
      <c r="G129" s="171"/>
      <c r="H129" s="171"/>
      <c r="I129" s="174"/>
      <c r="J129" s="175">
        <f>BK129</f>
        <v>0</v>
      </c>
      <c r="K129" s="171"/>
      <c r="L129" s="176"/>
      <c r="M129" s="177"/>
      <c r="N129" s="178"/>
      <c r="O129" s="178"/>
      <c r="P129" s="179">
        <f>P130+P168+P176</f>
        <v>0</v>
      </c>
      <c r="Q129" s="178"/>
      <c r="R129" s="179">
        <f>R130+R168+R176</f>
        <v>70.62351524</v>
      </c>
      <c r="S129" s="178"/>
      <c r="T129" s="180">
        <f>T130+T168+T176</f>
        <v>0</v>
      </c>
      <c r="AR129" s="181" t="s">
        <v>87</v>
      </c>
      <c r="AT129" s="182" t="s">
        <v>78</v>
      </c>
      <c r="AU129" s="182" t="s">
        <v>79</v>
      </c>
      <c r="AY129" s="181" t="s">
        <v>134</v>
      </c>
      <c r="BK129" s="183">
        <f>BK130+BK168+BK176</f>
        <v>0</v>
      </c>
    </row>
    <row r="130" spans="2:63" s="12" customFormat="1" ht="22.9" customHeight="1">
      <c r="B130" s="170"/>
      <c r="C130" s="171"/>
      <c r="D130" s="172" t="s">
        <v>78</v>
      </c>
      <c r="E130" s="184" t="s">
        <v>87</v>
      </c>
      <c r="F130" s="184" t="s">
        <v>135</v>
      </c>
      <c r="G130" s="171"/>
      <c r="H130" s="171"/>
      <c r="I130" s="174"/>
      <c r="J130" s="185">
        <f>BK130</f>
        <v>0</v>
      </c>
      <c r="K130" s="171"/>
      <c r="L130" s="176"/>
      <c r="M130" s="177"/>
      <c r="N130" s="178"/>
      <c r="O130" s="178"/>
      <c r="P130" s="179">
        <f>SUM(P131:P167)</f>
        <v>0</v>
      </c>
      <c r="Q130" s="178"/>
      <c r="R130" s="179">
        <f>SUM(R131:R167)</f>
        <v>65.2418</v>
      </c>
      <c r="S130" s="178"/>
      <c r="T130" s="180">
        <f>SUM(T131:T167)</f>
        <v>0</v>
      </c>
      <c r="AR130" s="181" t="s">
        <v>87</v>
      </c>
      <c r="AT130" s="182" t="s">
        <v>78</v>
      </c>
      <c r="AU130" s="182" t="s">
        <v>87</v>
      </c>
      <c r="AY130" s="181" t="s">
        <v>134</v>
      </c>
      <c r="BK130" s="183">
        <f>SUM(BK131:BK167)</f>
        <v>0</v>
      </c>
    </row>
    <row r="131" spans="1:65" s="2" customFormat="1" ht="24.2" customHeight="1">
      <c r="A131" s="34"/>
      <c r="B131" s="35"/>
      <c r="C131" s="186" t="s">
        <v>87</v>
      </c>
      <c r="D131" s="186" t="s">
        <v>136</v>
      </c>
      <c r="E131" s="187" t="s">
        <v>797</v>
      </c>
      <c r="F131" s="188" t="s">
        <v>798</v>
      </c>
      <c r="G131" s="189" t="s">
        <v>193</v>
      </c>
      <c r="H131" s="190">
        <v>22</v>
      </c>
      <c r="I131" s="191"/>
      <c r="J131" s="192">
        <f>ROUND(I131*H131,2)</f>
        <v>0</v>
      </c>
      <c r="K131" s="188" t="s">
        <v>764</v>
      </c>
      <c r="L131" s="39"/>
      <c r="M131" s="193" t="s">
        <v>1</v>
      </c>
      <c r="N131" s="194" t="s">
        <v>44</v>
      </c>
      <c r="O131" s="71"/>
      <c r="P131" s="195">
        <f>O131*H131</f>
        <v>0</v>
      </c>
      <c r="Q131" s="195">
        <v>0.0369</v>
      </c>
      <c r="R131" s="195">
        <f>Q131*H131</f>
        <v>0.8118000000000001</v>
      </c>
      <c r="S131" s="195">
        <v>0</v>
      </c>
      <c r="T131" s="196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7" t="s">
        <v>141</v>
      </c>
      <c r="AT131" s="197" t="s">
        <v>136</v>
      </c>
      <c r="AU131" s="197" t="s">
        <v>89</v>
      </c>
      <c r="AY131" s="17" t="s">
        <v>134</v>
      </c>
      <c r="BE131" s="198">
        <f>IF(N131="základní",J131,0)</f>
        <v>0</v>
      </c>
      <c r="BF131" s="198">
        <f>IF(N131="snížená",J131,0)</f>
        <v>0</v>
      </c>
      <c r="BG131" s="198">
        <f>IF(N131="zákl. přenesená",J131,0)</f>
        <v>0</v>
      </c>
      <c r="BH131" s="198">
        <f>IF(N131="sníž. přenesená",J131,0)</f>
        <v>0</v>
      </c>
      <c r="BI131" s="198">
        <f>IF(N131="nulová",J131,0)</f>
        <v>0</v>
      </c>
      <c r="BJ131" s="17" t="s">
        <v>87</v>
      </c>
      <c r="BK131" s="198">
        <f>ROUND(I131*H131,2)</f>
        <v>0</v>
      </c>
      <c r="BL131" s="17" t="s">
        <v>141</v>
      </c>
      <c r="BM131" s="197" t="s">
        <v>799</v>
      </c>
    </row>
    <row r="132" spans="2:51" s="14" customFormat="1" ht="11.25">
      <c r="B132" s="210"/>
      <c r="C132" s="211"/>
      <c r="D132" s="201" t="s">
        <v>143</v>
      </c>
      <c r="E132" s="212" t="s">
        <v>1</v>
      </c>
      <c r="F132" s="213" t="s">
        <v>800</v>
      </c>
      <c r="G132" s="211"/>
      <c r="H132" s="214">
        <v>22</v>
      </c>
      <c r="I132" s="215"/>
      <c r="J132" s="211"/>
      <c r="K132" s="211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143</v>
      </c>
      <c r="AU132" s="220" t="s">
        <v>89</v>
      </c>
      <c r="AV132" s="14" t="s">
        <v>89</v>
      </c>
      <c r="AW132" s="14" t="s">
        <v>35</v>
      </c>
      <c r="AX132" s="14" t="s">
        <v>87</v>
      </c>
      <c r="AY132" s="220" t="s">
        <v>134</v>
      </c>
    </row>
    <row r="133" spans="1:65" s="2" customFormat="1" ht="24.2" customHeight="1">
      <c r="A133" s="34"/>
      <c r="B133" s="35"/>
      <c r="C133" s="186" t="s">
        <v>89</v>
      </c>
      <c r="D133" s="186" t="s">
        <v>136</v>
      </c>
      <c r="E133" s="187" t="s">
        <v>801</v>
      </c>
      <c r="F133" s="188" t="s">
        <v>802</v>
      </c>
      <c r="G133" s="189" t="s">
        <v>204</v>
      </c>
      <c r="H133" s="190">
        <v>13.76</v>
      </c>
      <c r="I133" s="191"/>
      <c r="J133" s="192">
        <f>ROUND(I133*H133,2)</f>
        <v>0</v>
      </c>
      <c r="K133" s="188" t="s">
        <v>140</v>
      </c>
      <c r="L133" s="39"/>
      <c r="M133" s="193" t="s">
        <v>1</v>
      </c>
      <c r="N133" s="194" t="s">
        <v>44</v>
      </c>
      <c r="O133" s="71"/>
      <c r="P133" s="195">
        <f>O133*H133</f>
        <v>0</v>
      </c>
      <c r="Q133" s="195">
        <v>0</v>
      </c>
      <c r="R133" s="195">
        <f>Q133*H133</f>
        <v>0</v>
      </c>
      <c r="S133" s="195">
        <v>0</v>
      </c>
      <c r="T133" s="19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141</v>
      </c>
      <c r="AT133" s="197" t="s">
        <v>136</v>
      </c>
      <c r="AU133" s="197" t="s">
        <v>89</v>
      </c>
      <c r="AY133" s="17" t="s">
        <v>134</v>
      </c>
      <c r="BE133" s="198">
        <f>IF(N133="základní",J133,0)</f>
        <v>0</v>
      </c>
      <c r="BF133" s="198">
        <f>IF(N133="snížená",J133,0)</f>
        <v>0</v>
      </c>
      <c r="BG133" s="198">
        <f>IF(N133="zákl. přenesená",J133,0)</f>
        <v>0</v>
      </c>
      <c r="BH133" s="198">
        <f>IF(N133="sníž. přenesená",J133,0)</f>
        <v>0</v>
      </c>
      <c r="BI133" s="198">
        <f>IF(N133="nulová",J133,0)</f>
        <v>0</v>
      </c>
      <c r="BJ133" s="17" t="s">
        <v>87</v>
      </c>
      <c r="BK133" s="198">
        <f>ROUND(I133*H133,2)</f>
        <v>0</v>
      </c>
      <c r="BL133" s="17" t="s">
        <v>141</v>
      </c>
      <c r="BM133" s="197" t="s">
        <v>803</v>
      </c>
    </row>
    <row r="134" spans="2:51" s="14" customFormat="1" ht="11.25">
      <c r="B134" s="210"/>
      <c r="C134" s="211"/>
      <c r="D134" s="201" t="s">
        <v>143</v>
      </c>
      <c r="E134" s="212" t="s">
        <v>1</v>
      </c>
      <c r="F134" s="213" t="s">
        <v>804</v>
      </c>
      <c r="G134" s="211"/>
      <c r="H134" s="214">
        <v>10.56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143</v>
      </c>
      <c r="AU134" s="220" t="s">
        <v>89</v>
      </c>
      <c r="AV134" s="14" t="s">
        <v>89</v>
      </c>
      <c r="AW134" s="14" t="s">
        <v>35</v>
      </c>
      <c r="AX134" s="14" t="s">
        <v>79</v>
      </c>
      <c r="AY134" s="220" t="s">
        <v>134</v>
      </c>
    </row>
    <row r="135" spans="2:51" s="14" customFormat="1" ht="11.25">
      <c r="B135" s="210"/>
      <c r="C135" s="211"/>
      <c r="D135" s="201" t="s">
        <v>143</v>
      </c>
      <c r="E135" s="212" t="s">
        <v>1</v>
      </c>
      <c r="F135" s="213" t="s">
        <v>805</v>
      </c>
      <c r="G135" s="211"/>
      <c r="H135" s="214">
        <v>3.2</v>
      </c>
      <c r="I135" s="215"/>
      <c r="J135" s="211"/>
      <c r="K135" s="211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143</v>
      </c>
      <c r="AU135" s="220" t="s">
        <v>89</v>
      </c>
      <c r="AV135" s="14" t="s">
        <v>89</v>
      </c>
      <c r="AW135" s="14" t="s">
        <v>35</v>
      </c>
      <c r="AX135" s="14" t="s">
        <v>79</v>
      </c>
      <c r="AY135" s="220" t="s">
        <v>134</v>
      </c>
    </row>
    <row r="136" spans="2:51" s="15" customFormat="1" ht="11.25">
      <c r="B136" s="221"/>
      <c r="C136" s="222"/>
      <c r="D136" s="201" t="s">
        <v>143</v>
      </c>
      <c r="E136" s="223" t="s">
        <v>1</v>
      </c>
      <c r="F136" s="224" t="s">
        <v>184</v>
      </c>
      <c r="G136" s="222"/>
      <c r="H136" s="225">
        <v>13.760000000000002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143</v>
      </c>
      <c r="AU136" s="231" t="s">
        <v>89</v>
      </c>
      <c r="AV136" s="15" t="s">
        <v>141</v>
      </c>
      <c r="AW136" s="15" t="s">
        <v>35</v>
      </c>
      <c r="AX136" s="15" t="s">
        <v>87</v>
      </c>
      <c r="AY136" s="231" t="s">
        <v>134</v>
      </c>
    </row>
    <row r="137" spans="1:65" s="2" customFormat="1" ht="24.2" customHeight="1">
      <c r="A137" s="34"/>
      <c r="B137" s="35"/>
      <c r="C137" s="186" t="s">
        <v>151</v>
      </c>
      <c r="D137" s="186" t="s">
        <v>136</v>
      </c>
      <c r="E137" s="187" t="s">
        <v>682</v>
      </c>
      <c r="F137" s="188" t="s">
        <v>683</v>
      </c>
      <c r="G137" s="189" t="s">
        <v>204</v>
      </c>
      <c r="H137" s="190">
        <v>2.156</v>
      </c>
      <c r="I137" s="191"/>
      <c r="J137" s="192">
        <f>ROUND(I137*H137,2)</f>
        <v>0</v>
      </c>
      <c r="K137" s="188" t="s">
        <v>806</v>
      </c>
      <c r="L137" s="39"/>
      <c r="M137" s="193" t="s">
        <v>1</v>
      </c>
      <c r="N137" s="194" t="s">
        <v>44</v>
      </c>
      <c r="O137" s="71"/>
      <c r="P137" s="195">
        <f>O137*H137</f>
        <v>0</v>
      </c>
      <c r="Q137" s="195">
        <v>0</v>
      </c>
      <c r="R137" s="195">
        <f>Q137*H137</f>
        <v>0</v>
      </c>
      <c r="S137" s="195">
        <v>0</v>
      </c>
      <c r="T137" s="19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141</v>
      </c>
      <c r="AT137" s="197" t="s">
        <v>136</v>
      </c>
      <c r="AU137" s="197" t="s">
        <v>89</v>
      </c>
      <c r="AY137" s="17" t="s">
        <v>134</v>
      </c>
      <c r="BE137" s="198">
        <f>IF(N137="základní",J137,0)</f>
        <v>0</v>
      </c>
      <c r="BF137" s="198">
        <f>IF(N137="snížená",J137,0)</f>
        <v>0</v>
      </c>
      <c r="BG137" s="198">
        <f>IF(N137="zákl. přenesená",J137,0)</f>
        <v>0</v>
      </c>
      <c r="BH137" s="198">
        <f>IF(N137="sníž. přenesená",J137,0)</f>
        <v>0</v>
      </c>
      <c r="BI137" s="198">
        <f>IF(N137="nulová",J137,0)</f>
        <v>0</v>
      </c>
      <c r="BJ137" s="17" t="s">
        <v>87</v>
      </c>
      <c r="BK137" s="198">
        <f>ROUND(I137*H137,2)</f>
        <v>0</v>
      </c>
      <c r="BL137" s="17" t="s">
        <v>141</v>
      </c>
      <c r="BM137" s="197" t="s">
        <v>807</v>
      </c>
    </row>
    <row r="138" spans="2:51" s="14" customFormat="1" ht="11.25">
      <c r="B138" s="210"/>
      <c r="C138" s="211"/>
      <c r="D138" s="201" t="s">
        <v>143</v>
      </c>
      <c r="E138" s="212" t="s">
        <v>1</v>
      </c>
      <c r="F138" s="213" t="s">
        <v>808</v>
      </c>
      <c r="G138" s="211"/>
      <c r="H138" s="214">
        <v>2.156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143</v>
      </c>
      <c r="AU138" s="220" t="s">
        <v>89</v>
      </c>
      <c r="AV138" s="14" t="s">
        <v>89</v>
      </c>
      <c r="AW138" s="14" t="s">
        <v>35</v>
      </c>
      <c r="AX138" s="14" t="s">
        <v>87</v>
      </c>
      <c r="AY138" s="220" t="s">
        <v>134</v>
      </c>
    </row>
    <row r="139" spans="1:65" s="2" customFormat="1" ht="33" customHeight="1">
      <c r="A139" s="34"/>
      <c r="B139" s="35"/>
      <c r="C139" s="186" t="s">
        <v>141</v>
      </c>
      <c r="D139" s="186" t="s">
        <v>136</v>
      </c>
      <c r="E139" s="187" t="s">
        <v>809</v>
      </c>
      <c r="F139" s="188" t="s">
        <v>810</v>
      </c>
      <c r="G139" s="189" t="s">
        <v>204</v>
      </c>
      <c r="H139" s="190">
        <v>13.76</v>
      </c>
      <c r="I139" s="191"/>
      <c r="J139" s="192">
        <f>ROUND(I139*H139,2)</f>
        <v>0</v>
      </c>
      <c r="K139" s="188" t="s">
        <v>140</v>
      </c>
      <c r="L139" s="39"/>
      <c r="M139" s="193" t="s">
        <v>1</v>
      </c>
      <c r="N139" s="194" t="s">
        <v>44</v>
      </c>
      <c r="O139" s="71"/>
      <c r="P139" s="195">
        <f>O139*H139</f>
        <v>0</v>
      </c>
      <c r="Q139" s="195">
        <v>0</v>
      </c>
      <c r="R139" s="195">
        <f>Q139*H139</f>
        <v>0</v>
      </c>
      <c r="S139" s="195">
        <v>0</v>
      </c>
      <c r="T139" s="19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7" t="s">
        <v>141</v>
      </c>
      <c r="AT139" s="197" t="s">
        <v>136</v>
      </c>
      <c r="AU139" s="197" t="s">
        <v>89</v>
      </c>
      <c r="AY139" s="17" t="s">
        <v>134</v>
      </c>
      <c r="BE139" s="198">
        <f>IF(N139="základní",J139,0)</f>
        <v>0</v>
      </c>
      <c r="BF139" s="198">
        <f>IF(N139="snížená",J139,0)</f>
        <v>0</v>
      </c>
      <c r="BG139" s="198">
        <f>IF(N139="zákl. přenesená",J139,0)</f>
        <v>0</v>
      </c>
      <c r="BH139" s="198">
        <f>IF(N139="sníž. přenesená",J139,0)</f>
        <v>0</v>
      </c>
      <c r="BI139" s="198">
        <f>IF(N139="nulová",J139,0)</f>
        <v>0</v>
      </c>
      <c r="BJ139" s="17" t="s">
        <v>87</v>
      </c>
      <c r="BK139" s="198">
        <f>ROUND(I139*H139,2)</f>
        <v>0</v>
      </c>
      <c r="BL139" s="17" t="s">
        <v>141</v>
      </c>
      <c r="BM139" s="197" t="s">
        <v>811</v>
      </c>
    </row>
    <row r="140" spans="2:51" s="14" customFormat="1" ht="11.25">
      <c r="B140" s="210"/>
      <c r="C140" s="211"/>
      <c r="D140" s="201" t="s">
        <v>143</v>
      </c>
      <c r="E140" s="212" t="s">
        <v>1</v>
      </c>
      <c r="F140" s="213" t="s">
        <v>804</v>
      </c>
      <c r="G140" s="211"/>
      <c r="H140" s="214">
        <v>10.56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143</v>
      </c>
      <c r="AU140" s="220" t="s">
        <v>89</v>
      </c>
      <c r="AV140" s="14" t="s">
        <v>89</v>
      </c>
      <c r="AW140" s="14" t="s">
        <v>35</v>
      </c>
      <c r="AX140" s="14" t="s">
        <v>79</v>
      </c>
      <c r="AY140" s="220" t="s">
        <v>134</v>
      </c>
    </row>
    <row r="141" spans="2:51" s="14" customFormat="1" ht="11.25">
      <c r="B141" s="210"/>
      <c r="C141" s="211"/>
      <c r="D141" s="201" t="s">
        <v>143</v>
      </c>
      <c r="E141" s="212" t="s">
        <v>1</v>
      </c>
      <c r="F141" s="213" t="s">
        <v>812</v>
      </c>
      <c r="G141" s="211"/>
      <c r="H141" s="214">
        <v>3.2</v>
      </c>
      <c r="I141" s="215"/>
      <c r="J141" s="211"/>
      <c r="K141" s="211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143</v>
      </c>
      <c r="AU141" s="220" t="s">
        <v>89</v>
      </c>
      <c r="AV141" s="14" t="s">
        <v>89</v>
      </c>
      <c r="AW141" s="14" t="s">
        <v>35</v>
      </c>
      <c r="AX141" s="14" t="s">
        <v>79</v>
      </c>
      <c r="AY141" s="220" t="s">
        <v>134</v>
      </c>
    </row>
    <row r="142" spans="2:51" s="15" customFormat="1" ht="11.25">
      <c r="B142" s="221"/>
      <c r="C142" s="222"/>
      <c r="D142" s="201" t="s">
        <v>143</v>
      </c>
      <c r="E142" s="223" t="s">
        <v>1</v>
      </c>
      <c r="F142" s="224" t="s">
        <v>184</v>
      </c>
      <c r="G142" s="222"/>
      <c r="H142" s="225">
        <v>13.760000000000002</v>
      </c>
      <c r="I142" s="226"/>
      <c r="J142" s="222"/>
      <c r="K142" s="222"/>
      <c r="L142" s="227"/>
      <c r="M142" s="228"/>
      <c r="N142" s="229"/>
      <c r="O142" s="229"/>
      <c r="P142" s="229"/>
      <c r="Q142" s="229"/>
      <c r="R142" s="229"/>
      <c r="S142" s="229"/>
      <c r="T142" s="230"/>
      <c r="AT142" s="231" t="s">
        <v>143</v>
      </c>
      <c r="AU142" s="231" t="s">
        <v>89</v>
      </c>
      <c r="AV142" s="15" t="s">
        <v>141</v>
      </c>
      <c r="AW142" s="15" t="s">
        <v>35</v>
      </c>
      <c r="AX142" s="15" t="s">
        <v>87</v>
      </c>
      <c r="AY142" s="231" t="s">
        <v>134</v>
      </c>
    </row>
    <row r="143" spans="1:65" s="2" customFormat="1" ht="33" customHeight="1">
      <c r="A143" s="34"/>
      <c r="B143" s="35"/>
      <c r="C143" s="186" t="s">
        <v>158</v>
      </c>
      <c r="D143" s="186" t="s">
        <v>136</v>
      </c>
      <c r="E143" s="187" t="s">
        <v>813</v>
      </c>
      <c r="F143" s="188" t="s">
        <v>814</v>
      </c>
      <c r="G143" s="189" t="s">
        <v>204</v>
      </c>
      <c r="H143" s="190">
        <v>30.24</v>
      </c>
      <c r="I143" s="191"/>
      <c r="J143" s="192">
        <f>ROUND(I143*H143,2)</f>
        <v>0</v>
      </c>
      <c r="K143" s="188" t="s">
        <v>764</v>
      </c>
      <c r="L143" s="39"/>
      <c r="M143" s="193" t="s">
        <v>1</v>
      </c>
      <c r="N143" s="194" t="s">
        <v>44</v>
      </c>
      <c r="O143" s="71"/>
      <c r="P143" s="195">
        <f>O143*H143</f>
        <v>0</v>
      </c>
      <c r="Q143" s="195">
        <v>0</v>
      </c>
      <c r="R143" s="195">
        <f>Q143*H143</f>
        <v>0</v>
      </c>
      <c r="S143" s="195">
        <v>0</v>
      </c>
      <c r="T143" s="19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7" t="s">
        <v>141</v>
      </c>
      <c r="AT143" s="197" t="s">
        <v>136</v>
      </c>
      <c r="AU143" s="197" t="s">
        <v>89</v>
      </c>
      <c r="AY143" s="17" t="s">
        <v>134</v>
      </c>
      <c r="BE143" s="198">
        <f>IF(N143="základní",J143,0)</f>
        <v>0</v>
      </c>
      <c r="BF143" s="198">
        <f>IF(N143="snížená",J143,0)</f>
        <v>0</v>
      </c>
      <c r="BG143" s="198">
        <f>IF(N143="zákl. přenesená",J143,0)</f>
        <v>0</v>
      </c>
      <c r="BH143" s="198">
        <f>IF(N143="sníž. přenesená",J143,0)</f>
        <v>0</v>
      </c>
      <c r="BI143" s="198">
        <f>IF(N143="nulová",J143,0)</f>
        <v>0</v>
      </c>
      <c r="BJ143" s="17" t="s">
        <v>87</v>
      </c>
      <c r="BK143" s="198">
        <f>ROUND(I143*H143,2)</f>
        <v>0</v>
      </c>
      <c r="BL143" s="17" t="s">
        <v>141</v>
      </c>
      <c r="BM143" s="197" t="s">
        <v>815</v>
      </c>
    </row>
    <row r="144" spans="2:51" s="14" customFormat="1" ht="11.25">
      <c r="B144" s="210"/>
      <c r="C144" s="211"/>
      <c r="D144" s="201" t="s">
        <v>143</v>
      </c>
      <c r="E144" s="212" t="s">
        <v>1</v>
      </c>
      <c r="F144" s="213" t="s">
        <v>816</v>
      </c>
      <c r="G144" s="211"/>
      <c r="H144" s="214">
        <v>30.24</v>
      </c>
      <c r="I144" s="215"/>
      <c r="J144" s="211"/>
      <c r="K144" s="211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143</v>
      </c>
      <c r="AU144" s="220" t="s">
        <v>89</v>
      </c>
      <c r="AV144" s="14" t="s">
        <v>89</v>
      </c>
      <c r="AW144" s="14" t="s">
        <v>35</v>
      </c>
      <c r="AX144" s="14" t="s">
        <v>87</v>
      </c>
      <c r="AY144" s="220" t="s">
        <v>134</v>
      </c>
    </row>
    <row r="145" spans="1:65" s="2" customFormat="1" ht="37.9" customHeight="1">
      <c r="A145" s="34"/>
      <c r="B145" s="35"/>
      <c r="C145" s="186" t="s">
        <v>163</v>
      </c>
      <c r="D145" s="186" t="s">
        <v>136</v>
      </c>
      <c r="E145" s="187" t="s">
        <v>817</v>
      </c>
      <c r="F145" s="188" t="s">
        <v>818</v>
      </c>
      <c r="G145" s="189" t="s">
        <v>204</v>
      </c>
      <c r="H145" s="190">
        <v>46.2</v>
      </c>
      <c r="I145" s="191"/>
      <c r="J145" s="192">
        <f>ROUND(I145*H145,2)</f>
        <v>0</v>
      </c>
      <c r="K145" s="188" t="s">
        <v>806</v>
      </c>
      <c r="L145" s="39"/>
      <c r="M145" s="193" t="s">
        <v>1</v>
      </c>
      <c r="N145" s="194" t="s">
        <v>44</v>
      </c>
      <c r="O145" s="71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7" t="s">
        <v>141</v>
      </c>
      <c r="AT145" s="197" t="s">
        <v>136</v>
      </c>
      <c r="AU145" s="197" t="s">
        <v>89</v>
      </c>
      <c r="AY145" s="17" t="s">
        <v>134</v>
      </c>
      <c r="BE145" s="198">
        <f>IF(N145="základní",J145,0)</f>
        <v>0</v>
      </c>
      <c r="BF145" s="198">
        <f>IF(N145="snížená",J145,0)</f>
        <v>0</v>
      </c>
      <c r="BG145" s="198">
        <f>IF(N145="zákl. přenesená",J145,0)</f>
        <v>0</v>
      </c>
      <c r="BH145" s="198">
        <f>IF(N145="sníž. přenesená",J145,0)</f>
        <v>0</v>
      </c>
      <c r="BI145" s="198">
        <f>IF(N145="nulová",J145,0)</f>
        <v>0</v>
      </c>
      <c r="BJ145" s="17" t="s">
        <v>87</v>
      </c>
      <c r="BK145" s="198">
        <f>ROUND(I145*H145,2)</f>
        <v>0</v>
      </c>
      <c r="BL145" s="17" t="s">
        <v>141</v>
      </c>
      <c r="BM145" s="197" t="s">
        <v>819</v>
      </c>
    </row>
    <row r="146" spans="2:51" s="14" customFormat="1" ht="11.25">
      <c r="B146" s="210"/>
      <c r="C146" s="211"/>
      <c r="D146" s="201" t="s">
        <v>143</v>
      </c>
      <c r="E146" s="212" t="s">
        <v>1</v>
      </c>
      <c r="F146" s="213" t="s">
        <v>820</v>
      </c>
      <c r="G146" s="211"/>
      <c r="H146" s="214">
        <v>46.2</v>
      </c>
      <c r="I146" s="215"/>
      <c r="J146" s="211"/>
      <c r="K146" s="211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143</v>
      </c>
      <c r="AU146" s="220" t="s">
        <v>89</v>
      </c>
      <c r="AV146" s="14" t="s">
        <v>89</v>
      </c>
      <c r="AW146" s="14" t="s">
        <v>35</v>
      </c>
      <c r="AX146" s="14" t="s">
        <v>87</v>
      </c>
      <c r="AY146" s="220" t="s">
        <v>134</v>
      </c>
    </row>
    <row r="147" spans="1:65" s="2" customFormat="1" ht="37.9" customHeight="1">
      <c r="A147" s="34"/>
      <c r="B147" s="35"/>
      <c r="C147" s="186" t="s">
        <v>168</v>
      </c>
      <c r="D147" s="186" t="s">
        <v>136</v>
      </c>
      <c r="E147" s="187" t="s">
        <v>255</v>
      </c>
      <c r="F147" s="188" t="s">
        <v>256</v>
      </c>
      <c r="G147" s="189" t="s">
        <v>204</v>
      </c>
      <c r="H147" s="190">
        <v>46.2</v>
      </c>
      <c r="I147" s="191"/>
      <c r="J147" s="192">
        <f>ROUND(I147*H147,2)</f>
        <v>0</v>
      </c>
      <c r="K147" s="188" t="s">
        <v>806</v>
      </c>
      <c r="L147" s="39"/>
      <c r="M147" s="193" t="s">
        <v>1</v>
      </c>
      <c r="N147" s="194" t="s">
        <v>44</v>
      </c>
      <c r="O147" s="71"/>
      <c r="P147" s="195">
        <f>O147*H147</f>
        <v>0</v>
      </c>
      <c r="Q147" s="195">
        <v>0</v>
      </c>
      <c r="R147" s="195">
        <f>Q147*H147</f>
        <v>0</v>
      </c>
      <c r="S147" s="195">
        <v>0</v>
      </c>
      <c r="T147" s="19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7" t="s">
        <v>141</v>
      </c>
      <c r="AT147" s="197" t="s">
        <v>136</v>
      </c>
      <c r="AU147" s="197" t="s">
        <v>89</v>
      </c>
      <c r="AY147" s="17" t="s">
        <v>134</v>
      </c>
      <c r="BE147" s="198">
        <f>IF(N147="základní",J147,0)</f>
        <v>0</v>
      </c>
      <c r="BF147" s="198">
        <f>IF(N147="snížená",J147,0)</f>
        <v>0</v>
      </c>
      <c r="BG147" s="198">
        <f>IF(N147="zákl. přenesená",J147,0)</f>
        <v>0</v>
      </c>
      <c r="BH147" s="198">
        <f>IF(N147="sníž. přenesená",J147,0)</f>
        <v>0</v>
      </c>
      <c r="BI147" s="198">
        <f>IF(N147="nulová",J147,0)</f>
        <v>0</v>
      </c>
      <c r="BJ147" s="17" t="s">
        <v>87</v>
      </c>
      <c r="BK147" s="198">
        <f>ROUND(I147*H147,2)</f>
        <v>0</v>
      </c>
      <c r="BL147" s="17" t="s">
        <v>141</v>
      </c>
      <c r="BM147" s="197" t="s">
        <v>821</v>
      </c>
    </row>
    <row r="148" spans="2:51" s="14" customFormat="1" ht="11.25">
      <c r="B148" s="210"/>
      <c r="C148" s="211"/>
      <c r="D148" s="201" t="s">
        <v>143</v>
      </c>
      <c r="E148" s="212" t="s">
        <v>1</v>
      </c>
      <c r="F148" s="213" t="s">
        <v>822</v>
      </c>
      <c r="G148" s="211"/>
      <c r="H148" s="214">
        <v>46.2</v>
      </c>
      <c r="I148" s="215"/>
      <c r="J148" s="211"/>
      <c r="K148" s="211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143</v>
      </c>
      <c r="AU148" s="220" t="s">
        <v>89</v>
      </c>
      <c r="AV148" s="14" t="s">
        <v>89</v>
      </c>
      <c r="AW148" s="14" t="s">
        <v>35</v>
      </c>
      <c r="AX148" s="14" t="s">
        <v>87</v>
      </c>
      <c r="AY148" s="220" t="s">
        <v>134</v>
      </c>
    </row>
    <row r="149" spans="1:65" s="2" customFormat="1" ht="37.9" customHeight="1">
      <c r="A149" s="34"/>
      <c r="B149" s="35"/>
      <c r="C149" s="186" t="s">
        <v>173</v>
      </c>
      <c r="D149" s="186" t="s">
        <v>136</v>
      </c>
      <c r="E149" s="187" t="s">
        <v>261</v>
      </c>
      <c r="F149" s="188" t="s">
        <v>262</v>
      </c>
      <c r="G149" s="189" t="s">
        <v>204</v>
      </c>
      <c r="H149" s="190">
        <v>462</v>
      </c>
      <c r="I149" s="191"/>
      <c r="J149" s="192">
        <f>ROUND(I149*H149,2)</f>
        <v>0</v>
      </c>
      <c r="K149" s="188" t="s">
        <v>806</v>
      </c>
      <c r="L149" s="39"/>
      <c r="M149" s="193" t="s">
        <v>1</v>
      </c>
      <c r="N149" s="194" t="s">
        <v>44</v>
      </c>
      <c r="O149" s="71"/>
      <c r="P149" s="195">
        <f>O149*H149</f>
        <v>0</v>
      </c>
      <c r="Q149" s="195">
        <v>0</v>
      </c>
      <c r="R149" s="195">
        <f>Q149*H149</f>
        <v>0</v>
      </c>
      <c r="S149" s="195">
        <v>0</v>
      </c>
      <c r="T149" s="19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7" t="s">
        <v>141</v>
      </c>
      <c r="AT149" s="197" t="s">
        <v>136</v>
      </c>
      <c r="AU149" s="197" t="s">
        <v>89</v>
      </c>
      <c r="AY149" s="17" t="s">
        <v>134</v>
      </c>
      <c r="BE149" s="198">
        <f>IF(N149="základní",J149,0)</f>
        <v>0</v>
      </c>
      <c r="BF149" s="198">
        <f>IF(N149="snížená",J149,0)</f>
        <v>0</v>
      </c>
      <c r="BG149" s="198">
        <f>IF(N149="zákl. přenesená",J149,0)</f>
        <v>0</v>
      </c>
      <c r="BH149" s="198">
        <f>IF(N149="sníž. přenesená",J149,0)</f>
        <v>0</v>
      </c>
      <c r="BI149" s="198">
        <f>IF(N149="nulová",J149,0)</f>
        <v>0</v>
      </c>
      <c r="BJ149" s="17" t="s">
        <v>87</v>
      </c>
      <c r="BK149" s="198">
        <f>ROUND(I149*H149,2)</f>
        <v>0</v>
      </c>
      <c r="BL149" s="17" t="s">
        <v>141</v>
      </c>
      <c r="BM149" s="197" t="s">
        <v>823</v>
      </c>
    </row>
    <row r="150" spans="2:51" s="14" customFormat="1" ht="11.25">
      <c r="B150" s="210"/>
      <c r="C150" s="211"/>
      <c r="D150" s="201" t="s">
        <v>143</v>
      </c>
      <c r="E150" s="212" t="s">
        <v>1</v>
      </c>
      <c r="F150" s="213" t="s">
        <v>822</v>
      </c>
      <c r="G150" s="211"/>
      <c r="H150" s="214">
        <v>46.2</v>
      </c>
      <c r="I150" s="215"/>
      <c r="J150" s="211"/>
      <c r="K150" s="211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143</v>
      </c>
      <c r="AU150" s="220" t="s">
        <v>89</v>
      </c>
      <c r="AV150" s="14" t="s">
        <v>89</v>
      </c>
      <c r="AW150" s="14" t="s">
        <v>35</v>
      </c>
      <c r="AX150" s="14" t="s">
        <v>79</v>
      </c>
      <c r="AY150" s="220" t="s">
        <v>134</v>
      </c>
    </row>
    <row r="151" spans="2:51" s="14" customFormat="1" ht="11.25">
      <c r="B151" s="210"/>
      <c r="C151" s="211"/>
      <c r="D151" s="201" t="s">
        <v>143</v>
      </c>
      <c r="E151" s="212" t="s">
        <v>1</v>
      </c>
      <c r="F151" s="213" t="s">
        <v>824</v>
      </c>
      <c r="G151" s="211"/>
      <c r="H151" s="214">
        <v>462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143</v>
      </c>
      <c r="AU151" s="220" t="s">
        <v>89</v>
      </c>
      <c r="AV151" s="14" t="s">
        <v>89</v>
      </c>
      <c r="AW151" s="14" t="s">
        <v>35</v>
      </c>
      <c r="AX151" s="14" t="s">
        <v>87</v>
      </c>
      <c r="AY151" s="220" t="s">
        <v>134</v>
      </c>
    </row>
    <row r="152" spans="1:65" s="2" customFormat="1" ht="24.2" customHeight="1">
      <c r="A152" s="34"/>
      <c r="B152" s="35"/>
      <c r="C152" s="186" t="s">
        <v>178</v>
      </c>
      <c r="D152" s="186" t="s">
        <v>136</v>
      </c>
      <c r="E152" s="187" t="s">
        <v>266</v>
      </c>
      <c r="F152" s="188" t="s">
        <v>267</v>
      </c>
      <c r="G152" s="189" t="s">
        <v>204</v>
      </c>
      <c r="H152" s="190">
        <v>46.2</v>
      </c>
      <c r="I152" s="191"/>
      <c r="J152" s="192">
        <f>ROUND(I152*H152,2)</f>
        <v>0</v>
      </c>
      <c r="K152" s="188" t="s">
        <v>806</v>
      </c>
      <c r="L152" s="39"/>
      <c r="M152" s="193" t="s">
        <v>1</v>
      </c>
      <c r="N152" s="194" t="s">
        <v>44</v>
      </c>
      <c r="O152" s="71"/>
      <c r="P152" s="195">
        <f>O152*H152</f>
        <v>0</v>
      </c>
      <c r="Q152" s="195">
        <v>0</v>
      </c>
      <c r="R152" s="195">
        <f>Q152*H152</f>
        <v>0</v>
      </c>
      <c r="S152" s="195">
        <v>0</v>
      </c>
      <c r="T152" s="19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7" t="s">
        <v>141</v>
      </c>
      <c r="AT152" s="197" t="s">
        <v>136</v>
      </c>
      <c r="AU152" s="197" t="s">
        <v>89</v>
      </c>
      <c r="AY152" s="17" t="s">
        <v>134</v>
      </c>
      <c r="BE152" s="198">
        <f>IF(N152="základní",J152,0)</f>
        <v>0</v>
      </c>
      <c r="BF152" s="198">
        <f>IF(N152="snížená",J152,0)</f>
        <v>0</v>
      </c>
      <c r="BG152" s="198">
        <f>IF(N152="zákl. přenesená",J152,0)</f>
        <v>0</v>
      </c>
      <c r="BH152" s="198">
        <f>IF(N152="sníž. přenesená",J152,0)</f>
        <v>0</v>
      </c>
      <c r="BI152" s="198">
        <f>IF(N152="nulová",J152,0)</f>
        <v>0</v>
      </c>
      <c r="BJ152" s="17" t="s">
        <v>87</v>
      </c>
      <c r="BK152" s="198">
        <f>ROUND(I152*H152,2)</f>
        <v>0</v>
      </c>
      <c r="BL152" s="17" t="s">
        <v>141</v>
      </c>
      <c r="BM152" s="197" t="s">
        <v>825</v>
      </c>
    </row>
    <row r="153" spans="2:51" s="14" customFormat="1" ht="11.25">
      <c r="B153" s="210"/>
      <c r="C153" s="211"/>
      <c r="D153" s="201" t="s">
        <v>143</v>
      </c>
      <c r="E153" s="212" t="s">
        <v>1</v>
      </c>
      <c r="F153" s="213" t="s">
        <v>822</v>
      </c>
      <c r="G153" s="211"/>
      <c r="H153" s="214">
        <v>46.2</v>
      </c>
      <c r="I153" s="215"/>
      <c r="J153" s="211"/>
      <c r="K153" s="211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143</v>
      </c>
      <c r="AU153" s="220" t="s">
        <v>89</v>
      </c>
      <c r="AV153" s="14" t="s">
        <v>89</v>
      </c>
      <c r="AW153" s="14" t="s">
        <v>35</v>
      </c>
      <c r="AX153" s="14" t="s">
        <v>87</v>
      </c>
      <c r="AY153" s="220" t="s">
        <v>134</v>
      </c>
    </row>
    <row r="154" spans="1:65" s="2" customFormat="1" ht="33" customHeight="1">
      <c r="A154" s="34"/>
      <c r="B154" s="35"/>
      <c r="C154" s="186" t="s">
        <v>185</v>
      </c>
      <c r="D154" s="186" t="s">
        <v>136</v>
      </c>
      <c r="E154" s="187" t="s">
        <v>270</v>
      </c>
      <c r="F154" s="188" t="s">
        <v>271</v>
      </c>
      <c r="G154" s="189" t="s">
        <v>272</v>
      </c>
      <c r="H154" s="190">
        <v>83.16</v>
      </c>
      <c r="I154" s="191"/>
      <c r="J154" s="192">
        <f>ROUND(I154*H154,2)</f>
        <v>0</v>
      </c>
      <c r="K154" s="188" t="s">
        <v>806</v>
      </c>
      <c r="L154" s="39"/>
      <c r="M154" s="193" t="s">
        <v>1</v>
      </c>
      <c r="N154" s="194" t="s">
        <v>44</v>
      </c>
      <c r="O154" s="71"/>
      <c r="P154" s="195">
        <f>O154*H154</f>
        <v>0</v>
      </c>
      <c r="Q154" s="195">
        <v>0</v>
      </c>
      <c r="R154" s="195">
        <f>Q154*H154</f>
        <v>0</v>
      </c>
      <c r="S154" s="195">
        <v>0</v>
      </c>
      <c r="T154" s="196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7" t="s">
        <v>141</v>
      </c>
      <c r="AT154" s="197" t="s">
        <v>136</v>
      </c>
      <c r="AU154" s="197" t="s">
        <v>89</v>
      </c>
      <c r="AY154" s="17" t="s">
        <v>134</v>
      </c>
      <c r="BE154" s="198">
        <f>IF(N154="základní",J154,0)</f>
        <v>0</v>
      </c>
      <c r="BF154" s="198">
        <f>IF(N154="snížená",J154,0)</f>
        <v>0</v>
      </c>
      <c r="BG154" s="198">
        <f>IF(N154="zákl. přenesená",J154,0)</f>
        <v>0</v>
      </c>
      <c r="BH154" s="198">
        <f>IF(N154="sníž. přenesená",J154,0)</f>
        <v>0</v>
      </c>
      <c r="BI154" s="198">
        <f>IF(N154="nulová",J154,0)</f>
        <v>0</v>
      </c>
      <c r="BJ154" s="17" t="s">
        <v>87</v>
      </c>
      <c r="BK154" s="198">
        <f>ROUND(I154*H154,2)</f>
        <v>0</v>
      </c>
      <c r="BL154" s="17" t="s">
        <v>141</v>
      </c>
      <c r="BM154" s="197" t="s">
        <v>826</v>
      </c>
    </row>
    <row r="155" spans="2:51" s="14" customFormat="1" ht="11.25">
      <c r="B155" s="210"/>
      <c r="C155" s="211"/>
      <c r="D155" s="201" t="s">
        <v>143</v>
      </c>
      <c r="E155" s="212" t="s">
        <v>1</v>
      </c>
      <c r="F155" s="213" t="s">
        <v>827</v>
      </c>
      <c r="G155" s="211"/>
      <c r="H155" s="214">
        <v>83.16</v>
      </c>
      <c r="I155" s="215"/>
      <c r="J155" s="211"/>
      <c r="K155" s="211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143</v>
      </c>
      <c r="AU155" s="220" t="s">
        <v>89</v>
      </c>
      <c r="AV155" s="14" t="s">
        <v>89</v>
      </c>
      <c r="AW155" s="14" t="s">
        <v>35</v>
      </c>
      <c r="AX155" s="14" t="s">
        <v>87</v>
      </c>
      <c r="AY155" s="220" t="s">
        <v>134</v>
      </c>
    </row>
    <row r="156" spans="1:65" s="2" customFormat="1" ht="24.2" customHeight="1">
      <c r="A156" s="34"/>
      <c r="B156" s="35"/>
      <c r="C156" s="186" t="s">
        <v>190</v>
      </c>
      <c r="D156" s="186" t="s">
        <v>136</v>
      </c>
      <c r="E156" s="187" t="s">
        <v>828</v>
      </c>
      <c r="F156" s="188" t="s">
        <v>698</v>
      </c>
      <c r="G156" s="189" t="s">
        <v>204</v>
      </c>
      <c r="H156" s="190">
        <v>23.8</v>
      </c>
      <c r="I156" s="191"/>
      <c r="J156" s="192">
        <f>ROUND(I156*H156,2)</f>
        <v>0</v>
      </c>
      <c r="K156" s="188" t="s">
        <v>829</v>
      </c>
      <c r="L156" s="39"/>
      <c r="M156" s="193" t="s">
        <v>1</v>
      </c>
      <c r="N156" s="194" t="s">
        <v>44</v>
      </c>
      <c r="O156" s="71"/>
      <c r="P156" s="195">
        <f>O156*H156</f>
        <v>0</v>
      </c>
      <c r="Q156" s="195">
        <v>0</v>
      </c>
      <c r="R156" s="195">
        <f>Q156*H156</f>
        <v>0</v>
      </c>
      <c r="S156" s="195">
        <v>0</v>
      </c>
      <c r="T156" s="19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7" t="s">
        <v>141</v>
      </c>
      <c r="AT156" s="197" t="s">
        <v>136</v>
      </c>
      <c r="AU156" s="197" t="s">
        <v>89</v>
      </c>
      <c r="AY156" s="17" t="s">
        <v>134</v>
      </c>
      <c r="BE156" s="198">
        <f>IF(N156="základní",J156,0)</f>
        <v>0</v>
      </c>
      <c r="BF156" s="198">
        <f>IF(N156="snížená",J156,0)</f>
        <v>0</v>
      </c>
      <c r="BG156" s="198">
        <f>IF(N156="zákl. přenesená",J156,0)</f>
        <v>0</v>
      </c>
      <c r="BH156" s="198">
        <f>IF(N156="sníž. přenesená",J156,0)</f>
        <v>0</v>
      </c>
      <c r="BI156" s="198">
        <f>IF(N156="nulová",J156,0)</f>
        <v>0</v>
      </c>
      <c r="BJ156" s="17" t="s">
        <v>87</v>
      </c>
      <c r="BK156" s="198">
        <f>ROUND(I156*H156,2)</f>
        <v>0</v>
      </c>
      <c r="BL156" s="17" t="s">
        <v>141</v>
      </c>
      <c r="BM156" s="197" t="s">
        <v>830</v>
      </c>
    </row>
    <row r="157" spans="2:51" s="14" customFormat="1" ht="11.25">
      <c r="B157" s="210"/>
      <c r="C157" s="211"/>
      <c r="D157" s="201" t="s">
        <v>143</v>
      </c>
      <c r="E157" s="212" t="s">
        <v>1</v>
      </c>
      <c r="F157" s="213" t="s">
        <v>831</v>
      </c>
      <c r="G157" s="211"/>
      <c r="H157" s="214">
        <v>23.8</v>
      </c>
      <c r="I157" s="215"/>
      <c r="J157" s="211"/>
      <c r="K157" s="211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143</v>
      </c>
      <c r="AU157" s="220" t="s">
        <v>89</v>
      </c>
      <c r="AV157" s="14" t="s">
        <v>89</v>
      </c>
      <c r="AW157" s="14" t="s">
        <v>35</v>
      </c>
      <c r="AX157" s="14" t="s">
        <v>87</v>
      </c>
      <c r="AY157" s="220" t="s">
        <v>134</v>
      </c>
    </row>
    <row r="158" spans="1:65" s="2" customFormat="1" ht="16.5" customHeight="1">
      <c r="A158" s="34"/>
      <c r="B158" s="35"/>
      <c r="C158" s="232" t="s">
        <v>8</v>
      </c>
      <c r="D158" s="232" t="s">
        <v>285</v>
      </c>
      <c r="E158" s="233" t="s">
        <v>701</v>
      </c>
      <c r="F158" s="234" t="s">
        <v>832</v>
      </c>
      <c r="G158" s="235" t="s">
        <v>272</v>
      </c>
      <c r="H158" s="236">
        <v>48.79</v>
      </c>
      <c r="I158" s="237"/>
      <c r="J158" s="238">
        <f>ROUND(I158*H158,2)</f>
        <v>0</v>
      </c>
      <c r="K158" s="234" t="s">
        <v>833</v>
      </c>
      <c r="L158" s="239"/>
      <c r="M158" s="240" t="s">
        <v>1</v>
      </c>
      <c r="N158" s="241" t="s">
        <v>44</v>
      </c>
      <c r="O158" s="71"/>
      <c r="P158" s="195">
        <f>O158*H158</f>
        <v>0</v>
      </c>
      <c r="Q158" s="195">
        <v>1</v>
      </c>
      <c r="R158" s="195">
        <f>Q158*H158</f>
        <v>48.79</v>
      </c>
      <c r="S158" s="195">
        <v>0</v>
      </c>
      <c r="T158" s="19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7" t="s">
        <v>173</v>
      </c>
      <c r="AT158" s="197" t="s">
        <v>285</v>
      </c>
      <c r="AU158" s="197" t="s">
        <v>89</v>
      </c>
      <c r="AY158" s="17" t="s">
        <v>134</v>
      </c>
      <c r="BE158" s="198">
        <f>IF(N158="základní",J158,0)</f>
        <v>0</v>
      </c>
      <c r="BF158" s="198">
        <f>IF(N158="snížená",J158,0)</f>
        <v>0</v>
      </c>
      <c r="BG158" s="198">
        <f>IF(N158="zákl. přenesená",J158,0)</f>
        <v>0</v>
      </c>
      <c r="BH158" s="198">
        <f>IF(N158="sníž. přenesená",J158,0)</f>
        <v>0</v>
      </c>
      <c r="BI158" s="198">
        <f>IF(N158="nulová",J158,0)</f>
        <v>0</v>
      </c>
      <c r="BJ158" s="17" t="s">
        <v>87</v>
      </c>
      <c r="BK158" s="198">
        <f>ROUND(I158*H158,2)</f>
        <v>0</v>
      </c>
      <c r="BL158" s="17" t="s">
        <v>141</v>
      </c>
      <c r="BM158" s="197" t="s">
        <v>834</v>
      </c>
    </row>
    <row r="159" spans="2:51" s="14" customFormat="1" ht="11.25">
      <c r="B159" s="210"/>
      <c r="C159" s="211"/>
      <c r="D159" s="201" t="s">
        <v>143</v>
      </c>
      <c r="E159" s="212" t="s">
        <v>1</v>
      </c>
      <c r="F159" s="213" t="s">
        <v>835</v>
      </c>
      <c r="G159" s="211"/>
      <c r="H159" s="214">
        <v>23.8</v>
      </c>
      <c r="I159" s="215"/>
      <c r="J159" s="211"/>
      <c r="K159" s="211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143</v>
      </c>
      <c r="AU159" s="220" t="s">
        <v>89</v>
      </c>
      <c r="AV159" s="14" t="s">
        <v>89</v>
      </c>
      <c r="AW159" s="14" t="s">
        <v>35</v>
      </c>
      <c r="AX159" s="14" t="s">
        <v>79</v>
      </c>
      <c r="AY159" s="220" t="s">
        <v>134</v>
      </c>
    </row>
    <row r="160" spans="2:51" s="14" customFormat="1" ht="11.25">
      <c r="B160" s="210"/>
      <c r="C160" s="211"/>
      <c r="D160" s="201" t="s">
        <v>143</v>
      </c>
      <c r="E160" s="212" t="s">
        <v>1</v>
      </c>
      <c r="F160" s="213" t="s">
        <v>836</v>
      </c>
      <c r="G160" s="211"/>
      <c r="H160" s="214">
        <v>48.79</v>
      </c>
      <c r="I160" s="215"/>
      <c r="J160" s="211"/>
      <c r="K160" s="211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143</v>
      </c>
      <c r="AU160" s="220" t="s">
        <v>89</v>
      </c>
      <c r="AV160" s="14" t="s">
        <v>89</v>
      </c>
      <c r="AW160" s="14" t="s">
        <v>35</v>
      </c>
      <c r="AX160" s="14" t="s">
        <v>87</v>
      </c>
      <c r="AY160" s="220" t="s">
        <v>134</v>
      </c>
    </row>
    <row r="161" spans="1:65" s="2" customFormat="1" ht="24.2" customHeight="1">
      <c r="A161" s="34"/>
      <c r="B161" s="35"/>
      <c r="C161" s="186" t="s">
        <v>201</v>
      </c>
      <c r="D161" s="186" t="s">
        <v>136</v>
      </c>
      <c r="E161" s="187" t="s">
        <v>711</v>
      </c>
      <c r="F161" s="188" t="s">
        <v>712</v>
      </c>
      <c r="G161" s="189" t="s">
        <v>204</v>
      </c>
      <c r="H161" s="190">
        <v>6.8</v>
      </c>
      <c r="I161" s="191"/>
      <c r="J161" s="192">
        <f>ROUND(I161*H161,2)</f>
        <v>0</v>
      </c>
      <c r="K161" s="188" t="s">
        <v>833</v>
      </c>
      <c r="L161" s="39"/>
      <c r="M161" s="193" t="s">
        <v>1</v>
      </c>
      <c r="N161" s="194" t="s">
        <v>44</v>
      </c>
      <c r="O161" s="71"/>
      <c r="P161" s="195">
        <f>O161*H161</f>
        <v>0</v>
      </c>
      <c r="Q161" s="195">
        <v>0</v>
      </c>
      <c r="R161" s="195">
        <f>Q161*H161</f>
        <v>0</v>
      </c>
      <c r="S161" s="195">
        <v>0</v>
      </c>
      <c r="T161" s="19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7" t="s">
        <v>141</v>
      </c>
      <c r="AT161" s="197" t="s">
        <v>136</v>
      </c>
      <c r="AU161" s="197" t="s">
        <v>89</v>
      </c>
      <c r="AY161" s="17" t="s">
        <v>134</v>
      </c>
      <c r="BE161" s="198">
        <f>IF(N161="základní",J161,0)</f>
        <v>0</v>
      </c>
      <c r="BF161" s="198">
        <f>IF(N161="snížená",J161,0)</f>
        <v>0</v>
      </c>
      <c r="BG161" s="198">
        <f>IF(N161="zákl. přenesená",J161,0)</f>
        <v>0</v>
      </c>
      <c r="BH161" s="198">
        <f>IF(N161="sníž. přenesená",J161,0)</f>
        <v>0</v>
      </c>
      <c r="BI161" s="198">
        <f>IF(N161="nulová",J161,0)</f>
        <v>0</v>
      </c>
      <c r="BJ161" s="17" t="s">
        <v>87</v>
      </c>
      <c r="BK161" s="198">
        <f>ROUND(I161*H161,2)</f>
        <v>0</v>
      </c>
      <c r="BL161" s="17" t="s">
        <v>141</v>
      </c>
      <c r="BM161" s="197" t="s">
        <v>837</v>
      </c>
    </row>
    <row r="162" spans="2:51" s="14" customFormat="1" ht="11.25">
      <c r="B162" s="210"/>
      <c r="C162" s="211"/>
      <c r="D162" s="201" t="s">
        <v>143</v>
      </c>
      <c r="E162" s="212" t="s">
        <v>1</v>
      </c>
      <c r="F162" s="213" t="s">
        <v>838</v>
      </c>
      <c r="G162" s="211"/>
      <c r="H162" s="214">
        <v>6.8</v>
      </c>
      <c r="I162" s="215"/>
      <c r="J162" s="211"/>
      <c r="K162" s="211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143</v>
      </c>
      <c r="AU162" s="220" t="s">
        <v>89</v>
      </c>
      <c r="AV162" s="14" t="s">
        <v>89</v>
      </c>
      <c r="AW162" s="14" t="s">
        <v>35</v>
      </c>
      <c r="AX162" s="14" t="s">
        <v>87</v>
      </c>
      <c r="AY162" s="220" t="s">
        <v>134</v>
      </c>
    </row>
    <row r="163" spans="1:65" s="2" customFormat="1" ht="16.5" customHeight="1">
      <c r="A163" s="34"/>
      <c r="B163" s="35"/>
      <c r="C163" s="232" t="s">
        <v>209</v>
      </c>
      <c r="D163" s="232" t="s">
        <v>285</v>
      </c>
      <c r="E163" s="233" t="s">
        <v>839</v>
      </c>
      <c r="F163" s="234" t="s">
        <v>840</v>
      </c>
      <c r="G163" s="235" t="s">
        <v>272</v>
      </c>
      <c r="H163" s="236">
        <v>13.94</v>
      </c>
      <c r="I163" s="237"/>
      <c r="J163" s="238">
        <f>ROUND(I163*H163,2)</f>
        <v>0</v>
      </c>
      <c r="K163" s="234" t="s">
        <v>833</v>
      </c>
      <c r="L163" s="239"/>
      <c r="M163" s="240" t="s">
        <v>1</v>
      </c>
      <c r="N163" s="241" t="s">
        <v>44</v>
      </c>
      <c r="O163" s="71"/>
      <c r="P163" s="195">
        <f>O163*H163</f>
        <v>0</v>
      </c>
      <c r="Q163" s="195">
        <v>1</v>
      </c>
      <c r="R163" s="195">
        <f>Q163*H163</f>
        <v>13.94</v>
      </c>
      <c r="S163" s="195">
        <v>0</v>
      </c>
      <c r="T163" s="19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7" t="s">
        <v>173</v>
      </c>
      <c r="AT163" s="197" t="s">
        <v>285</v>
      </c>
      <c r="AU163" s="197" t="s">
        <v>89</v>
      </c>
      <c r="AY163" s="17" t="s">
        <v>134</v>
      </c>
      <c r="BE163" s="198">
        <f>IF(N163="základní",J163,0)</f>
        <v>0</v>
      </c>
      <c r="BF163" s="198">
        <f>IF(N163="snížená",J163,0)</f>
        <v>0</v>
      </c>
      <c r="BG163" s="198">
        <f>IF(N163="zákl. přenesená",J163,0)</f>
        <v>0</v>
      </c>
      <c r="BH163" s="198">
        <f>IF(N163="sníž. přenesená",J163,0)</f>
        <v>0</v>
      </c>
      <c r="BI163" s="198">
        <f>IF(N163="nulová",J163,0)</f>
        <v>0</v>
      </c>
      <c r="BJ163" s="17" t="s">
        <v>87</v>
      </c>
      <c r="BK163" s="198">
        <f>ROUND(I163*H163,2)</f>
        <v>0</v>
      </c>
      <c r="BL163" s="17" t="s">
        <v>141</v>
      </c>
      <c r="BM163" s="197" t="s">
        <v>841</v>
      </c>
    </row>
    <row r="164" spans="2:51" s="14" customFormat="1" ht="11.25">
      <c r="B164" s="210"/>
      <c r="C164" s="211"/>
      <c r="D164" s="201" t="s">
        <v>143</v>
      </c>
      <c r="E164" s="212" t="s">
        <v>1</v>
      </c>
      <c r="F164" s="213" t="s">
        <v>842</v>
      </c>
      <c r="G164" s="211"/>
      <c r="H164" s="214">
        <v>6.8</v>
      </c>
      <c r="I164" s="215"/>
      <c r="J164" s="211"/>
      <c r="K164" s="211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143</v>
      </c>
      <c r="AU164" s="220" t="s">
        <v>89</v>
      </c>
      <c r="AV164" s="14" t="s">
        <v>89</v>
      </c>
      <c r="AW164" s="14" t="s">
        <v>35</v>
      </c>
      <c r="AX164" s="14" t="s">
        <v>79</v>
      </c>
      <c r="AY164" s="220" t="s">
        <v>134</v>
      </c>
    </row>
    <row r="165" spans="2:51" s="14" customFormat="1" ht="11.25">
      <c r="B165" s="210"/>
      <c r="C165" s="211"/>
      <c r="D165" s="201" t="s">
        <v>143</v>
      </c>
      <c r="E165" s="212" t="s">
        <v>1</v>
      </c>
      <c r="F165" s="213" t="s">
        <v>843</v>
      </c>
      <c r="G165" s="211"/>
      <c r="H165" s="214">
        <v>13.94</v>
      </c>
      <c r="I165" s="215"/>
      <c r="J165" s="211"/>
      <c r="K165" s="211"/>
      <c r="L165" s="216"/>
      <c r="M165" s="217"/>
      <c r="N165" s="218"/>
      <c r="O165" s="218"/>
      <c r="P165" s="218"/>
      <c r="Q165" s="218"/>
      <c r="R165" s="218"/>
      <c r="S165" s="218"/>
      <c r="T165" s="219"/>
      <c r="AT165" s="220" t="s">
        <v>143</v>
      </c>
      <c r="AU165" s="220" t="s">
        <v>89</v>
      </c>
      <c r="AV165" s="14" t="s">
        <v>89</v>
      </c>
      <c r="AW165" s="14" t="s">
        <v>35</v>
      </c>
      <c r="AX165" s="14" t="s">
        <v>87</v>
      </c>
      <c r="AY165" s="220" t="s">
        <v>134</v>
      </c>
    </row>
    <row r="166" spans="1:65" s="2" customFormat="1" ht="24.2" customHeight="1">
      <c r="A166" s="34"/>
      <c r="B166" s="35"/>
      <c r="C166" s="186" t="s">
        <v>215</v>
      </c>
      <c r="D166" s="186" t="s">
        <v>136</v>
      </c>
      <c r="E166" s="187" t="s">
        <v>844</v>
      </c>
      <c r="F166" s="188" t="s">
        <v>845</v>
      </c>
      <c r="G166" s="189" t="s">
        <v>193</v>
      </c>
      <c r="H166" s="190">
        <v>85</v>
      </c>
      <c r="I166" s="191"/>
      <c r="J166" s="192">
        <f>ROUND(I166*H166,2)</f>
        <v>0</v>
      </c>
      <c r="K166" s="188" t="s">
        <v>846</v>
      </c>
      <c r="L166" s="39"/>
      <c r="M166" s="193" t="s">
        <v>1</v>
      </c>
      <c r="N166" s="194" t="s">
        <v>44</v>
      </c>
      <c r="O166" s="71"/>
      <c r="P166" s="195">
        <f>O166*H166</f>
        <v>0</v>
      </c>
      <c r="Q166" s="195">
        <v>0.02</v>
      </c>
      <c r="R166" s="195">
        <f>Q166*H166</f>
        <v>1.7</v>
      </c>
      <c r="S166" s="195">
        <v>0</v>
      </c>
      <c r="T166" s="196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7" t="s">
        <v>460</v>
      </c>
      <c r="AT166" s="197" t="s">
        <v>136</v>
      </c>
      <c r="AU166" s="197" t="s">
        <v>89</v>
      </c>
      <c r="AY166" s="17" t="s">
        <v>134</v>
      </c>
      <c r="BE166" s="198">
        <f>IF(N166="základní",J166,0)</f>
        <v>0</v>
      </c>
      <c r="BF166" s="198">
        <f>IF(N166="snížená",J166,0)</f>
        <v>0</v>
      </c>
      <c r="BG166" s="198">
        <f>IF(N166="zákl. přenesená",J166,0)</f>
        <v>0</v>
      </c>
      <c r="BH166" s="198">
        <f>IF(N166="sníž. přenesená",J166,0)</f>
        <v>0</v>
      </c>
      <c r="BI166" s="198">
        <f>IF(N166="nulová",J166,0)</f>
        <v>0</v>
      </c>
      <c r="BJ166" s="17" t="s">
        <v>87</v>
      </c>
      <c r="BK166" s="198">
        <f>ROUND(I166*H166,2)</f>
        <v>0</v>
      </c>
      <c r="BL166" s="17" t="s">
        <v>460</v>
      </c>
      <c r="BM166" s="197" t="s">
        <v>847</v>
      </c>
    </row>
    <row r="167" spans="2:51" s="14" customFormat="1" ht="11.25">
      <c r="B167" s="210"/>
      <c r="C167" s="211"/>
      <c r="D167" s="201" t="s">
        <v>143</v>
      </c>
      <c r="E167" s="212" t="s">
        <v>1</v>
      </c>
      <c r="F167" s="213" t="s">
        <v>848</v>
      </c>
      <c r="G167" s="211"/>
      <c r="H167" s="214">
        <v>85</v>
      </c>
      <c r="I167" s="215"/>
      <c r="J167" s="211"/>
      <c r="K167" s="211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143</v>
      </c>
      <c r="AU167" s="220" t="s">
        <v>89</v>
      </c>
      <c r="AV167" s="14" t="s">
        <v>89</v>
      </c>
      <c r="AW167" s="14" t="s">
        <v>35</v>
      </c>
      <c r="AX167" s="14" t="s">
        <v>87</v>
      </c>
      <c r="AY167" s="220" t="s">
        <v>134</v>
      </c>
    </row>
    <row r="168" spans="2:63" s="12" customFormat="1" ht="22.9" customHeight="1">
      <c r="B168" s="170"/>
      <c r="C168" s="171"/>
      <c r="D168" s="172" t="s">
        <v>78</v>
      </c>
      <c r="E168" s="184" t="s">
        <v>89</v>
      </c>
      <c r="F168" s="184" t="s">
        <v>650</v>
      </c>
      <c r="G168" s="171"/>
      <c r="H168" s="171"/>
      <c r="I168" s="174"/>
      <c r="J168" s="185">
        <f>BK168</f>
        <v>0</v>
      </c>
      <c r="K168" s="171"/>
      <c r="L168" s="176"/>
      <c r="M168" s="177"/>
      <c r="N168" s="178"/>
      <c r="O168" s="178"/>
      <c r="P168" s="179">
        <f>SUM(P169:P175)</f>
        <v>0</v>
      </c>
      <c r="Q168" s="178"/>
      <c r="R168" s="179">
        <f>SUM(R169:R175)</f>
        <v>5.372835240000001</v>
      </c>
      <c r="S168" s="178"/>
      <c r="T168" s="180">
        <f>SUM(T169:T175)</f>
        <v>0</v>
      </c>
      <c r="AR168" s="181" t="s">
        <v>87</v>
      </c>
      <c r="AT168" s="182" t="s">
        <v>78</v>
      </c>
      <c r="AU168" s="182" t="s">
        <v>87</v>
      </c>
      <c r="AY168" s="181" t="s">
        <v>134</v>
      </c>
      <c r="BK168" s="183">
        <f>SUM(BK169:BK175)</f>
        <v>0</v>
      </c>
    </row>
    <row r="169" spans="1:65" s="2" customFormat="1" ht="16.5" customHeight="1">
      <c r="A169" s="34"/>
      <c r="B169" s="35"/>
      <c r="C169" s="186" t="s">
        <v>219</v>
      </c>
      <c r="D169" s="186" t="s">
        <v>136</v>
      </c>
      <c r="E169" s="187" t="s">
        <v>849</v>
      </c>
      <c r="F169" s="188" t="s">
        <v>850</v>
      </c>
      <c r="G169" s="189" t="s">
        <v>204</v>
      </c>
      <c r="H169" s="190">
        <v>2.156</v>
      </c>
      <c r="I169" s="191"/>
      <c r="J169" s="192">
        <f>ROUND(I169*H169,2)</f>
        <v>0</v>
      </c>
      <c r="K169" s="188" t="s">
        <v>851</v>
      </c>
      <c r="L169" s="39"/>
      <c r="M169" s="193" t="s">
        <v>1</v>
      </c>
      <c r="N169" s="194" t="s">
        <v>44</v>
      </c>
      <c r="O169" s="71"/>
      <c r="P169" s="195">
        <f>O169*H169</f>
        <v>0</v>
      </c>
      <c r="Q169" s="195">
        <v>2.45329</v>
      </c>
      <c r="R169" s="195">
        <f>Q169*H169</f>
        <v>5.28929324</v>
      </c>
      <c r="S169" s="195">
        <v>0</v>
      </c>
      <c r="T169" s="196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7" t="s">
        <v>141</v>
      </c>
      <c r="AT169" s="197" t="s">
        <v>136</v>
      </c>
      <c r="AU169" s="197" t="s">
        <v>89</v>
      </c>
      <c r="AY169" s="17" t="s">
        <v>134</v>
      </c>
      <c r="BE169" s="198">
        <f>IF(N169="základní",J169,0)</f>
        <v>0</v>
      </c>
      <c r="BF169" s="198">
        <f>IF(N169="snížená",J169,0)</f>
        <v>0</v>
      </c>
      <c r="BG169" s="198">
        <f>IF(N169="zákl. přenesená",J169,0)</f>
        <v>0</v>
      </c>
      <c r="BH169" s="198">
        <f>IF(N169="sníž. přenesená",J169,0)</f>
        <v>0</v>
      </c>
      <c r="BI169" s="198">
        <f>IF(N169="nulová",J169,0)</f>
        <v>0</v>
      </c>
      <c r="BJ169" s="17" t="s">
        <v>87</v>
      </c>
      <c r="BK169" s="198">
        <f>ROUND(I169*H169,2)</f>
        <v>0</v>
      </c>
      <c r="BL169" s="17" t="s">
        <v>141</v>
      </c>
      <c r="BM169" s="197" t="s">
        <v>852</v>
      </c>
    </row>
    <row r="170" spans="2:51" s="14" customFormat="1" ht="11.25">
      <c r="B170" s="210"/>
      <c r="C170" s="211"/>
      <c r="D170" s="201" t="s">
        <v>143</v>
      </c>
      <c r="E170" s="212" t="s">
        <v>1</v>
      </c>
      <c r="F170" s="213" t="s">
        <v>808</v>
      </c>
      <c r="G170" s="211"/>
      <c r="H170" s="214">
        <v>2.156</v>
      </c>
      <c r="I170" s="215"/>
      <c r="J170" s="211"/>
      <c r="K170" s="211"/>
      <c r="L170" s="216"/>
      <c r="M170" s="217"/>
      <c r="N170" s="218"/>
      <c r="O170" s="218"/>
      <c r="P170" s="218"/>
      <c r="Q170" s="218"/>
      <c r="R170" s="218"/>
      <c r="S170" s="218"/>
      <c r="T170" s="219"/>
      <c r="AT170" s="220" t="s">
        <v>143</v>
      </c>
      <c r="AU170" s="220" t="s">
        <v>89</v>
      </c>
      <c r="AV170" s="14" t="s">
        <v>89</v>
      </c>
      <c r="AW170" s="14" t="s">
        <v>35</v>
      </c>
      <c r="AX170" s="14" t="s">
        <v>87</v>
      </c>
      <c r="AY170" s="220" t="s">
        <v>134</v>
      </c>
    </row>
    <row r="171" spans="1:65" s="2" customFormat="1" ht="24.2" customHeight="1">
      <c r="A171" s="34"/>
      <c r="B171" s="35"/>
      <c r="C171" s="186" t="s">
        <v>223</v>
      </c>
      <c r="D171" s="186" t="s">
        <v>136</v>
      </c>
      <c r="E171" s="187" t="s">
        <v>853</v>
      </c>
      <c r="F171" s="188" t="s">
        <v>854</v>
      </c>
      <c r="G171" s="189" t="s">
        <v>148</v>
      </c>
      <c r="H171" s="190">
        <v>4</v>
      </c>
      <c r="I171" s="191"/>
      <c r="J171" s="192">
        <f>ROUND(I171*H171,2)</f>
        <v>0</v>
      </c>
      <c r="K171" s="188" t="s">
        <v>1</v>
      </c>
      <c r="L171" s="39"/>
      <c r="M171" s="193" t="s">
        <v>1</v>
      </c>
      <c r="N171" s="194" t="s">
        <v>44</v>
      </c>
      <c r="O171" s="71"/>
      <c r="P171" s="195">
        <f>O171*H171</f>
        <v>0</v>
      </c>
      <c r="Q171" s="195">
        <v>0.00712</v>
      </c>
      <c r="R171" s="195">
        <f>Q171*H171</f>
        <v>0.02848</v>
      </c>
      <c r="S171" s="195">
        <v>0</v>
      </c>
      <c r="T171" s="196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7" t="s">
        <v>460</v>
      </c>
      <c r="AT171" s="197" t="s">
        <v>136</v>
      </c>
      <c r="AU171" s="197" t="s">
        <v>89</v>
      </c>
      <c r="AY171" s="17" t="s">
        <v>134</v>
      </c>
      <c r="BE171" s="198">
        <f>IF(N171="základní",J171,0)</f>
        <v>0</v>
      </c>
      <c r="BF171" s="198">
        <f>IF(N171="snížená",J171,0)</f>
        <v>0</v>
      </c>
      <c r="BG171" s="198">
        <f>IF(N171="zákl. přenesená",J171,0)</f>
        <v>0</v>
      </c>
      <c r="BH171" s="198">
        <f>IF(N171="sníž. přenesená",J171,0)</f>
        <v>0</v>
      </c>
      <c r="BI171" s="198">
        <f>IF(N171="nulová",J171,0)</f>
        <v>0</v>
      </c>
      <c r="BJ171" s="17" t="s">
        <v>87</v>
      </c>
      <c r="BK171" s="198">
        <f>ROUND(I171*H171,2)</f>
        <v>0</v>
      </c>
      <c r="BL171" s="17" t="s">
        <v>460</v>
      </c>
      <c r="BM171" s="197" t="s">
        <v>855</v>
      </c>
    </row>
    <row r="172" spans="2:51" s="14" customFormat="1" ht="11.25">
      <c r="B172" s="210"/>
      <c r="C172" s="211"/>
      <c r="D172" s="201" t="s">
        <v>143</v>
      </c>
      <c r="E172" s="212" t="s">
        <v>1</v>
      </c>
      <c r="F172" s="213" t="s">
        <v>856</v>
      </c>
      <c r="G172" s="211"/>
      <c r="H172" s="214">
        <v>4</v>
      </c>
      <c r="I172" s="215"/>
      <c r="J172" s="211"/>
      <c r="K172" s="211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143</v>
      </c>
      <c r="AU172" s="220" t="s">
        <v>89</v>
      </c>
      <c r="AV172" s="14" t="s">
        <v>89</v>
      </c>
      <c r="AW172" s="14" t="s">
        <v>35</v>
      </c>
      <c r="AX172" s="14" t="s">
        <v>87</v>
      </c>
      <c r="AY172" s="220" t="s">
        <v>134</v>
      </c>
    </row>
    <row r="173" spans="1:65" s="2" customFormat="1" ht="16.5" customHeight="1">
      <c r="A173" s="34"/>
      <c r="B173" s="35"/>
      <c r="C173" s="232" t="s">
        <v>227</v>
      </c>
      <c r="D173" s="232" t="s">
        <v>285</v>
      </c>
      <c r="E173" s="233" t="s">
        <v>857</v>
      </c>
      <c r="F173" s="234" t="s">
        <v>858</v>
      </c>
      <c r="G173" s="235" t="s">
        <v>193</v>
      </c>
      <c r="H173" s="236">
        <v>4.2</v>
      </c>
      <c r="I173" s="237"/>
      <c r="J173" s="238">
        <f>ROUND(I173*H173,2)</f>
        <v>0</v>
      </c>
      <c r="K173" s="234" t="s">
        <v>846</v>
      </c>
      <c r="L173" s="239"/>
      <c r="M173" s="240" t="s">
        <v>1</v>
      </c>
      <c r="N173" s="241" t="s">
        <v>44</v>
      </c>
      <c r="O173" s="71"/>
      <c r="P173" s="195">
        <f>O173*H173</f>
        <v>0</v>
      </c>
      <c r="Q173" s="195">
        <v>0.01311</v>
      </c>
      <c r="R173" s="195">
        <f>Q173*H173</f>
        <v>0.055062</v>
      </c>
      <c r="S173" s="195">
        <v>0</v>
      </c>
      <c r="T173" s="196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7" t="s">
        <v>859</v>
      </c>
      <c r="AT173" s="197" t="s">
        <v>285</v>
      </c>
      <c r="AU173" s="197" t="s">
        <v>89</v>
      </c>
      <c r="AY173" s="17" t="s">
        <v>134</v>
      </c>
      <c r="BE173" s="198">
        <f>IF(N173="základní",J173,0)</f>
        <v>0</v>
      </c>
      <c r="BF173" s="198">
        <f>IF(N173="snížená",J173,0)</f>
        <v>0</v>
      </c>
      <c r="BG173" s="198">
        <f>IF(N173="zákl. přenesená",J173,0)</f>
        <v>0</v>
      </c>
      <c r="BH173" s="198">
        <f>IF(N173="sníž. přenesená",J173,0)</f>
        <v>0</v>
      </c>
      <c r="BI173" s="198">
        <f>IF(N173="nulová",J173,0)</f>
        <v>0</v>
      </c>
      <c r="BJ173" s="17" t="s">
        <v>87</v>
      </c>
      <c r="BK173" s="198">
        <f>ROUND(I173*H173,2)</f>
        <v>0</v>
      </c>
      <c r="BL173" s="17" t="s">
        <v>460</v>
      </c>
      <c r="BM173" s="197" t="s">
        <v>860</v>
      </c>
    </row>
    <row r="174" spans="2:51" s="14" customFormat="1" ht="11.25">
      <c r="B174" s="210"/>
      <c r="C174" s="211"/>
      <c r="D174" s="201" t="s">
        <v>143</v>
      </c>
      <c r="E174" s="212" t="s">
        <v>1</v>
      </c>
      <c r="F174" s="213" t="s">
        <v>141</v>
      </c>
      <c r="G174" s="211"/>
      <c r="H174" s="214">
        <v>4</v>
      </c>
      <c r="I174" s="215"/>
      <c r="J174" s="211"/>
      <c r="K174" s="211"/>
      <c r="L174" s="216"/>
      <c r="M174" s="217"/>
      <c r="N174" s="218"/>
      <c r="O174" s="218"/>
      <c r="P174" s="218"/>
      <c r="Q174" s="218"/>
      <c r="R174" s="218"/>
      <c r="S174" s="218"/>
      <c r="T174" s="219"/>
      <c r="AT174" s="220" t="s">
        <v>143</v>
      </c>
      <c r="AU174" s="220" t="s">
        <v>89</v>
      </c>
      <c r="AV174" s="14" t="s">
        <v>89</v>
      </c>
      <c r="AW174" s="14" t="s">
        <v>35</v>
      </c>
      <c r="AX174" s="14" t="s">
        <v>79</v>
      </c>
      <c r="AY174" s="220" t="s">
        <v>134</v>
      </c>
    </row>
    <row r="175" spans="2:51" s="14" customFormat="1" ht="11.25">
      <c r="B175" s="210"/>
      <c r="C175" s="211"/>
      <c r="D175" s="201" t="s">
        <v>143</v>
      </c>
      <c r="E175" s="212" t="s">
        <v>1</v>
      </c>
      <c r="F175" s="213" t="s">
        <v>861</v>
      </c>
      <c r="G175" s="211"/>
      <c r="H175" s="214">
        <v>4.2</v>
      </c>
      <c r="I175" s="215"/>
      <c r="J175" s="211"/>
      <c r="K175" s="211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143</v>
      </c>
      <c r="AU175" s="220" t="s">
        <v>89</v>
      </c>
      <c r="AV175" s="14" t="s">
        <v>89</v>
      </c>
      <c r="AW175" s="14" t="s">
        <v>35</v>
      </c>
      <c r="AX175" s="14" t="s">
        <v>87</v>
      </c>
      <c r="AY175" s="220" t="s">
        <v>134</v>
      </c>
    </row>
    <row r="176" spans="2:63" s="12" customFormat="1" ht="22.9" customHeight="1">
      <c r="B176" s="170"/>
      <c r="C176" s="171"/>
      <c r="D176" s="172" t="s">
        <v>78</v>
      </c>
      <c r="E176" s="184" t="s">
        <v>151</v>
      </c>
      <c r="F176" s="184" t="s">
        <v>659</v>
      </c>
      <c r="G176" s="171"/>
      <c r="H176" s="171"/>
      <c r="I176" s="174"/>
      <c r="J176" s="185">
        <f>BK176</f>
        <v>0</v>
      </c>
      <c r="K176" s="171"/>
      <c r="L176" s="176"/>
      <c r="M176" s="177"/>
      <c r="N176" s="178"/>
      <c r="O176" s="178"/>
      <c r="P176" s="179">
        <f>SUM(P177:P182)</f>
        <v>0</v>
      </c>
      <c r="Q176" s="178"/>
      <c r="R176" s="179">
        <f>SUM(R177:R182)</f>
        <v>0.00888</v>
      </c>
      <c r="S176" s="178"/>
      <c r="T176" s="180">
        <f>SUM(T177:T182)</f>
        <v>0</v>
      </c>
      <c r="AR176" s="181" t="s">
        <v>87</v>
      </c>
      <c r="AT176" s="182" t="s">
        <v>78</v>
      </c>
      <c r="AU176" s="182" t="s">
        <v>87</v>
      </c>
      <c r="AY176" s="181" t="s">
        <v>134</v>
      </c>
      <c r="BK176" s="183">
        <f>SUM(BK177:BK182)</f>
        <v>0</v>
      </c>
    </row>
    <row r="177" spans="1:65" s="2" customFormat="1" ht="21.75" customHeight="1">
      <c r="A177" s="34"/>
      <c r="B177" s="35"/>
      <c r="C177" s="186" t="s">
        <v>232</v>
      </c>
      <c r="D177" s="186" t="s">
        <v>136</v>
      </c>
      <c r="E177" s="187" t="s">
        <v>862</v>
      </c>
      <c r="F177" s="188" t="s">
        <v>863</v>
      </c>
      <c r="G177" s="189" t="s">
        <v>193</v>
      </c>
      <c r="H177" s="190">
        <v>6.4</v>
      </c>
      <c r="I177" s="191"/>
      <c r="J177" s="192">
        <f>ROUND(I177*H177,2)</f>
        <v>0</v>
      </c>
      <c r="K177" s="188" t="s">
        <v>829</v>
      </c>
      <c r="L177" s="39"/>
      <c r="M177" s="193" t="s">
        <v>1</v>
      </c>
      <c r="N177" s="194" t="s">
        <v>44</v>
      </c>
      <c r="O177" s="71"/>
      <c r="P177" s="195">
        <f>O177*H177</f>
        <v>0</v>
      </c>
      <c r="Q177" s="195">
        <v>0.00081</v>
      </c>
      <c r="R177" s="195">
        <f>Q177*H177</f>
        <v>0.005184</v>
      </c>
      <c r="S177" s="195">
        <v>0</v>
      </c>
      <c r="T177" s="196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7" t="s">
        <v>141</v>
      </c>
      <c r="AT177" s="197" t="s">
        <v>136</v>
      </c>
      <c r="AU177" s="197" t="s">
        <v>89</v>
      </c>
      <c r="AY177" s="17" t="s">
        <v>134</v>
      </c>
      <c r="BE177" s="198">
        <f>IF(N177="základní",J177,0)</f>
        <v>0</v>
      </c>
      <c r="BF177" s="198">
        <f>IF(N177="snížená",J177,0)</f>
        <v>0</v>
      </c>
      <c r="BG177" s="198">
        <f>IF(N177="zákl. přenesená",J177,0)</f>
        <v>0</v>
      </c>
      <c r="BH177" s="198">
        <f>IF(N177="sníž. přenesená",J177,0)</f>
        <v>0</v>
      </c>
      <c r="BI177" s="198">
        <f>IF(N177="nulová",J177,0)</f>
        <v>0</v>
      </c>
      <c r="BJ177" s="17" t="s">
        <v>87</v>
      </c>
      <c r="BK177" s="198">
        <f>ROUND(I177*H177,2)</f>
        <v>0</v>
      </c>
      <c r="BL177" s="17" t="s">
        <v>141</v>
      </c>
      <c r="BM177" s="197" t="s">
        <v>864</v>
      </c>
    </row>
    <row r="178" spans="2:51" s="13" customFormat="1" ht="11.25">
      <c r="B178" s="199"/>
      <c r="C178" s="200"/>
      <c r="D178" s="201" t="s">
        <v>143</v>
      </c>
      <c r="E178" s="202" t="s">
        <v>1</v>
      </c>
      <c r="F178" s="203" t="s">
        <v>865</v>
      </c>
      <c r="G178" s="200"/>
      <c r="H178" s="202" t="s">
        <v>1</v>
      </c>
      <c r="I178" s="204"/>
      <c r="J178" s="200"/>
      <c r="K178" s="200"/>
      <c r="L178" s="205"/>
      <c r="M178" s="206"/>
      <c r="N178" s="207"/>
      <c r="O178" s="207"/>
      <c r="P178" s="207"/>
      <c r="Q178" s="207"/>
      <c r="R178" s="207"/>
      <c r="S178" s="207"/>
      <c r="T178" s="208"/>
      <c r="AT178" s="209" t="s">
        <v>143</v>
      </c>
      <c r="AU178" s="209" t="s">
        <v>89</v>
      </c>
      <c r="AV178" s="13" t="s">
        <v>87</v>
      </c>
      <c r="AW178" s="13" t="s">
        <v>35</v>
      </c>
      <c r="AX178" s="13" t="s">
        <v>79</v>
      </c>
      <c r="AY178" s="209" t="s">
        <v>134</v>
      </c>
    </row>
    <row r="179" spans="2:51" s="14" customFormat="1" ht="11.25">
      <c r="B179" s="210"/>
      <c r="C179" s="211"/>
      <c r="D179" s="201" t="s">
        <v>143</v>
      </c>
      <c r="E179" s="212" t="s">
        <v>1</v>
      </c>
      <c r="F179" s="213" t="s">
        <v>866</v>
      </c>
      <c r="G179" s="211"/>
      <c r="H179" s="214">
        <v>6.4</v>
      </c>
      <c r="I179" s="215"/>
      <c r="J179" s="211"/>
      <c r="K179" s="211"/>
      <c r="L179" s="216"/>
      <c r="M179" s="217"/>
      <c r="N179" s="218"/>
      <c r="O179" s="218"/>
      <c r="P179" s="218"/>
      <c r="Q179" s="218"/>
      <c r="R179" s="218"/>
      <c r="S179" s="218"/>
      <c r="T179" s="219"/>
      <c r="AT179" s="220" t="s">
        <v>143</v>
      </c>
      <c r="AU179" s="220" t="s">
        <v>89</v>
      </c>
      <c r="AV179" s="14" t="s">
        <v>89</v>
      </c>
      <c r="AW179" s="14" t="s">
        <v>35</v>
      </c>
      <c r="AX179" s="14" t="s">
        <v>87</v>
      </c>
      <c r="AY179" s="220" t="s">
        <v>134</v>
      </c>
    </row>
    <row r="180" spans="1:65" s="2" customFormat="1" ht="24.2" customHeight="1">
      <c r="A180" s="34"/>
      <c r="B180" s="35"/>
      <c r="C180" s="232" t="s">
        <v>236</v>
      </c>
      <c r="D180" s="232" t="s">
        <v>285</v>
      </c>
      <c r="E180" s="233" t="s">
        <v>867</v>
      </c>
      <c r="F180" s="234" t="s">
        <v>868</v>
      </c>
      <c r="G180" s="235" t="s">
        <v>193</v>
      </c>
      <c r="H180" s="236">
        <v>6.72</v>
      </c>
      <c r="I180" s="237"/>
      <c r="J180" s="238">
        <f>ROUND(I180*H180,2)</f>
        <v>0</v>
      </c>
      <c r="K180" s="234" t="s">
        <v>829</v>
      </c>
      <c r="L180" s="239"/>
      <c r="M180" s="240" t="s">
        <v>1</v>
      </c>
      <c r="N180" s="241" t="s">
        <v>44</v>
      </c>
      <c r="O180" s="71"/>
      <c r="P180" s="195">
        <f>O180*H180</f>
        <v>0</v>
      </c>
      <c r="Q180" s="195">
        <v>0.00055</v>
      </c>
      <c r="R180" s="195">
        <f>Q180*H180</f>
        <v>0.003696</v>
      </c>
      <c r="S180" s="195">
        <v>0</v>
      </c>
      <c r="T180" s="196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7" t="s">
        <v>173</v>
      </c>
      <c r="AT180" s="197" t="s">
        <v>285</v>
      </c>
      <c r="AU180" s="197" t="s">
        <v>89</v>
      </c>
      <c r="AY180" s="17" t="s">
        <v>134</v>
      </c>
      <c r="BE180" s="198">
        <f>IF(N180="základní",J180,0)</f>
        <v>0</v>
      </c>
      <c r="BF180" s="198">
        <f>IF(N180="snížená",J180,0)</f>
        <v>0</v>
      </c>
      <c r="BG180" s="198">
        <f>IF(N180="zákl. přenesená",J180,0)</f>
        <v>0</v>
      </c>
      <c r="BH180" s="198">
        <f>IF(N180="sníž. přenesená",J180,0)</f>
        <v>0</v>
      </c>
      <c r="BI180" s="198">
        <f>IF(N180="nulová",J180,0)</f>
        <v>0</v>
      </c>
      <c r="BJ180" s="17" t="s">
        <v>87</v>
      </c>
      <c r="BK180" s="198">
        <f>ROUND(I180*H180,2)</f>
        <v>0</v>
      </c>
      <c r="BL180" s="17" t="s">
        <v>141</v>
      </c>
      <c r="BM180" s="197" t="s">
        <v>869</v>
      </c>
    </row>
    <row r="181" spans="2:51" s="14" customFormat="1" ht="11.25">
      <c r="B181" s="210"/>
      <c r="C181" s="211"/>
      <c r="D181" s="201" t="s">
        <v>143</v>
      </c>
      <c r="E181" s="212" t="s">
        <v>1</v>
      </c>
      <c r="F181" s="213" t="s">
        <v>870</v>
      </c>
      <c r="G181" s="211"/>
      <c r="H181" s="214">
        <v>6.4</v>
      </c>
      <c r="I181" s="215"/>
      <c r="J181" s="211"/>
      <c r="K181" s="211"/>
      <c r="L181" s="216"/>
      <c r="M181" s="217"/>
      <c r="N181" s="218"/>
      <c r="O181" s="218"/>
      <c r="P181" s="218"/>
      <c r="Q181" s="218"/>
      <c r="R181" s="218"/>
      <c r="S181" s="218"/>
      <c r="T181" s="219"/>
      <c r="AT181" s="220" t="s">
        <v>143</v>
      </c>
      <c r="AU181" s="220" t="s">
        <v>89</v>
      </c>
      <c r="AV181" s="14" t="s">
        <v>89</v>
      </c>
      <c r="AW181" s="14" t="s">
        <v>35</v>
      </c>
      <c r="AX181" s="14" t="s">
        <v>79</v>
      </c>
      <c r="AY181" s="220" t="s">
        <v>134</v>
      </c>
    </row>
    <row r="182" spans="2:51" s="14" customFormat="1" ht="11.25">
      <c r="B182" s="210"/>
      <c r="C182" s="211"/>
      <c r="D182" s="201" t="s">
        <v>143</v>
      </c>
      <c r="E182" s="212" t="s">
        <v>1</v>
      </c>
      <c r="F182" s="213" t="s">
        <v>871</v>
      </c>
      <c r="G182" s="211"/>
      <c r="H182" s="214">
        <v>6.72</v>
      </c>
      <c r="I182" s="215"/>
      <c r="J182" s="211"/>
      <c r="K182" s="211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143</v>
      </c>
      <c r="AU182" s="220" t="s">
        <v>89</v>
      </c>
      <c r="AV182" s="14" t="s">
        <v>89</v>
      </c>
      <c r="AW182" s="14" t="s">
        <v>35</v>
      </c>
      <c r="AX182" s="14" t="s">
        <v>87</v>
      </c>
      <c r="AY182" s="220" t="s">
        <v>134</v>
      </c>
    </row>
    <row r="183" spans="2:63" s="12" customFormat="1" ht="25.9" customHeight="1">
      <c r="B183" s="170"/>
      <c r="C183" s="171"/>
      <c r="D183" s="172" t="s">
        <v>78</v>
      </c>
      <c r="E183" s="173" t="s">
        <v>872</v>
      </c>
      <c r="F183" s="173" t="s">
        <v>873</v>
      </c>
      <c r="G183" s="171"/>
      <c r="H183" s="171"/>
      <c r="I183" s="174"/>
      <c r="J183" s="175">
        <f>BK183</f>
        <v>0</v>
      </c>
      <c r="K183" s="171"/>
      <c r="L183" s="176"/>
      <c r="M183" s="177"/>
      <c r="N183" s="178"/>
      <c r="O183" s="178"/>
      <c r="P183" s="179">
        <f>P184</f>
        <v>0</v>
      </c>
      <c r="Q183" s="178"/>
      <c r="R183" s="179">
        <f>R184</f>
        <v>0</v>
      </c>
      <c r="S183" s="178"/>
      <c r="T183" s="180">
        <f>T184</f>
        <v>0</v>
      </c>
      <c r="AR183" s="181" t="s">
        <v>89</v>
      </c>
      <c r="AT183" s="182" t="s">
        <v>78</v>
      </c>
      <c r="AU183" s="182" t="s">
        <v>79</v>
      </c>
      <c r="AY183" s="181" t="s">
        <v>134</v>
      </c>
      <c r="BK183" s="183">
        <f>BK184</f>
        <v>0</v>
      </c>
    </row>
    <row r="184" spans="2:63" s="12" customFormat="1" ht="22.9" customHeight="1">
      <c r="B184" s="170"/>
      <c r="C184" s="171"/>
      <c r="D184" s="172" t="s">
        <v>78</v>
      </c>
      <c r="E184" s="184" t="s">
        <v>874</v>
      </c>
      <c r="F184" s="184" t="s">
        <v>875</v>
      </c>
      <c r="G184" s="171"/>
      <c r="H184" s="171"/>
      <c r="I184" s="174"/>
      <c r="J184" s="185">
        <f>BK184</f>
        <v>0</v>
      </c>
      <c r="K184" s="171"/>
      <c r="L184" s="176"/>
      <c r="M184" s="177"/>
      <c r="N184" s="178"/>
      <c r="O184" s="178"/>
      <c r="P184" s="179">
        <f>P185</f>
        <v>0</v>
      </c>
      <c r="Q184" s="178"/>
      <c r="R184" s="179">
        <f>R185</f>
        <v>0</v>
      </c>
      <c r="S184" s="178"/>
      <c r="T184" s="180">
        <f>T185</f>
        <v>0</v>
      </c>
      <c r="AR184" s="181" t="s">
        <v>89</v>
      </c>
      <c r="AT184" s="182" t="s">
        <v>78</v>
      </c>
      <c r="AU184" s="182" t="s">
        <v>87</v>
      </c>
      <c r="AY184" s="181" t="s">
        <v>134</v>
      </c>
      <c r="BK184" s="183">
        <f>BK185</f>
        <v>0</v>
      </c>
    </row>
    <row r="185" spans="1:65" s="2" customFormat="1" ht="24.2" customHeight="1">
      <c r="A185" s="34"/>
      <c r="B185" s="35"/>
      <c r="C185" s="186" t="s">
        <v>7</v>
      </c>
      <c r="D185" s="186" t="s">
        <v>136</v>
      </c>
      <c r="E185" s="187" t="s">
        <v>876</v>
      </c>
      <c r="F185" s="188" t="s">
        <v>877</v>
      </c>
      <c r="G185" s="189" t="s">
        <v>272</v>
      </c>
      <c r="H185" s="190">
        <v>70.6</v>
      </c>
      <c r="I185" s="191"/>
      <c r="J185" s="192">
        <f>ROUND(I185*H185,2)</f>
        <v>0</v>
      </c>
      <c r="K185" s="188" t="s">
        <v>833</v>
      </c>
      <c r="L185" s="39"/>
      <c r="M185" s="193" t="s">
        <v>1</v>
      </c>
      <c r="N185" s="194" t="s">
        <v>44</v>
      </c>
      <c r="O185" s="71"/>
      <c r="P185" s="195">
        <f>O185*H185</f>
        <v>0</v>
      </c>
      <c r="Q185" s="195">
        <v>0</v>
      </c>
      <c r="R185" s="195">
        <f>Q185*H185</f>
        <v>0</v>
      </c>
      <c r="S185" s="195">
        <v>0</v>
      </c>
      <c r="T185" s="196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7" t="s">
        <v>460</v>
      </c>
      <c r="AT185" s="197" t="s">
        <v>136</v>
      </c>
      <c r="AU185" s="197" t="s">
        <v>89</v>
      </c>
      <c r="AY185" s="17" t="s">
        <v>134</v>
      </c>
      <c r="BE185" s="198">
        <f>IF(N185="základní",J185,0)</f>
        <v>0</v>
      </c>
      <c r="BF185" s="198">
        <f>IF(N185="snížená",J185,0)</f>
        <v>0</v>
      </c>
      <c r="BG185" s="198">
        <f>IF(N185="zákl. přenesená",J185,0)</f>
        <v>0</v>
      </c>
      <c r="BH185" s="198">
        <f>IF(N185="sníž. přenesená",J185,0)</f>
        <v>0</v>
      </c>
      <c r="BI185" s="198">
        <f>IF(N185="nulová",J185,0)</f>
        <v>0</v>
      </c>
      <c r="BJ185" s="17" t="s">
        <v>87</v>
      </c>
      <c r="BK185" s="198">
        <f>ROUND(I185*H185,2)</f>
        <v>0</v>
      </c>
      <c r="BL185" s="17" t="s">
        <v>460</v>
      </c>
      <c r="BM185" s="197" t="s">
        <v>878</v>
      </c>
    </row>
    <row r="186" spans="2:63" s="12" customFormat="1" ht="25.9" customHeight="1">
      <c r="B186" s="170"/>
      <c r="C186" s="171"/>
      <c r="D186" s="172" t="s">
        <v>78</v>
      </c>
      <c r="E186" s="173" t="s">
        <v>285</v>
      </c>
      <c r="F186" s="173" t="s">
        <v>879</v>
      </c>
      <c r="G186" s="171"/>
      <c r="H186" s="171"/>
      <c r="I186" s="174"/>
      <c r="J186" s="175">
        <f>BK186</f>
        <v>0</v>
      </c>
      <c r="K186" s="171"/>
      <c r="L186" s="176"/>
      <c r="M186" s="177"/>
      <c r="N186" s="178"/>
      <c r="O186" s="178"/>
      <c r="P186" s="179">
        <f>P187+P230+P236</f>
        <v>0</v>
      </c>
      <c r="Q186" s="178"/>
      <c r="R186" s="179">
        <f>R187+R230+R236</f>
        <v>8.2650346</v>
      </c>
      <c r="S186" s="178"/>
      <c r="T186" s="180">
        <f>T187+T230+T236</f>
        <v>0</v>
      </c>
      <c r="AR186" s="181" t="s">
        <v>151</v>
      </c>
      <c r="AT186" s="182" t="s">
        <v>78</v>
      </c>
      <c r="AU186" s="182" t="s">
        <v>79</v>
      </c>
      <c r="AY186" s="181" t="s">
        <v>134</v>
      </c>
      <c r="BK186" s="183">
        <f>BK187+BK230+BK236</f>
        <v>0</v>
      </c>
    </row>
    <row r="187" spans="2:63" s="12" customFormat="1" ht="22.9" customHeight="1">
      <c r="B187" s="170"/>
      <c r="C187" s="171"/>
      <c r="D187" s="172" t="s">
        <v>78</v>
      </c>
      <c r="E187" s="184" t="s">
        <v>880</v>
      </c>
      <c r="F187" s="184" t="s">
        <v>881</v>
      </c>
      <c r="G187" s="171"/>
      <c r="H187" s="171"/>
      <c r="I187" s="174"/>
      <c r="J187" s="185">
        <f>BK187</f>
        <v>0</v>
      </c>
      <c r="K187" s="171"/>
      <c r="L187" s="176"/>
      <c r="M187" s="177"/>
      <c r="N187" s="178"/>
      <c r="O187" s="178"/>
      <c r="P187" s="179">
        <f>SUM(P188:P229)</f>
        <v>0</v>
      </c>
      <c r="Q187" s="178"/>
      <c r="R187" s="179">
        <f>SUM(R188:R229)</f>
        <v>0.2174646</v>
      </c>
      <c r="S187" s="178"/>
      <c r="T187" s="180">
        <f>SUM(T188:T229)</f>
        <v>0</v>
      </c>
      <c r="AR187" s="181" t="s">
        <v>151</v>
      </c>
      <c r="AT187" s="182" t="s">
        <v>78</v>
      </c>
      <c r="AU187" s="182" t="s">
        <v>87</v>
      </c>
      <c r="AY187" s="181" t="s">
        <v>134</v>
      </c>
      <c r="BK187" s="183">
        <f>SUM(BK188:BK229)</f>
        <v>0</v>
      </c>
    </row>
    <row r="188" spans="1:65" s="2" customFormat="1" ht="16.5" customHeight="1">
      <c r="A188" s="34"/>
      <c r="B188" s="35"/>
      <c r="C188" s="186" t="s">
        <v>244</v>
      </c>
      <c r="D188" s="186" t="s">
        <v>136</v>
      </c>
      <c r="E188" s="187" t="s">
        <v>882</v>
      </c>
      <c r="F188" s="188" t="s">
        <v>883</v>
      </c>
      <c r="G188" s="189" t="s">
        <v>193</v>
      </c>
      <c r="H188" s="190">
        <v>85</v>
      </c>
      <c r="I188" s="191"/>
      <c r="J188" s="192">
        <f>ROUND(I188*H188,2)</f>
        <v>0</v>
      </c>
      <c r="K188" s="188" t="s">
        <v>833</v>
      </c>
      <c r="L188" s="39"/>
      <c r="M188" s="193" t="s">
        <v>1</v>
      </c>
      <c r="N188" s="194" t="s">
        <v>44</v>
      </c>
      <c r="O188" s="71"/>
      <c r="P188" s="195">
        <f>O188*H188</f>
        <v>0</v>
      </c>
      <c r="Q188" s="195">
        <v>0</v>
      </c>
      <c r="R188" s="195">
        <f>Q188*H188</f>
        <v>0</v>
      </c>
      <c r="S188" s="195">
        <v>0</v>
      </c>
      <c r="T188" s="196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7" t="s">
        <v>460</v>
      </c>
      <c r="AT188" s="197" t="s">
        <v>136</v>
      </c>
      <c r="AU188" s="197" t="s">
        <v>89</v>
      </c>
      <c r="AY188" s="17" t="s">
        <v>134</v>
      </c>
      <c r="BE188" s="198">
        <f>IF(N188="základní",J188,0)</f>
        <v>0</v>
      </c>
      <c r="BF188" s="198">
        <f>IF(N188="snížená",J188,0)</f>
        <v>0</v>
      </c>
      <c r="BG188" s="198">
        <f>IF(N188="zákl. přenesená",J188,0)</f>
        <v>0</v>
      </c>
      <c r="BH188" s="198">
        <f>IF(N188="sníž. přenesená",J188,0)</f>
        <v>0</v>
      </c>
      <c r="BI188" s="198">
        <f>IF(N188="nulová",J188,0)</f>
        <v>0</v>
      </c>
      <c r="BJ188" s="17" t="s">
        <v>87</v>
      </c>
      <c r="BK188" s="198">
        <f>ROUND(I188*H188,2)</f>
        <v>0</v>
      </c>
      <c r="BL188" s="17" t="s">
        <v>460</v>
      </c>
      <c r="BM188" s="197" t="s">
        <v>884</v>
      </c>
    </row>
    <row r="189" spans="2:51" s="14" customFormat="1" ht="11.25">
      <c r="B189" s="210"/>
      <c r="C189" s="211"/>
      <c r="D189" s="201" t="s">
        <v>143</v>
      </c>
      <c r="E189" s="212" t="s">
        <v>1</v>
      </c>
      <c r="F189" s="213" t="s">
        <v>848</v>
      </c>
      <c r="G189" s="211"/>
      <c r="H189" s="214">
        <v>85</v>
      </c>
      <c r="I189" s="215"/>
      <c r="J189" s="211"/>
      <c r="K189" s="211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143</v>
      </c>
      <c r="AU189" s="220" t="s">
        <v>89</v>
      </c>
      <c r="AV189" s="14" t="s">
        <v>89</v>
      </c>
      <c r="AW189" s="14" t="s">
        <v>35</v>
      </c>
      <c r="AX189" s="14" t="s">
        <v>87</v>
      </c>
      <c r="AY189" s="220" t="s">
        <v>134</v>
      </c>
    </row>
    <row r="190" spans="1:65" s="2" customFormat="1" ht="16.5" customHeight="1">
      <c r="A190" s="34"/>
      <c r="B190" s="35"/>
      <c r="C190" s="232" t="s">
        <v>248</v>
      </c>
      <c r="D190" s="232" t="s">
        <v>285</v>
      </c>
      <c r="E190" s="233" t="s">
        <v>885</v>
      </c>
      <c r="F190" s="234" t="s">
        <v>886</v>
      </c>
      <c r="G190" s="235" t="s">
        <v>193</v>
      </c>
      <c r="H190" s="236">
        <v>92.65</v>
      </c>
      <c r="I190" s="237"/>
      <c r="J190" s="238">
        <f>ROUND(I190*H190,2)</f>
        <v>0</v>
      </c>
      <c r="K190" s="234" t="s">
        <v>1</v>
      </c>
      <c r="L190" s="239"/>
      <c r="M190" s="240" t="s">
        <v>1</v>
      </c>
      <c r="N190" s="241" t="s">
        <v>44</v>
      </c>
      <c r="O190" s="71"/>
      <c r="P190" s="195">
        <f>O190*H190</f>
        <v>0</v>
      </c>
      <c r="Q190" s="195">
        <v>0</v>
      </c>
      <c r="R190" s="195">
        <f>Q190*H190</f>
        <v>0</v>
      </c>
      <c r="S190" s="195">
        <v>0</v>
      </c>
      <c r="T190" s="196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7" t="s">
        <v>887</v>
      </c>
      <c r="AT190" s="197" t="s">
        <v>285</v>
      </c>
      <c r="AU190" s="197" t="s">
        <v>89</v>
      </c>
      <c r="AY190" s="17" t="s">
        <v>134</v>
      </c>
      <c r="BE190" s="198">
        <f>IF(N190="základní",J190,0)</f>
        <v>0</v>
      </c>
      <c r="BF190" s="198">
        <f>IF(N190="snížená",J190,0)</f>
        <v>0</v>
      </c>
      <c r="BG190" s="198">
        <f>IF(N190="zákl. přenesená",J190,0)</f>
        <v>0</v>
      </c>
      <c r="BH190" s="198">
        <f>IF(N190="sníž. přenesená",J190,0)</f>
        <v>0</v>
      </c>
      <c r="BI190" s="198">
        <f>IF(N190="nulová",J190,0)</f>
        <v>0</v>
      </c>
      <c r="BJ190" s="17" t="s">
        <v>87</v>
      </c>
      <c r="BK190" s="198">
        <f>ROUND(I190*H190,2)</f>
        <v>0</v>
      </c>
      <c r="BL190" s="17" t="s">
        <v>887</v>
      </c>
      <c r="BM190" s="197" t="s">
        <v>888</v>
      </c>
    </row>
    <row r="191" spans="2:51" s="14" customFormat="1" ht="11.25">
      <c r="B191" s="210"/>
      <c r="C191" s="211"/>
      <c r="D191" s="201" t="s">
        <v>143</v>
      </c>
      <c r="E191" s="212" t="s">
        <v>1</v>
      </c>
      <c r="F191" s="213" t="s">
        <v>848</v>
      </c>
      <c r="G191" s="211"/>
      <c r="H191" s="214">
        <v>85</v>
      </c>
      <c r="I191" s="215"/>
      <c r="J191" s="211"/>
      <c r="K191" s="211"/>
      <c r="L191" s="216"/>
      <c r="M191" s="217"/>
      <c r="N191" s="218"/>
      <c r="O191" s="218"/>
      <c r="P191" s="218"/>
      <c r="Q191" s="218"/>
      <c r="R191" s="218"/>
      <c r="S191" s="218"/>
      <c r="T191" s="219"/>
      <c r="AT191" s="220" t="s">
        <v>143</v>
      </c>
      <c r="AU191" s="220" t="s">
        <v>89</v>
      </c>
      <c r="AV191" s="14" t="s">
        <v>89</v>
      </c>
      <c r="AW191" s="14" t="s">
        <v>35</v>
      </c>
      <c r="AX191" s="14" t="s">
        <v>79</v>
      </c>
      <c r="AY191" s="220" t="s">
        <v>134</v>
      </c>
    </row>
    <row r="192" spans="2:51" s="14" customFormat="1" ht="11.25">
      <c r="B192" s="210"/>
      <c r="C192" s="211"/>
      <c r="D192" s="201" t="s">
        <v>143</v>
      </c>
      <c r="E192" s="212" t="s">
        <v>1</v>
      </c>
      <c r="F192" s="213" t="s">
        <v>889</v>
      </c>
      <c r="G192" s="211"/>
      <c r="H192" s="214">
        <v>92.65</v>
      </c>
      <c r="I192" s="215"/>
      <c r="J192" s="211"/>
      <c r="K192" s="211"/>
      <c r="L192" s="216"/>
      <c r="M192" s="217"/>
      <c r="N192" s="218"/>
      <c r="O192" s="218"/>
      <c r="P192" s="218"/>
      <c r="Q192" s="218"/>
      <c r="R192" s="218"/>
      <c r="S192" s="218"/>
      <c r="T192" s="219"/>
      <c r="AT192" s="220" t="s">
        <v>143</v>
      </c>
      <c r="AU192" s="220" t="s">
        <v>89</v>
      </c>
      <c r="AV192" s="14" t="s">
        <v>89</v>
      </c>
      <c r="AW192" s="14" t="s">
        <v>35</v>
      </c>
      <c r="AX192" s="14" t="s">
        <v>87</v>
      </c>
      <c r="AY192" s="220" t="s">
        <v>134</v>
      </c>
    </row>
    <row r="193" spans="1:65" s="2" customFormat="1" ht="24.2" customHeight="1">
      <c r="A193" s="34"/>
      <c r="B193" s="35"/>
      <c r="C193" s="186" t="s">
        <v>254</v>
      </c>
      <c r="D193" s="186" t="s">
        <v>136</v>
      </c>
      <c r="E193" s="187" t="s">
        <v>890</v>
      </c>
      <c r="F193" s="188" t="s">
        <v>891</v>
      </c>
      <c r="G193" s="189" t="s">
        <v>148</v>
      </c>
      <c r="H193" s="190">
        <v>4</v>
      </c>
      <c r="I193" s="191"/>
      <c r="J193" s="192">
        <f aca="true" t="shared" si="0" ref="J193:J201">ROUND(I193*H193,2)</f>
        <v>0</v>
      </c>
      <c r="K193" s="188" t="s">
        <v>829</v>
      </c>
      <c r="L193" s="39"/>
      <c r="M193" s="193" t="s">
        <v>1</v>
      </c>
      <c r="N193" s="194" t="s">
        <v>44</v>
      </c>
      <c r="O193" s="71"/>
      <c r="P193" s="195">
        <f aca="true" t="shared" si="1" ref="P193:P201">O193*H193</f>
        <v>0</v>
      </c>
      <c r="Q193" s="195">
        <v>0</v>
      </c>
      <c r="R193" s="195">
        <f aca="true" t="shared" si="2" ref="R193:R201">Q193*H193</f>
        <v>0</v>
      </c>
      <c r="S193" s="195">
        <v>0</v>
      </c>
      <c r="T193" s="196">
        <f aca="true" t="shared" si="3" ref="T193:T201"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7" t="s">
        <v>460</v>
      </c>
      <c r="AT193" s="197" t="s">
        <v>136</v>
      </c>
      <c r="AU193" s="197" t="s">
        <v>89</v>
      </c>
      <c r="AY193" s="17" t="s">
        <v>134</v>
      </c>
      <c r="BE193" s="198">
        <f aca="true" t="shared" si="4" ref="BE193:BE201">IF(N193="základní",J193,0)</f>
        <v>0</v>
      </c>
      <c r="BF193" s="198">
        <f aca="true" t="shared" si="5" ref="BF193:BF201">IF(N193="snížená",J193,0)</f>
        <v>0</v>
      </c>
      <c r="BG193" s="198">
        <f aca="true" t="shared" si="6" ref="BG193:BG201">IF(N193="zákl. přenesená",J193,0)</f>
        <v>0</v>
      </c>
      <c r="BH193" s="198">
        <f aca="true" t="shared" si="7" ref="BH193:BH201">IF(N193="sníž. přenesená",J193,0)</f>
        <v>0</v>
      </c>
      <c r="BI193" s="198">
        <f aca="true" t="shared" si="8" ref="BI193:BI201">IF(N193="nulová",J193,0)</f>
        <v>0</v>
      </c>
      <c r="BJ193" s="17" t="s">
        <v>87</v>
      </c>
      <c r="BK193" s="198">
        <f aca="true" t="shared" si="9" ref="BK193:BK201">ROUND(I193*H193,2)</f>
        <v>0</v>
      </c>
      <c r="BL193" s="17" t="s">
        <v>460</v>
      </c>
      <c r="BM193" s="197" t="s">
        <v>892</v>
      </c>
    </row>
    <row r="194" spans="1:65" s="2" customFormat="1" ht="24.2" customHeight="1">
      <c r="A194" s="34"/>
      <c r="B194" s="35"/>
      <c r="C194" s="232" t="s">
        <v>260</v>
      </c>
      <c r="D194" s="232" t="s">
        <v>285</v>
      </c>
      <c r="E194" s="233" t="s">
        <v>893</v>
      </c>
      <c r="F194" s="234" t="s">
        <v>894</v>
      </c>
      <c r="G194" s="235" t="s">
        <v>148</v>
      </c>
      <c r="H194" s="236">
        <v>4</v>
      </c>
      <c r="I194" s="237"/>
      <c r="J194" s="238">
        <f t="shared" si="0"/>
        <v>0</v>
      </c>
      <c r="K194" s="234" t="s">
        <v>1</v>
      </c>
      <c r="L194" s="239"/>
      <c r="M194" s="240" t="s">
        <v>1</v>
      </c>
      <c r="N194" s="241" t="s">
        <v>44</v>
      </c>
      <c r="O194" s="71"/>
      <c r="P194" s="195">
        <f t="shared" si="1"/>
        <v>0</v>
      </c>
      <c r="Q194" s="195">
        <v>0</v>
      </c>
      <c r="R194" s="195">
        <f t="shared" si="2"/>
        <v>0</v>
      </c>
      <c r="S194" s="195">
        <v>0</v>
      </c>
      <c r="T194" s="196">
        <f t="shared" si="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7" t="s">
        <v>859</v>
      </c>
      <c r="AT194" s="197" t="s">
        <v>285</v>
      </c>
      <c r="AU194" s="197" t="s">
        <v>89</v>
      </c>
      <c r="AY194" s="17" t="s">
        <v>134</v>
      </c>
      <c r="BE194" s="198">
        <f t="shared" si="4"/>
        <v>0</v>
      </c>
      <c r="BF194" s="198">
        <f t="shared" si="5"/>
        <v>0</v>
      </c>
      <c r="BG194" s="198">
        <f t="shared" si="6"/>
        <v>0</v>
      </c>
      <c r="BH194" s="198">
        <f t="shared" si="7"/>
        <v>0</v>
      </c>
      <c r="BI194" s="198">
        <f t="shared" si="8"/>
        <v>0</v>
      </c>
      <c r="BJ194" s="17" t="s">
        <v>87</v>
      </c>
      <c r="BK194" s="198">
        <f t="shared" si="9"/>
        <v>0</v>
      </c>
      <c r="BL194" s="17" t="s">
        <v>460</v>
      </c>
      <c r="BM194" s="197" t="s">
        <v>895</v>
      </c>
    </row>
    <row r="195" spans="1:65" s="2" customFormat="1" ht="21.75" customHeight="1">
      <c r="A195" s="34"/>
      <c r="B195" s="35"/>
      <c r="C195" s="232" t="s">
        <v>265</v>
      </c>
      <c r="D195" s="232" t="s">
        <v>285</v>
      </c>
      <c r="E195" s="233" t="s">
        <v>896</v>
      </c>
      <c r="F195" s="234" t="s">
        <v>897</v>
      </c>
      <c r="G195" s="235" t="s">
        <v>148</v>
      </c>
      <c r="H195" s="236">
        <v>2</v>
      </c>
      <c r="I195" s="237"/>
      <c r="J195" s="238">
        <f t="shared" si="0"/>
        <v>0</v>
      </c>
      <c r="K195" s="234" t="s">
        <v>1</v>
      </c>
      <c r="L195" s="239"/>
      <c r="M195" s="240" t="s">
        <v>1</v>
      </c>
      <c r="N195" s="241" t="s">
        <v>44</v>
      </c>
      <c r="O195" s="71"/>
      <c r="P195" s="195">
        <f t="shared" si="1"/>
        <v>0</v>
      </c>
      <c r="Q195" s="195">
        <v>0</v>
      </c>
      <c r="R195" s="195">
        <f t="shared" si="2"/>
        <v>0</v>
      </c>
      <c r="S195" s="195">
        <v>0</v>
      </c>
      <c r="T195" s="196">
        <f t="shared" si="3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7" t="s">
        <v>859</v>
      </c>
      <c r="AT195" s="197" t="s">
        <v>285</v>
      </c>
      <c r="AU195" s="197" t="s">
        <v>89</v>
      </c>
      <c r="AY195" s="17" t="s">
        <v>134</v>
      </c>
      <c r="BE195" s="198">
        <f t="shared" si="4"/>
        <v>0</v>
      </c>
      <c r="BF195" s="198">
        <f t="shared" si="5"/>
        <v>0</v>
      </c>
      <c r="BG195" s="198">
        <f t="shared" si="6"/>
        <v>0</v>
      </c>
      <c r="BH195" s="198">
        <f t="shared" si="7"/>
        <v>0</v>
      </c>
      <c r="BI195" s="198">
        <f t="shared" si="8"/>
        <v>0</v>
      </c>
      <c r="BJ195" s="17" t="s">
        <v>87</v>
      </c>
      <c r="BK195" s="198">
        <f t="shared" si="9"/>
        <v>0</v>
      </c>
      <c r="BL195" s="17" t="s">
        <v>460</v>
      </c>
      <c r="BM195" s="197" t="s">
        <v>898</v>
      </c>
    </row>
    <row r="196" spans="1:65" s="2" customFormat="1" ht="16.5" customHeight="1">
      <c r="A196" s="34"/>
      <c r="B196" s="35"/>
      <c r="C196" s="186" t="s">
        <v>269</v>
      </c>
      <c r="D196" s="186" t="s">
        <v>136</v>
      </c>
      <c r="E196" s="187" t="s">
        <v>899</v>
      </c>
      <c r="F196" s="188" t="s">
        <v>900</v>
      </c>
      <c r="G196" s="189" t="s">
        <v>623</v>
      </c>
      <c r="H196" s="190">
        <v>6</v>
      </c>
      <c r="I196" s="191"/>
      <c r="J196" s="192">
        <f t="shared" si="0"/>
        <v>0</v>
      </c>
      <c r="K196" s="188" t="s">
        <v>1</v>
      </c>
      <c r="L196" s="39"/>
      <c r="M196" s="193" t="s">
        <v>1</v>
      </c>
      <c r="N196" s="194" t="s">
        <v>44</v>
      </c>
      <c r="O196" s="71"/>
      <c r="P196" s="195">
        <f t="shared" si="1"/>
        <v>0</v>
      </c>
      <c r="Q196" s="195">
        <v>0</v>
      </c>
      <c r="R196" s="195">
        <f t="shared" si="2"/>
        <v>0</v>
      </c>
      <c r="S196" s="195">
        <v>0</v>
      </c>
      <c r="T196" s="196">
        <f t="shared" si="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7" t="s">
        <v>460</v>
      </c>
      <c r="AT196" s="197" t="s">
        <v>136</v>
      </c>
      <c r="AU196" s="197" t="s">
        <v>89</v>
      </c>
      <c r="AY196" s="17" t="s">
        <v>134</v>
      </c>
      <c r="BE196" s="198">
        <f t="shared" si="4"/>
        <v>0</v>
      </c>
      <c r="BF196" s="198">
        <f t="shared" si="5"/>
        <v>0</v>
      </c>
      <c r="BG196" s="198">
        <f t="shared" si="6"/>
        <v>0</v>
      </c>
      <c r="BH196" s="198">
        <f t="shared" si="7"/>
        <v>0</v>
      </c>
      <c r="BI196" s="198">
        <f t="shared" si="8"/>
        <v>0</v>
      </c>
      <c r="BJ196" s="17" t="s">
        <v>87</v>
      </c>
      <c r="BK196" s="198">
        <f t="shared" si="9"/>
        <v>0</v>
      </c>
      <c r="BL196" s="17" t="s">
        <v>460</v>
      </c>
      <c r="BM196" s="197" t="s">
        <v>901</v>
      </c>
    </row>
    <row r="197" spans="1:65" s="2" customFormat="1" ht="21.75" customHeight="1">
      <c r="A197" s="34"/>
      <c r="B197" s="35"/>
      <c r="C197" s="232" t="s">
        <v>275</v>
      </c>
      <c r="D197" s="232" t="s">
        <v>285</v>
      </c>
      <c r="E197" s="233" t="s">
        <v>902</v>
      </c>
      <c r="F197" s="234" t="s">
        <v>903</v>
      </c>
      <c r="G197" s="235" t="s">
        <v>148</v>
      </c>
      <c r="H197" s="236">
        <v>2</v>
      </c>
      <c r="I197" s="237"/>
      <c r="J197" s="238">
        <f t="shared" si="0"/>
        <v>0</v>
      </c>
      <c r="K197" s="234" t="s">
        <v>1</v>
      </c>
      <c r="L197" s="239"/>
      <c r="M197" s="240" t="s">
        <v>1</v>
      </c>
      <c r="N197" s="241" t="s">
        <v>44</v>
      </c>
      <c r="O197" s="71"/>
      <c r="P197" s="195">
        <f t="shared" si="1"/>
        <v>0</v>
      </c>
      <c r="Q197" s="195">
        <v>0</v>
      </c>
      <c r="R197" s="195">
        <f t="shared" si="2"/>
        <v>0</v>
      </c>
      <c r="S197" s="195">
        <v>0</v>
      </c>
      <c r="T197" s="196">
        <f t="shared" si="3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7" t="s">
        <v>887</v>
      </c>
      <c r="AT197" s="197" t="s">
        <v>285</v>
      </c>
      <c r="AU197" s="197" t="s">
        <v>89</v>
      </c>
      <c r="AY197" s="17" t="s">
        <v>134</v>
      </c>
      <c r="BE197" s="198">
        <f t="shared" si="4"/>
        <v>0</v>
      </c>
      <c r="BF197" s="198">
        <f t="shared" si="5"/>
        <v>0</v>
      </c>
      <c r="BG197" s="198">
        <f t="shared" si="6"/>
        <v>0</v>
      </c>
      <c r="BH197" s="198">
        <f t="shared" si="7"/>
        <v>0</v>
      </c>
      <c r="BI197" s="198">
        <f t="shared" si="8"/>
        <v>0</v>
      </c>
      <c r="BJ197" s="17" t="s">
        <v>87</v>
      </c>
      <c r="BK197" s="198">
        <f t="shared" si="9"/>
        <v>0</v>
      </c>
      <c r="BL197" s="17" t="s">
        <v>887</v>
      </c>
      <c r="BM197" s="197" t="s">
        <v>904</v>
      </c>
    </row>
    <row r="198" spans="1:65" s="2" customFormat="1" ht="21.75" customHeight="1">
      <c r="A198" s="34"/>
      <c r="B198" s="35"/>
      <c r="C198" s="232" t="s">
        <v>280</v>
      </c>
      <c r="D198" s="232" t="s">
        <v>285</v>
      </c>
      <c r="E198" s="233" t="s">
        <v>905</v>
      </c>
      <c r="F198" s="234" t="s">
        <v>906</v>
      </c>
      <c r="G198" s="235" t="s">
        <v>148</v>
      </c>
      <c r="H198" s="236">
        <v>4</v>
      </c>
      <c r="I198" s="237"/>
      <c r="J198" s="238">
        <f t="shared" si="0"/>
        <v>0</v>
      </c>
      <c r="K198" s="234" t="s">
        <v>1</v>
      </c>
      <c r="L198" s="239"/>
      <c r="M198" s="240" t="s">
        <v>1</v>
      </c>
      <c r="N198" s="241" t="s">
        <v>44</v>
      </c>
      <c r="O198" s="71"/>
      <c r="P198" s="195">
        <f t="shared" si="1"/>
        <v>0</v>
      </c>
      <c r="Q198" s="195">
        <v>0</v>
      </c>
      <c r="R198" s="195">
        <f t="shared" si="2"/>
        <v>0</v>
      </c>
      <c r="S198" s="195">
        <v>0</v>
      </c>
      <c r="T198" s="196">
        <f t="shared" si="3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7" t="s">
        <v>887</v>
      </c>
      <c r="AT198" s="197" t="s">
        <v>285</v>
      </c>
      <c r="AU198" s="197" t="s">
        <v>89</v>
      </c>
      <c r="AY198" s="17" t="s">
        <v>134</v>
      </c>
      <c r="BE198" s="198">
        <f t="shared" si="4"/>
        <v>0</v>
      </c>
      <c r="BF198" s="198">
        <f t="shared" si="5"/>
        <v>0</v>
      </c>
      <c r="BG198" s="198">
        <f t="shared" si="6"/>
        <v>0</v>
      </c>
      <c r="BH198" s="198">
        <f t="shared" si="7"/>
        <v>0</v>
      </c>
      <c r="BI198" s="198">
        <f t="shared" si="8"/>
        <v>0</v>
      </c>
      <c r="BJ198" s="17" t="s">
        <v>87</v>
      </c>
      <c r="BK198" s="198">
        <f t="shared" si="9"/>
        <v>0</v>
      </c>
      <c r="BL198" s="17" t="s">
        <v>887</v>
      </c>
      <c r="BM198" s="197" t="s">
        <v>907</v>
      </c>
    </row>
    <row r="199" spans="1:65" s="2" customFormat="1" ht="16.5" customHeight="1">
      <c r="A199" s="34"/>
      <c r="B199" s="35"/>
      <c r="C199" s="186" t="s">
        <v>284</v>
      </c>
      <c r="D199" s="186" t="s">
        <v>136</v>
      </c>
      <c r="E199" s="187" t="s">
        <v>908</v>
      </c>
      <c r="F199" s="188" t="s">
        <v>909</v>
      </c>
      <c r="G199" s="189" t="s">
        <v>148</v>
      </c>
      <c r="H199" s="190">
        <v>4</v>
      </c>
      <c r="I199" s="191"/>
      <c r="J199" s="192">
        <f t="shared" si="0"/>
        <v>0</v>
      </c>
      <c r="K199" s="188" t="s">
        <v>829</v>
      </c>
      <c r="L199" s="39"/>
      <c r="M199" s="193" t="s">
        <v>1</v>
      </c>
      <c r="N199" s="194" t="s">
        <v>44</v>
      </c>
      <c r="O199" s="71"/>
      <c r="P199" s="195">
        <f t="shared" si="1"/>
        <v>0</v>
      </c>
      <c r="Q199" s="195">
        <v>0</v>
      </c>
      <c r="R199" s="195">
        <f t="shared" si="2"/>
        <v>0</v>
      </c>
      <c r="S199" s="195">
        <v>0</v>
      </c>
      <c r="T199" s="196">
        <f t="shared" si="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7" t="s">
        <v>460</v>
      </c>
      <c r="AT199" s="197" t="s">
        <v>136</v>
      </c>
      <c r="AU199" s="197" t="s">
        <v>89</v>
      </c>
      <c r="AY199" s="17" t="s">
        <v>134</v>
      </c>
      <c r="BE199" s="198">
        <f t="shared" si="4"/>
        <v>0</v>
      </c>
      <c r="BF199" s="198">
        <f t="shared" si="5"/>
        <v>0</v>
      </c>
      <c r="BG199" s="198">
        <f t="shared" si="6"/>
        <v>0</v>
      </c>
      <c r="BH199" s="198">
        <f t="shared" si="7"/>
        <v>0</v>
      </c>
      <c r="BI199" s="198">
        <f t="shared" si="8"/>
        <v>0</v>
      </c>
      <c r="BJ199" s="17" t="s">
        <v>87</v>
      </c>
      <c r="BK199" s="198">
        <f t="shared" si="9"/>
        <v>0</v>
      </c>
      <c r="BL199" s="17" t="s">
        <v>460</v>
      </c>
      <c r="BM199" s="197" t="s">
        <v>910</v>
      </c>
    </row>
    <row r="200" spans="1:65" s="2" customFormat="1" ht="16.5" customHeight="1">
      <c r="A200" s="34"/>
      <c r="B200" s="35"/>
      <c r="C200" s="232" t="s">
        <v>290</v>
      </c>
      <c r="D200" s="232" t="s">
        <v>285</v>
      </c>
      <c r="E200" s="233" t="s">
        <v>911</v>
      </c>
      <c r="F200" s="234" t="s">
        <v>912</v>
      </c>
      <c r="G200" s="235" t="s">
        <v>623</v>
      </c>
      <c r="H200" s="236">
        <v>4</v>
      </c>
      <c r="I200" s="237"/>
      <c r="J200" s="238">
        <f t="shared" si="0"/>
        <v>0</v>
      </c>
      <c r="K200" s="234" t="s">
        <v>1</v>
      </c>
      <c r="L200" s="239"/>
      <c r="M200" s="240" t="s">
        <v>1</v>
      </c>
      <c r="N200" s="241" t="s">
        <v>44</v>
      </c>
      <c r="O200" s="71"/>
      <c r="P200" s="195">
        <f t="shared" si="1"/>
        <v>0</v>
      </c>
      <c r="Q200" s="195">
        <v>0</v>
      </c>
      <c r="R200" s="195">
        <f t="shared" si="2"/>
        <v>0</v>
      </c>
      <c r="S200" s="195">
        <v>0</v>
      </c>
      <c r="T200" s="196">
        <f t="shared" si="3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7" t="s">
        <v>859</v>
      </c>
      <c r="AT200" s="197" t="s">
        <v>285</v>
      </c>
      <c r="AU200" s="197" t="s">
        <v>89</v>
      </c>
      <c r="AY200" s="17" t="s">
        <v>134</v>
      </c>
      <c r="BE200" s="198">
        <f t="shared" si="4"/>
        <v>0</v>
      </c>
      <c r="BF200" s="198">
        <f t="shared" si="5"/>
        <v>0</v>
      </c>
      <c r="BG200" s="198">
        <f t="shared" si="6"/>
        <v>0</v>
      </c>
      <c r="BH200" s="198">
        <f t="shared" si="7"/>
        <v>0</v>
      </c>
      <c r="BI200" s="198">
        <f t="shared" si="8"/>
        <v>0</v>
      </c>
      <c r="BJ200" s="17" t="s">
        <v>87</v>
      </c>
      <c r="BK200" s="198">
        <f t="shared" si="9"/>
        <v>0</v>
      </c>
      <c r="BL200" s="17" t="s">
        <v>460</v>
      </c>
      <c r="BM200" s="197" t="s">
        <v>913</v>
      </c>
    </row>
    <row r="201" spans="1:65" s="2" customFormat="1" ht="33" customHeight="1">
      <c r="A201" s="34"/>
      <c r="B201" s="35"/>
      <c r="C201" s="186" t="s">
        <v>294</v>
      </c>
      <c r="D201" s="186" t="s">
        <v>136</v>
      </c>
      <c r="E201" s="187" t="s">
        <v>914</v>
      </c>
      <c r="F201" s="188" t="s">
        <v>915</v>
      </c>
      <c r="G201" s="189" t="s">
        <v>193</v>
      </c>
      <c r="H201" s="190">
        <v>85</v>
      </c>
      <c r="I201" s="191"/>
      <c r="J201" s="192">
        <f t="shared" si="0"/>
        <v>0</v>
      </c>
      <c r="K201" s="188" t="s">
        <v>829</v>
      </c>
      <c r="L201" s="39"/>
      <c r="M201" s="193" t="s">
        <v>1</v>
      </c>
      <c r="N201" s="194" t="s">
        <v>44</v>
      </c>
      <c r="O201" s="71"/>
      <c r="P201" s="195">
        <f t="shared" si="1"/>
        <v>0</v>
      </c>
      <c r="Q201" s="195">
        <v>0</v>
      </c>
      <c r="R201" s="195">
        <f t="shared" si="2"/>
        <v>0</v>
      </c>
      <c r="S201" s="195">
        <v>0</v>
      </c>
      <c r="T201" s="196">
        <f t="shared" si="3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7" t="s">
        <v>460</v>
      </c>
      <c r="AT201" s="197" t="s">
        <v>136</v>
      </c>
      <c r="AU201" s="197" t="s">
        <v>89</v>
      </c>
      <c r="AY201" s="17" t="s">
        <v>134</v>
      </c>
      <c r="BE201" s="198">
        <f t="shared" si="4"/>
        <v>0</v>
      </c>
      <c r="BF201" s="198">
        <f t="shared" si="5"/>
        <v>0</v>
      </c>
      <c r="BG201" s="198">
        <f t="shared" si="6"/>
        <v>0</v>
      </c>
      <c r="BH201" s="198">
        <f t="shared" si="7"/>
        <v>0</v>
      </c>
      <c r="BI201" s="198">
        <f t="shared" si="8"/>
        <v>0</v>
      </c>
      <c r="BJ201" s="17" t="s">
        <v>87</v>
      </c>
      <c r="BK201" s="198">
        <f t="shared" si="9"/>
        <v>0</v>
      </c>
      <c r="BL201" s="17" t="s">
        <v>460</v>
      </c>
      <c r="BM201" s="197" t="s">
        <v>916</v>
      </c>
    </row>
    <row r="202" spans="2:51" s="14" customFormat="1" ht="11.25">
      <c r="B202" s="210"/>
      <c r="C202" s="211"/>
      <c r="D202" s="201" t="s">
        <v>143</v>
      </c>
      <c r="E202" s="212" t="s">
        <v>1</v>
      </c>
      <c r="F202" s="213" t="s">
        <v>848</v>
      </c>
      <c r="G202" s="211"/>
      <c r="H202" s="214">
        <v>85</v>
      </c>
      <c r="I202" s="215"/>
      <c r="J202" s="211"/>
      <c r="K202" s="211"/>
      <c r="L202" s="216"/>
      <c r="M202" s="217"/>
      <c r="N202" s="218"/>
      <c r="O202" s="218"/>
      <c r="P202" s="218"/>
      <c r="Q202" s="218"/>
      <c r="R202" s="218"/>
      <c r="S202" s="218"/>
      <c r="T202" s="219"/>
      <c r="AT202" s="220" t="s">
        <v>143</v>
      </c>
      <c r="AU202" s="220" t="s">
        <v>89</v>
      </c>
      <c r="AV202" s="14" t="s">
        <v>89</v>
      </c>
      <c r="AW202" s="14" t="s">
        <v>35</v>
      </c>
      <c r="AX202" s="14" t="s">
        <v>87</v>
      </c>
      <c r="AY202" s="220" t="s">
        <v>134</v>
      </c>
    </row>
    <row r="203" spans="1:65" s="2" customFormat="1" ht="16.5" customHeight="1">
      <c r="A203" s="34"/>
      <c r="B203" s="35"/>
      <c r="C203" s="232" t="s">
        <v>300</v>
      </c>
      <c r="D203" s="232" t="s">
        <v>285</v>
      </c>
      <c r="E203" s="233" t="s">
        <v>917</v>
      </c>
      <c r="F203" s="234" t="s">
        <v>918</v>
      </c>
      <c r="G203" s="235" t="s">
        <v>297</v>
      </c>
      <c r="H203" s="236">
        <v>91.928</v>
      </c>
      <c r="I203" s="237"/>
      <c r="J203" s="238">
        <f>ROUND(I203*H203,2)</f>
        <v>0</v>
      </c>
      <c r="K203" s="234" t="s">
        <v>919</v>
      </c>
      <c r="L203" s="239"/>
      <c r="M203" s="240" t="s">
        <v>1</v>
      </c>
      <c r="N203" s="241" t="s">
        <v>44</v>
      </c>
      <c r="O203" s="71"/>
      <c r="P203" s="195">
        <f>O203*H203</f>
        <v>0</v>
      </c>
      <c r="Q203" s="195">
        <v>0.001</v>
      </c>
      <c r="R203" s="195">
        <f>Q203*H203</f>
        <v>0.091928</v>
      </c>
      <c r="S203" s="195">
        <v>0</v>
      </c>
      <c r="T203" s="196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7" t="s">
        <v>887</v>
      </c>
      <c r="AT203" s="197" t="s">
        <v>285</v>
      </c>
      <c r="AU203" s="197" t="s">
        <v>89</v>
      </c>
      <c r="AY203" s="17" t="s">
        <v>134</v>
      </c>
      <c r="BE203" s="198">
        <f>IF(N203="základní",J203,0)</f>
        <v>0</v>
      </c>
      <c r="BF203" s="198">
        <f>IF(N203="snížená",J203,0)</f>
        <v>0</v>
      </c>
      <c r="BG203" s="198">
        <f>IF(N203="zákl. přenesená",J203,0)</f>
        <v>0</v>
      </c>
      <c r="BH203" s="198">
        <f>IF(N203="sníž. přenesená",J203,0)</f>
        <v>0</v>
      </c>
      <c r="BI203" s="198">
        <f>IF(N203="nulová",J203,0)</f>
        <v>0</v>
      </c>
      <c r="BJ203" s="17" t="s">
        <v>87</v>
      </c>
      <c r="BK203" s="198">
        <f>ROUND(I203*H203,2)</f>
        <v>0</v>
      </c>
      <c r="BL203" s="17" t="s">
        <v>887</v>
      </c>
      <c r="BM203" s="197" t="s">
        <v>920</v>
      </c>
    </row>
    <row r="204" spans="2:51" s="14" customFormat="1" ht="11.25">
      <c r="B204" s="210"/>
      <c r="C204" s="211"/>
      <c r="D204" s="201" t="s">
        <v>143</v>
      </c>
      <c r="E204" s="212" t="s">
        <v>1</v>
      </c>
      <c r="F204" s="213" t="s">
        <v>921</v>
      </c>
      <c r="G204" s="211"/>
      <c r="H204" s="214">
        <v>91.928</v>
      </c>
      <c r="I204" s="215"/>
      <c r="J204" s="211"/>
      <c r="K204" s="211"/>
      <c r="L204" s="216"/>
      <c r="M204" s="217"/>
      <c r="N204" s="218"/>
      <c r="O204" s="218"/>
      <c r="P204" s="218"/>
      <c r="Q204" s="218"/>
      <c r="R204" s="218"/>
      <c r="S204" s="218"/>
      <c r="T204" s="219"/>
      <c r="AT204" s="220" t="s">
        <v>143</v>
      </c>
      <c r="AU204" s="220" t="s">
        <v>89</v>
      </c>
      <c r="AV204" s="14" t="s">
        <v>89</v>
      </c>
      <c r="AW204" s="14" t="s">
        <v>35</v>
      </c>
      <c r="AX204" s="14" t="s">
        <v>87</v>
      </c>
      <c r="AY204" s="220" t="s">
        <v>134</v>
      </c>
    </row>
    <row r="205" spans="1:65" s="2" customFormat="1" ht="16.5" customHeight="1">
      <c r="A205" s="34"/>
      <c r="B205" s="35"/>
      <c r="C205" s="232" t="s">
        <v>305</v>
      </c>
      <c r="D205" s="232" t="s">
        <v>285</v>
      </c>
      <c r="E205" s="233" t="s">
        <v>922</v>
      </c>
      <c r="F205" s="234" t="s">
        <v>923</v>
      </c>
      <c r="G205" s="235" t="s">
        <v>148</v>
      </c>
      <c r="H205" s="236">
        <v>8</v>
      </c>
      <c r="I205" s="237"/>
      <c r="J205" s="238">
        <f>ROUND(I205*H205,2)</f>
        <v>0</v>
      </c>
      <c r="K205" s="234" t="s">
        <v>919</v>
      </c>
      <c r="L205" s="239"/>
      <c r="M205" s="240" t="s">
        <v>1</v>
      </c>
      <c r="N205" s="241" t="s">
        <v>44</v>
      </c>
      <c r="O205" s="71"/>
      <c r="P205" s="195">
        <f>O205*H205</f>
        <v>0</v>
      </c>
      <c r="Q205" s="195">
        <v>0.00016</v>
      </c>
      <c r="R205" s="195">
        <f>Q205*H205</f>
        <v>0.00128</v>
      </c>
      <c r="S205" s="195">
        <v>0</v>
      </c>
      <c r="T205" s="196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7" t="s">
        <v>887</v>
      </c>
      <c r="AT205" s="197" t="s">
        <v>285</v>
      </c>
      <c r="AU205" s="197" t="s">
        <v>89</v>
      </c>
      <c r="AY205" s="17" t="s">
        <v>134</v>
      </c>
      <c r="BE205" s="198">
        <f>IF(N205="základní",J205,0)</f>
        <v>0</v>
      </c>
      <c r="BF205" s="198">
        <f>IF(N205="snížená",J205,0)</f>
        <v>0</v>
      </c>
      <c r="BG205" s="198">
        <f>IF(N205="zákl. přenesená",J205,0)</f>
        <v>0</v>
      </c>
      <c r="BH205" s="198">
        <f>IF(N205="sníž. přenesená",J205,0)</f>
        <v>0</v>
      </c>
      <c r="BI205" s="198">
        <f>IF(N205="nulová",J205,0)</f>
        <v>0</v>
      </c>
      <c r="BJ205" s="17" t="s">
        <v>87</v>
      </c>
      <c r="BK205" s="198">
        <f>ROUND(I205*H205,2)</f>
        <v>0</v>
      </c>
      <c r="BL205" s="17" t="s">
        <v>887</v>
      </c>
      <c r="BM205" s="197" t="s">
        <v>924</v>
      </c>
    </row>
    <row r="206" spans="2:51" s="14" customFormat="1" ht="11.25">
      <c r="B206" s="210"/>
      <c r="C206" s="211"/>
      <c r="D206" s="201" t="s">
        <v>143</v>
      </c>
      <c r="E206" s="212" t="s">
        <v>1</v>
      </c>
      <c r="F206" s="213" t="s">
        <v>626</v>
      </c>
      <c r="G206" s="211"/>
      <c r="H206" s="214">
        <v>8</v>
      </c>
      <c r="I206" s="215"/>
      <c r="J206" s="211"/>
      <c r="K206" s="211"/>
      <c r="L206" s="216"/>
      <c r="M206" s="217"/>
      <c r="N206" s="218"/>
      <c r="O206" s="218"/>
      <c r="P206" s="218"/>
      <c r="Q206" s="218"/>
      <c r="R206" s="218"/>
      <c r="S206" s="218"/>
      <c r="T206" s="219"/>
      <c r="AT206" s="220" t="s">
        <v>143</v>
      </c>
      <c r="AU206" s="220" t="s">
        <v>89</v>
      </c>
      <c r="AV206" s="14" t="s">
        <v>89</v>
      </c>
      <c r="AW206" s="14" t="s">
        <v>35</v>
      </c>
      <c r="AX206" s="14" t="s">
        <v>87</v>
      </c>
      <c r="AY206" s="220" t="s">
        <v>134</v>
      </c>
    </row>
    <row r="207" spans="1:65" s="2" customFormat="1" ht="33" customHeight="1">
      <c r="A207" s="34"/>
      <c r="B207" s="35"/>
      <c r="C207" s="186" t="s">
        <v>310</v>
      </c>
      <c r="D207" s="186" t="s">
        <v>136</v>
      </c>
      <c r="E207" s="187" t="s">
        <v>925</v>
      </c>
      <c r="F207" s="188" t="s">
        <v>926</v>
      </c>
      <c r="G207" s="189" t="s">
        <v>193</v>
      </c>
      <c r="H207" s="190">
        <v>7.6</v>
      </c>
      <c r="I207" s="191"/>
      <c r="J207" s="192">
        <f>ROUND(I207*H207,2)</f>
        <v>0</v>
      </c>
      <c r="K207" s="188" t="s">
        <v>919</v>
      </c>
      <c r="L207" s="39"/>
      <c r="M207" s="193" t="s">
        <v>1</v>
      </c>
      <c r="N207" s="194" t="s">
        <v>44</v>
      </c>
      <c r="O207" s="71"/>
      <c r="P207" s="195">
        <f>O207*H207</f>
        <v>0</v>
      </c>
      <c r="Q207" s="195">
        <v>0</v>
      </c>
      <c r="R207" s="195">
        <f>Q207*H207</f>
        <v>0</v>
      </c>
      <c r="S207" s="195">
        <v>0</v>
      </c>
      <c r="T207" s="196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7" t="s">
        <v>460</v>
      </c>
      <c r="AT207" s="197" t="s">
        <v>136</v>
      </c>
      <c r="AU207" s="197" t="s">
        <v>89</v>
      </c>
      <c r="AY207" s="17" t="s">
        <v>134</v>
      </c>
      <c r="BE207" s="198">
        <f>IF(N207="základní",J207,0)</f>
        <v>0</v>
      </c>
      <c r="BF207" s="198">
        <f>IF(N207="snížená",J207,0)</f>
        <v>0</v>
      </c>
      <c r="BG207" s="198">
        <f>IF(N207="zákl. přenesená",J207,0)</f>
        <v>0</v>
      </c>
      <c r="BH207" s="198">
        <f>IF(N207="sníž. přenesená",J207,0)</f>
        <v>0</v>
      </c>
      <c r="BI207" s="198">
        <f>IF(N207="nulová",J207,0)</f>
        <v>0</v>
      </c>
      <c r="BJ207" s="17" t="s">
        <v>87</v>
      </c>
      <c r="BK207" s="198">
        <f>ROUND(I207*H207,2)</f>
        <v>0</v>
      </c>
      <c r="BL207" s="17" t="s">
        <v>460</v>
      </c>
      <c r="BM207" s="197" t="s">
        <v>927</v>
      </c>
    </row>
    <row r="208" spans="2:51" s="14" customFormat="1" ht="11.25">
      <c r="B208" s="210"/>
      <c r="C208" s="211"/>
      <c r="D208" s="201" t="s">
        <v>143</v>
      </c>
      <c r="E208" s="212" t="s">
        <v>1</v>
      </c>
      <c r="F208" s="213" t="s">
        <v>928</v>
      </c>
      <c r="G208" s="211"/>
      <c r="H208" s="214">
        <v>7.6</v>
      </c>
      <c r="I208" s="215"/>
      <c r="J208" s="211"/>
      <c r="K208" s="211"/>
      <c r="L208" s="216"/>
      <c r="M208" s="217"/>
      <c r="N208" s="218"/>
      <c r="O208" s="218"/>
      <c r="P208" s="218"/>
      <c r="Q208" s="218"/>
      <c r="R208" s="218"/>
      <c r="S208" s="218"/>
      <c r="T208" s="219"/>
      <c r="AT208" s="220" t="s">
        <v>143</v>
      </c>
      <c r="AU208" s="220" t="s">
        <v>89</v>
      </c>
      <c r="AV208" s="14" t="s">
        <v>89</v>
      </c>
      <c r="AW208" s="14" t="s">
        <v>35</v>
      </c>
      <c r="AX208" s="14" t="s">
        <v>87</v>
      </c>
      <c r="AY208" s="220" t="s">
        <v>134</v>
      </c>
    </row>
    <row r="209" spans="1:65" s="2" customFormat="1" ht="16.5" customHeight="1">
      <c r="A209" s="34"/>
      <c r="B209" s="35"/>
      <c r="C209" s="232" t="s">
        <v>314</v>
      </c>
      <c r="D209" s="232" t="s">
        <v>285</v>
      </c>
      <c r="E209" s="233" t="s">
        <v>929</v>
      </c>
      <c r="F209" s="234" t="s">
        <v>930</v>
      </c>
      <c r="G209" s="235" t="s">
        <v>297</v>
      </c>
      <c r="H209" s="236">
        <v>4.775</v>
      </c>
      <c r="I209" s="237"/>
      <c r="J209" s="238">
        <f>ROUND(I209*H209,2)</f>
        <v>0</v>
      </c>
      <c r="K209" s="234" t="s">
        <v>1</v>
      </c>
      <c r="L209" s="239"/>
      <c r="M209" s="240" t="s">
        <v>1</v>
      </c>
      <c r="N209" s="241" t="s">
        <v>44</v>
      </c>
      <c r="O209" s="71"/>
      <c r="P209" s="195">
        <f>O209*H209</f>
        <v>0</v>
      </c>
      <c r="Q209" s="195">
        <v>0.001</v>
      </c>
      <c r="R209" s="195">
        <f>Q209*H209</f>
        <v>0.004775000000000001</v>
      </c>
      <c r="S209" s="195">
        <v>0</v>
      </c>
      <c r="T209" s="196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7" t="s">
        <v>887</v>
      </c>
      <c r="AT209" s="197" t="s">
        <v>285</v>
      </c>
      <c r="AU209" s="197" t="s">
        <v>89</v>
      </c>
      <c r="AY209" s="17" t="s">
        <v>134</v>
      </c>
      <c r="BE209" s="198">
        <f>IF(N209="základní",J209,0)</f>
        <v>0</v>
      </c>
      <c r="BF209" s="198">
        <f>IF(N209="snížená",J209,0)</f>
        <v>0</v>
      </c>
      <c r="BG209" s="198">
        <f>IF(N209="zákl. přenesená",J209,0)</f>
        <v>0</v>
      </c>
      <c r="BH209" s="198">
        <f>IF(N209="sníž. přenesená",J209,0)</f>
        <v>0</v>
      </c>
      <c r="BI209" s="198">
        <f>IF(N209="nulová",J209,0)</f>
        <v>0</v>
      </c>
      <c r="BJ209" s="17" t="s">
        <v>87</v>
      </c>
      <c r="BK209" s="198">
        <f>ROUND(I209*H209,2)</f>
        <v>0</v>
      </c>
      <c r="BL209" s="17" t="s">
        <v>887</v>
      </c>
      <c r="BM209" s="197" t="s">
        <v>931</v>
      </c>
    </row>
    <row r="210" spans="2:51" s="14" customFormat="1" ht="11.25">
      <c r="B210" s="210"/>
      <c r="C210" s="211"/>
      <c r="D210" s="201" t="s">
        <v>143</v>
      </c>
      <c r="E210" s="212" t="s">
        <v>1</v>
      </c>
      <c r="F210" s="213" t="s">
        <v>932</v>
      </c>
      <c r="G210" s="211"/>
      <c r="H210" s="214">
        <v>4.775</v>
      </c>
      <c r="I210" s="215"/>
      <c r="J210" s="211"/>
      <c r="K210" s="211"/>
      <c r="L210" s="216"/>
      <c r="M210" s="217"/>
      <c r="N210" s="218"/>
      <c r="O210" s="218"/>
      <c r="P210" s="218"/>
      <c r="Q210" s="218"/>
      <c r="R210" s="218"/>
      <c r="S210" s="218"/>
      <c r="T210" s="219"/>
      <c r="AT210" s="220" t="s">
        <v>143</v>
      </c>
      <c r="AU210" s="220" t="s">
        <v>89</v>
      </c>
      <c r="AV210" s="14" t="s">
        <v>89</v>
      </c>
      <c r="AW210" s="14" t="s">
        <v>35</v>
      </c>
      <c r="AX210" s="14" t="s">
        <v>87</v>
      </c>
      <c r="AY210" s="220" t="s">
        <v>134</v>
      </c>
    </row>
    <row r="211" spans="1:65" s="2" customFormat="1" ht="16.5" customHeight="1">
      <c r="A211" s="34"/>
      <c r="B211" s="35"/>
      <c r="C211" s="232" t="s">
        <v>318</v>
      </c>
      <c r="D211" s="232" t="s">
        <v>285</v>
      </c>
      <c r="E211" s="233" t="s">
        <v>933</v>
      </c>
      <c r="F211" s="234" t="s">
        <v>934</v>
      </c>
      <c r="G211" s="235" t="s">
        <v>623</v>
      </c>
      <c r="H211" s="236">
        <v>8</v>
      </c>
      <c r="I211" s="237"/>
      <c r="J211" s="238">
        <f>ROUND(I211*H211,2)</f>
        <v>0</v>
      </c>
      <c r="K211" s="234" t="s">
        <v>1</v>
      </c>
      <c r="L211" s="239"/>
      <c r="M211" s="240" t="s">
        <v>1</v>
      </c>
      <c r="N211" s="241" t="s">
        <v>44</v>
      </c>
      <c r="O211" s="71"/>
      <c r="P211" s="195">
        <f>O211*H211</f>
        <v>0</v>
      </c>
      <c r="Q211" s="195">
        <v>0</v>
      </c>
      <c r="R211" s="195">
        <f>Q211*H211</f>
        <v>0</v>
      </c>
      <c r="S211" s="195">
        <v>0</v>
      </c>
      <c r="T211" s="196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7" t="s">
        <v>887</v>
      </c>
      <c r="AT211" s="197" t="s">
        <v>285</v>
      </c>
      <c r="AU211" s="197" t="s">
        <v>89</v>
      </c>
      <c r="AY211" s="17" t="s">
        <v>134</v>
      </c>
      <c r="BE211" s="198">
        <f>IF(N211="základní",J211,0)</f>
        <v>0</v>
      </c>
      <c r="BF211" s="198">
        <f>IF(N211="snížená",J211,0)</f>
        <v>0</v>
      </c>
      <c r="BG211" s="198">
        <f>IF(N211="zákl. přenesená",J211,0)</f>
        <v>0</v>
      </c>
      <c r="BH211" s="198">
        <f>IF(N211="sníž. přenesená",J211,0)</f>
        <v>0</v>
      </c>
      <c r="BI211" s="198">
        <f>IF(N211="nulová",J211,0)</f>
        <v>0</v>
      </c>
      <c r="BJ211" s="17" t="s">
        <v>87</v>
      </c>
      <c r="BK211" s="198">
        <f>ROUND(I211*H211,2)</f>
        <v>0</v>
      </c>
      <c r="BL211" s="17" t="s">
        <v>887</v>
      </c>
      <c r="BM211" s="197" t="s">
        <v>935</v>
      </c>
    </row>
    <row r="212" spans="2:51" s="14" customFormat="1" ht="11.25">
      <c r="B212" s="210"/>
      <c r="C212" s="211"/>
      <c r="D212" s="201" t="s">
        <v>143</v>
      </c>
      <c r="E212" s="212" t="s">
        <v>1</v>
      </c>
      <c r="F212" s="213" t="s">
        <v>626</v>
      </c>
      <c r="G212" s="211"/>
      <c r="H212" s="214">
        <v>8</v>
      </c>
      <c r="I212" s="215"/>
      <c r="J212" s="211"/>
      <c r="K212" s="211"/>
      <c r="L212" s="216"/>
      <c r="M212" s="217"/>
      <c r="N212" s="218"/>
      <c r="O212" s="218"/>
      <c r="P212" s="218"/>
      <c r="Q212" s="218"/>
      <c r="R212" s="218"/>
      <c r="S212" s="218"/>
      <c r="T212" s="219"/>
      <c r="AT212" s="220" t="s">
        <v>143</v>
      </c>
      <c r="AU212" s="220" t="s">
        <v>89</v>
      </c>
      <c r="AV212" s="14" t="s">
        <v>89</v>
      </c>
      <c r="AW212" s="14" t="s">
        <v>35</v>
      </c>
      <c r="AX212" s="14" t="s">
        <v>87</v>
      </c>
      <c r="AY212" s="220" t="s">
        <v>134</v>
      </c>
    </row>
    <row r="213" spans="1:65" s="2" customFormat="1" ht="37.9" customHeight="1">
      <c r="A213" s="34"/>
      <c r="B213" s="35"/>
      <c r="C213" s="186" t="s">
        <v>323</v>
      </c>
      <c r="D213" s="186" t="s">
        <v>136</v>
      </c>
      <c r="E213" s="187" t="s">
        <v>936</v>
      </c>
      <c r="F213" s="188" t="s">
        <v>937</v>
      </c>
      <c r="G213" s="189" t="s">
        <v>193</v>
      </c>
      <c r="H213" s="190">
        <v>96</v>
      </c>
      <c r="I213" s="191"/>
      <c r="J213" s="192">
        <f>ROUND(I213*H213,2)</f>
        <v>0</v>
      </c>
      <c r="K213" s="188" t="s">
        <v>140</v>
      </c>
      <c r="L213" s="39"/>
      <c r="M213" s="193" t="s">
        <v>1</v>
      </c>
      <c r="N213" s="194" t="s">
        <v>44</v>
      </c>
      <c r="O213" s="71"/>
      <c r="P213" s="195">
        <f>O213*H213</f>
        <v>0</v>
      </c>
      <c r="Q213" s="195">
        <v>0</v>
      </c>
      <c r="R213" s="195">
        <f>Q213*H213</f>
        <v>0</v>
      </c>
      <c r="S213" s="195">
        <v>0</v>
      </c>
      <c r="T213" s="196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7" t="s">
        <v>460</v>
      </c>
      <c r="AT213" s="197" t="s">
        <v>136</v>
      </c>
      <c r="AU213" s="197" t="s">
        <v>89</v>
      </c>
      <c r="AY213" s="17" t="s">
        <v>134</v>
      </c>
      <c r="BE213" s="198">
        <f>IF(N213="základní",J213,0)</f>
        <v>0</v>
      </c>
      <c r="BF213" s="198">
        <f>IF(N213="snížená",J213,0)</f>
        <v>0</v>
      </c>
      <c r="BG213" s="198">
        <f>IF(N213="zákl. přenesená",J213,0)</f>
        <v>0</v>
      </c>
      <c r="BH213" s="198">
        <f>IF(N213="sníž. přenesená",J213,0)</f>
        <v>0</v>
      </c>
      <c r="BI213" s="198">
        <f>IF(N213="nulová",J213,0)</f>
        <v>0</v>
      </c>
      <c r="BJ213" s="17" t="s">
        <v>87</v>
      </c>
      <c r="BK213" s="198">
        <f>ROUND(I213*H213,2)</f>
        <v>0</v>
      </c>
      <c r="BL213" s="17" t="s">
        <v>460</v>
      </c>
      <c r="BM213" s="197" t="s">
        <v>938</v>
      </c>
    </row>
    <row r="214" spans="2:51" s="14" customFormat="1" ht="11.25">
      <c r="B214" s="210"/>
      <c r="C214" s="211"/>
      <c r="D214" s="201" t="s">
        <v>143</v>
      </c>
      <c r="E214" s="212" t="s">
        <v>1</v>
      </c>
      <c r="F214" s="213" t="s">
        <v>939</v>
      </c>
      <c r="G214" s="211"/>
      <c r="H214" s="214">
        <v>85</v>
      </c>
      <c r="I214" s="215"/>
      <c r="J214" s="211"/>
      <c r="K214" s="211"/>
      <c r="L214" s="216"/>
      <c r="M214" s="217"/>
      <c r="N214" s="218"/>
      <c r="O214" s="218"/>
      <c r="P214" s="218"/>
      <c r="Q214" s="218"/>
      <c r="R214" s="218"/>
      <c r="S214" s="218"/>
      <c r="T214" s="219"/>
      <c r="AT214" s="220" t="s">
        <v>143</v>
      </c>
      <c r="AU214" s="220" t="s">
        <v>89</v>
      </c>
      <c r="AV214" s="14" t="s">
        <v>89</v>
      </c>
      <c r="AW214" s="14" t="s">
        <v>35</v>
      </c>
      <c r="AX214" s="14" t="s">
        <v>79</v>
      </c>
      <c r="AY214" s="220" t="s">
        <v>134</v>
      </c>
    </row>
    <row r="215" spans="2:51" s="14" customFormat="1" ht="11.25">
      <c r="B215" s="210"/>
      <c r="C215" s="211"/>
      <c r="D215" s="201" t="s">
        <v>143</v>
      </c>
      <c r="E215" s="212" t="s">
        <v>1</v>
      </c>
      <c r="F215" s="213" t="s">
        <v>940</v>
      </c>
      <c r="G215" s="211"/>
      <c r="H215" s="214">
        <v>8.8</v>
      </c>
      <c r="I215" s="215"/>
      <c r="J215" s="211"/>
      <c r="K215" s="211"/>
      <c r="L215" s="216"/>
      <c r="M215" s="217"/>
      <c r="N215" s="218"/>
      <c r="O215" s="218"/>
      <c r="P215" s="218"/>
      <c r="Q215" s="218"/>
      <c r="R215" s="218"/>
      <c r="S215" s="218"/>
      <c r="T215" s="219"/>
      <c r="AT215" s="220" t="s">
        <v>143</v>
      </c>
      <c r="AU215" s="220" t="s">
        <v>89</v>
      </c>
      <c r="AV215" s="14" t="s">
        <v>89</v>
      </c>
      <c r="AW215" s="14" t="s">
        <v>35</v>
      </c>
      <c r="AX215" s="14" t="s">
        <v>79</v>
      </c>
      <c r="AY215" s="220" t="s">
        <v>134</v>
      </c>
    </row>
    <row r="216" spans="2:51" s="14" customFormat="1" ht="11.25">
      <c r="B216" s="210"/>
      <c r="C216" s="211"/>
      <c r="D216" s="201" t="s">
        <v>143</v>
      </c>
      <c r="E216" s="212" t="s">
        <v>1</v>
      </c>
      <c r="F216" s="213" t="s">
        <v>941</v>
      </c>
      <c r="G216" s="211"/>
      <c r="H216" s="214">
        <v>2.2</v>
      </c>
      <c r="I216" s="215"/>
      <c r="J216" s="211"/>
      <c r="K216" s="211"/>
      <c r="L216" s="216"/>
      <c r="M216" s="217"/>
      <c r="N216" s="218"/>
      <c r="O216" s="218"/>
      <c r="P216" s="218"/>
      <c r="Q216" s="218"/>
      <c r="R216" s="218"/>
      <c r="S216" s="218"/>
      <c r="T216" s="219"/>
      <c r="AT216" s="220" t="s">
        <v>143</v>
      </c>
      <c r="AU216" s="220" t="s">
        <v>89</v>
      </c>
      <c r="AV216" s="14" t="s">
        <v>89</v>
      </c>
      <c r="AW216" s="14" t="s">
        <v>35</v>
      </c>
      <c r="AX216" s="14" t="s">
        <v>79</v>
      </c>
      <c r="AY216" s="220" t="s">
        <v>134</v>
      </c>
    </row>
    <row r="217" spans="2:51" s="15" customFormat="1" ht="11.25">
      <c r="B217" s="221"/>
      <c r="C217" s="222"/>
      <c r="D217" s="201" t="s">
        <v>143</v>
      </c>
      <c r="E217" s="223" t="s">
        <v>1</v>
      </c>
      <c r="F217" s="224" t="s">
        <v>184</v>
      </c>
      <c r="G217" s="222"/>
      <c r="H217" s="225">
        <v>96</v>
      </c>
      <c r="I217" s="226"/>
      <c r="J217" s="222"/>
      <c r="K217" s="222"/>
      <c r="L217" s="227"/>
      <c r="M217" s="228"/>
      <c r="N217" s="229"/>
      <c r="O217" s="229"/>
      <c r="P217" s="229"/>
      <c r="Q217" s="229"/>
      <c r="R217" s="229"/>
      <c r="S217" s="229"/>
      <c r="T217" s="230"/>
      <c r="AT217" s="231" t="s">
        <v>143</v>
      </c>
      <c r="AU217" s="231" t="s">
        <v>89</v>
      </c>
      <c r="AV217" s="15" t="s">
        <v>141</v>
      </c>
      <c r="AW217" s="15" t="s">
        <v>35</v>
      </c>
      <c r="AX217" s="15" t="s">
        <v>87</v>
      </c>
      <c r="AY217" s="231" t="s">
        <v>134</v>
      </c>
    </row>
    <row r="218" spans="1:65" s="2" customFormat="1" ht="24.2" customHeight="1">
      <c r="A218" s="34"/>
      <c r="B218" s="35"/>
      <c r="C218" s="232" t="s">
        <v>328</v>
      </c>
      <c r="D218" s="232" t="s">
        <v>285</v>
      </c>
      <c r="E218" s="233" t="s">
        <v>942</v>
      </c>
      <c r="F218" s="234" t="s">
        <v>943</v>
      </c>
      <c r="G218" s="235" t="s">
        <v>193</v>
      </c>
      <c r="H218" s="236">
        <v>103.68</v>
      </c>
      <c r="I218" s="237"/>
      <c r="J218" s="238">
        <f>ROUND(I218*H218,2)</f>
        <v>0</v>
      </c>
      <c r="K218" s="234" t="s">
        <v>140</v>
      </c>
      <c r="L218" s="239"/>
      <c r="M218" s="240" t="s">
        <v>1</v>
      </c>
      <c r="N218" s="241" t="s">
        <v>44</v>
      </c>
      <c r="O218" s="71"/>
      <c r="P218" s="195">
        <f>O218*H218</f>
        <v>0</v>
      </c>
      <c r="Q218" s="195">
        <v>0.0009</v>
      </c>
      <c r="R218" s="195">
        <f>Q218*H218</f>
        <v>0.093312</v>
      </c>
      <c r="S218" s="195">
        <v>0</v>
      </c>
      <c r="T218" s="196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7" t="s">
        <v>294</v>
      </c>
      <c r="AT218" s="197" t="s">
        <v>285</v>
      </c>
      <c r="AU218" s="197" t="s">
        <v>89</v>
      </c>
      <c r="AY218" s="17" t="s">
        <v>134</v>
      </c>
      <c r="BE218" s="198">
        <f>IF(N218="základní",J218,0)</f>
        <v>0</v>
      </c>
      <c r="BF218" s="198">
        <f>IF(N218="snížená",J218,0)</f>
        <v>0</v>
      </c>
      <c r="BG218" s="198">
        <f>IF(N218="zákl. přenesená",J218,0)</f>
        <v>0</v>
      </c>
      <c r="BH218" s="198">
        <f>IF(N218="sníž. přenesená",J218,0)</f>
        <v>0</v>
      </c>
      <c r="BI218" s="198">
        <f>IF(N218="nulová",J218,0)</f>
        <v>0</v>
      </c>
      <c r="BJ218" s="17" t="s">
        <v>87</v>
      </c>
      <c r="BK218" s="198">
        <f>ROUND(I218*H218,2)</f>
        <v>0</v>
      </c>
      <c r="BL218" s="17" t="s">
        <v>219</v>
      </c>
      <c r="BM218" s="197" t="s">
        <v>944</v>
      </c>
    </row>
    <row r="219" spans="2:51" s="14" customFormat="1" ht="11.25">
      <c r="B219" s="210"/>
      <c r="C219" s="211"/>
      <c r="D219" s="201" t="s">
        <v>143</v>
      </c>
      <c r="E219" s="212" t="s">
        <v>1</v>
      </c>
      <c r="F219" s="213" t="s">
        <v>620</v>
      </c>
      <c r="G219" s="211"/>
      <c r="H219" s="214">
        <v>96</v>
      </c>
      <c r="I219" s="215"/>
      <c r="J219" s="211"/>
      <c r="K219" s="211"/>
      <c r="L219" s="216"/>
      <c r="M219" s="217"/>
      <c r="N219" s="218"/>
      <c r="O219" s="218"/>
      <c r="P219" s="218"/>
      <c r="Q219" s="218"/>
      <c r="R219" s="218"/>
      <c r="S219" s="218"/>
      <c r="T219" s="219"/>
      <c r="AT219" s="220" t="s">
        <v>143</v>
      </c>
      <c r="AU219" s="220" t="s">
        <v>89</v>
      </c>
      <c r="AV219" s="14" t="s">
        <v>89</v>
      </c>
      <c r="AW219" s="14" t="s">
        <v>35</v>
      </c>
      <c r="AX219" s="14" t="s">
        <v>79</v>
      </c>
      <c r="AY219" s="220" t="s">
        <v>134</v>
      </c>
    </row>
    <row r="220" spans="2:51" s="14" customFormat="1" ht="11.25">
      <c r="B220" s="210"/>
      <c r="C220" s="211"/>
      <c r="D220" s="201" t="s">
        <v>143</v>
      </c>
      <c r="E220" s="212" t="s">
        <v>1</v>
      </c>
      <c r="F220" s="213" t="s">
        <v>945</v>
      </c>
      <c r="G220" s="211"/>
      <c r="H220" s="214">
        <v>103.68</v>
      </c>
      <c r="I220" s="215"/>
      <c r="J220" s="211"/>
      <c r="K220" s="211"/>
      <c r="L220" s="216"/>
      <c r="M220" s="217"/>
      <c r="N220" s="218"/>
      <c r="O220" s="218"/>
      <c r="P220" s="218"/>
      <c r="Q220" s="218"/>
      <c r="R220" s="218"/>
      <c r="S220" s="218"/>
      <c r="T220" s="219"/>
      <c r="AT220" s="220" t="s">
        <v>143</v>
      </c>
      <c r="AU220" s="220" t="s">
        <v>89</v>
      </c>
      <c r="AV220" s="14" t="s">
        <v>89</v>
      </c>
      <c r="AW220" s="14" t="s">
        <v>35</v>
      </c>
      <c r="AX220" s="14" t="s">
        <v>87</v>
      </c>
      <c r="AY220" s="220" t="s">
        <v>134</v>
      </c>
    </row>
    <row r="221" spans="1:65" s="2" customFormat="1" ht="21.75" customHeight="1">
      <c r="A221" s="34"/>
      <c r="B221" s="35"/>
      <c r="C221" s="232" t="s">
        <v>332</v>
      </c>
      <c r="D221" s="232" t="s">
        <v>285</v>
      </c>
      <c r="E221" s="233" t="s">
        <v>946</v>
      </c>
      <c r="F221" s="234" t="s">
        <v>947</v>
      </c>
      <c r="G221" s="235" t="s">
        <v>193</v>
      </c>
      <c r="H221" s="236">
        <v>103.68</v>
      </c>
      <c r="I221" s="237"/>
      <c r="J221" s="238">
        <f>ROUND(I221*H221,2)</f>
        <v>0</v>
      </c>
      <c r="K221" s="234" t="s">
        <v>1</v>
      </c>
      <c r="L221" s="239"/>
      <c r="M221" s="240" t="s">
        <v>1</v>
      </c>
      <c r="N221" s="241" t="s">
        <v>44</v>
      </c>
      <c r="O221" s="71"/>
      <c r="P221" s="195">
        <f>O221*H221</f>
        <v>0</v>
      </c>
      <c r="Q221" s="195">
        <v>0.00022</v>
      </c>
      <c r="R221" s="195">
        <f>Q221*H221</f>
        <v>0.022809600000000003</v>
      </c>
      <c r="S221" s="195">
        <v>0</v>
      </c>
      <c r="T221" s="196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7" t="s">
        <v>887</v>
      </c>
      <c r="AT221" s="197" t="s">
        <v>285</v>
      </c>
      <c r="AU221" s="197" t="s">
        <v>89</v>
      </c>
      <c r="AY221" s="17" t="s">
        <v>134</v>
      </c>
      <c r="BE221" s="198">
        <f>IF(N221="základní",J221,0)</f>
        <v>0</v>
      </c>
      <c r="BF221" s="198">
        <f>IF(N221="snížená",J221,0)</f>
        <v>0</v>
      </c>
      <c r="BG221" s="198">
        <f>IF(N221="zákl. přenesená",J221,0)</f>
        <v>0</v>
      </c>
      <c r="BH221" s="198">
        <f>IF(N221="sníž. přenesená",J221,0)</f>
        <v>0</v>
      </c>
      <c r="BI221" s="198">
        <f>IF(N221="nulová",J221,0)</f>
        <v>0</v>
      </c>
      <c r="BJ221" s="17" t="s">
        <v>87</v>
      </c>
      <c r="BK221" s="198">
        <f>ROUND(I221*H221,2)</f>
        <v>0</v>
      </c>
      <c r="BL221" s="17" t="s">
        <v>887</v>
      </c>
      <c r="BM221" s="197" t="s">
        <v>948</v>
      </c>
    </row>
    <row r="222" spans="2:51" s="14" customFormat="1" ht="11.25">
      <c r="B222" s="210"/>
      <c r="C222" s="211"/>
      <c r="D222" s="201" t="s">
        <v>143</v>
      </c>
      <c r="E222" s="212" t="s">
        <v>1</v>
      </c>
      <c r="F222" s="213" t="s">
        <v>949</v>
      </c>
      <c r="G222" s="211"/>
      <c r="H222" s="214">
        <v>96</v>
      </c>
      <c r="I222" s="215"/>
      <c r="J222" s="211"/>
      <c r="K222" s="211"/>
      <c r="L222" s="216"/>
      <c r="M222" s="217"/>
      <c r="N222" s="218"/>
      <c r="O222" s="218"/>
      <c r="P222" s="218"/>
      <c r="Q222" s="218"/>
      <c r="R222" s="218"/>
      <c r="S222" s="218"/>
      <c r="T222" s="219"/>
      <c r="AT222" s="220" t="s">
        <v>143</v>
      </c>
      <c r="AU222" s="220" t="s">
        <v>89</v>
      </c>
      <c r="AV222" s="14" t="s">
        <v>89</v>
      </c>
      <c r="AW222" s="14" t="s">
        <v>35</v>
      </c>
      <c r="AX222" s="14" t="s">
        <v>79</v>
      </c>
      <c r="AY222" s="220" t="s">
        <v>134</v>
      </c>
    </row>
    <row r="223" spans="2:51" s="14" customFormat="1" ht="11.25">
      <c r="B223" s="210"/>
      <c r="C223" s="211"/>
      <c r="D223" s="201" t="s">
        <v>143</v>
      </c>
      <c r="E223" s="212" t="s">
        <v>1</v>
      </c>
      <c r="F223" s="213" t="s">
        <v>945</v>
      </c>
      <c r="G223" s="211"/>
      <c r="H223" s="214">
        <v>103.68</v>
      </c>
      <c r="I223" s="215"/>
      <c r="J223" s="211"/>
      <c r="K223" s="211"/>
      <c r="L223" s="216"/>
      <c r="M223" s="217"/>
      <c r="N223" s="218"/>
      <c r="O223" s="218"/>
      <c r="P223" s="218"/>
      <c r="Q223" s="218"/>
      <c r="R223" s="218"/>
      <c r="S223" s="218"/>
      <c r="T223" s="219"/>
      <c r="AT223" s="220" t="s">
        <v>143</v>
      </c>
      <c r="AU223" s="220" t="s">
        <v>89</v>
      </c>
      <c r="AV223" s="14" t="s">
        <v>89</v>
      </c>
      <c r="AW223" s="14" t="s">
        <v>35</v>
      </c>
      <c r="AX223" s="14" t="s">
        <v>87</v>
      </c>
      <c r="AY223" s="220" t="s">
        <v>134</v>
      </c>
    </row>
    <row r="224" spans="1:65" s="2" customFormat="1" ht="16.5" customHeight="1">
      <c r="A224" s="34"/>
      <c r="B224" s="35"/>
      <c r="C224" s="232" t="s">
        <v>337</v>
      </c>
      <c r="D224" s="232" t="s">
        <v>285</v>
      </c>
      <c r="E224" s="233" t="s">
        <v>950</v>
      </c>
      <c r="F224" s="234" t="s">
        <v>951</v>
      </c>
      <c r="G224" s="235" t="s">
        <v>193</v>
      </c>
      <c r="H224" s="236">
        <v>28</v>
      </c>
      <c r="I224" s="237"/>
      <c r="J224" s="238">
        <f>ROUND(I224*H224,2)</f>
        <v>0</v>
      </c>
      <c r="K224" s="234" t="s">
        <v>919</v>
      </c>
      <c r="L224" s="239"/>
      <c r="M224" s="240" t="s">
        <v>1</v>
      </c>
      <c r="N224" s="241" t="s">
        <v>44</v>
      </c>
      <c r="O224" s="71"/>
      <c r="P224" s="195">
        <f>O224*H224</f>
        <v>0</v>
      </c>
      <c r="Q224" s="195">
        <v>0.00012</v>
      </c>
      <c r="R224" s="195">
        <f>Q224*H224</f>
        <v>0.00336</v>
      </c>
      <c r="S224" s="195">
        <v>0</v>
      </c>
      <c r="T224" s="196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7" t="s">
        <v>859</v>
      </c>
      <c r="AT224" s="197" t="s">
        <v>285</v>
      </c>
      <c r="AU224" s="197" t="s">
        <v>89</v>
      </c>
      <c r="AY224" s="17" t="s">
        <v>134</v>
      </c>
      <c r="BE224" s="198">
        <f>IF(N224="základní",J224,0)</f>
        <v>0</v>
      </c>
      <c r="BF224" s="198">
        <f>IF(N224="snížená",J224,0)</f>
        <v>0</v>
      </c>
      <c r="BG224" s="198">
        <f>IF(N224="zákl. přenesená",J224,0)</f>
        <v>0</v>
      </c>
      <c r="BH224" s="198">
        <f>IF(N224="sníž. přenesená",J224,0)</f>
        <v>0</v>
      </c>
      <c r="BI224" s="198">
        <f>IF(N224="nulová",J224,0)</f>
        <v>0</v>
      </c>
      <c r="BJ224" s="17" t="s">
        <v>87</v>
      </c>
      <c r="BK224" s="198">
        <f>ROUND(I224*H224,2)</f>
        <v>0</v>
      </c>
      <c r="BL224" s="17" t="s">
        <v>460</v>
      </c>
      <c r="BM224" s="197" t="s">
        <v>952</v>
      </c>
    </row>
    <row r="225" spans="2:51" s="14" customFormat="1" ht="11.25">
      <c r="B225" s="210"/>
      <c r="C225" s="211"/>
      <c r="D225" s="201" t="s">
        <v>143</v>
      </c>
      <c r="E225" s="212" t="s">
        <v>1</v>
      </c>
      <c r="F225" s="213" t="s">
        <v>953</v>
      </c>
      <c r="G225" s="211"/>
      <c r="H225" s="214">
        <v>28</v>
      </c>
      <c r="I225" s="215"/>
      <c r="J225" s="211"/>
      <c r="K225" s="211"/>
      <c r="L225" s="216"/>
      <c r="M225" s="217"/>
      <c r="N225" s="218"/>
      <c r="O225" s="218"/>
      <c r="P225" s="218"/>
      <c r="Q225" s="218"/>
      <c r="R225" s="218"/>
      <c r="S225" s="218"/>
      <c r="T225" s="219"/>
      <c r="AT225" s="220" t="s">
        <v>143</v>
      </c>
      <c r="AU225" s="220" t="s">
        <v>89</v>
      </c>
      <c r="AV225" s="14" t="s">
        <v>89</v>
      </c>
      <c r="AW225" s="14" t="s">
        <v>35</v>
      </c>
      <c r="AX225" s="14" t="s">
        <v>87</v>
      </c>
      <c r="AY225" s="220" t="s">
        <v>134</v>
      </c>
    </row>
    <row r="226" spans="1:65" s="2" customFormat="1" ht="24.2" customHeight="1">
      <c r="A226" s="34"/>
      <c r="B226" s="35"/>
      <c r="C226" s="186" t="s">
        <v>341</v>
      </c>
      <c r="D226" s="186" t="s">
        <v>136</v>
      </c>
      <c r="E226" s="187" t="s">
        <v>954</v>
      </c>
      <c r="F226" s="188" t="s">
        <v>955</v>
      </c>
      <c r="G226" s="189" t="s">
        <v>148</v>
      </c>
      <c r="H226" s="190">
        <v>2</v>
      </c>
      <c r="I226" s="191"/>
      <c r="J226" s="192">
        <f>ROUND(I226*H226,2)</f>
        <v>0</v>
      </c>
      <c r="K226" s="188" t="s">
        <v>140</v>
      </c>
      <c r="L226" s="39"/>
      <c r="M226" s="193" t="s">
        <v>1</v>
      </c>
      <c r="N226" s="194" t="s">
        <v>44</v>
      </c>
      <c r="O226" s="71"/>
      <c r="P226" s="195">
        <f>O226*H226</f>
        <v>0</v>
      </c>
      <c r="Q226" s="195">
        <v>0</v>
      </c>
      <c r="R226" s="195">
        <f>Q226*H226</f>
        <v>0</v>
      </c>
      <c r="S226" s="195">
        <v>0</v>
      </c>
      <c r="T226" s="196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7" t="s">
        <v>141</v>
      </c>
      <c r="AT226" s="197" t="s">
        <v>136</v>
      </c>
      <c r="AU226" s="197" t="s">
        <v>89</v>
      </c>
      <c r="AY226" s="17" t="s">
        <v>134</v>
      </c>
      <c r="BE226" s="198">
        <f>IF(N226="základní",J226,0)</f>
        <v>0</v>
      </c>
      <c r="BF226" s="198">
        <f>IF(N226="snížená",J226,0)</f>
        <v>0</v>
      </c>
      <c r="BG226" s="198">
        <f>IF(N226="zákl. přenesená",J226,0)</f>
        <v>0</v>
      </c>
      <c r="BH226" s="198">
        <f>IF(N226="sníž. přenesená",J226,0)</f>
        <v>0</v>
      </c>
      <c r="BI226" s="198">
        <f>IF(N226="nulová",J226,0)</f>
        <v>0</v>
      </c>
      <c r="BJ226" s="17" t="s">
        <v>87</v>
      </c>
      <c r="BK226" s="198">
        <f>ROUND(I226*H226,2)</f>
        <v>0</v>
      </c>
      <c r="BL226" s="17" t="s">
        <v>141</v>
      </c>
      <c r="BM226" s="197" t="s">
        <v>956</v>
      </c>
    </row>
    <row r="227" spans="1:65" s="2" customFormat="1" ht="16.5" customHeight="1">
      <c r="A227" s="34"/>
      <c r="B227" s="35"/>
      <c r="C227" s="186" t="s">
        <v>347</v>
      </c>
      <c r="D227" s="186" t="s">
        <v>136</v>
      </c>
      <c r="E227" s="187" t="s">
        <v>957</v>
      </c>
      <c r="F227" s="188" t="s">
        <v>958</v>
      </c>
      <c r="G227" s="189" t="s">
        <v>148</v>
      </c>
      <c r="H227" s="190">
        <v>2</v>
      </c>
      <c r="I227" s="191"/>
      <c r="J227" s="192">
        <f>ROUND(I227*H227,2)</f>
        <v>0</v>
      </c>
      <c r="K227" s="188" t="s">
        <v>140</v>
      </c>
      <c r="L227" s="39"/>
      <c r="M227" s="193" t="s">
        <v>1</v>
      </c>
      <c r="N227" s="194" t="s">
        <v>44</v>
      </c>
      <c r="O227" s="71"/>
      <c r="P227" s="195">
        <f>O227*H227</f>
        <v>0</v>
      </c>
      <c r="Q227" s="195">
        <v>0</v>
      </c>
      <c r="R227" s="195">
        <f>Q227*H227</f>
        <v>0</v>
      </c>
      <c r="S227" s="195">
        <v>0</v>
      </c>
      <c r="T227" s="196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7" t="s">
        <v>460</v>
      </c>
      <c r="AT227" s="197" t="s">
        <v>136</v>
      </c>
      <c r="AU227" s="197" t="s">
        <v>89</v>
      </c>
      <c r="AY227" s="17" t="s">
        <v>134</v>
      </c>
      <c r="BE227" s="198">
        <f>IF(N227="základní",J227,0)</f>
        <v>0</v>
      </c>
      <c r="BF227" s="198">
        <f>IF(N227="snížená",J227,0)</f>
        <v>0</v>
      </c>
      <c r="BG227" s="198">
        <f>IF(N227="zákl. přenesená",J227,0)</f>
        <v>0</v>
      </c>
      <c r="BH227" s="198">
        <f>IF(N227="sníž. přenesená",J227,0)</f>
        <v>0</v>
      </c>
      <c r="BI227" s="198">
        <f>IF(N227="nulová",J227,0)</f>
        <v>0</v>
      </c>
      <c r="BJ227" s="17" t="s">
        <v>87</v>
      </c>
      <c r="BK227" s="198">
        <f>ROUND(I227*H227,2)</f>
        <v>0</v>
      </c>
      <c r="BL227" s="17" t="s">
        <v>460</v>
      </c>
      <c r="BM227" s="197" t="s">
        <v>959</v>
      </c>
    </row>
    <row r="228" spans="1:65" s="2" customFormat="1" ht="21.75" customHeight="1">
      <c r="A228" s="34"/>
      <c r="B228" s="35"/>
      <c r="C228" s="186" t="s">
        <v>357</v>
      </c>
      <c r="D228" s="186" t="s">
        <v>136</v>
      </c>
      <c r="E228" s="187" t="s">
        <v>960</v>
      </c>
      <c r="F228" s="188" t="s">
        <v>961</v>
      </c>
      <c r="G228" s="189" t="s">
        <v>148</v>
      </c>
      <c r="H228" s="190">
        <v>2</v>
      </c>
      <c r="I228" s="191"/>
      <c r="J228" s="192">
        <f>ROUND(I228*H228,2)</f>
        <v>0</v>
      </c>
      <c r="K228" s="188" t="s">
        <v>140</v>
      </c>
      <c r="L228" s="39"/>
      <c r="M228" s="193" t="s">
        <v>1</v>
      </c>
      <c r="N228" s="194" t="s">
        <v>44</v>
      </c>
      <c r="O228" s="71"/>
      <c r="P228" s="195">
        <f>O228*H228</f>
        <v>0</v>
      </c>
      <c r="Q228" s="195">
        <v>0</v>
      </c>
      <c r="R228" s="195">
        <f>Q228*H228</f>
        <v>0</v>
      </c>
      <c r="S228" s="195">
        <v>0</v>
      </c>
      <c r="T228" s="196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7" t="s">
        <v>460</v>
      </c>
      <c r="AT228" s="197" t="s">
        <v>136</v>
      </c>
      <c r="AU228" s="197" t="s">
        <v>89</v>
      </c>
      <c r="AY228" s="17" t="s">
        <v>134</v>
      </c>
      <c r="BE228" s="198">
        <f>IF(N228="základní",J228,0)</f>
        <v>0</v>
      </c>
      <c r="BF228" s="198">
        <f>IF(N228="snížená",J228,0)</f>
        <v>0</v>
      </c>
      <c r="BG228" s="198">
        <f>IF(N228="zákl. přenesená",J228,0)</f>
        <v>0</v>
      </c>
      <c r="BH228" s="198">
        <f>IF(N228="sníž. přenesená",J228,0)</f>
        <v>0</v>
      </c>
      <c r="BI228" s="198">
        <f>IF(N228="nulová",J228,0)</f>
        <v>0</v>
      </c>
      <c r="BJ228" s="17" t="s">
        <v>87</v>
      </c>
      <c r="BK228" s="198">
        <f>ROUND(I228*H228,2)</f>
        <v>0</v>
      </c>
      <c r="BL228" s="17" t="s">
        <v>460</v>
      </c>
      <c r="BM228" s="197" t="s">
        <v>962</v>
      </c>
    </row>
    <row r="229" spans="1:65" s="2" customFormat="1" ht="16.5" customHeight="1">
      <c r="A229" s="34"/>
      <c r="B229" s="35"/>
      <c r="C229" s="186" t="s">
        <v>362</v>
      </c>
      <c r="D229" s="186" t="s">
        <v>136</v>
      </c>
      <c r="E229" s="187" t="s">
        <v>963</v>
      </c>
      <c r="F229" s="188" t="s">
        <v>964</v>
      </c>
      <c r="G229" s="189" t="s">
        <v>965</v>
      </c>
      <c r="H229" s="190">
        <v>1</v>
      </c>
      <c r="I229" s="191"/>
      <c r="J229" s="192">
        <f>ROUND(I229*H229,2)</f>
        <v>0</v>
      </c>
      <c r="K229" s="188" t="s">
        <v>1</v>
      </c>
      <c r="L229" s="39"/>
      <c r="M229" s="193" t="s">
        <v>1</v>
      </c>
      <c r="N229" s="194" t="s">
        <v>44</v>
      </c>
      <c r="O229" s="71"/>
      <c r="P229" s="195">
        <f>O229*H229</f>
        <v>0</v>
      </c>
      <c r="Q229" s="195">
        <v>0</v>
      </c>
      <c r="R229" s="195">
        <f>Q229*H229</f>
        <v>0</v>
      </c>
      <c r="S229" s="195">
        <v>0</v>
      </c>
      <c r="T229" s="196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7" t="s">
        <v>219</v>
      </c>
      <c r="AT229" s="197" t="s">
        <v>136</v>
      </c>
      <c r="AU229" s="197" t="s">
        <v>89</v>
      </c>
      <c r="AY229" s="17" t="s">
        <v>134</v>
      </c>
      <c r="BE229" s="198">
        <f>IF(N229="základní",J229,0)</f>
        <v>0</v>
      </c>
      <c r="BF229" s="198">
        <f>IF(N229="snížená",J229,0)</f>
        <v>0</v>
      </c>
      <c r="BG229" s="198">
        <f>IF(N229="zákl. přenesená",J229,0)</f>
        <v>0</v>
      </c>
      <c r="BH229" s="198">
        <f>IF(N229="sníž. přenesená",J229,0)</f>
        <v>0</v>
      </c>
      <c r="BI229" s="198">
        <f>IF(N229="nulová",J229,0)</f>
        <v>0</v>
      </c>
      <c r="BJ229" s="17" t="s">
        <v>87</v>
      </c>
      <c r="BK229" s="198">
        <f>ROUND(I229*H229,2)</f>
        <v>0</v>
      </c>
      <c r="BL229" s="17" t="s">
        <v>219</v>
      </c>
      <c r="BM229" s="197" t="s">
        <v>966</v>
      </c>
    </row>
    <row r="230" spans="2:63" s="12" customFormat="1" ht="22.9" customHeight="1">
      <c r="B230" s="170"/>
      <c r="C230" s="171"/>
      <c r="D230" s="172" t="s">
        <v>78</v>
      </c>
      <c r="E230" s="184" t="s">
        <v>967</v>
      </c>
      <c r="F230" s="184" t="s">
        <v>968</v>
      </c>
      <c r="G230" s="171"/>
      <c r="H230" s="171"/>
      <c r="I230" s="174"/>
      <c r="J230" s="185">
        <f>BK230</f>
        <v>0</v>
      </c>
      <c r="K230" s="171"/>
      <c r="L230" s="176"/>
      <c r="M230" s="177"/>
      <c r="N230" s="178"/>
      <c r="O230" s="178"/>
      <c r="P230" s="179">
        <f>SUM(P231:P235)</f>
        <v>0</v>
      </c>
      <c r="Q230" s="178"/>
      <c r="R230" s="179">
        <f>SUM(R231:R235)</f>
        <v>0.029106000000000003</v>
      </c>
      <c r="S230" s="178"/>
      <c r="T230" s="180">
        <f>SUM(T231:T235)</f>
        <v>0</v>
      </c>
      <c r="AR230" s="181" t="s">
        <v>151</v>
      </c>
      <c r="AT230" s="182" t="s">
        <v>78</v>
      </c>
      <c r="AU230" s="182" t="s">
        <v>87</v>
      </c>
      <c r="AY230" s="181" t="s">
        <v>134</v>
      </c>
      <c r="BK230" s="183">
        <f>SUM(BK231:BK235)</f>
        <v>0</v>
      </c>
    </row>
    <row r="231" spans="1:65" s="2" customFormat="1" ht="16.5" customHeight="1">
      <c r="A231" s="34"/>
      <c r="B231" s="35"/>
      <c r="C231" s="186" t="s">
        <v>367</v>
      </c>
      <c r="D231" s="186" t="s">
        <v>136</v>
      </c>
      <c r="E231" s="187" t="s">
        <v>969</v>
      </c>
      <c r="F231" s="188" t="s">
        <v>970</v>
      </c>
      <c r="G231" s="189" t="s">
        <v>193</v>
      </c>
      <c r="H231" s="190">
        <v>50.4</v>
      </c>
      <c r="I231" s="191"/>
      <c r="J231" s="192">
        <f>ROUND(I231*H231,2)</f>
        <v>0</v>
      </c>
      <c r="K231" s="188" t="s">
        <v>140</v>
      </c>
      <c r="L231" s="39"/>
      <c r="M231" s="193" t="s">
        <v>1</v>
      </c>
      <c r="N231" s="194" t="s">
        <v>44</v>
      </c>
      <c r="O231" s="71"/>
      <c r="P231" s="195">
        <f>O231*H231</f>
        <v>0</v>
      </c>
      <c r="Q231" s="195">
        <v>0</v>
      </c>
      <c r="R231" s="195">
        <f>Q231*H231</f>
        <v>0</v>
      </c>
      <c r="S231" s="195">
        <v>0</v>
      </c>
      <c r="T231" s="196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7" t="s">
        <v>460</v>
      </c>
      <c r="AT231" s="197" t="s">
        <v>136</v>
      </c>
      <c r="AU231" s="197" t="s">
        <v>89</v>
      </c>
      <c r="AY231" s="17" t="s">
        <v>134</v>
      </c>
      <c r="BE231" s="198">
        <f>IF(N231="základní",J231,0)</f>
        <v>0</v>
      </c>
      <c r="BF231" s="198">
        <f>IF(N231="snížená",J231,0)</f>
        <v>0</v>
      </c>
      <c r="BG231" s="198">
        <f>IF(N231="zákl. přenesená",J231,0)</f>
        <v>0</v>
      </c>
      <c r="BH231" s="198">
        <f>IF(N231="sníž. přenesená",J231,0)</f>
        <v>0</v>
      </c>
      <c r="BI231" s="198">
        <f>IF(N231="nulová",J231,0)</f>
        <v>0</v>
      </c>
      <c r="BJ231" s="17" t="s">
        <v>87</v>
      </c>
      <c r="BK231" s="198">
        <f>ROUND(I231*H231,2)</f>
        <v>0</v>
      </c>
      <c r="BL231" s="17" t="s">
        <v>460</v>
      </c>
      <c r="BM231" s="197" t="s">
        <v>971</v>
      </c>
    </row>
    <row r="232" spans="2:51" s="14" customFormat="1" ht="11.25">
      <c r="B232" s="210"/>
      <c r="C232" s="211"/>
      <c r="D232" s="201" t="s">
        <v>143</v>
      </c>
      <c r="E232" s="212" t="s">
        <v>1</v>
      </c>
      <c r="F232" s="213" t="s">
        <v>972</v>
      </c>
      <c r="G232" s="211"/>
      <c r="H232" s="214">
        <v>50.4</v>
      </c>
      <c r="I232" s="215"/>
      <c r="J232" s="211"/>
      <c r="K232" s="211"/>
      <c r="L232" s="216"/>
      <c r="M232" s="217"/>
      <c r="N232" s="218"/>
      <c r="O232" s="218"/>
      <c r="P232" s="218"/>
      <c r="Q232" s="218"/>
      <c r="R232" s="218"/>
      <c r="S232" s="218"/>
      <c r="T232" s="219"/>
      <c r="AT232" s="220" t="s">
        <v>143</v>
      </c>
      <c r="AU232" s="220" t="s">
        <v>89</v>
      </c>
      <c r="AV232" s="14" t="s">
        <v>89</v>
      </c>
      <c r="AW232" s="14" t="s">
        <v>35</v>
      </c>
      <c r="AX232" s="14" t="s">
        <v>87</v>
      </c>
      <c r="AY232" s="220" t="s">
        <v>134</v>
      </c>
    </row>
    <row r="233" spans="1:65" s="2" customFormat="1" ht="24.2" customHeight="1">
      <c r="A233" s="34"/>
      <c r="B233" s="35"/>
      <c r="C233" s="232" t="s">
        <v>371</v>
      </c>
      <c r="D233" s="232" t="s">
        <v>285</v>
      </c>
      <c r="E233" s="233" t="s">
        <v>973</v>
      </c>
      <c r="F233" s="234" t="s">
        <v>974</v>
      </c>
      <c r="G233" s="235" t="s">
        <v>193</v>
      </c>
      <c r="H233" s="236">
        <v>52.92</v>
      </c>
      <c r="I233" s="237"/>
      <c r="J233" s="238">
        <f>ROUND(I233*H233,2)</f>
        <v>0</v>
      </c>
      <c r="K233" s="234" t="s">
        <v>140</v>
      </c>
      <c r="L233" s="239"/>
      <c r="M233" s="240" t="s">
        <v>1</v>
      </c>
      <c r="N233" s="241" t="s">
        <v>44</v>
      </c>
      <c r="O233" s="71"/>
      <c r="P233" s="195">
        <f>O233*H233</f>
        <v>0</v>
      </c>
      <c r="Q233" s="195">
        <v>0.00055</v>
      </c>
      <c r="R233" s="195">
        <f>Q233*H233</f>
        <v>0.029106000000000003</v>
      </c>
      <c r="S233" s="195">
        <v>0</v>
      </c>
      <c r="T233" s="196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7" t="s">
        <v>887</v>
      </c>
      <c r="AT233" s="197" t="s">
        <v>285</v>
      </c>
      <c r="AU233" s="197" t="s">
        <v>89</v>
      </c>
      <c r="AY233" s="17" t="s">
        <v>134</v>
      </c>
      <c r="BE233" s="198">
        <f>IF(N233="základní",J233,0)</f>
        <v>0</v>
      </c>
      <c r="BF233" s="198">
        <f>IF(N233="snížená",J233,0)</f>
        <v>0</v>
      </c>
      <c r="BG233" s="198">
        <f>IF(N233="zákl. přenesená",J233,0)</f>
        <v>0</v>
      </c>
      <c r="BH233" s="198">
        <f>IF(N233="sníž. přenesená",J233,0)</f>
        <v>0</v>
      </c>
      <c r="BI233" s="198">
        <f>IF(N233="nulová",J233,0)</f>
        <v>0</v>
      </c>
      <c r="BJ233" s="17" t="s">
        <v>87</v>
      </c>
      <c r="BK233" s="198">
        <f>ROUND(I233*H233,2)</f>
        <v>0</v>
      </c>
      <c r="BL233" s="17" t="s">
        <v>887</v>
      </c>
      <c r="BM233" s="197" t="s">
        <v>975</v>
      </c>
    </row>
    <row r="234" spans="2:51" s="14" customFormat="1" ht="11.25">
      <c r="B234" s="210"/>
      <c r="C234" s="211"/>
      <c r="D234" s="201" t="s">
        <v>143</v>
      </c>
      <c r="E234" s="212" t="s">
        <v>1</v>
      </c>
      <c r="F234" s="213" t="s">
        <v>976</v>
      </c>
      <c r="G234" s="211"/>
      <c r="H234" s="214">
        <v>52.92</v>
      </c>
      <c r="I234" s="215"/>
      <c r="J234" s="211"/>
      <c r="K234" s="211"/>
      <c r="L234" s="216"/>
      <c r="M234" s="217"/>
      <c r="N234" s="218"/>
      <c r="O234" s="218"/>
      <c r="P234" s="218"/>
      <c r="Q234" s="218"/>
      <c r="R234" s="218"/>
      <c r="S234" s="218"/>
      <c r="T234" s="219"/>
      <c r="AT234" s="220" t="s">
        <v>143</v>
      </c>
      <c r="AU234" s="220" t="s">
        <v>89</v>
      </c>
      <c r="AV234" s="14" t="s">
        <v>89</v>
      </c>
      <c r="AW234" s="14" t="s">
        <v>35</v>
      </c>
      <c r="AX234" s="14" t="s">
        <v>87</v>
      </c>
      <c r="AY234" s="220" t="s">
        <v>134</v>
      </c>
    </row>
    <row r="235" spans="1:65" s="2" customFormat="1" ht="24.2" customHeight="1">
      <c r="A235" s="34"/>
      <c r="B235" s="35"/>
      <c r="C235" s="186" t="s">
        <v>375</v>
      </c>
      <c r="D235" s="186" t="s">
        <v>136</v>
      </c>
      <c r="E235" s="187" t="s">
        <v>977</v>
      </c>
      <c r="F235" s="188" t="s">
        <v>978</v>
      </c>
      <c r="G235" s="189" t="s">
        <v>148</v>
      </c>
      <c r="H235" s="190">
        <v>4</v>
      </c>
      <c r="I235" s="191"/>
      <c r="J235" s="192">
        <f>ROUND(I235*H235,2)</f>
        <v>0</v>
      </c>
      <c r="K235" s="188" t="s">
        <v>140</v>
      </c>
      <c r="L235" s="39"/>
      <c r="M235" s="193" t="s">
        <v>1</v>
      </c>
      <c r="N235" s="194" t="s">
        <v>44</v>
      </c>
      <c r="O235" s="71"/>
      <c r="P235" s="195">
        <f>O235*H235</f>
        <v>0</v>
      </c>
      <c r="Q235" s="195">
        <v>0</v>
      </c>
      <c r="R235" s="195">
        <f>Q235*H235</f>
        <v>0</v>
      </c>
      <c r="S235" s="195">
        <v>0</v>
      </c>
      <c r="T235" s="196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7" t="s">
        <v>460</v>
      </c>
      <c r="AT235" s="197" t="s">
        <v>136</v>
      </c>
      <c r="AU235" s="197" t="s">
        <v>89</v>
      </c>
      <c r="AY235" s="17" t="s">
        <v>134</v>
      </c>
      <c r="BE235" s="198">
        <f>IF(N235="základní",J235,0)</f>
        <v>0</v>
      </c>
      <c r="BF235" s="198">
        <f>IF(N235="snížená",J235,0)</f>
        <v>0</v>
      </c>
      <c r="BG235" s="198">
        <f>IF(N235="zákl. přenesená",J235,0)</f>
        <v>0</v>
      </c>
      <c r="BH235" s="198">
        <f>IF(N235="sníž. přenesená",J235,0)</f>
        <v>0</v>
      </c>
      <c r="BI235" s="198">
        <f>IF(N235="nulová",J235,0)</f>
        <v>0</v>
      </c>
      <c r="BJ235" s="17" t="s">
        <v>87</v>
      </c>
      <c r="BK235" s="198">
        <f>ROUND(I235*H235,2)</f>
        <v>0</v>
      </c>
      <c r="BL235" s="17" t="s">
        <v>460</v>
      </c>
      <c r="BM235" s="197" t="s">
        <v>979</v>
      </c>
    </row>
    <row r="236" spans="2:63" s="12" customFormat="1" ht="22.9" customHeight="1">
      <c r="B236" s="170"/>
      <c r="C236" s="171"/>
      <c r="D236" s="172" t="s">
        <v>78</v>
      </c>
      <c r="E236" s="184" t="s">
        <v>980</v>
      </c>
      <c r="F236" s="184" t="s">
        <v>981</v>
      </c>
      <c r="G236" s="171"/>
      <c r="H236" s="171"/>
      <c r="I236" s="174"/>
      <c r="J236" s="185">
        <f>BK236</f>
        <v>0</v>
      </c>
      <c r="K236" s="171"/>
      <c r="L236" s="176"/>
      <c r="M236" s="177"/>
      <c r="N236" s="178"/>
      <c r="O236" s="178"/>
      <c r="P236" s="179">
        <f>SUM(P237:P242)</f>
        <v>0</v>
      </c>
      <c r="Q236" s="178"/>
      <c r="R236" s="179">
        <f>SUM(R237:R242)</f>
        <v>8.018464</v>
      </c>
      <c r="S236" s="178"/>
      <c r="T236" s="180">
        <f>SUM(T237:T242)</f>
        <v>0</v>
      </c>
      <c r="AR236" s="181" t="s">
        <v>151</v>
      </c>
      <c r="AT236" s="182" t="s">
        <v>78</v>
      </c>
      <c r="AU236" s="182" t="s">
        <v>87</v>
      </c>
      <c r="AY236" s="181" t="s">
        <v>134</v>
      </c>
      <c r="BK236" s="183">
        <f>SUM(BK237:BK242)</f>
        <v>0</v>
      </c>
    </row>
    <row r="237" spans="1:65" s="2" customFormat="1" ht="24.2" customHeight="1">
      <c r="A237" s="34"/>
      <c r="B237" s="35"/>
      <c r="C237" s="186" t="s">
        <v>380</v>
      </c>
      <c r="D237" s="186" t="s">
        <v>136</v>
      </c>
      <c r="E237" s="187" t="s">
        <v>982</v>
      </c>
      <c r="F237" s="188" t="s">
        <v>983</v>
      </c>
      <c r="G237" s="189" t="s">
        <v>204</v>
      </c>
      <c r="H237" s="190">
        <v>3.2</v>
      </c>
      <c r="I237" s="191"/>
      <c r="J237" s="192">
        <f>ROUND(I237*H237,2)</f>
        <v>0</v>
      </c>
      <c r="K237" s="188" t="s">
        <v>140</v>
      </c>
      <c r="L237" s="39"/>
      <c r="M237" s="193" t="s">
        <v>1</v>
      </c>
      <c r="N237" s="194" t="s">
        <v>44</v>
      </c>
      <c r="O237" s="71"/>
      <c r="P237" s="195">
        <f>O237*H237</f>
        <v>0</v>
      </c>
      <c r="Q237" s="195">
        <v>2.50187</v>
      </c>
      <c r="R237" s="195">
        <f>Q237*H237</f>
        <v>8.005984</v>
      </c>
      <c r="S237" s="195">
        <v>0</v>
      </c>
      <c r="T237" s="196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7" t="s">
        <v>460</v>
      </c>
      <c r="AT237" s="197" t="s">
        <v>136</v>
      </c>
      <c r="AU237" s="197" t="s">
        <v>89</v>
      </c>
      <c r="AY237" s="17" t="s">
        <v>134</v>
      </c>
      <c r="BE237" s="198">
        <f>IF(N237="základní",J237,0)</f>
        <v>0</v>
      </c>
      <c r="BF237" s="198">
        <f>IF(N237="snížená",J237,0)</f>
        <v>0</v>
      </c>
      <c r="BG237" s="198">
        <f>IF(N237="zákl. přenesená",J237,0)</f>
        <v>0</v>
      </c>
      <c r="BH237" s="198">
        <f>IF(N237="sníž. přenesená",J237,0)</f>
        <v>0</v>
      </c>
      <c r="BI237" s="198">
        <f>IF(N237="nulová",J237,0)</f>
        <v>0</v>
      </c>
      <c r="BJ237" s="17" t="s">
        <v>87</v>
      </c>
      <c r="BK237" s="198">
        <f>ROUND(I237*H237,2)</f>
        <v>0</v>
      </c>
      <c r="BL237" s="17" t="s">
        <v>460</v>
      </c>
      <c r="BM237" s="197" t="s">
        <v>984</v>
      </c>
    </row>
    <row r="238" spans="2:51" s="14" customFormat="1" ht="11.25">
      <c r="B238" s="210"/>
      <c r="C238" s="211"/>
      <c r="D238" s="201" t="s">
        <v>143</v>
      </c>
      <c r="E238" s="212" t="s">
        <v>1</v>
      </c>
      <c r="F238" s="213" t="s">
        <v>985</v>
      </c>
      <c r="G238" s="211"/>
      <c r="H238" s="214">
        <v>3.2</v>
      </c>
      <c r="I238" s="215"/>
      <c r="J238" s="211"/>
      <c r="K238" s="211"/>
      <c r="L238" s="216"/>
      <c r="M238" s="217"/>
      <c r="N238" s="218"/>
      <c r="O238" s="218"/>
      <c r="P238" s="218"/>
      <c r="Q238" s="218"/>
      <c r="R238" s="218"/>
      <c r="S238" s="218"/>
      <c r="T238" s="219"/>
      <c r="AT238" s="220" t="s">
        <v>143</v>
      </c>
      <c r="AU238" s="220" t="s">
        <v>89</v>
      </c>
      <c r="AV238" s="14" t="s">
        <v>89</v>
      </c>
      <c r="AW238" s="14" t="s">
        <v>35</v>
      </c>
      <c r="AX238" s="14" t="s">
        <v>87</v>
      </c>
      <c r="AY238" s="220" t="s">
        <v>134</v>
      </c>
    </row>
    <row r="239" spans="1:65" s="2" customFormat="1" ht="16.5" customHeight="1">
      <c r="A239" s="34"/>
      <c r="B239" s="35"/>
      <c r="C239" s="186" t="s">
        <v>385</v>
      </c>
      <c r="D239" s="186" t="s">
        <v>136</v>
      </c>
      <c r="E239" s="187" t="s">
        <v>986</v>
      </c>
      <c r="F239" s="188" t="s">
        <v>987</v>
      </c>
      <c r="G239" s="189" t="s">
        <v>193</v>
      </c>
      <c r="H239" s="190">
        <v>16</v>
      </c>
      <c r="I239" s="191"/>
      <c r="J239" s="192">
        <f>ROUND(I239*H239,2)</f>
        <v>0</v>
      </c>
      <c r="K239" s="188" t="s">
        <v>1</v>
      </c>
      <c r="L239" s="39"/>
      <c r="M239" s="193" t="s">
        <v>1</v>
      </c>
      <c r="N239" s="194" t="s">
        <v>44</v>
      </c>
      <c r="O239" s="71"/>
      <c r="P239" s="195">
        <f>O239*H239</f>
        <v>0</v>
      </c>
      <c r="Q239" s="195">
        <v>0</v>
      </c>
      <c r="R239" s="195">
        <f>Q239*H239</f>
        <v>0</v>
      </c>
      <c r="S239" s="195">
        <v>0</v>
      </c>
      <c r="T239" s="196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7" t="s">
        <v>460</v>
      </c>
      <c r="AT239" s="197" t="s">
        <v>136</v>
      </c>
      <c r="AU239" s="197" t="s">
        <v>89</v>
      </c>
      <c r="AY239" s="17" t="s">
        <v>134</v>
      </c>
      <c r="BE239" s="198">
        <f>IF(N239="základní",J239,0)</f>
        <v>0</v>
      </c>
      <c r="BF239" s="198">
        <f>IF(N239="snížená",J239,0)</f>
        <v>0</v>
      </c>
      <c r="BG239" s="198">
        <f>IF(N239="zákl. přenesená",J239,0)</f>
        <v>0</v>
      </c>
      <c r="BH239" s="198">
        <f>IF(N239="sníž. přenesená",J239,0)</f>
        <v>0</v>
      </c>
      <c r="BI239" s="198">
        <f>IF(N239="nulová",J239,0)</f>
        <v>0</v>
      </c>
      <c r="BJ239" s="17" t="s">
        <v>87</v>
      </c>
      <c r="BK239" s="198">
        <f>ROUND(I239*H239,2)</f>
        <v>0</v>
      </c>
      <c r="BL239" s="17" t="s">
        <v>460</v>
      </c>
      <c r="BM239" s="197" t="s">
        <v>988</v>
      </c>
    </row>
    <row r="240" spans="2:51" s="14" customFormat="1" ht="11.25">
      <c r="B240" s="210"/>
      <c r="C240" s="211"/>
      <c r="D240" s="201" t="s">
        <v>143</v>
      </c>
      <c r="E240" s="212" t="s">
        <v>1</v>
      </c>
      <c r="F240" s="213" t="s">
        <v>219</v>
      </c>
      <c r="G240" s="211"/>
      <c r="H240" s="214">
        <v>16</v>
      </c>
      <c r="I240" s="215"/>
      <c r="J240" s="211"/>
      <c r="K240" s="211"/>
      <c r="L240" s="216"/>
      <c r="M240" s="217"/>
      <c r="N240" s="218"/>
      <c r="O240" s="218"/>
      <c r="P240" s="218"/>
      <c r="Q240" s="218"/>
      <c r="R240" s="218"/>
      <c r="S240" s="218"/>
      <c r="T240" s="219"/>
      <c r="AT240" s="220" t="s">
        <v>143</v>
      </c>
      <c r="AU240" s="220" t="s">
        <v>89</v>
      </c>
      <c r="AV240" s="14" t="s">
        <v>89</v>
      </c>
      <c r="AW240" s="14" t="s">
        <v>35</v>
      </c>
      <c r="AX240" s="14" t="s">
        <v>87</v>
      </c>
      <c r="AY240" s="220" t="s">
        <v>134</v>
      </c>
    </row>
    <row r="241" spans="1:65" s="2" customFormat="1" ht="16.5" customHeight="1">
      <c r="A241" s="34"/>
      <c r="B241" s="35"/>
      <c r="C241" s="232" t="s">
        <v>390</v>
      </c>
      <c r="D241" s="232" t="s">
        <v>285</v>
      </c>
      <c r="E241" s="233" t="s">
        <v>989</v>
      </c>
      <c r="F241" s="234" t="s">
        <v>990</v>
      </c>
      <c r="G241" s="235" t="s">
        <v>193</v>
      </c>
      <c r="H241" s="236">
        <v>16</v>
      </c>
      <c r="I241" s="237"/>
      <c r="J241" s="238">
        <f>ROUND(I241*H241,2)</f>
        <v>0</v>
      </c>
      <c r="K241" s="234" t="s">
        <v>1</v>
      </c>
      <c r="L241" s="239"/>
      <c r="M241" s="240" t="s">
        <v>1</v>
      </c>
      <c r="N241" s="241" t="s">
        <v>44</v>
      </c>
      <c r="O241" s="71"/>
      <c r="P241" s="195">
        <f>O241*H241</f>
        <v>0</v>
      </c>
      <c r="Q241" s="195">
        <v>0.00078</v>
      </c>
      <c r="R241" s="195">
        <f>Q241*H241</f>
        <v>0.01248</v>
      </c>
      <c r="S241" s="195">
        <v>0</v>
      </c>
      <c r="T241" s="196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7" t="s">
        <v>859</v>
      </c>
      <c r="AT241" s="197" t="s">
        <v>285</v>
      </c>
      <c r="AU241" s="197" t="s">
        <v>89</v>
      </c>
      <c r="AY241" s="17" t="s">
        <v>134</v>
      </c>
      <c r="BE241" s="198">
        <f>IF(N241="základní",J241,0)</f>
        <v>0</v>
      </c>
      <c r="BF241" s="198">
        <f>IF(N241="snížená",J241,0)</f>
        <v>0</v>
      </c>
      <c r="BG241" s="198">
        <f>IF(N241="zákl. přenesená",J241,0)</f>
        <v>0</v>
      </c>
      <c r="BH241" s="198">
        <f>IF(N241="sníž. přenesená",J241,0)</f>
        <v>0</v>
      </c>
      <c r="BI241" s="198">
        <f>IF(N241="nulová",J241,0)</f>
        <v>0</v>
      </c>
      <c r="BJ241" s="17" t="s">
        <v>87</v>
      </c>
      <c r="BK241" s="198">
        <f>ROUND(I241*H241,2)</f>
        <v>0</v>
      </c>
      <c r="BL241" s="17" t="s">
        <v>460</v>
      </c>
      <c r="BM241" s="197" t="s">
        <v>991</v>
      </c>
    </row>
    <row r="242" spans="2:51" s="14" customFormat="1" ht="11.25">
      <c r="B242" s="210"/>
      <c r="C242" s="211"/>
      <c r="D242" s="201" t="s">
        <v>143</v>
      </c>
      <c r="E242" s="212" t="s">
        <v>1</v>
      </c>
      <c r="F242" s="213" t="s">
        <v>219</v>
      </c>
      <c r="G242" s="211"/>
      <c r="H242" s="214">
        <v>16</v>
      </c>
      <c r="I242" s="215"/>
      <c r="J242" s="211"/>
      <c r="K242" s="211"/>
      <c r="L242" s="216"/>
      <c r="M242" s="217"/>
      <c r="N242" s="218"/>
      <c r="O242" s="218"/>
      <c r="P242" s="218"/>
      <c r="Q242" s="218"/>
      <c r="R242" s="218"/>
      <c r="S242" s="218"/>
      <c r="T242" s="219"/>
      <c r="AT242" s="220" t="s">
        <v>143</v>
      </c>
      <c r="AU242" s="220" t="s">
        <v>89</v>
      </c>
      <c r="AV242" s="14" t="s">
        <v>89</v>
      </c>
      <c r="AW242" s="14" t="s">
        <v>35</v>
      </c>
      <c r="AX242" s="14" t="s">
        <v>87</v>
      </c>
      <c r="AY242" s="220" t="s">
        <v>134</v>
      </c>
    </row>
    <row r="243" spans="2:63" s="12" customFormat="1" ht="25.9" customHeight="1">
      <c r="B243" s="170"/>
      <c r="C243" s="171"/>
      <c r="D243" s="172" t="s">
        <v>78</v>
      </c>
      <c r="E243" s="173" t="s">
        <v>100</v>
      </c>
      <c r="F243" s="173" t="s">
        <v>617</v>
      </c>
      <c r="G243" s="171"/>
      <c r="H243" s="171"/>
      <c r="I243" s="174"/>
      <c r="J243" s="175">
        <f>BK243</f>
        <v>0</v>
      </c>
      <c r="K243" s="171"/>
      <c r="L243" s="176"/>
      <c r="M243" s="177"/>
      <c r="N243" s="178"/>
      <c r="O243" s="178"/>
      <c r="P243" s="179">
        <f>P244</f>
        <v>0</v>
      </c>
      <c r="Q243" s="178"/>
      <c r="R243" s="179">
        <f>R244</f>
        <v>0</v>
      </c>
      <c r="S243" s="178"/>
      <c r="T243" s="180">
        <f>T244</f>
        <v>0</v>
      </c>
      <c r="AR243" s="181" t="s">
        <v>158</v>
      </c>
      <c r="AT243" s="182" t="s">
        <v>78</v>
      </c>
      <c r="AU243" s="182" t="s">
        <v>79</v>
      </c>
      <c r="AY243" s="181" t="s">
        <v>134</v>
      </c>
      <c r="BK243" s="183">
        <f>BK244</f>
        <v>0</v>
      </c>
    </row>
    <row r="244" spans="2:63" s="12" customFormat="1" ht="22.9" customHeight="1">
      <c r="B244" s="170"/>
      <c r="C244" s="171"/>
      <c r="D244" s="172" t="s">
        <v>78</v>
      </c>
      <c r="E244" s="184" t="s">
        <v>618</v>
      </c>
      <c r="F244" s="184" t="s">
        <v>619</v>
      </c>
      <c r="G244" s="171"/>
      <c r="H244" s="171"/>
      <c r="I244" s="174"/>
      <c r="J244" s="185">
        <f>BK244</f>
        <v>0</v>
      </c>
      <c r="K244" s="171"/>
      <c r="L244" s="176"/>
      <c r="M244" s="177"/>
      <c r="N244" s="178"/>
      <c r="O244" s="178"/>
      <c r="P244" s="179">
        <f>P245</f>
        <v>0</v>
      </c>
      <c r="Q244" s="178"/>
      <c r="R244" s="179">
        <f>R245</f>
        <v>0</v>
      </c>
      <c r="S244" s="178"/>
      <c r="T244" s="180">
        <f>T245</f>
        <v>0</v>
      </c>
      <c r="AR244" s="181" t="s">
        <v>158</v>
      </c>
      <c r="AT244" s="182" t="s">
        <v>78</v>
      </c>
      <c r="AU244" s="182" t="s">
        <v>87</v>
      </c>
      <c r="AY244" s="181" t="s">
        <v>134</v>
      </c>
      <c r="BK244" s="183">
        <f>BK245</f>
        <v>0</v>
      </c>
    </row>
    <row r="245" spans="1:65" s="2" customFormat="1" ht="16.5" customHeight="1">
      <c r="A245" s="34"/>
      <c r="B245" s="35"/>
      <c r="C245" s="186" t="s">
        <v>396</v>
      </c>
      <c r="D245" s="186" t="s">
        <v>136</v>
      </c>
      <c r="E245" s="187" t="s">
        <v>992</v>
      </c>
      <c r="F245" s="188" t="s">
        <v>993</v>
      </c>
      <c r="G245" s="189" t="s">
        <v>994</v>
      </c>
      <c r="H245" s="190">
        <v>1</v>
      </c>
      <c r="I245" s="191"/>
      <c r="J245" s="192">
        <f>ROUND(I245*H245,2)</f>
        <v>0</v>
      </c>
      <c r="K245" s="188" t="s">
        <v>829</v>
      </c>
      <c r="L245" s="39"/>
      <c r="M245" s="245" t="s">
        <v>1</v>
      </c>
      <c r="N245" s="246" t="s">
        <v>44</v>
      </c>
      <c r="O245" s="247"/>
      <c r="P245" s="248">
        <f>O245*H245</f>
        <v>0</v>
      </c>
      <c r="Q245" s="248">
        <v>0</v>
      </c>
      <c r="R245" s="248">
        <f>Q245*H245</f>
        <v>0</v>
      </c>
      <c r="S245" s="248">
        <v>0</v>
      </c>
      <c r="T245" s="249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7" t="s">
        <v>624</v>
      </c>
      <c r="AT245" s="197" t="s">
        <v>136</v>
      </c>
      <c r="AU245" s="197" t="s">
        <v>89</v>
      </c>
      <c r="AY245" s="17" t="s">
        <v>134</v>
      </c>
      <c r="BE245" s="198">
        <f>IF(N245="základní",J245,0)</f>
        <v>0</v>
      </c>
      <c r="BF245" s="198">
        <f>IF(N245="snížená",J245,0)</f>
        <v>0</v>
      </c>
      <c r="BG245" s="198">
        <f>IF(N245="zákl. přenesená",J245,0)</f>
        <v>0</v>
      </c>
      <c r="BH245" s="198">
        <f>IF(N245="sníž. přenesená",J245,0)</f>
        <v>0</v>
      </c>
      <c r="BI245" s="198">
        <f>IF(N245="nulová",J245,0)</f>
        <v>0</v>
      </c>
      <c r="BJ245" s="17" t="s">
        <v>87</v>
      </c>
      <c r="BK245" s="198">
        <f>ROUND(I245*H245,2)</f>
        <v>0</v>
      </c>
      <c r="BL245" s="17" t="s">
        <v>624</v>
      </c>
      <c r="BM245" s="197" t="s">
        <v>995</v>
      </c>
    </row>
    <row r="246" spans="1:31" s="2" customFormat="1" ht="6.95" customHeight="1">
      <c r="A246" s="34"/>
      <c r="B246" s="54"/>
      <c r="C246" s="55"/>
      <c r="D246" s="55"/>
      <c r="E246" s="55"/>
      <c r="F246" s="55"/>
      <c r="G246" s="55"/>
      <c r="H246" s="55"/>
      <c r="I246" s="55"/>
      <c r="J246" s="55"/>
      <c r="K246" s="55"/>
      <c r="L246" s="39"/>
      <c r="M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</row>
  </sheetData>
  <sheetProtection algorithmName="SHA-512" hashValue="cT4Rwp3ZzbZoypSrtzZ8TrsJlbe990VCCOCetL5cFKhwFYrnFok3IDLy2IBwBDPJhixfBSocTMEUi5pmuqqn4w==" saltValue="3FZlvRcDRIiWTlyvtjzmKDl+OeBwX/j/v7WheFMg7cwySH94CKOnsFlW5CcyugzrS7XlWnQoHD27Civ0GQpUIw==" spinCount="100000" sheet="1" objects="1" scenarios="1" formatColumns="0" formatRows="0" autoFilter="0"/>
  <autoFilter ref="C127:K245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101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89</v>
      </c>
    </row>
    <row r="4" spans="2:46" s="1" customFormat="1" ht="24.95" customHeight="1">
      <c r="B4" s="20"/>
      <c r="D4" s="110" t="s">
        <v>102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5" t="str">
        <f>'Rekapitulace stavby'!K6</f>
        <v>Parkoviště v ulici Vrchlického, Sokolov</v>
      </c>
      <c r="F7" s="296"/>
      <c r="G7" s="296"/>
      <c r="H7" s="296"/>
      <c r="L7" s="20"/>
    </row>
    <row r="8" spans="1:31" s="2" customFormat="1" ht="12" customHeight="1">
      <c r="A8" s="34"/>
      <c r="B8" s="39"/>
      <c r="C8" s="34"/>
      <c r="D8" s="112" t="s">
        <v>103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7" t="s">
        <v>996</v>
      </c>
      <c r="F9" s="298"/>
      <c r="G9" s="298"/>
      <c r="H9" s="298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10. 4. 2024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27</v>
      </c>
      <c r="F15" s="34"/>
      <c r="G15" s="34"/>
      <c r="H15" s="34"/>
      <c r="I15" s="112" t="s">
        <v>28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29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9" t="str">
        <f>'Rekapitulace stavby'!E14</f>
        <v>Vyplň údaj</v>
      </c>
      <c r="F18" s="300"/>
      <c r="G18" s="300"/>
      <c r="H18" s="300"/>
      <c r="I18" s="112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31</v>
      </c>
      <c r="E20" s="34"/>
      <c r="F20" s="34"/>
      <c r="G20" s="34"/>
      <c r="H20" s="34"/>
      <c r="I20" s="112" t="s">
        <v>25</v>
      </c>
      <c r="J20" s="113" t="s">
        <v>32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33</v>
      </c>
      <c r="F21" s="34"/>
      <c r="G21" s="34"/>
      <c r="H21" s="34"/>
      <c r="I21" s="112" t="s">
        <v>28</v>
      </c>
      <c r="J21" s="113" t="s">
        <v>34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36</v>
      </c>
      <c r="E23" s="34"/>
      <c r="F23" s="34"/>
      <c r="G23" s="34"/>
      <c r="H23" s="34"/>
      <c r="I23" s="112" t="s">
        <v>25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37</v>
      </c>
      <c r="F24" s="34"/>
      <c r="G24" s="34"/>
      <c r="H24" s="34"/>
      <c r="I24" s="112" t="s">
        <v>28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38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1" t="s">
        <v>1</v>
      </c>
      <c r="F27" s="301"/>
      <c r="G27" s="301"/>
      <c r="H27" s="301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39</v>
      </c>
      <c r="E30" s="34"/>
      <c r="F30" s="34"/>
      <c r="G30" s="34"/>
      <c r="H30" s="34"/>
      <c r="I30" s="34"/>
      <c r="J30" s="120">
        <f>ROUND(J120,2)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41</v>
      </c>
      <c r="G32" s="34"/>
      <c r="H32" s="34"/>
      <c r="I32" s="121" t="s">
        <v>40</v>
      </c>
      <c r="J32" s="121" t="s">
        <v>42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43</v>
      </c>
      <c r="E33" s="112" t="s">
        <v>44</v>
      </c>
      <c r="F33" s="123">
        <f>ROUND((SUM(BE120:BE138)),2)</f>
        <v>0</v>
      </c>
      <c r="G33" s="34"/>
      <c r="H33" s="34"/>
      <c r="I33" s="124">
        <v>0.21</v>
      </c>
      <c r="J33" s="123">
        <f>ROUND(((SUM(BE120:BE138))*I33),2)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45</v>
      </c>
      <c r="F34" s="123">
        <f>ROUND((SUM(BF120:BF138)),2)</f>
        <v>0</v>
      </c>
      <c r="G34" s="34"/>
      <c r="H34" s="34"/>
      <c r="I34" s="124">
        <v>0.12</v>
      </c>
      <c r="J34" s="123">
        <f>ROUND(((SUM(BF120:BF138))*I34),2)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46</v>
      </c>
      <c r="F35" s="123">
        <f>ROUND((SUM(BG120:BG138)),2)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47</v>
      </c>
      <c r="F36" s="123">
        <f>ROUND((SUM(BH120:BH138)),2)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48</v>
      </c>
      <c r="F37" s="123">
        <f>ROUND((SUM(BI120:BI138)),2)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49</v>
      </c>
      <c r="E39" s="127"/>
      <c r="F39" s="127"/>
      <c r="G39" s="128" t="s">
        <v>50</v>
      </c>
      <c r="H39" s="129" t="s">
        <v>51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52</v>
      </c>
      <c r="E50" s="133"/>
      <c r="F50" s="133"/>
      <c r="G50" s="132" t="s">
        <v>53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54</v>
      </c>
      <c r="E61" s="135"/>
      <c r="F61" s="136" t="s">
        <v>55</v>
      </c>
      <c r="G61" s="134" t="s">
        <v>54</v>
      </c>
      <c r="H61" s="135"/>
      <c r="I61" s="135"/>
      <c r="J61" s="137" t="s">
        <v>55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56</v>
      </c>
      <c r="E65" s="138"/>
      <c r="F65" s="138"/>
      <c r="G65" s="132" t="s">
        <v>57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54</v>
      </c>
      <c r="E76" s="135"/>
      <c r="F76" s="136" t="s">
        <v>55</v>
      </c>
      <c r="G76" s="134" t="s">
        <v>54</v>
      </c>
      <c r="H76" s="135"/>
      <c r="I76" s="135"/>
      <c r="J76" s="137" t="s">
        <v>55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2" t="str">
        <f>E7</f>
        <v>Parkoviště v ulici Vrchlického, Sokolov</v>
      </c>
      <c r="F85" s="303"/>
      <c r="G85" s="303"/>
      <c r="H85" s="30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4" t="str">
        <f>E9</f>
        <v>SO_09 - VRN</v>
      </c>
      <c r="F87" s="304"/>
      <c r="G87" s="304"/>
      <c r="H87" s="30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Sokolov</v>
      </c>
      <c r="G89" s="36"/>
      <c r="H89" s="36"/>
      <c r="I89" s="29" t="s">
        <v>22</v>
      </c>
      <c r="J89" s="66" t="str">
        <f>IF(J12="","",J12)</f>
        <v>10. 4. 2024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Město Sokolov</v>
      </c>
      <c r="G91" s="36"/>
      <c r="H91" s="36"/>
      <c r="I91" s="29" t="s">
        <v>31</v>
      </c>
      <c r="J91" s="32" t="str">
        <f>E21</f>
        <v>MESSOR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29</v>
      </c>
      <c r="D92" s="36"/>
      <c r="E92" s="36"/>
      <c r="F92" s="27" t="str">
        <f>IF(E18="","",E18)</f>
        <v>Vyplň údaj</v>
      </c>
      <c r="G92" s="36"/>
      <c r="H92" s="36"/>
      <c r="I92" s="29" t="s">
        <v>36</v>
      </c>
      <c r="J92" s="32" t="str">
        <f>E24</f>
        <v>Ing. Ota Vettermann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106</v>
      </c>
      <c r="D94" s="144"/>
      <c r="E94" s="144"/>
      <c r="F94" s="144"/>
      <c r="G94" s="144"/>
      <c r="H94" s="144"/>
      <c r="I94" s="144"/>
      <c r="J94" s="145" t="s">
        <v>107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108</v>
      </c>
      <c r="D96" s="36"/>
      <c r="E96" s="36"/>
      <c r="F96" s="36"/>
      <c r="G96" s="36"/>
      <c r="H96" s="36"/>
      <c r="I96" s="36"/>
      <c r="J96" s="84">
        <f>J120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109</v>
      </c>
    </row>
    <row r="97" spans="2:12" s="9" customFormat="1" ht="24.95" customHeight="1">
      <c r="B97" s="147"/>
      <c r="C97" s="148"/>
      <c r="D97" s="149" t="s">
        <v>117</v>
      </c>
      <c r="E97" s="150"/>
      <c r="F97" s="150"/>
      <c r="G97" s="150"/>
      <c r="H97" s="150"/>
      <c r="I97" s="150"/>
      <c r="J97" s="151">
        <f>J121</f>
        <v>0</v>
      </c>
      <c r="K97" s="148"/>
      <c r="L97" s="152"/>
    </row>
    <row r="98" spans="2:12" s="10" customFormat="1" ht="19.9" customHeight="1">
      <c r="B98" s="153"/>
      <c r="C98" s="154"/>
      <c r="D98" s="155" t="s">
        <v>997</v>
      </c>
      <c r="E98" s="156"/>
      <c r="F98" s="156"/>
      <c r="G98" s="156"/>
      <c r="H98" s="156"/>
      <c r="I98" s="156"/>
      <c r="J98" s="157">
        <f>J122</f>
        <v>0</v>
      </c>
      <c r="K98" s="154"/>
      <c r="L98" s="158"/>
    </row>
    <row r="99" spans="2:12" s="10" customFormat="1" ht="19.9" customHeight="1">
      <c r="B99" s="153"/>
      <c r="C99" s="154"/>
      <c r="D99" s="155" t="s">
        <v>998</v>
      </c>
      <c r="E99" s="156"/>
      <c r="F99" s="156"/>
      <c r="G99" s="156"/>
      <c r="H99" s="156"/>
      <c r="I99" s="156"/>
      <c r="J99" s="157">
        <f>J129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999</v>
      </c>
      <c r="E100" s="156"/>
      <c r="F100" s="156"/>
      <c r="G100" s="156"/>
      <c r="H100" s="156"/>
      <c r="I100" s="156"/>
      <c r="J100" s="157">
        <f>J133</f>
        <v>0</v>
      </c>
      <c r="K100" s="154"/>
      <c r="L100" s="158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119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302" t="str">
        <f>E7</f>
        <v>Parkoviště v ulici Vrchlického, Sokolov</v>
      </c>
      <c r="F110" s="303"/>
      <c r="G110" s="303"/>
      <c r="H110" s="303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103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254" t="str">
        <f>E9</f>
        <v>SO_09 - VRN</v>
      </c>
      <c r="F112" s="304"/>
      <c r="G112" s="304"/>
      <c r="H112" s="304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20</v>
      </c>
      <c r="D114" s="36"/>
      <c r="E114" s="36"/>
      <c r="F114" s="27" t="str">
        <f>F12</f>
        <v>Sokolov</v>
      </c>
      <c r="G114" s="36"/>
      <c r="H114" s="36"/>
      <c r="I114" s="29" t="s">
        <v>22</v>
      </c>
      <c r="J114" s="66" t="str">
        <f>IF(J12="","",J12)</f>
        <v>10. 4. 2024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2" customHeight="1">
      <c r="A116" s="34"/>
      <c r="B116" s="35"/>
      <c r="C116" s="29" t="s">
        <v>24</v>
      </c>
      <c r="D116" s="36"/>
      <c r="E116" s="36"/>
      <c r="F116" s="27" t="str">
        <f>E15</f>
        <v>Město Sokolov</v>
      </c>
      <c r="G116" s="36"/>
      <c r="H116" s="36"/>
      <c r="I116" s="29" t="s">
        <v>31</v>
      </c>
      <c r="J116" s="32" t="str">
        <f>E21</f>
        <v>MESSOR s.r.o.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29</v>
      </c>
      <c r="D117" s="36"/>
      <c r="E117" s="36"/>
      <c r="F117" s="27" t="str">
        <f>IF(E18="","",E18)</f>
        <v>Vyplň údaj</v>
      </c>
      <c r="G117" s="36"/>
      <c r="H117" s="36"/>
      <c r="I117" s="29" t="s">
        <v>36</v>
      </c>
      <c r="J117" s="32" t="str">
        <f>E24</f>
        <v>Ing. Ota Vettermann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11" customFormat="1" ht="29.25" customHeight="1">
      <c r="A119" s="159"/>
      <c r="B119" s="160"/>
      <c r="C119" s="161" t="s">
        <v>120</v>
      </c>
      <c r="D119" s="162" t="s">
        <v>64</v>
      </c>
      <c r="E119" s="162" t="s">
        <v>60</v>
      </c>
      <c r="F119" s="162" t="s">
        <v>61</v>
      </c>
      <c r="G119" s="162" t="s">
        <v>121</v>
      </c>
      <c r="H119" s="162" t="s">
        <v>122</v>
      </c>
      <c r="I119" s="162" t="s">
        <v>123</v>
      </c>
      <c r="J119" s="162" t="s">
        <v>107</v>
      </c>
      <c r="K119" s="163" t="s">
        <v>124</v>
      </c>
      <c r="L119" s="164"/>
      <c r="M119" s="75" t="s">
        <v>1</v>
      </c>
      <c r="N119" s="76" t="s">
        <v>43</v>
      </c>
      <c r="O119" s="76" t="s">
        <v>125</v>
      </c>
      <c r="P119" s="76" t="s">
        <v>126</v>
      </c>
      <c r="Q119" s="76" t="s">
        <v>127</v>
      </c>
      <c r="R119" s="76" t="s">
        <v>128</v>
      </c>
      <c r="S119" s="76" t="s">
        <v>129</v>
      </c>
      <c r="T119" s="77" t="s">
        <v>130</v>
      </c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</row>
    <row r="120" spans="1:63" s="2" customFormat="1" ht="22.9" customHeight="1">
      <c r="A120" s="34"/>
      <c r="B120" s="35"/>
      <c r="C120" s="82" t="s">
        <v>131</v>
      </c>
      <c r="D120" s="36"/>
      <c r="E120" s="36"/>
      <c r="F120" s="36"/>
      <c r="G120" s="36"/>
      <c r="H120" s="36"/>
      <c r="I120" s="36"/>
      <c r="J120" s="165">
        <f>BK120</f>
        <v>0</v>
      </c>
      <c r="K120" s="36"/>
      <c r="L120" s="39"/>
      <c r="M120" s="78"/>
      <c r="N120" s="166"/>
      <c r="O120" s="79"/>
      <c r="P120" s="167">
        <f>P121</f>
        <v>0</v>
      </c>
      <c r="Q120" s="79"/>
      <c r="R120" s="167">
        <f>R121</f>
        <v>0</v>
      </c>
      <c r="S120" s="79"/>
      <c r="T120" s="168">
        <f>T121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78</v>
      </c>
      <c r="AU120" s="17" t="s">
        <v>109</v>
      </c>
      <c r="BK120" s="169">
        <f>BK121</f>
        <v>0</v>
      </c>
    </row>
    <row r="121" spans="2:63" s="12" customFormat="1" ht="25.9" customHeight="1">
      <c r="B121" s="170"/>
      <c r="C121" s="171"/>
      <c r="D121" s="172" t="s">
        <v>78</v>
      </c>
      <c r="E121" s="173" t="s">
        <v>100</v>
      </c>
      <c r="F121" s="173" t="s">
        <v>617</v>
      </c>
      <c r="G121" s="171"/>
      <c r="H121" s="171"/>
      <c r="I121" s="174"/>
      <c r="J121" s="175">
        <f>BK121</f>
        <v>0</v>
      </c>
      <c r="K121" s="171"/>
      <c r="L121" s="176"/>
      <c r="M121" s="177"/>
      <c r="N121" s="178"/>
      <c r="O121" s="178"/>
      <c r="P121" s="179">
        <f>P122+P129+P133</f>
        <v>0</v>
      </c>
      <c r="Q121" s="178"/>
      <c r="R121" s="179">
        <f>R122+R129+R133</f>
        <v>0</v>
      </c>
      <c r="S121" s="178"/>
      <c r="T121" s="180">
        <f>T122+T129+T133</f>
        <v>0</v>
      </c>
      <c r="AR121" s="181" t="s">
        <v>158</v>
      </c>
      <c r="AT121" s="182" t="s">
        <v>78</v>
      </c>
      <c r="AU121" s="182" t="s">
        <v>79</v>
      </c>
      <c r="AY121" s="181" t="s">
        <v>134</v>
      </c>
      <c r="BK121" s="183">
        <f>BK122+BK129+BK133</f>
        <v>0</v>
      </c>
    </row>
    <row r="122" spans="2:63" s="12" customFormat="1" ht="22.9" customHeight="1">
      <c r="B122" s="170"/>
      <c r="C122" s="171"/>
      <c r="D122" s="172" t="s">
        <v>78</v>
      </c>
      <c r="E122" s="184" t="s">
        <v>1000</v>
      </c>
      <c r="F122" s="184" t="s">
        <v>1001</v>
      </c>
      <c r="G122" s="171"/>
      <c r="H122" s="171"/>
      <c r="I122" s="174"/>
      <c r="J122" s="185">
        <f>BK122</f>
        <v>0</v>
      </c>
      <c r="K122" s="171"/>
      <c r="L122" s="176"/>
      <c r="M122" s="177"/>
      <c r="N122" s="178"/>
      <c r="O122" s="178"/>
      <c r="P122" s="179">
        <f>SUM(P123:P128)</f>
        <v>0</v>
      </c>
      <c r="Q122" s="178"/>
      <c r="R122" s="179">
        <f>SUM(R123:R128)</f>
        <v>0</v>
      </c>
      <c r="S122" s="178"/>
      <c r="T122" s="180">
        <f>SUM(T123:T128)</f>
        <v>0</v>
      </c>
      <c r="AR122" s="181" t="s">
        <v>158</v>
      </c>
      <c r="AT122" s="182" t="s">
        <v>78</v>
      </c>
      <c r="AU122" s="182" t="s">
        <v>87</v>
      </c>
      <c r="AY122" s="181" t="s">
        <v>134</v>
      </c>
      <c r="BK122" s="183">
        <f>SUM(BK123:BK128)</f>
        <v>0</v>
      </c>
    </row>
    <row r="123" spans="1:65" s="2" customFormat="1" ht="16.5" customHeight="1">
      <c r="A123" s="34"/>
      <c r="B123" s="35"/>
      <c r="C123" s="186" t="s">
        <v>87</v>
      </c>
      <c r="D123" s="186" t="s">
        <v>136</v>
      </c>
      <c r="E123" s="187" t="s">
        <v>1002</v>
      </c>
      <c r="F123" s="188" t="s">
        <v>1003</v>
      </c>
      <c r="G123" s="189" t="s">
        <v>965</v>
      </c>
      <c r="H123" s="190">
        <v>1</v>
      </c>
      <c r="I123" s="191"/>
      <c r="J123" s="192">
        <f>ROUND(I123*H123,2)</f>
        <v>0</v>
      </c>
      <c r="K123" s="188" t="s">
        <v>846</v>
      </c>
      <c r="L123" s="39"/>
      <c r="M123" s="193" t="s">
        <v>1</v>
      </c>
      <c r="N123" s="194" t="s">
        <v>44</v>
      </c>
      <c r="O123" s="71"/>
      <c r="P123" s="195">
        <f>O123*H123</f>
        <v>0</v>
      </c>
      <c r="Q123" s="195">
        <v>0</v>
      </c>
      <c r="R123" s="195">
        <f>Q123*H123</f>
        <v>0</v>
      </c>
      <c r="S123" s="195">
        <v>0</v>
      </c>
      <c r="T123" s="196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97" t="s">
        <v>624</v>
      </c>
      <c r="AT123" s="197" t="s">
        <v>136</v>
      </c>
      <c r="AU123" s="197" t="s">
        <v>89</v>
      </c>
      <c r="AY123" s="17" t="s">
        <v>134</v>
      </c>
      <c r="BE123" s="198">
        <f>IF(N123="základní",J123,0)</f>
        <v>0</v>
      </c>
      <c r="BF123" s="198">
        <f>IF(N123="snížená",J123,0)</f>
        <v>0</v>
      </c>
      <c r="BG123" s="198">
        <f>IF(N123="zákl. přenesená",J123,0)</f>
        <v>0</v>
      </c>
      <c r="BH123" s="198">
        <f>IF(N123="sníž. přenesená",J123,0)</f>
        <v>0</v>
      </c>
      <c r="BI123" s="198">
        <f>IF(N123="nulová",J123,0)</f>
        <v>0</v>
      </c>
      <c r="BJ123" s="17" t="s">
        <v>87</v>
      </c>
      <c r="BK123" s="198">
        <f>ROUND(I123*H123,2)</f>
        <v>0</v>
      </c>
      <c r="BL123" s="17" t="s">
        <v>624</v>
      </c>
      <c r="BM123" s="197" t="s">
        <v>1004</v>
      </c>
    </row>
    <row r="124" spans="1:65" s="2" customFormat="1" ht="16.5" customHeight="1">
      <c r="A124" s="34"/>
      <c r="B124" s="35"/>
      <c r="C124" s="186" t="s">
        <v>89</v>
      </c>
      <c r="D124" s="186" t="s">
        <v>136</v>
      </c>
      <c r="E124" s="187" t="s">
        <v>1005</v>
      </c>
      <c r="F124" s="188" t="s">
        <v>1006</v>
      </c>
      <c r="G124" s="189" t="s">
        <v>965</v>
      </c>
      <c r="H124" s="190">
        <v>2</v>
      </c>
      <c r="I124" s="191"/>
      <c r="J124" s="192">
        <f>ROUND(I124*H124,2)</f>
        <v>0</v>
      </c>
      <c r="K124" s="188" t="s">
        <v>846</v>
      </c>
      <c r="L124" s="39"/>
      <c r="M124" s="193" t="s">
        <v>1</v>
      </c>
      <c r="N124" s="194" t="s">
        <v>44</v>
      </c>
      <c r="O124" s="71"/>
      <c r="P124" s="195">
        <f>O124*H124</f>
        <v>0</v>
      </c>
      <c r="Q124" s="195">
        <v>0</v>
      </c>
      <c r="R124" s="195">
        <f>Q124*H124</f>
        <v>0</v>
      </c>
      <c r="S124" s="195">
        <v>0</v>
      </c>
      <c r="T124" s="196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7" t="s">
        <v>624</v>
      </c>
      <c r="AT124" s="197" t="s">
        <v>136</v>
      </c>
      <c r="AU124" s="197" t="s">
        <v>89</v>
      </c>
      <c r="AY124" s="17" t="s">
        <v>134</v>
      </c>
      <c r="BE124" s="198">
        <f>IF(N124="základní",J124,0)</f>
        <v>0</v>
      </c>
      <c r="BF124" s="198">
        <f>IF(N124="snížená",J124,0)</f>
        <v>0</v>
      </c>
      <c r="BG124" s="198">
        <f>IF(N124="zákl. přenesená",J124,0)</f>
        <v>0</v>
      </c>
      <c r="BH124" s="198">
        <f>IF(N124="sníž. přenesená",J124,0)</f>
        <v>0</v>
      </c>
      <c r="BI124" s="198">
        <f>IF(N124="nulová",J124,0)</f>
        <v>0</v>
      </c>
      <c r="BJ124" s="17" t="s">
        <v>87</v>
      </c>
      <c r="BK124" s="198">
        <f>ROUND(I124*H124,2)</f>
        <v>0</v>
      </c>
      <c r="BL124" s="17" t="s">
        <v>624</v>
      </c>
      <c r="BM124" s="197" t="s">
        <v>1007</v>
      </c>
    </row>
    <row r="125" spans="2:51" s="14" customFormat="1" ht="11.25">
      <c r="B125" s="210"/>
      <c r="C125" s="211"/>
      <c r="D125" s="201" t="s">
        <v>143</v>
      </c>
      <c r="E125" s="212" t="s">
        <v>1</v>
      </c>
      <c r="F125" s="213" t="s">
        <v>1008</v>
      </c>
      <c r="G125" s="211"/>
      <c r="H125" s="214">
        <v>1</v>
      </c>
      <c r="I125" s="215"/>
      <c r="J125" s="211"/>
      <c r="K125" s="211"/>
      <c r="L125" s="216"/>
      <c r="M125" s="217"/>
      <c r="N125" s="218"/>
      <c r="O125" s="218"/>
      <c r="P125" s="218"/>
      <c r="Q125" s="218"/>
      <c r="R125" s="218"/>
      <c r="S125" s="218"/>
      <c r="T125" s="219"/>
      <c r="AT125" s="220" t="s">
        <v>143</v>
      </c>
      <c r="AU125" s="220" t="s">
        <v>89</v>
      </c>
      <c r="AV125" s="14" t="s">
        <v>89</v>
      </c>
      <c r="AW125" s="14" t="s">
        <v>35</v>
      </c>
      <c r="AX125" s="14" t="s">
        <v>79</v>
      </c>
      <c r="AY125" s="220" t="s">
        <v>134</v>
      </c>
    </row>
    <row r="126" spans="2:51" s="14" customFormat="1" ht="11.25">
      <c r="B126" s="210"/>
      <c r="C126" s="211"/>
      <c r="D126" s="201" t="s">
        <v>143</v>
      </c>
      <c r="E126" s="212" t="s">
        <v>1</v>
      </c>
      <c r="F126" s="213" t="s">
        <v>1009</v>
      </c>
      <c r="G126" s="211"/>
      <c r="H126" s="214">
        <v>1</v>
      </c>
      <c r="I126" s="215"/>
      <c r="J126" s="211"/>
      <c r="K126" s="211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143</v>
      </c>
      <c r="AU126" s="220" t="s">
        <v>89</v>
      </c>
      <c r="AV126" s="14" t="s">
        <v>89</v>
      </c>
      <c r="AW126" s="14" t="s">
        <v>35</v>
      </c>
      <c r="AX126" s="14" t="s">
        <v>79</v>
      </c>
      <c r="AY126" s="220" t="s">
        <v>134</v>
      </c>
    </row>
    <row r="127" spans="2:51" s="15" customFormat="1" ht="11.25">
      <c r="B127" s="221"/>
      <c r="C127" s="222"/>
      <c r="D127" s="201" t="s">
        <v>143</v>
      </c>
      <c r="E127" s="223" t="s">
        <v>1</v>
      </c>
      <c r="F127" s="224" t="s">
        <v>184</v>
      </c>
      <c r="G127" s="222"/>
      <c r="H127" s="225">
        <v>2</v>
      </c>
      <c r="I127" s="226"/>
      <c r="J127" s="222"/>
      <c r="K127" s="222"/>
      <c r="L127" s="227"/>
      <c r="M127" s="228"/>
      <c r="N127" s="229"/>
      <c r="O127" s="229"/>
      <c r="P127" s="229"/>
      <c r="Q127" s="229"/>
      <c r="R127" s="229"/>
      <c r="S127" s="229"/>
      <c r="T127" s="230"/>
      <c r="AT127" s="231" t="s">
        <v>143</v>
      </c>
      <c r="AU127" s="231" t="s">
        <v>89</v>
      </c>
      <c r="AV127" s="15" t="s">
        <v>141</v>
      </c>
      <c r="AW127" s="15" t="s">
        <v>35</v>
      </c>
      <c r="AX127" s="15" t="s">
        <v>87</v>
      </c>
      <c r="AY127" s="231" t="s">
        <v>134</v>
      </c>
    </row>
    <row r="128" spans="1:65" s="2" customFormat="1" ht="16.5" customHeight="1">
      <c r="A128" s="34"/>
      <c r="B128" s="35"/>
      <c r="C128" s="186" t="s">
        <v>151</v>
      </c>
      <c r="D128" s="186" t="s">
        <v>136</v>
      </c>
      <c r="E128" s="187" t="s">
        <v>1010</v>
      </c>
      <c r="F128" s="188" t="s">
        <v>1011</v>
      </c>
      <c r="G128" s="189" t="s">
        <v>1012</v>
      </c>
      <c r="H128" s="190">
        <v>1</v>
      </c>
      <c r="I128" s="191"/>
      <c r="J128" s="192">
        <f>ROUND(I128*H128,2)</f>
        <v>0</v>
      </c>
      <c r="K128" s="188" t="s">
        <v>846</v>
      </c>
      <c r="L128" s="39"/>
      <c r="M128" s="193" t="s">
        <v>1</v>
      </c>
      <c r="N128" s="194" t="s">
        <v>44</v>
      </c>
      <c r="O128" s="71"/>
      <c r="P128" s="195">
        <f>O128*H128</f>
        <v>0</v>
      </c>
      <c r="Q128" s="195">
        <v>0</v>
      </c>
      <c r="R128" s="195">
        <f>Q128*H128</f>
        <v>0</v>
      </c>
      <c r="S128" s="195">
        <v>0</v>
      </c>
      <c r="T128" s="196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7" t="s">
        <v>624</v>
      </c>
      <c r="AT128" s="197" t="s">
        <v>136</v>
      </c>
      <c r="AU128" s="197" t="s">
        <v>89</v>
      </c>
      <c r="AY128" s="17" t="s">
        <v>134</v>
      </c>
      <c r="BE128" s="198">
        <f>IF(N128="základní",J128,0)</f>
        <v>0</v>
      </c>
      <c r="BF128" s="198">
        <f>IF(N128="snížená",J128,0)</f>
        <v>0</v>
      </c>
      <c r="BG128" s="198">
        <f>IF(N128="zákl. přenesená",J128,0)</f>
        <v>0</v>
      </c>
      <c r="BH128" s="198">
        <f>IF(N128="sníž. přenesená",J128,0)</f>
        <v>0</v>
      </c>
      <c r="BI128" s="198">
        <f>IF(N128="nulová",J128,0)</f>
        <v>0</v>
      </c>
      <c r="BJ128" s="17" t="s">
        <v>87</v>
      </c>
      <c r="BK128" s="198">
        <f>ROUND(I128*H128,2)</f>
        <v>0</v>
      </c>
      <c r="BL128" s="17" t="s">
        <v>624</v>
      </c>
      <c r="BM128" s="197" t="s">
        <v>1013</v>
      </c>
    </row>
    <row r="129" spans="2:63" s="12" customFormat="1" ht="22.9" customHeight="1">
      <c r="B129" s="170"/>
      <c r="C129" s="171"/>
      <c r="D129" s="172" t="s">
        <v>78</v>
      </c>
      <c r="E129" s="184" t="s">
        <v>1014</v>
      </c>
      <c r="F129" s="184" t="s">
        <v>1015</v>
      </c>
      <c r="G129" s="171"/>
      <c r="H129" s="171"/>
      <c r="I129" s="174"/>
      <c r="J129" s="185">
        <f>BK129</f>
        <v>0</v>
      </c>
      <c r="K129" s="171"/>
      <c r="L129" s="176"/>
      <c r="M129" s="177"/>
      <c r="N129" s="178"/>
      <c r="O129" s="178"/>
      <c r="P129" s="179">
        <f>SUM(P130:P132)</f>
        <v>0</v>
      </c>
      <c r="Q129" s="178"/>
      <c r="R129" s="179">
        <f>SUM(R130:R132)</f>
        <v>0</v>
      </c>
      <c r="S129" s="178"/>
      <c r="T129" s="180">
        <f>SUM(T130:T132)</f>
        <v>0</v>
      </c>
      <c r="AR129" s="181" t="s">
        <v>158</v>
      </c>
      <c r="AT129" s="182" t="s">
        <v>78</v>
      </c>
      <c r="AU129" s="182" t="s">
        <v>87</v>
      </c>
      <c r="AY129" s="181" t="s">
        <v>134</v>
      </c>
      <c r="BK129" s="183">
        <f>SUM(BK130:BK132)</f>
        <v>0</v>
      </c>
    </row>
    <row r="130" spans="1:65" s="2" customFormat="1" ht="16.5" customHeight="1">
      <c r="A130" s="34"/>
      <c r="B130" s="35"/>
      <c r="C130" s="186" t="s">
        <v>141</v>
      </c>
      <c r="D130" s="186" t="s">
        <v>136</v>
      </c>
      <c r="E130" s="187" t="s">
        <v>1016</v>
      </c>
      <c r="F130" s="188" t="s">
        <v>1015</v>
      </c>
      <c r="G130" s="189" t="s">
        <v>965</v>
      </c>
      <c r="H130" s="190">
        <v>1</v>
      </c>
      <c r="I130" s="191"/>
      <c r="J130" s="192">
        <f>ROUND(I130*H130,2)</f>
        <v>0</v>
      </c>
      <c r="K130" s="188" t="s">
        <v>846</v>
      </c>
      <c r="L130" s="39"/>
      <c r="M130" s="193" t="s">
        <v>1</v>
      </c>
      <c r="N130" s="194" t="s">
        <v>44</v>
      </c>
      <c r="O130" s="71"/>
      <c r="P130" s="195">
        <f>O130*H130</f>
        <v>0</v>
      </c>
      <c r="Q130" s="195">
        <v>0</v>
      </c>
      <c r="R130" s="195">
        <f>Q130*H130</f>
        <v>0</v>
      </c>
      <c r="S130" s="195">
        <v>0</v>
      </c>
      <c r="T130" s="196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7" t="s">
        <v>624</v>
      </c>
      <c r="AT130" s="197" t="s">
        <v>136</v>
      </c>
      <c r="AU130" s="197" t="s">
        <v>89</v>
      </c>
      <c r="AY130" s="17" t="s">
        <v>134</v>
      </c>
      <c r="BE130" s="198">
        <f>IF(N130="základní",J130,0)</f>
        <v>0</v>
      </c>
      <c r="BF130" s="198">
        <f>IF(N130="snížená",J130,0)</f>
        <v>0</v>
      </c>
      <c r="BG130" s="198">
        <f>IF(N130="zákl. přenesená",J130,0)</f>
        <v>0</v>
      </c>
      <c r="BH130" s="198">
        <f>IF(N130="sníž. přenesená",J130,0)</f>
        <v>0</v>
      </c>
      <c r="BI130" s="198">
        <f>IF(N130="nulová",J130,0)</f>
        <v>0</v>
      </c>
      <c r="BJ130" s="17" t="s">
        <v>87</v>
      </c>
      <c r="BK130" s="198">
        <f>ROUND(I130*H130,2)</f>
        <v>0</v>
      </c>
      <c r="BL130" s="17" t="s">
        <v>624</v>
      </c>
      <c r="BM130" s="197" t="s">
        <v>1017</v>
      </c>
    </row>
    <row r="131" spans="1:65" s="2" customFormat="1" ht="24.2" customHeight="1">
      <c r="A131" s="34"/>
      <c r="B131" s="35"/>
      <c r="C131" s="186" t="s">
        <v>158</v>
      </c>
      <c r="D131" s="186" t="s">
        <v>136</v>
      </c>
      <c r="E131" s="187" t="s">
        <v>1018</v>
      </c>
      <c r="F131" s="188" t="s">
        <v>1019</v>
      </c>
      <c r="G131" s="189" t="s">
        <v>1020</v>
      </c>
      <c r="H131" s="190">
        <v>600</v>
      </c>
      <c r="I131" s="191"/>
      <c r="J131" s="192">
        <f>ROUND(I131*H131,2)</f>
        <v>0</v>
      </c>
      <c r="K131" s="188" t="s">
        <v>833</v>
      </c>
      <c r="L131" s="39"/>
      <c r="M131" s="193" t="s">
        <v>1</v>
      </c>
      <c r="N131" s="194" t="s">
        <v>44</v>
      </c>
      <c r="O131" s="71"/>
      <c r="P131" s="195">
        <f>O131*H131</f>
        <v>0</v>
      </c>
      <c r="Q131" s="195">
        <v>0</v>
      </c>
      <c r="R131" s="195">
        <f>Q131*H131</f>
        <v>0</v>
      </c>
      <c r="S131" s="195">
        <v>0</v>
      </c>
      <c r="T131" s="196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7" t="s">
        <v>624</v>
      </c>
      <c r="AT131" s="197" t="s">
        <v>136</v>
      </c>
      <c r="AU131" s="197" t="s">
        <v>89</v>
      </c>
      <c r="AY131" s="17" t="s">
        <v>134</v>
      </c>
      <c r="BE131" s="198">
        <f>IF(N131="základní",J131,0)</f>
        <v>0</v>
      </c>
      <c r="BF131" s="198">
        <f>IF(N131="snížená",J131,0)</f>
        <v>0</v>
      </c>
      <c r="BG131" s="198">
        <f>IF(N131="zákl. přenesená",J131,0)</f>
        <v>0</v>
      </c>
      <c r="BH131" s="198">
        <f>IF(N131="sníž. přenesená",J131,0)</f>
        <v>0</v>
      </c>
      <c r="BI131" s="198">
        <f>IF(N131="nulová",J131,0)</f>
        <v>0</v>
      </c>
      <c r="BJ131" s="17" t="s">
        <v>87</v>
      </c>
      <c r="BK131" s="198">
        <f>ROUND(I131*H131,2)</f>
        <v>0</v>
      </c>
      <c r="BL131" s="17" t="s">
        <v>624</v>
      </c>
      <c r="BM131" s="197" t="s">
        <v>1021</v>
      </c>
    </row>
    <row r="132" spans="2:51" s="14" customFormat="1" ht="11.25">
      <c r="B132" s="210"/>
      <c r="C132" s="211"/>
      <c r="D132" s="201" t="s">
        <v>143</v>
      </c>
      <c r="E132" s="212" t="s">
        <v>1</v>
      </c>
      <c r="F132" s="213" t="s">
        <v>1022</v>
      </c>
      <c r="G132" s="211"/>
      <c r="H132" s="214">
        <v>600</v>
      </c>
      <c r="I132" s="215"/>
      <c r="J132" s="211"/>
      <c r="K132" s="211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143</v>
      </c>
      <c r="AU132" s="220" t="s">
        <v>89</v>
      </c>
      <c r="AV132" s="14" t="s">
        <v>89</v>
      </c>
      <c r="AW132" s="14" t="s">
        <v>35</v>
      </c>
      <c r="AX132" s="14" t="s">
        <v>87</v>
      </c>
      <c r="AY132" s="220" t="s">
        <v>134</v>
      </c>
    </row>
    <row r="133" spans="2:63" s="12" customFormat="1" ht="22.9" customHeight="1">
      <c r="B133" s="170"/>
      <c r="C133" s="171"/>
      <c r="D133" s="172" t="s">
        <v>78</v>
      </c>
      <c r="E133" s="184" t="s">
        <v>1023</v>
      </c>
      <c r="F133" s="184" t="s">
        <v>1024</v>
      </c>
      <c r="G133" s="171"/>
      <c r="H133" s="171"/>
      <c r="I133" s="174"/>
      <c r="J133" s="185">
        <f>BK133</f>
        <v>0</v>
      </c>
      <c r="K133" s="171"/>
      <c r="L133" s="176"/>
      <c r="M133" s="177"/>
      <c r="N133" s="178"/>
      <c r="O133" s="178"/>
      <c r="P133" s="179">
        <f>SUM(P134:P138)</f>
        <v>0</v>
      </c>
      <c r="Q133" s="178"/>
      <c r="R133" s="179">
        <f>SUM(R134:R138)</f>
        <v>0</v>
      </c>
      <c r="S133" s="178"/>
      <c r="T133" s="180">
        <f>SUM(T134:T138)</f>
        <v>0</v>
      </c>
      <c r="AR133" s="181" t="s">
        <v>158</v>
      </c>
      <c r="AT133" s="182" t="s">
        <v>78</v>
      </c>
      <c r="AU133" s="182" t="s">
        <v>87</v>
      </c>
      <c r="AY133" s="181" t="s">
        <v>134</v>
      </c>
      <c r="BK133" s="183">
        <f>SUM(BK134:BK138)</f>
        <v>0</v>
      </c>
    </row>
    <row r="134" spans="1:65" s="2" customFormat="1" ht="24.2" customHeight="1">
      <c r="A134" s="34"/>
      <c r="B134" s="35"/>
      <c r="C134" s="186" t="s">
        <v>163</v>
      </c>
      <c r="D134" s="186" t="s">
        <v>136</v>
      </c>
      <c r="E134" s="187" t="s">
        <v>1025</v>
      </c>
      <c r="F134" s="188" t="s">
        <v>1026</v>
      </c>
      <c r="G134" s="189" t="s">
        <v>965</v>
      </c>
      <c r="H134" s="190">
        <v>1</v>
      </c>
      <c r="I134" s="191"/>
      <c r="J134" s="192">
        <f>ROUND(I134*H134,2)</f>
        <v>0</v>
      </c>
      <c r="K134" s="188" t="s">
        <v>764</v>
      </c>
      <c r="L134" s="39"/>
      <c r="M134" s="193" t="s">
        <v>1</v>
      </c>
      <c r="N134" s="194" t="s">
        <v>44</v>
      </c>
      <c r="O134" s="71"/>
      <c r="P134" s="195">
        <f>O134*H134</f>
        <v>0</v>
      </c>
      <c r="Q134" s="195">
        <v>0</v>
      </c>
      <c r="R134" s="195">
        <f>Q134*H134</f>
        <v>0</v>
      </c>
      <c r="S134" s="195">
        <v>0</v>
      </c>
      <c r="T134" s="19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7" t="s">
        <v>624</v>
      </c>
      <c r="AT134" s="197" t="s">
        <v>136</v>
      </c>
      <c r="AU134" s="197" t="s">
        <v>89</v>
      </c>
      <c r="AY134" s="17" t="s">
        <v>134</v>
      </c>
      <c r="BE134" s="198">
        <f>IF(N134="základní",J134,0)</f>
        <v>0</v>
      </c>
      <c r="BF134" s="198">
        <f>IF(N134="snížená",J134,0)</f>
        <v>0</v>
      </c>
      <c r="BG134" s="198">
        <f>IF(N134="zákl. přenesená",J134,0)</f>
        <v>0</v>
      </c>
      <c r="BH134" s="198">
        <f>IF(N134="sníž. přenesená",J134,0)</f>
        <v>0</v>
      </c>
      <c r="BI134" s="198">
        <f>IF(N134="nulová",J134,0)</f>
        <v>0</v>
      </c>
      <c r="BJ134" s="17" t="s">
        <v>87</v>
      </c>
      <c r="BK134" s="198">
        <f>ROUND(I134*H134,2)</f>
        <v>0</v>
      </c>
      <c r="BL134" s="17" t="s">
        <v>624</v>
      </c>
      <c r="BM134" s="197" t="s">
        <v>1027</v>
      </c>
    </row>
    <row r="135" spans="1:47" s="2" customFormat="1" ht="39">
      <c r="A135" s="34"/>
      <c r="B135" s="35"/>
      <c r="C135" s="36"/>
      <c r="D135" s="201" t="s">
        <v>1028</v>
      </c>
      <c r="E135" s="36"/>
      <c r="F135" s="250" t="s">
        <v>1029</v>
      </c>
      <c r="G135" s="36"/>
      <c r="H135" s="36"/>
      <c r="I135" s="251"/>
      <c r="J135" s="36"/>
      <c r="K135" s="36"/>
      <c r="L135" s="39"/>
      <c r="M135" s="252"/>
      <c r="N135" s="253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1028</v>
      </c>
      <c r="AU135" s="17" t="s">
        <v>89</v>
      </c>
    </row>
    <row r="136" spans="1:65" s="2" customFormat="1" ht="21.75" customHeight="1">
      <c r="A136" s="34"/>
      <c r="B136" s="35"/>
      <c r="C136" s="186" t="s">
        <v>168</v>
      </c>
      <c r="D136" s="186" t="s">
        <v>136</v>
      </c>
      <c r="E136" s="187" t="s">
        <v>1030</v>
      </c>
      <c r="F136" s="188" t="s">
        <v>1031</v>
      </c>
      <c r="G136" s="189" t="s">
        <v>965</v>
      </c>
      <c r="H136" s="190">
        <v>1</v>
      </c>
      <c r="I136" s="191"/>
      <c r="J136" s="192">
        <f>ROUND(I136*H136,2)</f>
        <v>0</v>
      </c>
      <c r="K136" s="188" t="s">
        <v>806</v>
      </c>
      <c r="L136" s="39"/>
      <c r="M136" s="193" t="s">
        <v>1</v>
      </c>
      <c r="N136" s="194" t="s">
        <v>44</v>
      </c>
      <c r="O136" s="71"/>
      <c r="P136" s="195">
        <f>O136*H136</f>
        <v>0</v>
      </c>
      <c r="Q136" s="195">
        <v>0</v>
      </c>
      <c r="R136" s="195">
        <f>Q136*H136</f>
        <v>0</v>
      </c>
      <c r="S136" s="195">
        <v>0</v>
      </c>
      <c r="T136" s="19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7" t="s">
        <v>624</v>
      </c>
      <c r="AT136" s="197" t="s">
        <v>136</v>
      </c>
      <c r="AU136" s="197" t="s">
        <v>89</v>
      </c>
      <c r="AY136" s="17" t="s">
        <v>134</v>
      </c>
      <c r="BE136" s="198">
        <f>IF(N136="základní",J136,0)</f>
        <v>0</v>
      </c>
      <c r="BF136" s="198">
        <f>IF(N136="snížená",J136,0)</f>
        <v>0</v>
      </c>
      <c r="BG136" s="198">
        <f>IF(N136="zákl. přenesená",J136,0)</f>
        <v>0</v>
      </c>
      <c r="BH136" s="198">
        <f>IF(N136="sníž. přenesená",J136,0)</f>
        <v>0</v>
      </c>
      <c r="BI136" s="198">
        <f>IF(N136="nulová",J136,0)</f>
        <v>0</v>
      </c>
      <c r="BJ136" s="17" t="s">
        <v>87</v>
      </c>
      <c r="BK136" s="198">
        <f>ROUND(I136*H136,2)</f>
        <v>0</v>
      </c>
      <c r="BL136" s="17" t="s">
        <v>624</v>
      </c>
      <c r="BM136" s="197" t="s">
        <v>1032</v>
      </c>
    </row>
    <row r="137" spans="1:65" s="2" customFormat="1" ht="24.2" customHeight="1">
      <c r="A137" s="34"/>
      <c r="B137" s="35"/>
      <c r="C137" s="186" t="s">
        <v>173</v>
      </c>
      <c r="D137" s="186" t="s">
        <v>136</v>
      </c>
      <c r="E137" s="187" t="s">
        <v>1033</v>
      </c>
      <c r="F137" s="188" t="s">
        <v>1034</v>
      </c>
      <c r="G137" s="189" t="s">
        <v>965</v>
      </c>
      <c r="H137" s="190">
        <v>1</v>
      </c>
      <c r="I137" s="191"/>
      <c r="J137" s="192">
        <f>ROUND(I137*H137,2)</f>
        <v>0</v>
      </c>
      <c r="K137" s="188" t="s">
        <v>806</v>
      </c>
      <c r="L137" s="39"/>
      <c r="M137" s="193" t="s">
        <v>1</v>
      </c>
      <c r="N137" s="194" t="s">
        <v>44</v>
      </c>
      <c r="O137" s="71"/>
      <c r="P137" s="195">
        <f>O137*H137</f>
        <v>0</v>
      </c>
      <c r="Q137" s="195">
        <v>0</v>
      </c>
      <c r="R137" s="195">
        <f>Q137*H137</f>
        <v>0</v>
      </c>
      <c r="S137" s="195">
        <v>0</v>
      </c>
      <c r="T137" s="19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624</v>
      </c>
      <c r="AT137" s="197" t="s">
        <v>136</v>
      </c>
      <c r="AU137" s="197" t="s">
        <v>89</v>
      </c>
      <c r="AY137" s="17" t="s">
        <v>134</v>
      </c>
      <c r="BE137" s="198">
        <f>IF(N137="základní",J137,0)</f>
        <v>0</v>
      </c>
      <c r="BF137" s="198">
        <f>IF(N137="snížená",J137,0)</f>
        <v>0</v>
      </c>
      <c r="BG137" s="198">
        <f>IF(N137="zákl. přenesená",J137,0)</f>
        <v>0</v>
      </c>
      <c r="BH137" s="198">
        <f>IF(N137="sníž. přenesená",J137,0)</f>
        <v>0</v>
      </c>
      <c r="BI137" s="198">
        <f>IF(N137="nulová",J137,0)</f>
        <v>0</v>
      </c>
      <c r="BJ137" s="17" t="s">
        <v>87</v>
      </c>
      <c r="BK137" s="198">
        <f>ROUND(I137*H137,2)</f>
        <v>0</v>
      </c>
      <c r="BL137" s="17" t="s">
        <v>624</v>
      </c>
      <c r="BM137" s="197" t="s">
        <v>1035</v>
      </c>
    </row>
    <row r="138" spans="1:65" s="2" customFormat="1" ht="16.5" customHeight="1">
      <c r="A138" s="34"/>
      <c r="B138" s="35"/>
      <c r="C138" s="186" t="s">
        <v>178</v>
      </c>
      <c r="D138" s="186" t="s">
        <v>136</v>
      </c>
      <c r="E138" s="187" t="s">
        <v>1036</v>
      </c>
      <c r="F138" s="188" t="s">
        <v>1037</v>
      </c>
      <c r="G138" s="189" t="s">
        <v>965</v>
      </c>
      <c r="H138" s="190">
        <v>1</v>
      </c>
      <c r="I138" s="191"/>
      <c r="J138" s="192">
        <f>ROUND(I138*H138,2)</f>
        <v>0</v>
      </c>
      <c r="K138" s="188" t="s">
        <v>764</v>
      </c>
      <c r="L138" s="39"/>
      <c r="M138" s="245" t="s">
        <v>1</v>
      </c>
      <c r="N138" s="246" t="s">
        <v>44</v>
      </c>
      <c r="O138" s="247"/>
      <c r="P138" s="248">
        <f>O138*H138</f>
        <v>0</v>
      </c>
      <c r="Q138" s="248">
        <v>0</v>
      </c>
      <c r="R138" s="248">
        <f>Q138*H138</f>
        <v>0</v>
      </c>
      <c r="S138" s="248">
        <v>0</v>
      </c>
      <c r="T138" s="249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7" t="s">
        <v>624</v>
      </c>
      <c r="AT138" s="197" t="s">
        <v>136</v>
      </c>
      <c r="AU138" s="197" t="s">
        <v>89</v>
      </c>
      <c r="AY138" s="17" t="s">
        <v>134</v>
      </c>
      <c r="BE138" s="198">
        <f>IF(N138="základní",J138,0)</f>
        <v>0</v>
      </c>
      <c r="BF138" s="198">
        <f>IF(N138="snížená",J138,0)</f>
        <v>0</v>
      </c>
      <c r="BG138" s="198">
        <f>IF(N138="zákl. přenesená",J138,0)</f>
        <v>0</v>
      </c>
      <c r="BH138" s="198">
        <f>IF(N138="sníž. přenesená",J138,0)</f>
        <v>0</v>
      </c>
      <c r="BI138" s="198">
        <f>IF(N138="nulová",J138,0)</f>
        <v>0</v>
      </c>
      <c r="BJ138" s="17" t="s">
        <v>87</v>
      </c>
      <c r="BK138" s="198">
        <f>ROUND(I138*H138,2)</f>
        <v>0</v>
      </c>
      <c r="BL138" s="17" t="s">
        <v>624</v>
      </c>
      <c r="BM138" s="197" t="s">
        <v>1038</v>
      </c>
    </row>
    <row r="139" spans="1:31" s="2" customFormat="1" ht="6.95" customHeight="1">
      <c r="A139" s="34"/>
      <c r="B139" s="54"/>
      <c r="C139" s="55"/>
      <c r="D139" s="55"/>
      <c r="E139" s="55"/>
      <c r="F139" s="55"/>
      <c r="G139" s="55"/>
      <c r="H139" s="55"/>
      <c r="I139" s="55"/>
      <c r="J139" s="55"/>
      <c r="K139" s="55"/>
      <c r="L139" s="39"/>
      <c r="M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</sheetData>
  <sheetProtection algorithmName="SHA-512" hashValue="724/XoFSgWdMoyfaEf4w+X5dPzwrVW/0bP+fb2w58VT5l7Y7d95kRUSCMxWOaCPHCEjDGl2E51YU9/u/U06dxg==" saltValue="3+26lFV6l2zHeIEwwmZikj+43ryAKUi4wjso79CuhqDK1znXeYo0YTf0t/dqGxwJf1eSeaDY76NCfdm7ZhActQ==" spinCount="100000" sheet="1" objects="1" scenarios="1" formatColumns="0" formatRows="0" autoFilter="0"/>
  <autoFilter ref="C119:K138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NB-ORSULA\Kros</dc:creator>
  <cp:keywords/>
  <dc:description/>
  <cp:lastModifiedBy>Oršula, Jan</cp:lastModifiedBy>
  <dcterms:created xsi:type="dcterms:W3CDTF">2024-05-22T13:02:24Z</dcterms:created>
  <dcterms:modified xsi:type="dcterms:W3CDTF">2024-05-22T13:31:53Z</dcterms:modified>
  <cp:category/>
  <cp:version/>
  <cp:contentType/>
  <cp:contentStatus/>
</cp:coreProperties>
</file>