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Objekty pozemních kom..." sheetId="2" r:id="rId2"/>
    <sheet name="2 - Veřejné osvětlení" sheetId="3" r:id="rId3"/>
    <sheet name="3 - Přeložka VODAFONE" sheetId="4" r:id="rId4"/>
    <sheet name="4 - Ochrana horkovodu" sheetId="5" r:id="rId5"/>
    <sheet name="5 - VRN" sheetId="6" r:id="rId6"/>
  </sheets>
  <definedNames>
    <definedName name="_xlnm.Print_Area" localSheetId="0">'Rekapitulace stavby'!$D$4:$AO$76,'Rekapitulace stavby'!$C$82:$AQ$100</definedName>
    <definedName name="_xlnm._FilterDatabase" localSheetId="1" hidden="1">'1 - Objekty pozemních kom...'!$C$130:$K$625</definedName>
    <definedName name="_xlnm.Print_Area" localSheetId="1">'1 - Objekty pozemních kom...'!$C$4:$J$76,'1 - Objekty pozemních kom...'!$C$82:$J$112,'1 - Objekty pozemních kom...'!$C$118:$K$625</definedName>
    <definedName name="_xlnm._FilterDatabase" localSheetId="2" hidden="1">'2 - Veřejné osvětlení'!$C$125:$K$272</definedName>
    <definedName name="_xlnm.Print_Area" localSheetId="2">'2 - Veřejné osvětlení'!$C$4:$J$76,'2 - Veřejné osvětlení'!$C$82:$J$107,'2 - Veřejné osvětlení'!$C$113:$K$272</definedName>
    <definedName name="_xlnm._FilterDatabase" localSheetId="3" hidden="1">'3 - Přeložka VODAFONE'!$C$119:$K$189</definedName>
    <definedName name="_xlnm.Print_Area" localSheetId="3">'3 - Přeložka VODAFONE'!$C$4:$J$76,'3 - Přeložka VODAFONE'!$C$82:$J$101,'3 - Přeložka VODAFONE'!$C$107:$K$189</definedName>
    <definedName name="_xlnm._FilterDatabase" localSheetId="4" hidden="1">'4 - Ochrana horkovodu'!$C$124:$K$197</definedName>
    <definedName name="_xlnm.Print_Area" localSheetId="4">'4 - Ochrana horkovodu'!$C$4:$J$76,'4 - Ochrana horkovodu'!$C$82:$J$106,'4 - Ochrana horkovodu'!$C$112:$K$197</definedName>
    <definedName name="_xlnm._FilterDatabase" localSheetId="5" hidden="1">'5 - VRN'!$C$119:$K$154</definedName>
    <definedName name="_xlnm.Print_Area" localSheetId="5">'5 - VRN'!$C$4:$J$76,'5 - VRN'!$C$82:$J$101,'5 - VRN'!$C$107:$K$154</definedName>
    <definedName name="_xlnm.Print_Titles" localSheetId="0">'Rekapitulace stavby'!$92:$92</definedName>
    <definedName name="_xlnm.Print_Titles" localSheetId="1">'1 - Objekty pozemních kom...'!$130:$130</definedName>
    <definedName name="_xlnm.Print_Titles" localSheetId="2">'2 - Veřejné osvětlení'!$125:$125</definedName>
    <definedName name="_xlnm.Print_Titles" localSheetId="3">'3 - Přeložka VODAFONE'!$119:$119</definedName>
    <definedName name="_xlnm.Print_Titles" localSheetId="4">'4 - Ochrana horkovodu'!$124:$124</definedName>
    <definedName name="_xlnm.Print_Titles" localSheetId="5">'5 - VRN'!$119:$119</definedName>
  </definedNames>
  <calcPr fullCalcOnLoad="1"/>
</workbook>
</file>

<file path=xl/sharedStrings.xml><?xml version="1.0" encoding="utf-8"?>
<sst xmlns="http://schemas.openxmlformats.org/spreadsheetml/2006/main" count="7512" uniqueCount="1369">
  <si>
    <t>Export Komplet</t>
  </si>
  <si>
    <t/>
  </si>
  <si>
    <t>2.0</t>
  </si>
  <si>
    <t>ZAMOK</t>
  </si>
  <si>
    <t>False</t>
  </si>
  <si>
    <t>{f8d7f48b-7ff4-42da-88f8-5ee8675b7589}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</si>
  <si>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</si>
  <si>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</si>
  <si>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</si>
  <si>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</si>
  <si>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</si>
  <si>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</si>
  <si>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</si>
  <si>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</si>
  <si>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23014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</si>
  <si>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</si>
  <si>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</si>
  <si>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 a komunikace v ulici Švabinského - Nad Bunkrem</t>
  </si>
  <si>
    <t>KSO:</t>
  </si>
  <si>
    <t>CC-CZ:</t>
  </si>
  <si>
    <t>Místo:</t>
  </si>
  <si>
    <t>Město Sokolov</t>
  </si>
  <si>
    <t>Datum:</t>
  </si>
  <si>
    <t>1. 2. 2024</t>
  </si>
  <si>
    <t>Zadavatel:</t>
  </si>
  <si>
    <t>IČ:</t>
  </si>
  <si>
    <t>DIČ:</t>
  </si>
  <si>
    <t>Uchazeč:</t>
  </si>
  <si>
    <t>Vyplň údaj</t>
  </si>
  <si>
    <t>Projektant:</t>
  </si>
  <si>
    <t>Ing. Ota Vettermann</t>
  </si>
  <si>
    <t>True</t>
  </si>
  <si>
    <t>Zpracovatel:</t>
  </si>
  <si>
    <t>28738217</t>
  </si>
  <si>
    <t>MESSOR s.r.o.</t>
  </si>
  <si>
    <t>CZ28738217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</si>
  <si>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</si>
  <si>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</si>
  <si>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</si>
  <si>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</si>
  <si>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</si>
  <si>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</si>
  <si>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</si>
  <si>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</si>
  <si>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</si>
  <si>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</si>
  <si>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</si>
  <si>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</si>
  <si>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</si>
  <si>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</si>
  <si>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</si>
  <si>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</si>
  <si>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</si>
  <si>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</si>
  <si>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</si>
  <si>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</si>
  <si>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</si>
  <si>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</si>
  <si>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</si>
  <si>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</si>
  <si>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</si>
  <si>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</si>
  <si>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</si>
  <si>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</si>
  <si>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</si>
  <si>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</si>
  <si>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</si>
  <si>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</si>
  <si>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</si>
  <si>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</si>
  <si>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</si>
  <si>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</si>
  <si>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</si>
  <si>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</si>
  <si>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</si>
  <si>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</si>
  <si>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</si>
  <si>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</si>
  <si>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</si>
  <si>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</si>
  <si>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</si>
  <si>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</si>
  <si>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</si>
  <si>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Objekty pozemních komunikací</t>
  </si>
  <si>
    <t>STA</t>
  </si>
  <si>
    <t>{a01098c3-9d93-4db0-b4f8-3c3cd9ad178d}</t>
  </si>
  <si>
    <t>2</t>
  </si>
  <si>
    <t>Veřejné osvětlení</t>
  </si>
  <si>
    <t>{0c4a6967-6d43-4cb5-9c37-6f9dba73f288}</t>
  </si>
  <si>
    <t>3</t>
  </si>
  <si>
    <t>Přeložka VODAFONE</t>
  </si>
  <si>
    <t>{a9e2cb5f-2256-4891-a709-01e86946d95d}</t>
  </si>
  <si>
    <t>4</t>
  </si>
  <si>
    <t>Ochrana horkovodu</t>
  </si>
  <si>
    <t>{5ce3e9c9-7ed1-43bd-9428-9fe1984dd42b}</t>
  </si>
  <si>
    <t>5</t>
  </si>
  <si>
    <t>VRN</t>
  </si>
  <si>
    <t>{4bc5379b-7d03-41ea-bf1e-a8c28fc48470}</t>
  </si>
  <si>
    <t>KRYCÍ LIST SOUPISU PRACÍ</t>
  </si>
  <si>
    <t>Objekt:</t>
  </si>
  <si>
    <t>1 - Objekty pozemních komunikací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</si>
  <si>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</si>
  <si>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</si>
  <si>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</si>
  <si>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</si>
  <si>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</si>
  <si>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</si>
  <si>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</si>
  <si>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</si>
  <si>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</si>
  <si>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</si>
  <si>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</si>
  <si>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</si>
  <si>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</si>
  <si>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</si>
  <si>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</si>
  <si>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</si>
  <si>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</si>
  <si>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</si>
  <si>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</si>
  <si>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</si>
  <si>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</si>
  <si>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</si>
  <si>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</si>
  <si>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</si>
  <si>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</si>
  <si>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</si>
  <si>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</si>
  <si>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</si>
  <si>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</si>
  <si>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</si>
  <si>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</si>
  <si>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</si>
  <si>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</si>
  <si>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</si>
  <si>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</si>
  <si>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</si>
  <si>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</si>
  <si>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</si>
  <si>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113107232</t>
  </si>
  <si>
    <t>Odstranění podkladu z betonu prostého tl přes 150 do 300 mm strojně pl přes 200 m2</t>
  </si>
  <si>
    <t>m2</t>
  </si>
  <si>
    <t>CS ÚRS 2024 01</t>
  </si>
  <si>
    <t>-256674942</t>
  </si>
  <si>
    <t>PP</t>
  </si>
  <si>
    <t>Odstranění podkladů nebo krytů strojně plochy jednotlivě přes 200 m2 s přemístěním hmot na skládku na vzdálenost do 20 m nebo s naložením na dopravní prostředek z betonu prostého, o tl. vrstvy přes 150 do 300 mm</t>
  </si>
  <si>
    <t>Online PSC</t>
  </si>
  <si>
    <t>https://podminky.urs.cz/item/CS_URS_2024_01/113107232</t>
  </si>
  <si>
    <t>VV</t>
  </si>
  <si>
    <t>"betonové plochy - celá stavba (chodníky+vozovky) odhad-30%"721*0,3</t>
  </si>
  <si>
    <t>113107237</t>
  </si>
  <si>
    <t>Odstranění podkladu z betonu vyztuženého sítěmi tl přes 150 do 300 mm strojně pl přes 200 m2</t>
  </si>
  <si>
    <t>-1443119206</t>
  </si>
  <si>
    <t>Odstranění podkladů nebo krytů strojně plochy jednotlivě přes 200 m2 s přemístěním hmot na skládku na vzdálenost do 20 m nebo s naložením na dopravní prostředek z betonu vyztuženého sítěmi, o tl. vrstvy přes 150 do 300 mm</t>
  </si>
  <si>
    <t>https://podminky.urs.cz/item/CS_URS_2024_01/113107237</t>
  </si>
  <si>
    <t>"železobetonové plochy - celá stavba (chodníky+vozovky) odhad-70%"721*0,7</t>
  </si>
  <si>
    <t>175111201</t>
  </si>
  <si>
    <t>Obsypání objektu nad přilehlým původním terénem sypaninou bez prohození, uloženou do 3 m ručně</t>
  </si>
  <si>
    <t>m3</t>
  </si>
  <si>
    <t>-496543681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</si>
  <si>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</si>
  <si>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https://podminky.urs.cz/item/CS_URS_2024_01/175111201</t>
  </si>
  <si>
    <t>"polopodzemní kontejener"(10,2+0,8+0,8)*(1,9+1,2+1,2)*2,7*0,3</t>
  </si>
  <si>
    <t>M</t>
  </si>
  <si>
    <t>58337303</t>
  </si>
  <si>
    <t>štěrkopísek frakce 0/8</t>
  </si>
  <si>
    <t>t</t>
  </si>
  <si>
    <t>8</t>
  </si>
  <si>
    <t>-229537907</t>
  </si>
  <si>
    <t>41,099*2 'Přepočtené koeficientem množství</t>
  </si>
  <si>
    <t>113107242</t>
  </si>
  <si>
    <t>Odstranění podkladu živičného tl přes 50 do 100 mm strojně pl přes 200 m2</t>
  </si>
  <si>
    <t>307451930</t>
  </si>
  <si>
    <t>Odstranění podkladů nebo krytů strojně plochy jednotlivě přes 200 m2 s přemístěním hmot na skládku na vzdálenost do 20 m nebo s naložením na dopravní prostředek živičných, o tl. vrstvy přes 50 do 100 mm</t>
  </si>
  <si>
    <t>https://podminky.urs.cz/item/CS_URS_2024_01/113107242</t>
  </si>
  <si>
    <t>"asfaltové plochy - celá stavba (chodníky+vozovky)"721</t>
  </si>
  <si>
    <t>6</t>
  </si>
  <si>
    <t>113107222</t>
  </si>
  <si>
    <t>Odstranění podkladu z kameniva drceného tl přes 100 do 200 mm strojně pl přes 200 m2</t>
  </si>
  <si>
    <t>-2110684059</t>
  </si>
  <si>
    <t>Odstranění podkladů nebo krytů strojně plochy jednotlivě přes 200 m2 s přemístěním hmot na skládku na vzdálenost do 20 m nebo s naložením na dopravní prostředek z kameniva hrubého drceného, o tl. vrstvy přes 100 do 200 mm</t>
  </si>
  <si>
    <t>https://podminky.urs.cz/item/CS_URS_2024_01/113107222</t>
  </si>
  <si>
    <t>"štěrkové lože pod asf. pl. - celá stavba (chodníky+vozovky)"721</t>
  </si>
  <si>
    <t>7</t>
  </si>
  <si>
    <t>113107323</t>
  </si>
  <si>
    <t>Odstranění podkladu z kameniva drceného tl přes 200 do 300 mm strojně pl do 50 m2</t>
  </si>
  <si>
    <t>185683301</t>
  </si>
  <si>
    <t>Odstranění podkladů nebo krytů strojně plochy jednotlivě do 50 m2 s přemístěním hmot na skládku na vzdálenost do 3 m nebo s naložením na dopravní prostředek z kameniva hrubého drceného, o tl. vrstvy přes 200 do 300 mm</t>
  </si>
  <si>
    <t>https://podminky.urs.cz/item/CS_URS_2024_01/113107323</t>
  </si>
  <si>
    <t>"štěrky pod podlahou -kont přístř."17,2+21,9</t>
  </si>
  <si>
    <t>113107331</t>
  </si>
  <si>
    <t>Odstranění podkladu z betonu prostého tl přes 100 do 150 mm strojně pl do 50 m2</t>
  </si>
  <si>
    <t>1279200709</t>
  </si>
  <si>
    <t>Odstranění podkladů nebo krytů strojně plochy jednotlivě do 50 m2 s přemístěním hmot na skládku na vzdálenost do 3 m nebo s naložením na dopravní prostředek z betonu prostého, o tl. vrstvy přes 100 do 150 mm</t>
  </si>
  <si>
    <t>https://podminky.urs.cz/item/CS_URS_2024_01/113107331</t>
  </si>
  <si>
    <t>"podlaha - bet deska kont přístř."17,2+21,9</t>
  </si>
  <si>
    <t>9</t>
  </si>
  <si>
    <t>113201111</t>
  </si>
  <si>
    <t>Vytrhání obrub chodníkových ležatých</t>
  </si>
  <si>
    <t>m</t>
  </si>
  <si>
    <t>CS ÚRS 2023 02</t>
  </si>
  <si>
    <t>-669484840</t>
  </si>
  <si>
    <t>Vytrhání obrub s vybouráním lože, s přemístěním hmot na skládku na vzdálenost do 3 m nebo s naložením na dopravní prostředek chodníkových ležatých</t>
  </si>
  <si>
    <t>https://podminky.urs.cz/item/CS_URS_2023_02/113201111</t>
  </si>
  <si>
    <t>11,5+4,9+33,5+8,4+8,4+8,4+8,4+19,6+37,9+19,1+4,4+5,5</t>
  </si>
  <si>
    <t>10</t>
  </si>
  <si>
    <t>113201112</t>
  </si>
  <si>
    <t>Vytrhání obrub silničních ležatých</t>
  </si>
  <si>
    <t>698521842</t>
  </si>
  <si>
    <t>Vytrhání obrub s vybouráním lože, s přemístěním hmot na skládku na vzdálenost do 3 m nebo s naložením na dopravní prostředek silničních ležatých</t>
  </si>
  <si>
    <t>https://podminky.urs.cz/item/CS_URS_2023_02/113201112</t>
  </si>
  <si>
    <t>38,1+16,1+10,9+9,7+9,2+3,8+6,9</t>
  </si>
  <si>
    <t>11</t>
  </si>
  <si>
    <t>121151113</t>
  </si>
  <si>
    <t>Sejmutí ornice plochy do 500 m2 tl vrstvy do 200 mm strojně</t>
  </si>
  <si>
    <t>948388676</t>
  </si>
  <si>
    <t>Sejmutí ornice strojně při souvislé ploše přes 100 do 500 m2, tl. vrstvy do 200 mm</t>
  </si>
  <si>
    <t>https://podminky.urs.cz/item/CS_URS_2023_02/121151113</t>
  </si>
  <si>
    <t>"nově vznikající zpevněné plochy"204,5</t>
  </si>
  <si>
    <t>122252205</t>
  </si>
  <si>
    <t>Odkopávky a prokopávky nezapažené pro silnice a dálnice v hornině třídy těžitelnosti I objem do 1000 m3 strojně</t>
  </si>
  <si>
    <t>563148242</t>
  </si>
  <si>
    <t>Odkopávky a prokopávky nezapažené pro silnice a dálnice strojně v hornině třídy těžitelnosti I přes 500 do 1 000 m3</t>
  </si>
  <si>
    <t>https://podminky.urs.cz/item/CS_URS_2023_02/122252205</t>
  </si>
  <si>
    <t>"nově vznikající parkoviště a točna v zeleni-základní hloubka pro konstrukci komunikace 37cm"(159,9+9,6)*0,37</t>
  </si>
  <si>
    <t>"nově vznikající parkoviště a točna v zeleni- sanace zemní pláně -fakturace po souhlasu TDI"(159,9+9,6)*0,25</t>
  </si>
  <si>
    <t>"původní parkoviště skladba 37 cm + 25 sanace - 55 cm bourací práce - sanace zemní pláně -fakturace po souhlasu TDI"110*(0,37+0,25-0,55)</t>
  </si>
  <si>
    <t>"původní AB plocha vozovky skladba 41 cm + 25 sanace - 55 cm bourací práce - sanace zemní pláně -fakturace po souhlasu TDI"434,5*(0,41+0,25-0,55)</t>
  </si>
  <si>
    <t>"odkop svahu v místě kont"54,1*0,5</t>
  </si>
  <si>
    <t>Součet</t>
  </si>
  <si>
    <t>13</t>
  </si>
  <si>
    <t>131251104</t>
  </si>
  <si>
    <t>Hloubení jam nezapažených v hornině třídy těžitelnosti I skupiny 3 objem do 500 m3 strojně</t>
  </si>
  <si>
    <t>2006931779</t>
  </si>
  <si>
    <t>Hloubení nezapažených jam a zářezů strojně s urovnáním dna do předepsaného profilu a spádu v hornině třídy těžitelnosti I skupiny 3 přes 100 do 500 m3</t>
  </si>
  <si>
    <t>https://podminky.urs.cz/item/CS_URS_2024_01/131251104</t>
  </si>
  <si>
    <t>"polopodzemní kontejener"(10,2+0,8+0,8)*(1,9+1,2+1,2)*2,7</t>
  </si>
  <si>
    <t>14</t>
  </si>
  <si>
    <t>132251102</t>
  </si>
  <si>
    <t>Hloubení rýh nezapažených š do 800 mm v hornině třídy těžitelnosti I skupiny 3 objem do 50 m3 strojně</t>
  </si>
  <si>
    <t>-1840753284</t>
  </si>
  <si>
    <t>Hloubení nezapažených rýh šířky do 800 mm strojně s urovnáním dna do předepsaného profilu a spádu v hornině třídy těžitelnosti I skupiny 3 přes 20 do 50 m3</t>
  </si>
  <si>
    <t>https://podminky.urs.cz/item/CS_URS_2023_02/132251102</t>
  </si>
  <si>
    <t>"dokopávka pro pokládku obrub"(220,1+134,5)*0,4*0,15</t>
  </si>
  <si>
    <t>"rýha přípojka UV"(5,5+0,5)*0,6*1,8</t>
  </si>
  <si>
    <t>"rýha pro palisády"(36,3+8)*0,5*0,5</t>
  </si>
  <si>
    <t>15</t>
  </si>
  <si>
    <t>167103101</t>
  </si>
  <si>
    <t>Nakládání výkopku ze zemin schopných zúrodnění</t>
  </si>
  <si>
    <t>1614297416</t>
  </si>
  <si>
    <t>Nakládání neulehlého výkopku z hromad zeminy schopné zúrodnění</t>
  </si>
  <si>
    <t>https://podminky.urs.cz/item/CS_URS_2023_02/167103101</t>
  </si>
  <si>
    <t>30,675</t>
  </si>
  <si>
    <t>16</t>
  </si>
  <si>
    <t>162706111</t>
  </si>
  <si>
    <t>Vodorovné přemístění do 6000 m bez naložení výkopku ze zemin schopných zúrodnění</t>
  </si>
  <si>
    <t>-8868833</t>
  </si>
  <si>
    <t>Vodorovné přemístění výkopku bez naložení, avšak se složením zemin schopných zúrodnění, na vzdálenost přes 5000 do 6000 m</t>
  </si>
  <si>
    <t>https://podminky.urs.cz/item/CS_URS_2023_02/162706111</t>
  </si>
  <si>
    <t>"ornice + drnu - odvoz na skládku, deponie do 6 km"204,5*0,15</t>
  </si>
  <si>
    <t>17</t>
  </si>
  <si>
    <t>162706119</t>
  </si>
  <si>
    <t>Příplatek pro vodorovné přemístění bez naložení výkopku ze zemin schopných zúrodnění ZKD 1000 m</t>
  </si>
  <si>
    <t>936018110</t>
  </si>
  <si>
    <t>Vodorovné přemístění výkopku bez naložení, avšak se složením zemin schopných zúrodnění, na vzdálenost Příplatek k ceně za každých dalších i započatých 1000 m</t>
  </si>
  <si>
    <t>https://podminky.urs.cz/item/CS_URS_2024_01/162706119</t>
  </si>
  <si>
    <t>30,675*4 'Přepočtené koeficientem množství</t>
  </si>
  <si>
    <t>18</t>
  </si>
  <si>
    <t>162751117</t>
  </si>
  <si>
    <t>Vodorovné přemístění přes 9 000 do 10000 m výkopku/sypaniny z horniny třídy těžitelnosti I skupiny 1 až 3</t>
  </si>
  <si>
    <t>-219061919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</si>
  <si>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</si>
  <si>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https://podminky.urs.cz/item/CS_URS_2023_02/162751117</t>
  </si>
  <si>
    <t>187,6+137,0+38,8</t>
  </si>
  <si>
    <t>19</t>
  </si>
  <si>
    <t>162751119</t>
  </si>
  <si>
    <t>Příplatek k vodorovnému přemístění výkopku/sypaniny z horniny třídy těžitelnosti I skupiny 1 až 3 ZKD 1000 m přes 10000 m</t>
  </si>
  <si>
    <t>-936839450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</si>
  <si>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</si>
  <si>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https://podminky.urs.cz/item/CS_URS_2023_02/162751119</t>
  </si>
  <si>
    <t>363,4</t>
  </si>
  <si>
    <t>363,4*10 'Přepočtené koeficientem množství</t>
  </si>
  <si>
    <t>20</t>
  </si>
  <si>
    <t>167151112</t>
  </si>
  <si>
    <t>Nakládání výkopku z hornin třídy těžitelnosti II skupiny 4 a 5 přes 100 m3</t>
  </si>
  <si>
    <t>-993085173</t>
  </si>
  <si>
    <t>Nakládání, skládání a překládání neulehlého výkopku nebo sypaniny strojně nakládání, množství přes 100 m3, z hornin třídy těžitelnosti II, skupiny 4 a 5</t>
  </si>
  <si>
    <t>https://podminky.urs.cz/item/CS_URS_2023_02/167151112</t>
  </si>
  <si>
    <t>171201231</t>
  </si>
  <si>
    <t>Poplatek za uložení zeminy a kamení na recyklační skládce (skládkovné) kód odpadu 17 05 04</t>
  </si>
  <si>
    <t>718415005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</si>
  <si>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</si>
  <si>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</si>
  <si>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363,4*1,8</t>
  </si>
  <si>
    <t>22</t>
  </si>
  <si>
    <t>175112101</t>
  </si>
  <si>
    <t>Obsypání potrubí při překopech inženýrských sítí ručně objem do 10 m3</t>
  </si>
  <si>
    <t>-998830247</t>
  </si>
  <si>
    <t>Obsypání potrubí při překopech inženýrských sítí ručně objemu do 10 m3 sypaninou z vhodných horniny třídy těžitelnosti I a II, skupiny 1 až 4 nebo materiálem připraveným podél výkopu ve vzdálenosti do 3 m od jeho kraje pro jakoukoliv hloubku výkopu a míru zhutnění bez prohození sypaniny</t>
  </si>
  <si>
    <t>https://podminky.urs.cz/item/CS_URS_2023_02/175112101</t>
  </si>
  <si>
    <t>"rýha přípojka UV"(0,5+5,5)*0,6*0,3</t>
  </si>
  <si>
    <t>23</t>
  </si>
  <si>
    <t>58337308</t>
  </si>
  <si>
    <t>štěrkopísek frakce 0/2</t>
  </si>
  <si>
    <t>1993110579</t>
  </si>
  <si>
    <t>1,08*1,8</t>
  </si>
  <si>
    <t>24</t>
  </si>
  <si>
    <t>181151311</t>
  </si>
  <si>
    <t>Plošná úprava terénu přes 500 m2 zemina skupiny 1 až 4 nerovnosti přes 50 do 100 mm v rovinně a svahu do 1:5</t>
  </si>
  <si>
    <t>CS ÚRS 2023 01</t>
  </si>
  <si>
    <t>1143756488</t>
  </si>
  <si>
    <t>Plošná úprava terénu v zemině skupiny 1 až 4 s urovnáním povrchu bez doplnění ornice souvislé plochy přes 500 m2 při nerovnostech terénu přes 50 do 100 mm v rovině nebo na svahu do 1:5</t>
  </si>
  <si>
    <t>https://podminky.urs.cz/item/CS_URS_2023_01/181151311</t>
  </si>
  <si>
    <t>"ozelenění ploch zasažených stavbou (obvod staveniště x 1,0m)"323*1,0</t>
  </si>
  <si>
    <t>25</t>
  </si>
  <si>
    <t>181351103</t>
  </si>
  <si>
    <t>Rozprostření ornice tl vrstvy do 200 mm pl přes 100 do 500 m2 v rovině nebo ve svahu do 1:5 strojně</t>
  </si>
  <si>
    <t>1807069441</t>
  </si>
  <si>
    <t>Rozprostření a urovnání ornice v rovině nebo ve svahu sklonu do 1:5 strojně při souvislé ploše přes 100 do 500 m2, tl. vrstvy do 200 mm</t>
  </si>
  <si>
    <t>https://podminky.urs.cz/item/CS_URS_2023_02/181351103</t>
  </si>
  <si>
    <t>323</t>
  </si>
  <si>
    <t>26</t>
  </si>
  <si>
    <t>181411131</t>
  </si>
  <si>
    <t>Založení parkového trávníku výsevem pl do 1000 m2 v rovině a ve svahu do 1:5</t>
  </si>
  <si>
    <t>-884093546</t>
  </si>
  <si>
    <t>Založení trávníku na půdě předem připravené plochy do 1000 m2 výsevem včetně utažení parkového v rovině nebo na svahu do 1:5</t>
  </si>
  <si>
    <t>https://podminky.urs.cz/item/CS_URS_2023_01/181411131</t>
  </si>
  <si>
    <t>27</t>
  </si>
  <si>
    <t>00572410</t>
  </si>
  <si>
    <t>osivo směs travní parková</t>
  </si>
  <si>
    <t>kg</t>
  </si>
  <si>
    <t>259649499</t>
  </si>
  <si>
    <t>323/100*2,5</t>
  </si>
  <si>
    <t>28</t>
  </si>
  <si>
    <t>181951112</t>
  </si>
  <si>
    <t>Úprava pláně v hornině třídy těžitelnosti I skupiny 1 až 3 se zhutněním strojně</t>
  </si>
  <si>
    <t>-1320985633</t>
  </si>
  <si>
    <t>Úprava pláně vyrovnáním výškových rozdílů strojně v hornině třídy těžitelnosti I, skupiny 1 až 3 se zhutněním</t>
  </si>
  <si>
    <t>https://podminky.urs.cz/item/CS_URS_2023_02/181951112</t>
  </si>
  <si>
    <t>"vozovky AB kryt"434,5*1,1</t>
  </si>
  <si>
    <t>"parkoviště dl.kryt+točna"(110+159,9+9,6)*1,1</t>
  </si>
  <si>
    <t>"chodníky"(28,4+28,4+7,3+112+15*2)*1,1</t>
  </si>
  <si>
    <t>"kontejner stání"10,6*2,2</t>
  </si>
  <si>
    <t>"kryt štěrkového chodníku - mlat - doplnění"1,5</t>
  </si>
  <si>
    <t>"polopodzemní kontejener"31,1</t>
  </si>
  <si>
    <t>29</t>
  </si>
  <si>
    <t>10371500</t>
  </si>
  <si>
    <t>substrát pro trávníky VL</t>
  </si>
  <si>
    <t>-1955035528</t>
  </si>
  <si>
    <t>323*0,15</t>
  </si>
  <si>
    <t>30</t>
  </si>
  <si>
    <t>184818232</t>
  </si>
  <si>
    <t>Ochrana kmene průměru přes 300 do 500 mm bedněním výšky do 2 m</t>
  </si>
  <si>
    <t>kus</t>
  </si>
  <si>
    <t>1714225684</t>
  </si>
  <si>
    <t>Ochrana kmene bedněním před poškozením stavebním provozem zřízení včetně odstranění výšky bednění do 2 m průměru kmene přes 300 do 500 mm</t>
  </si>
  <si>
    <t>https://podminky.urs.cz/item/CS_URS_2024_01/184818232</t>
  </si>
  <si>
    <t>31</t>
  </si>
  <si>
    <t>184853511</t>
  </si>
  <si>
    <t>Chemické odplevelení před založením kultury nad 20 m2 postřikem na široko v rovině a svahu do 1:5 strojně</t>
  </si>
  <si>
    <t>2127684504</t>
  </si>
  <si>
    <t>Chemické odplevelení půdy před založením kultury, trávníku nebo zpevněných ploch strojně o výměře jednotlivě přes 20 m2 postřikem na široko v rovině nebo na svahu do 1:5</t>
  </si>
  <si>
    <t>https://podminky.urs.cz/item/CS_URS_2023_01/184853511</t>
  </si>
  <si>
    <t>32</t>
  </si>
  <si>
    <t>185804312</t>
  </si>
  <si>
    <t>Zalití rostlin vodou plocha přes 20 m2</t>
  </si>
  <si>
    <t>-402009376</t>
  </si>
  <si>
    <t>Zalití rostlin vodou plochy záhonů jednotlivě přes 20 m2</t>
  </si>
  <si>
    <t>https://podminky.urs.cz/item/CS_URS_2023_01/185804312</t>
  </si>
  <si>
    <t>"tráva-5xzalití"323*0,01*5</t>
  </si>
  <si>
    <t>Zakládání</t>
  </si>
  <si>
    <t>33</t>
  </si>
  <si>
    <t>213221103</t>
  </si>
  <si>
    <t>Ochranná vrstva na základové spáře z betonu prostého bez zvláštních nároků na prostředí tl do 150 mm tř. C 20/25</t>
  </si>
  <si>
    <t>482758189</t>
  </si>
  <si>
    <t>Ochranná vrstva na základové spáře tl. do 150 mm z prostého betonu bez zvláštních nároků na prostředí tř. C 20/25</t>
  </si>
  <si>
    <t>https://podminky.urs.cz/item/CS_URS_2024_01/213221103</t>
  </si>
  <si>
    <t>"polopodzemní kontejener - podkladní vrstva"10,6*2,2*0,15</t>
  </si>
  <si>
    <t>34</t>
  </si>
  <si>
    <t>273366011</t>
  </si>
  <si>
    <t>Výztuž základových desek z drátů typu Kari</t>
  </si>
  <si>
    <t>-1128154029</t>
  </si>
  <si>
    <t>Výztuž základů desek ze svařovaných sítí z drátů typu Kari</t>
  </si>
  <si>
    <t>https://podminky.urs.cz/item/CS_URS_2024_01/273366011</t>
  </si>
  <si>
    <t>"polopodzemní kontejener - podkladní vrstva"3,5*50/1000</t>
  </si>
  <si>
    <t>Svislé a kompletní konstrukce</t>
  </si>
  <si>
    <t>35</t>
  </si>
  <si>
    <t>101101R1</t>
  </si>
  <si>
    <t xml:space="preserve">Montáž kontejnerů </t>
  </si>
  <si>
    <t>ks</t>
  </si>
  <si>
    <t>-1090067330</t>
  </si>
  <si>
    <t>36</t>
  </si>
  <si>
    <t>101101R2</t>
  </si>
  <si>
    <t>Polopodzemní kontejner 5,7 m3, čtvercový půdorys 1,8m, hloubka podzemní části 2,07m</t>
  </si>
  <si>
    <t>-1707153457</t>
  </si>
  <si>
    <t>Specifikace viz D.1.2.e) Podzemní kontejnery</t>
  </si>
  <si>
    <t>37</t>
  </si>
  <si>
    <t>339921132</t>
  </si>
  <si>
    <t>Osazování betonových palisád do betonového základu v řadě výšky prvku přes 0,5 do 1 m</t>
  </si>
  <si>
    <t>143179594</t>
  </si>
  <si>
    <t>Osazování palisád betonových v řadě se zabetonováním výšky palisády přes 500 do 1000 mm</t>
  </si>
  <si>
    <t>https://podminky.urs.cz/item/CS_URS_2023_02/339921132</t>
  </si>
  <si>
    <t>"palisádová zeď za parkováním"3</t>
  </si>
  <si>
    <t>"palisádová zeď kolem kontejneru"(4,16+12,48)*2</t>
  </si>
  <si>
    <t>38</t>
  </si>
  <si>
    <t>339921133</t>
  </si>
  <si>
    <t>Osazování betonových palisád do betonového základu v řadě výšky prvku přes 1 do 1,5 m</t>
  </si>
  <si>
    <t>-662417698</t>
  </si>
  <si>
    <t>Osazování palisád betonových v řadě se zabetonováním výšky palisády přes 1000 do 1500 mm</t>
  </si>
  <si>
    <t>https://podminky.urs.cz/item/CS_URS_2023_02/339921133</t>
  </si>
  <si>
    <t>"palisádová zeď za parkováním"8</t>
  </si>
  <si>
    <t>39</t>
  </si>
  <si>
    <t>59228414</t>
  </si>
  <si>
    <t>palisáda betonová tyčová půlkulatá přírodní 175x200x1000mm</t>
  </si>
  <si>
    <t>1222907943</t>
  </si>
  <si>
    <t>"viz výkres palisád"17</t>
  </si>
  <si>
    <t>17*1,03 'Přepočtené koeficientem množství</t>
  </si>
  <si>
    <t>40</t>
  </si>
  <si>
    <t>59228416</t>
  </si>
  <si>
    <t>palisáda tyčová půlkulatá armovaná 175x200x1500mm</t>
  </si>
  <si>
    <t>-545818608</t>
  </si>
  <si>
    <t>"viz výkres palisád"46</t>
  </si>
  <si>
    <t>46*1,03 'Přepočtené koeficientem množství</t>
  </si>
  <si>
    <t>41</t>
  </si>
  <si>
    <t>59229003</t>
  </si>
  <si>
    <t>palisáda hranatá betonová 160x160mm v 400mm přírodní</t>
  </si>
  <si>
    <t>-1633563487</t>
  </si>
  <si>
    <t>"viz výkres palisád"63</t>
  </si>
  <si>
    <t>63*1,05 'Přepočtené koeficientem množství</t>
  </si>
  <si>
    <t>42</t>
  </si>
  <si>
    <t>59229007</t>
  </si>
  <si>
    <t>palisáda hranatá betonová 160x160mm v 600mm přírodní</t>
  </si>
  <si>
    <t>1989527695</t>
  </si>
  <si>
    <t>"viz výkres palisád"91</t>
  </si>
  <si>
    <t>91*1,05 'Přepočtené koeficientem množství</t>
  </si>
  <si>
    <t>43</t>
  </si>
  <si>
    <t>59229005</t>
  </si>
  <si>
    <t>palisáda hranatá betonová 160x160mm v 1000mm přírodní</t>
  </si>
  <si>
    <t>1296545850</t>
  </si>
  <si>
    <t>"viz výkres palisád"57</t>
  </si>
  <si>
    <t>57*1,05 'Přepočtené koeficientem množství</t>
  </si>
  <si>
    <t>Vodorovné konstrukce</t>
  </si>
  <si>
    <t>44</t>
  </si>
  <si>
    <t>451572111</t>
  </si>
  <si>
    <t>Lože pod potrubí otevřený výkop z kameniva drobného těženého</t>
  </si>
  <si>
    <t>-220190906</t>
  </si>
  <si>
    <t>Lože pod potrubí, stoky a drobné objekty v otevřeném výkopu z kameniva drobného těženého 0 až 4 mm</t>
  </si>
  <si>
    <t>https://podminky.urs.cz/item/CS_URS_2023_02/451572111</t>
  </si>
  <si>
    <t>"rýha přípojka UV"(5,5+0,5)*0,6*0,15</t>
  </si>
  <si>
    <t>Komunikace pozemní</t>
  </si>
  <si>
    <t>45</t>
  </si>
  <si>
    <t>564211011</t>
  </si>
  <si>
    <t>Podklad nebo podsyp ze štěrkopísku ŠP plochy do 100 m2 tl 50 mm</t>
  </si>
  <si>
    <t>917129373</t>
  </si>
  <si>
    <t>Podklad nebo podsyp ze štěrkopísku ŠP s rozprostřením, vlhčením a zhutněním plochy jednotlivě do 100 m2, po zhutnění tl. 50 mm</t>
  </si>
  <si>
    <t>https://podminky.urs.cz/item/CS_URS_2023_02/564211011</t>
  </si>
  <si>
    <t>"polopodzemní kontejener - podkladní vrstva"10,6*2,2</t>
  </si>
  <si>
    <t>46</t>
  </si>
  <si>
    <t>564811011</t>
  </si>
  <si>
    <t>Podklad ze štěrkodrtě ŠD plochy do 100 m2 tl 50 mm</t>
  </si>
  <si>
    <t>184169866</t>
  </si>
  <si>
    <t>Podklad ze štěrkodrti ŠD s rozprostřením a zhutněním plochy jednotlivě do 100 m2, po zhutnění tl. 50 mm</t>
  </si>
  <si>
    <t>https://podminky.urs.cz/item/CS_URS_2023_02/564811011</t>
  </si>
  <si>
    <t>"chodníky vyrovnávka pod odbourání betonu"28,4+28,4+7,3+112+15*2</t>
  </si>
  <si>
    <t>47</t>
  </si>
  <si>
    <t>564851111</t>
  </si>
  <si>
    <t>Podklad ze štěrkodrtě ŠD plochy přes 100 m2 tl 150 mm</t>
  </si>
  <si>
    <t>1342803490</t>
  </si>
  <si>
    <t>Podklad ze štěrkodrti ŠD s rozprostřením a zhutněním plochy přes 100 m2, po zhutnění tl. 150 mm</t>
  </si>
  <si>
    <t>https://podminky.urs.cz/item/CS_URS_2023_02/564851111</t>
  </si>
  <si>
    <t>"vozovky AB kryt - dvě vrstvy šd 0/32 + 0/63 mm"434,5*1,05+434,5*1,03</t>
  </si>
  <si>
    <t>"chodníky"(28,4+28,4+7,3+112+15*2)*1,03</t>
  </si>
  <si>
    <t>"polopodzemní kontejener"31,1*1,03</t>
  </si>
  <si>
    <t>48</t>
  </si>
  <si>
    <t>564871111</t>
  </si>
  <si>
    <t>Podklad ze štěrkodrtě ŠD plochy přes 100 m2 tl 250 mm</t>
  </si>
  <si>
    <t>-759057904</t>
  </si>
  <si>
    <t>Podklad ze štěrkodrti ŠD s rozprostřením a zhutněním plochy přes 100 m2, po zhutnění tl. 250 mm</t>
  </si>
  <si>
    <t>https://podminky.urs.cz/item/CS_URS_2023_02/564871111</t>
  </si>
  <si>
    <t>"nově vznikající parkoviště a točna v zeleni- sanace zemní pláně -fakturace po souhlasu TDI"(159,9+9,6)*1,03</t>
  </si>
  <si>
    <t>"původní parkoviště - sanace zemní pláně -fakturace po souhlasu TDI"110*1,03</t>
  </si>
  <si>
    <t>49</t>
  </si>
  <si>
    <t>564971315</t>
  </si>
  <si>
    <t>Podklad z betonového recyklátu plochy přes 100 m2 tl 250 mm</t>
  </si>
  <si>
    <t>-1218167205</t>
  </si>
  <si>
    <t>Podklad nebo podsyp z betonového recyklátu s rozprostřením a zhutněním plochy přes 100 m2, po zhutnění tl. 250 mm</t>
  </si>
  <si>
    <t>https://podminky.urs.cz/item/CS_URS_2023_02/564971315</t>
  </si>
  <si>
    <t>"nově vznikající parkoviště a točna v zeleni- sanace zemní pláně -fakturace po souhlasu TDI"(159,9+9,6)*1,1</t>
  </si>
  <si>
    <t>"původní parkoviště - sanace zemní pláně -fakturace po souhlasu TDI"110*1,1</t>
  </si>
  <si>
    <t>"původní AB plocha vozovky - sanace zemní pláně -fakturace po souhlasu TDI"434,5*1,1</t>
  </si>
  <si>
    <t>50</t>
  </si>
  <si>
    <t>565155101</t>
  </si>
  <si>
    <t>Asfaltový beton vrstva podkladní ACP 16 (obalované kamenivo OKS) tl 70 mm š do 1,5 m</t>
  </si>
  <si>
    <t>1362304421</t>
  </si>
  <si>
    <t>Asfaltový beton vrstva podkladní ACP 16 (obalované kamenivo střednězrnné - OKS) s rozprostřením a zhutněním v pruhu šířky do 1,5 m, po zhutnění tl. 70 mm</t>
  </si>
  <si>
    <t>https://podminky.urs.cz/item/CS_URS_2023_02/565155101</t>
  </si>
  <si>
    <t>"vozovky AB kryt"434,5</t>
  </si>
  <si>
    <t>51</t>
  </si>
  <si>
    <t>573211107</t>
  </si>
  <si>
    <t>Postřik živičný spojovací z asfaltu v množství 0,30 kg/m2</t>
  </si>
  <si>
    <t>847677340</t>
  </si>
  <si>
    <t>Postřik spojovací PS bez posypu kamenivem z asfaltu silničního, v množství 0,30 kg/m2</t>
  </si>
  <si>
    <t>https://podminky.urs.cz/item/CS_URS_2023_02/573211107</t>
  </si>
  <si>
    <t>52</t>
  </si>
  <si>
    <t>577134121</t>
  </si>
  <si>
    <t>Asfaltový beton vrstva obrusná ACO 11 (ABS) tř. I tl 40 mm š přes 3 m z nemodifikovaného asfaltu</t>
  </si>
  <si>
    <t>-1875197725</t>
  </si>
  <si>
    <t>Asfaltový beton vrstva obrusná ACO 11 (ABS) s rozprostřením a se zhutněním z nemodifikovaného asfaltu v pruhu šířky přes 3 m tř. I, po zhutnění tl. 40 mm</t>
  </si>
  <si>
    <t>https://podminky.urs.cz/item/CS_URS_2023_02/577134121</t>
  </si>
  <si>
    <t>53</t>
  </si>
  <si>
    <t>596211112</t>
  </si>
  <si>
    <t>Kladení zámkové dlažby komunikací pro pěší ručně tl 60 mm skupiny A pl přes 100 do 300 m2</t>
  </si>
  <si>
    <t>579968589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</si>
  <si>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100 do 300 m2</t>
  </si>
  <si>
    <t>https://podminky.urs.cz/item/CS_URS_2024_01/596211112</t>
  </si>
  <si>
    <t>"chodníky"28,4+28,4+7,3+112+15*2</t>
  </si>
  <si>
    <t>54</t>
  </si>
  <si>
    <t>59245018</t>
  </si>
  <si>
    <t>dlažba tvar obdélník betonová 200x100x60mm přírodní</t>
  </si>
  <si>
    <t>129663810</t>
  </si>
  <si>
    <t>"výkaz dlažby pro pěší"237,2</t>
  </si>
  <si>
    <t>"odpočet slepecké dl."-14,63</t>
  </si>
  <si>
    <t>222,57*1,08 'Přepočtené koeficientem množství</t>
  </si>
  <si>
    <t>55</t>
  </si>
  <si>
    <t>59245006</t>
  </si>
  <si>
    <t>dlažba tvar obdélník betonová pro nevidomé 200x100x60mm barevná</t>
  </si>
  <si>
    <t>1627928224</t>
  </si>
  <si>
    <t>2,7+1,2+2,7+1,23+4+1,4+1,4</t>
  </si>
  <si>
    <t>14,63*1,08 'Přepočtené koeficientem množství</t>
  </si>
  <si>
    <t>56</t>
  </si>
  <si>
    <t>596412213</t>
  </si>
  <si>
    <t>Kladení dlažby z vegetačních tvárnic pozemních komunikací tl 80 mm pl přes 300 m2</t>
  </si>
  <si>
    <t>663408450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</si>
  <si>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</si>
  <si>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https://podminky.urs.cz/item/CS_URS_2023_02/596412213</t>
  </si>
  <si>
    <t>"parkoviště"110+160+9,6</t>
  </si>
  <si>
    <t>57</t>
  </si>
  <si>
    <t>59245035R1</t>
  </si>
  <si>
    <t>dlažba plošná betonová vegetační 210x140x80mm přírodní dist nálisky</t>
  </si>
  <si>
    <t>-135988218</t>
  </si>
  <si>
    <t>"výkaz dalažba veget"279,6</t>
  </si>
  <si>
    <t>"odpočet V10b"-18-72</t>
  </si>
  <si>
    <t>189,6*1,05 'Přepočtené koeficientem množství</t>
  </si>
  <si>
    <t>58</t>
  </si>
  <si>
    <t>59245004</t>
  </si>
  <si>
    <t>dlažba skladebná betonová 200x200mm tl 80mm barevná</t>
  </si>
  <si>
    <t>1267781430</t>
  </si>
  <si>
    <t>"červené pruhy v parkovišti"18*5*0,2</t>
  </si>
  <si>
    <t>18*1,05 'Přepočtené koeficientem množství</t>
  </si>
  <si>
    <t>59</t>
  </si>
  <si>
    <t>59245030</t>
  </si>
  <si>
    <t>dlažba skladebná betonová 200x200mm tl 80mm přírodní</t>
  </si>
  <si>
    <t>987749</t>
  </si>
  <si>
    <t>"pochozí pruhy v parkovišti"18*5*0,8</t>
  </si>
  <si>
    <t>72*1,05 'Přepočtené koeficientem množství</t>
  </si>
  <si>
    <t>Trubní vedení</t>
  </si>
  <si>
    <t>60</t>
  </si>
  <si>
    <t>871315221</t>
  </si>
  <si>
    <t>Kanalizační potrubí z tvrdého PVC jednovrstvé tuhost třídy SN8 DN 160</t>
  </si>
  <si>
    <t>1259841694</t>
  </si>
  <si>
    <t>Kanalizační potrubí z tvrdého PVC v otevřeném výkopu ve sklonu do 20 %, hladkého plnostěnného jednovrstvého, tuhost třídy SN 8 DN 160</t>
  </si>
  <si>
    <t>https://podminky.urs.cz/item/CS_URS_2023_02/871315221</t>
  </si>
  <si>
    <t>"přípojka UV"5,5+0,5</t>
  </si>
  <si>
    <t>61</t>
  </si>
  <si>
    <t>890211811</t>
  </si>
  <si>
    <t>Bourání šachet z prostého betonu ručně obestavěného prostoru do 1,5 m3</t>
  </si>
  <si>
    <t>CS ÚRS 2022 01</t>
  </si>
  <si>
    <t>1565832516</t>
  </si>
  <si>
    <t>Bourání šachet a jímek ručně velikosti obestavěného prostoru do 1,5 m3 z prostého betonu</t>
  </si>
  <si>
    <t>https://podminky.urs.cz/item/CS_URS_2022_01/890211811</t>
  </si>
  <si>
    <t>"2*UV"2*0,25</t>
  </si>
  <si>
    <t>62</t>
  </si>
  <si>
    <t>895941302</t>
  </si>
  <si>
    <t>Osazení vpusti uliční DN 450 z betonových dílců dno s kalištěm</t>
  </si>
  <si>
    <t>-1990323835</t>
  </si>
  <si>
    <t>Osazení vpusti uliční z betonových dílců DN 450 dno s kalištěm</t>
  </si>
  <si>
    <t>https://podminky.urs.cz/item/CS_URS_2023_02/895941302</t>
  </si>
  <si>
    <t>63</t>
  </si>
  <si>
    <t>59224495</t>
  </si>
  <si>
    <t>vpusť uliční DN 450 kaliště nízké 450/240x50mm</t>
  </si>
  <si>
    <t>-1729622902</t>
  </si>
  <si>
    <t>64</t>
  </si>
  <si>
    <t>895941323</t>
  </si>
  <si>
    <t>Osazení vpusti uliční DN 450 z betonových dílců skruž středová 570 mm</t>
  </si>
  <si>
    <t>145324239</t>
  </si>
  <si>
    <t>Osazení vpusti uliční z betonových dílců DN 450 skruž středová 570 mm</t>
  </si>
  <si>
    <t>https://podminky.urs.cz/item/CS_URS_2023_02/895941323</t>
  </si>
  <si>
    <t>65</t>
  </si>
  <si>
    <t>59224488</t>
  </si>
  <si>
    <t>skruž betonová středová pro uliční vpusť 450x570x50mm</t>
  </si>
  <si>
    <t>295935655</t>
  </si>
  <si>
    <t>66</t>
  </si>
  <si>
    <t>895941332</t>
  </si>
  <si>
    <t>Osazení vpusti uliční DN 450 z betonových dílců skruž průběžná se zápachovou uzávěrkou</t>
  </si>
  <si>
    <t>-954317554</t>
  </si>
  <si>
    <t>Osazení vpusti uliční z betonových dílců DN 450 skruž průběžná se zápachovou uzávěrkou</t>
  </si>
  <si>
    <t>https://podminky.urs.cz/item/CS_URS_2023_02/895941332</t>
  </si>
  <si>
    <t>67</t>
  </si>
  <si>
    <t>59224493</t>
  </si>
  <si>
    <t>skruž betonová průběžná se zápachovou uzávěrkou 150mm PVC pro uliční vpusť 450x645x50mm</t>
  </si>
  <si>
    <t>-534511957</t>
  </si>
  <si>
    <t>68</t>
  </si>
  <si>
    <t>895941351</t>
  </si>
  <si>
    <t>Osazení vpusti uliční DN 500 z betonových dílců skruž horní pro čtvercovou vtokovou mříž</t>
  </si>
  <si>
    <t>-462922111</t>
  </si>
  <si>
    <t>Osazení vpusti uliční z betonových dílců DN 500 skruž horní pro čtvercovou vtokovou mříž</t>
  </si>
  <si>
    <t>https://podminky.urs.cz/item/CS_URS_2023_02/895941351</t>
  </si>
  <si>
    <t>69</t>
  </si>
  <si>
    <t>59223260</t>
  </si>
  <si>
    <t>mříž vtoková litinová k uliční vpusti C250/D400 500x500mm</t>
  </si>
  <si>
    <t>1748282215</t>
  </si>
  <si>
    <t>70</t>
  </si>
  <si>
    <t>899204211</t>
  </si>
  <si>
    <t>Demontáž mříží litinových včetně rámů hmotnosti přes 150 kg</t>
  </si>
  <si>
    <t>358826037</t>
  </si>
  <si>
    <t>Demontáž mříží litinových včetně rámů, hmotnosti jednotlivě přes 150 Kg</t>
  </si>
  <si>
    <t>https://podminky.urs.cz/item/CS_URS_2022_01/899204211</t>
  </si>
  <si>
    <t>71</t>
  </si>
  <si>
    <t>899231111</t>
  </si>
  <si>
    <t>Výšková úprava uličního vstupu nebo vpusti do 200 mm zvýšením mříže</t>
  </si>
  <si>
    <t>CS ÚRS 2021 01</t>
  </si>
  <si>
    <t>1293327851</t>
  </si>
  <si>
    <t>Výšková úprava uličního vstupu nebo vpusti do 200 mm  zvýšením mříže</t>
  </si>
  <si>
    <t>https://podminky.urs.cz/item/CS_URS_2021_01/899231111</t>
  </si>
  <si>
    <t>PSC</t>
  </si>
  <si>
    <t xml:space="preserve">Poznámka k souboru cen:
1. V cenách jsou započteny i náklady na: a) odbourání dosavadního krytu, podkladu, nadezdívky nebo prstence s odklizením vybouraných hmot do 3 m, b) zarovnání plochy nadezdívky cementovou maltou, c) podbetonování nebo podezdění rámu, d) odstranění a znovuosazení rámu, poklopu, mříže, krycího hrnce nebo hydrantu, e) úpravu a doplnění krytu popř. podkladu vozovky v místě provedené výškové úpravy. 2. V cenách nejsou započteny náklady na příp. nutné dodání nové mříže, rámu, poklopu nebo krycího hrnce. Jejich dodání se oceňuje ve specifikaci, ztratné se nestanoví. </t>
  </si>
  <si>
    <t>72</t>
  </si>
  <si>
    <t>899331111</t>
  </si>
  <si>
    <t>Výšková úprava uličního vstupu nebo vpusti do 200 mm zvýšením poklopu</t>
  </si>
  <si>
    <t>-1116622571</t>
  </si>
  <si>
    <t>Výšková úprava uličního vstupu nebo vpusti do 200 mm  zvýšením poklopu</t>
  </si>
  <si>
    <t>https://podminky.urs.cz/item/CS_URS_2021_01/899331111</t>
  </si>
  <si>
    <t>73</t>
  </si>
  <si>
    <t>899431111</t>
  </si>
  <si>
    <t>Výšková úprava uličního vstupu nebo vpusti do 200 mm zvýšením krycího hrnce, šoupěte nebo hydrantu</t>
  </si>
  <si>
    <t>1553929126</t>
  </si>
  <si>
    <t>Výšková úprava uličního vstupu nebo vpusti do 200 mm zvýšením krycího hrnce, šoupěte nebo hydrantu bez úpravy armatur</t>
  </si>
  <si>
    <t>https://podminky.urs.cz/item/CS_URS_2023_01/899431111</t>
  </si>
  <si>
    <t>74</t>
  </si>
  <si>
    <t>899620141</t>
  </si>
  <si>
    <t>Obetonování plastové šachty z polypropylenu betonem prostým tř. C 20/25 otevřený výkop</t>
  </si>
  <si>
    <t>1820263282</t>
  </si>
  <si>
    <t>Obetonování plastových šachet z polypropylenu betonem prostým v otevřeném výkopu, beton tř. C 20/25</t>
  </si>
  <si>
    <t>https://podminky.urs.cz/item/CS_URS_2024_01/899620141</t>
  </si>
  <si>
    <t>"prostor mezi kontejnery"(2,0*0,3*2,2)*4</t>
  </si>
  <si>
    <t>75</t>
  </si>
  <si>
    <t>899641111</t>
  </si>
  <si>
    <t>Bednění pro obetonování plastových šachet hranatých otevřený výkop zřízení</t>
  </si>
  <si>
    <t>1767758182</t>
  </si>
  <si>
    <t>Bednění pro obetonování plastových šachet v otevřeném výkopu hranatých zřízení</t>
  </si>
  <si>
    <t>https://podminky.urs.cz/item/CS_URS_2024_01/899641111</t>
  </si>
  <si>
    <t>"prostor mezi kontejnery"2,2*0,4*2*4</t>
  </si>
  <si>
    <t>76</t>
  </si>
  <si>
    <t>899641112</t>
  </si>
  <si>
    <t>Bednění pro obetonování plastových šachet hranatých otevřený výkop odstranění</t>
  </si>
  <si>
    <t>-1502655002</t>
  </si>
  <si>
    <t>Bednění pro obetonování plastových šachet v otevřeném výkopu hranatých odstranění</t>
  </si>
  <si>
    <t>https://podminky.urs.cz/item/CS_URS_2024_01/899641112</t>
  </si>
  <si>
    <t>7,04</t>
  </si>
  <si>
    <t>Ostatní konstrukce a práce, bourání</t>
  </si>
  <si>
    <t>77</t>
  </si>
  <si>
    <t>912113111</t>
  </si>
  <si>
    <t>Montáž parkovacího dorazu šířky do 800 mm</t>
  </si>
  <si>
    <t>-620610717</t>
  </si>
  <si>
    <t>https://podminky.urs.cz/item/CS_URS_2023_02/912113111</t>
  </si>
  <si>
    <t>8*2</t>
  </si>
  <si>
    <t>78</t>
  </si>
  <si>
    <t>56288006</t>
  </si>
  <si>
    <t>práh dorazový parkovací z gumy 750mm</t>
  </si>
  <si>
    <t>-907359966</t>
  </si>
  <si>
    <t>79</t>
  </si>
  <si>
    <t>914111111</t>
  </si>
  <si>
    <t>Montáž svislé dopravní značky do velikosti 1 m2 objímkami na sloupek nebo konzolu</t>
  </si>
  <si>
    <t>1667996412</t>
  </si>
  <si>
    <t>Montáž svislé dopravní značky základní velikosti do 1 m2 objímkami na sloupky nebo konzoly</t>
  </si>
  <si>
    <t>https://podminky.urs.cz/item/CS_URS_2023_02/914111111</t>
  </si>
  <si>
    <t>80</t>
  </si>
  <si>
    <t>40445609</t>
  </si>
  <si>
    <t>značky upravující přednost P1, P4 900mm</t>
  </si>
  <si>
    <t>-447514515</t>
  </si>
  <si>
    <t>81</t>
  </si>
  <si>
    <t>40445625</t>
  </si>
  <si>
    <t>informativní značky provozní IP8, IP9, IP11-IP13 500x700mm</t>
  </si>
  <si>
    <t>-220791483</t>
  </si>
  <si>
    <t>82</t>
  </si>
  <si>
    <t>40445612</t>
  </si>
  <si>
    <t>značky upravující přednost P2, P3, P8 750mm</t>
  </si>
  <si>
    <t>-797778913</t>
  </si>
  <si>
    <t>83</t>
  </si>
  <si>
    <t>914511113</t>
  </si>
  <si>
    <t>Montáž sloupku dopravních značek délky do 3,5 m s betonovým základem a patkou D 70 mm</t>
  </si>
  <si>
    <t>-742320463</t>
  </si>
  <si>
    <t>Montáž sloupku dopravních značek délky do 3,5 m do hliníkové patky pro sloupek D 70 mm</t>
  </si>
  <si>
    <t>https://podminky.urs.cz/item/CS_URS_2023_02/914511113</t>
  </si>
  <si>
    <t>84</t>
  </si>
  <si>
    <t>40445230</t>
  </si>
  <si>
    <t>sloupek pro dopravní značku Zn D 70mm v 3,5m</t>
  </si>
  <si>
    <t>716732604</t>
  </si>
  <si>
    <t>85</t>
  </si>
  <si>
    <t>40445241</t>
  </si>
  <si>
    <t>patka pro sloupek Al D 70mm</t>
  </si>
  <si>
    <t>214589238</t>
  </si>
  <si>
    <t>86</t>
  </si>
  <si>
    <t>40445254</t>
  </si>
  <si>
    <t>víčko plastové na sloupek D 70mm</t>
  </si>
  <si>
    <t>-1945889944</t>
  </si>
  <si>
    <t>87</t>
  </si>
  <si>
    <t>40445257</t>
  </si>
  <si>
    <t>svorka upínací na sloupek D 70mm</t>
  </si>
  <si>
    <t>-280188287</t>
  </si>
  <si>
    <t>88</t>
  </si>
  <si>
    <t>915111111</t>
  </si>
  <si>
    <t>Vodorovné dopravní značení dělící čáry souvislé š 125 mm základní bílá barva</t>
  </si>
  <si>
    <t>-961741385</t>
  </si>
  <si>
    <t>Vodorovné dopravní značení stříkané barvou dělící čára šířky 125 mm souvislá bílá základní</t>
  </si>
  <si>
    <t>https://podminky.urs.cz/item/CS_URS_2023_02/915111111</t>
  </si>
  <si>
    <t>"V2b - bílá barva"19</t>
  </si>
  <si>
    <t>89</t>
  </si>
  <si>
    <t>915131111</t>
  </si>
  <si>
    <t>Vodorovné dopravní značení přechody pro chodce, šipky, symboly základní bílá barva</t>
  </si>
  <si>
    <t>1355673570</t>
  </si>
  <si>
    <t>Vodorovné dopravní značení stříkané barvou přechody pro chodce, šipky, symboly bílé základní</t>
  </si>
  <si>
    <t>https://podminky.urs.cz/item/CS_URS_2023_02/915131111</t>
  </si>
  <si>
    <t>"V10f symbol invalida bílá"1,0</t>
  </si>
  <si>
    <t>90</t>
  </si>
  <si>
    <t>915211111</t>
  </si>
  <si>
    <t>Vodorovné dopravní značení dělící čáry souvislé š 125 mm bílý plast</t>
  </si>
  <si>
    <t>458707012</t>
  </si>
  <si>
    <t>Vodorovné dopravní značení stříkaným plastem dělící čára šířky 125 mm souvislá bílá základní</t>
  </si>
  <si>
    <t>https://podminky.urs.cz/item/CS_URS_2023_02/915211111</t>
  </si>
  <si>
    <t>91</t>
  </si>
  <si>
    <t>915611111</t>
  </si>
  <si>
    <t>Předznačení vodorovného liniového značení</t>
  </si>
  <si>
    <t>-691122215</t>
  </si>
  <si>
    <t>Předznačení pro vodorovné značení stříkané barvou nebo prováděné z nátěrových hmot liniové dělicí čáry, vodicí proužky</t>
  </si>
  <si>
    <t>https://podminky.urs.cz/item/CS_URS_2023_02/915611111</t>
  </si>
  <si>
    <t>92</t>
  </si>
  <si>
    <t>915621111</t>
  </si>
  <si>
    <t>Předznačení vodorovného plošného značení</t>
  </si>
  <si>
    <t>-1289482306</t>
  </si>
  <si>
    <t>Předznačení pro vodorovné značení stříkané barvou nebo prováděné z nátěrových hmot plošné šipky, symboly, nápisy</t>
  </si>
  <si>
    <t>https://podminky.urs.cz/item/CS_URS_2023_02/915621111</t>
  </si>
  <si>
    <t>93</t>
  </si>
  <si>
    <t>916131213</t>
  </si>
  <si>
    <t>Osazení silničního obrubníku betonového stojatého s boční opěrou do lože z betonu prostého</t>
  </si>
  <si>
    <t>-1343164446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</si>
  <si>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</si>
  <si>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https://podminky.urs.cz/item/CS_URS_2023_02/916131213</t>
  </si>
  <si>
    <t>38,8+44,9+79,8+56,6</t>
  </si>
  <si>
    <t>94</t>
  </si>
  <si>
    <t>59217031</t>
  </si>
  <si>
    <t>obrubník betonový silniční 1000x150x250mm</t>
  </si>
  <si>
    <t>-2011736643</t>
  </si>
  <si>
    <t>220,1-84,7-11-2*0,78</t>
  </si>
  <si>
    <t>122,84*1,05 'Přepočtené koeficientem množství</t>
  </si>
  <si>
    <t>95</t>
  </si>
  <si>
    <t>59217028</t>
  </si>
  <si>
    <t>obrubník betonový silniční nájezdový 500x150x150mm</t>
  </si>
  <si>
    <t>153256630</t>
  </si>
  <si>
    <t>3+55,9+1,5+9,4+3,5+8,4+3</t>
  </si>
  <si>
    <t>84,7*1,05 'Přepočtené koeficientem množství</t>
  </si>
  <si>
    <t>96</t>
  </si>
  <si>
    <t>59217030</t>
  </si>
  <si>
    <t>obrubník betonový silniční přechodový 1000x150x150-250mm</t>
  </si>
  <si>
    <t>1430887477</t>
  </si>
  <si>
    <t>11*1,05 'Přepočtené koeficientem množství</t>
  </si>
  <si>
    <t>97</t>
  </si>
  <si>
    <t>DTN.24120</t>
  </si>
  <si>
    <t>obrubník betonový silniční vnější oblý R 0,5 Standard 78x15x25cm</t>
  </si>
  <si>
    <t>-1559547425</t>
  </si>
  <si>
    <t>98</t>
  </si>
  <si>
    <t>916231213</t>
  </si>
  <si>
    <t>Osazení chodníkového obrubníku betonového stojatého s boční opěrou do lože z betonu prostého</t>
  </si>
  <si>
    <t>479305090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</si>
  <si>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</si>
  <si>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https://podminky.urs.cz/item/CS_URS_2023_02/916231213</t>
  </si>
  <si>
    <t>4,8*2+10+8,1*4+19,7+36,2+16,8+4,9*2</t>
  </si>
  <si>
    <t>99</t>
  </si>
  <si>
    <t>59217016</t>
  </si>
  <si>
    <t>obrubník betonový chodníkový 1000x80x250mm</t>
  </si>
  <si>
    <t>1454622608</t>
  </si>
  <si>
    <t>134,5</t>
  </si>
  <si>
    <t>134,5*1,05 'Přepočtené koeficientem množství</t>
  </si>
  <si>
    <t>100</t>
  </si>
  <si>
    <t>919726123</t>
  </si>
  <si>
    <t>Geotextilie pro ochranu, separaci a filtraci netkaná měrná hm přes 300 do 500 g/m2</t>
  </si>
  <si>
    <t>722792067</t>
  </si>
  <si>
    <t>Geotextilie netkaná pro ochranu, separaci nebo filtraci měrná hmotnost přes 300 do 500 g/m2</t>
  </si>
  <si>
    <t>https://podminky.urs.cz/item/CS_URS_2023_02/919726123</t>
  </si>
  <si>
    <t>"v ploše parkovišť -sorbce "110+160</t>
  </si>
  <si>
    <t>101</t>
  </si>
  <si>
    <t>919731114</t>
  </si>
  <si>
    <t>Zarovnání styčné plochy podkladu nebo krytu z betonu tl přes 150 do 250 mm</t>
  </si>
  <si>
    <t>1282772873</t>
  </si>
  <si>
    <t>Zarovnání styčné plochy podkladu nebo krytu podél vybourané části komunikace nebo zpevněné plochy z betonu prostého tl. přes 150 do 250 mm</t>
  </si>
  <si>
    <t>https://podminky.urs.cz/item/CS_URS_2023_02/919731114</t>
  </si>
  <si>
    <t>"napojení na stáv PK"14,5+3+3</t>
  </si>
  <si>
    <t>102</t>
  </si>
  <si>
    <t>919731123</t>
  </si>
  <si>
    <t>Zarovnání styčné plochy podkladu nebo krytu živičného tl přes 100 do 200 mm</t>
  </si>
  <si>
    <t>2084459616</t>
  </si>
  <si>
    <t>Zarovnání styčné plochy podkladu nebo krytu podél vybourané části komunikace nebo zpevněné plochy živičné tl. přes 100 do 200 mm</t>
  </si>
  <si>
    <t>https://podminky.urs.cz/item/CS_URS_2023_02/919731123</t>
  </si>
  <si>
    <t>20,5</t>
  </si>
  <si>
    <t>103</t>
  </si>
  <si>
    <t>919732211</t>
  </si>
  <si>
    <t>Styčná spára napojení nového živičného povrchu na stávající za tepla š 15 mm hl 25 mm s prořezáním</t>
  </si>
  <si>
    <t>355375471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</si>
  <si>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</si>
  <si>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https://podminky.urs.cz/item/CS_URS_2023_02/919732211</t>
  </si>
  <si>
    <t>"napojení na stáv PK"20,5</t>
  </si>
  <si>
    <t>104</t>
  </si>
  <si>
    <t>919735113</t>
  </si>
  <si>
    <t>Řezání stávajícího živičného krytu hl přes 100 do 150 mm</t>
  </si>
  <si>
    <t>1344645584</t>
  </si>
  <si>
    <t>Řezání stávajícího živičného krytu nebo podkladu hloubky přes 100 do 150 mm</t>
  </si>
  <si>
    <t>https://podminky.urs.cz/item/CS_URS_2023_02/919735113</t>
  </si>
  <si>
    <t>105</t>
  </si>
  <si>
    <t>919735124</t>
  </si>
  <si>
    <t>Řezání stávajícího betonového krytu hl přes 150 do 200 mm</t>
  </si>
  <si>
    <t>1156858589</t>
  </si>
  <si>
    <t>Řezání stávajícího betonového krytu nebo podkladu hloubky přes 150 do 200 mm</t>
  </si>
  <si>
    <t>https://podminky.urs.cz/item/CS_URS_2023_02/919735124</t>
  </si>
  <si>
    <t>106</t>
  </si>
  <si>
    <t>938909311</t>
  </si>
  <si>
    <t>Čištění vozovek metením strojně podkladu nebo krytu betonového nebo živičného</t>
  </si>
  <si>
    <t>1190113696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</si>
  <si>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</si>
  <si>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https://podminky.urs.cz/item/CS_URS_2023_02/938909311</t>
  </si>
  <si>
    <t>"vozovky AB kryt+hlava křížení"434,5+20</t>
  </si>
  <si>
    <t>107</t>
  </si>
  <si>
    <t>961044111</t>
  </si>
  <si>
    <t>Bourání základů z betonu prostého</t>
  </si>
  <si>
    <t>-5650766</t>
  </si>
  <si>
    <t>https://podminky.urs.cz/item/CS_URS_2024_01/961044111</t>
  </si>
  <si>
    <t>"základy zídek kotejnerových stání"0,6*(3,35+3,74)</t>
  </si>
  <si>
    <t>108</t>
  </si>
  <si>
    <t>962042321</t>
  </si>
  <si>
    <t>Bourání zdiva nadzákladového z betonu prostého přes 1 m3</t>
  </si>
  <si>
    <t>-316752467</t>
  </si>
  <si>
    <t>Bourání zdiva z betonu prostého nadzákladového objemu přes 1 m3</t>
  </si>
  <si>
    <t>https://podminky.urs.cz/item/CS_URS_2024_01/962042321</t>
  </si>
  <si>
    <t>"zídky kotejnerových stání"0,3*(3,35+3,74)</t>
  </si>
  <si>
    <t>997</t>
  </si>
  <si>
    <t>Přesun sutě</t>
  </si>
  <si>
    <t>109</t>
  </si>
  <si>
    <t>997221551</t>
  </si>
  <si>
    <t>Vodorovná doprava suti ze sypkých materiálů do 1 km</t>
  </si>
  <si>
    <t>717603345</t>
  </si>
  <si>
    <t>Vodorovná doprava suti bez naložení, ale se složením a s hrubým urovnáním ze sypkých materiálů, na vzdálenost do 1 km</t>
  </si>
  <si>
    <t>https://podminky.urs.cz/item/CS_URS_2023_02/997221551</t>
  </si>
  <si>
    <t>110</t>
  </si>
  <si>
    <t>997221559</t>
  </si>
  <si>
    <t>Příplatek ZKD 1 km u vodorovné dopravy suti ze sypkých materiálů</t>
  </si>
  <si>
    <t>-1820644259</t>
  </si>
  <si>
    <t>Vodorovná doprava suti bez naložení, ale se složením a s hrubým urovnáním Příplatek k ceně za každý další i započatý 1 km přes 1 km</t>
  </si>
  <si>
    <t>https://podminky.urs.cz/item/CS_URS_2023_02/997221559</t>
  </si>
  <si>
    <t>940,89*19 'Přepočtené koeficientem množství</t>
  </si>
  <si>
    <t>111</t>
  </si>
  <si>
    <t>997221611</t>
  </si>
  <si>
    <t>Nakládání suti na dopravní prostředky pro vodorovnou dopravu</t>
  </si>
  <si>
    <t>-803324758</t>
  </si>
  <si>
    <t>Nakládání na dopravní prostředky pro vodorovnou dopravu suti</t>
  </si>
  <si>
    <t>https://podminky.urs.cz/item/CS_URS_2023_02/997221611</t>
  </si>
  <si>
    <t>112</t>
  </si>
  <si>
    <t>997221861</t>
  </si>
  <si>
    <t>Poplatek za uložení na recyklační skládce (skládkovné) stavebního odpadu z prostého betonu pod kódem 17 01 01</t>
  </si>
  <si>
    <t>-529664240</t>
  </si>
  <si>
    <t>Poplatek za uložení stavebního odpadu na recyklační skládce (skládkovné) z prostého betonu zatříděného do Katalogu odpadů pod kódem 17 01 01</t>
  </si>
  <si>
    <t>https://podminky.urs.cz/item/CS_URS_2023_02/997221861</t>
  </si>
  <si>
    <t>135,2+39,1+27,5</t>
  </si>
  <si>
    <t>113</t>
  </si>
  <si>
    <t>997221862</t>
  </si>
  <si>
    <t>Poplatek za uložení na recyklační skládce (skládkovné) stavebního odpadu z armovaného betonu pod kódem 17 01 01</t>
  </si>
  <si>
    <t>923447027</t>
  </si>
  <si>
    <t>Poplatek za uložení stavebního odpadu na recyklační skládce (skládkovné) z armovaného betonu zatříděného do Katalogu odpadů pod kódem 17 01 01</t>
  </si>
  <si>
    <t>https://podminky.urs.cz/item/CS_URS_2023_02/997221862</t>
  </si>
  <si>
    <t>317,9</t>
  </si>
  <si>
    <t>114</t>
  </si>
  <si>
    <t>997221873</t>
  </si>
  <si>
    <t>Poplatek za uložení na recyklační skládce (skládkovné) stavebního odpadu zeminy a kamení zatříděného do Katalogu odpadů pod kódem 17 05 04</t>
  </si>
  <si>
    <t>-439855221</t>
  </si>
  <si>
    <t>https://podminky.urs.cz/item/CS_URS_2023_02/997221873</t>
  </si>
  <si>
    <t>940,89-201,8-317,9-158,6</t>
  </si>
  <si>
    <t>115</t>
  </si>
  <si>
    <t>997221875</t>
  </si>
  <si>
    <t>Poplatek za uložení na recyklační skládce (skládkovné) stavebního odpadu asfaltového bez obsahu dehtu zatříděného do Katalogu odpadů pod kódem 17 03 02</t>
  </si>
  <si>
    <t>-848179104</t>
  </si>
  <si>
    <t>Poplatek za uložení stavebního odpadu na recyklační skládce (skládkovné) asfaltového bez obsahu dehtu zatříděného do Katalogu odpadů pod kódem 17 03 02</t>
  </si>
  <si>
    <t>https://podminky.urs.cz/item/CS_URS_2023_02/997221875</t>
  </si>
  <si>
    <t>158,6</t>
  </si>
  <si>
    <t>998</t>
  </si>
  <si>
    <t>Přesun hmot</t>
  </si>
  <si>
    <t>116</t>
  </si>
  <si>
    <t>998225111</t>
  </si>
  <si>
    <t>Přesun hmot pro pozemní komunikace s krytem z kamene, monolitickým betonovým nebo živičným</t>
  </si>
  <si>
    <t>-1284368651</t>
  </si>
  <si>
    <t>Přesun hmot pro komunikace s krytem z kameniva, monolitickým betonovým nebo živičným dopravní vzdálenost do 200 m jakékoliv délky objektu</t>
  </si>
  <si>
    <t>https://podminky.urs.cz/item/CS_URS_2023_02/998225111</t>
  </si>
  <si>
    <t>117</t>
  </si>
  <si>
    <t>998253010</t>
  </si>
  <si>
    <t>Přesun hmot pro montované ŽB kolektory a kanály</t>
  </si>
  <si>
    <t>-1679434719</t>
  </si>
  <si>
    <t>Přesun hmot pro kolektory a kanály pro vedení montované železobetonové jakéhokoliv rozsahu a hloubky dopravní vzdálenost do 10 m</t>
  </si>
  <si>
    <t>https://podminky.urs.cz/item/CS_URS_2024_01/998253010</t>
  </si>
  <si>
    <t>82,2</t>
  </si>
  <si>
    <t>PSV</t>
  </si>
  <si>
    <t>Práce a dodávky PSV</t>
  </si>
  <si>
    <t>711</t>
  </si>
  <si>
    <t>Izolace proti vodě, vlhkosti a plynům</t>
  </si>
  <si>
    <t>118</t>
  </si>
  <si>
    <t>711161273</t>
  </si>
  <si>
    <t>Provedení izolace proti zemní vlhkosti svislé z nopové fólie</t>
  </si>
  <si>
    <t>-1570247847</t>
  </si>
  <si>
    <t>Provedení izolace proti zemní vlhkosti nopovou fólií na ploše svislé S z nopové fólie</t>
  </si>
  <si>
    <t>https://podminky.urs.cz/item/CS_URS_2023_02/711161273</t>
  </si>
  <si>
    <t>"za palisádou"(36,3+8)*1,0</t>
  </si>
  <si>
    <t>119</t>
  </si>
  <si>
    <t>28323005</t>
  </si>
  <si>
    <t>fólie profilovaná (nopová) drenážní HDPE s výškou nopů 8mm</t>
  </si>
  <si>
    <t>23120567</t>
  </si>
  <si>
    <t>767</t>
  </si>
  <si>
    <t>Konstrukce zámečnické</t>
  </si>
  <si>
    <t>120</t>
  </si>
  <si>
    <t>767995114</t>
  </si>
  <si>
    <t>Montáž atypických zámečnických konstrukcí hm přes 20 do 50 kg</t>
  </si>
  <si>
    <t>-1765126972</t>
  </si>
  <si>
    <t>Montáž ostatních atypických zámečnických konstrukcí  hmotnosti přes 20 do 50 kg</t>
  </si>
  <si>
    <t>https://podminky.urs.cz/item/CS_URS_2022_01/767995114</t>
  </si>
  <si>
    <t>"výpis materiálu PD"277,8</t>
  </si>
  <si>
    <t>121</t>
  </si>
  <si>
    <t>7679951R1</t>
  </si>
  <si>
    <t>Žárové zinkování  atypických zámečnických konstrukcí hm přes 20 do 50 kg</t>
  </si>
  <si>
    <t>1030431517</t>
  </si>
  <si>
    <t>122</t>
  </si>
  <si>
    <t>14011026</t>
  </si>
  <si>
    <t>trubka ocelová bezešvá hladká jakost 11 353 51x3,2mm</t>
  </si>
  <si>
    <t>-195826969</t>
  </si>
  <si>
    <t>"výpis materiálu PD"89,6</t>
  </si>
  <si>
    <t>123</t>
  </si>
  <si>
    <t>911111111</t>
  </si>
  <si>
    <t>Montáž zábradlí ocelového zabetonovaného</t>
  </si>
  <si>
    <t>965954291</t>
  </si>
  <si>
    <t>https://podminky.urs.cz/item/CS_URS_2023_02/911111111</t>
  </si>
  <si>
    <t>"zábradlí Z1+Z2"20+2,5+1</t>
  </si>
  <si>
    <t>124</t>
  </si>
  <si>
    <t>998767101</t>
  </si>
  <si>
    <t>Přesun hmot tonážní pro zámečnické konstrukce v objektech v do 6 m</t>
  </si>
  <si>
    <t>-2043768761</t>
  </si>
  <si>
    <t>Přesun hmot pro zámečnické konstrukce  stanovený z hmotnosti přesunovaného materiálu vodorovná dopravní vzdálenost do 50 m v objektech výšky do 6 m</t>
  </si>
  <si>
    <t>https://podminky.urs.cz/item/CS_URS_2022_01/998767101</t>
  </si>
  <si>
    <t>0,278</t>
  </si>
  <si>
    <t>Vedlejší rozpočtové náklady</t>
  </si>
  <si>
    <t>VRN4</t>
  </si>
  <si>
    <t>Inženýrská činnost</t>
  </si>
  <si>
    <t>125</t>
  </si>
  <si>
    <t>043154000</t>
  </si>
  <si>
    <t>Zkoušky hutnicí</t>
  </si>
  <si>
    <t>1024</t>
  </si>
  <si>
    <t>-1774160335</t>
  </si>
  <si>
    <t>https://podminky.urs.cz/item/CS_URS_2023_02/043154000</t>
  </si>
  <si>
    <t>2 - Veřejné osvětlení</t>
  </si>
  <si>
    <t xml:space="preserve">    741 - Elektroinstalace - silnoproud</t>
  </si>
  <si>
    <t>M - Práce a dodávky M</t>
  </si>
  <si>
    <t xml:space="preserve">    21-M - Elektromontáže</t>
  </si>
  <si>
    <t>119001421</t>
  </si>
  <si>
    <t>Dočasné zajištění kabelů a kabelových tratí ze 3 volně ložených kabelů</t>
  </si>
  <si>
    <t>2122887285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</si>
  <si>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</si>
  <si>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https://podminky.urs.cz/item/CS_URS_2023_02/119001421</t>
  </si>
  <si>
    <t>2*0,8</t>
  </si>
  <si>
    <t>129001101</t>
  </si>
  <si>
    <t>Příplatek za ztížení odkopávky nebo prokopávky v blízkosti inženýrských sítí</t>
  </si>
  <si>
    <t>-2088188322</t>
  </si>
  <si>
    <t>Příplatek k cenám vykopávek za ztížení vykopávky v blízkosti podzemního vedení nebo výbušnin v horninách jakékoliv třídy</t>
  </si>
  <si>
    <t>https://podminky.urs.cz/item/CS_URS_2022_01/129001101</t>
  </si>
  <si>
    <t>2*0,8*1,2</t>
  </si>
  <si>
    <t>131251100</t>
  </si>
  <si>
    <t>Hloubení jam nezapažených v hornině třídy těžitelnosti I skupiny 3 objem do 20 m3 strojně</t>
  </si>
  <si>
    <t>-611591343</t>
  </si>
  <si>
    <t>Hloubení nezapažených jam a zářezů strojně s urovnáním dna do předepsaného profilu a spádu v hornině třídy těžitelnosti I skupiny 3 do 20 m3</t>
  </si>
  <si>
    <t>https://podminky.urs.cz/item/CS_URS_2023_01/131251100</t>
  </si>
  <si>
    <t>základy pro stožáry</t>
  </si>
  <si>
    <t>0,6*0,6*0,9*3</t>
  </si>
  <si>
    <t>132251103</t>
  </si>
  <si>
    <t>Hloubení rýh nezapažených š do 800 mm v hornině třídy těžitelnosti I skupiny 3 objem do 100 m3 strojně</t>
  </si>
  <si>
    <t>-736424887</t>
  </si>
  <si>
    <t>Hloubení nezapažených rýh šířky do 800 mm strojně s urovnáním dna do předepsaného profilu a spádu v hornině třídy těžitelnosti I skupiny 3 přes 50 do 100 m3</t>
  </si>
  <si>
    <t>https://podminky.urs.cz/item/CS_URS_2023_02/132251103</t>
  </si>
  <si>
    <t>0,4*1,2*(60,1+12,6+39)</t>
  </si>
  <si>
    <t>162351103</t>
  </si>
  <si>
    <t>Vodorovné přemístění přes 50 do 500 m výkopku/sypaniny z horniny třídy těžitelnosti I skupiny 1 až 3</t>
  </si>
  <si>
    <t>-872749550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</si>
  <si>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</si>
  <si>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https://podminky.urs.cz/item/CS_URS_2023_01/162351103</t>
  </si>
  <si>
    <t>0,97+53,6-31,276*0,7</t>
  </si>
  <si>
    <t>-29696028</t>
  </si>
  <si>
    <t>https://podminky.urs.cz/item/CS_URS_2023_01/162751117</t>
  </si>
  <si>
    <t>32,677</t>
  </si>
  <si>
    <t>-22672544</t>
  </si>
  <si>
    <t>https://podminky.urs.cz/item/CS_URS_2023_01/162751119</t>
  </si>
  <si>
    <t>32,677*10 'Přepočtené koeficientem množství</t>
  </si>
  <si>
    <t>167151111</t>
  </si>
  <si>
    <t>Nakládání výkopku z hornin třídy těžitelnosti I skupiny 1 až 3 přes 100 m3</t>
  </si>
  <si>
    <t>512435065</t>
  </si>
  <si>
    <t>Nakládání, skládání a překládání neulehlého výkopku nebo sypaniny strojně nakládání, množství přes 100 m3, z hornin třídy těžitelnosti I, skupiny 1 až 3</t>
  </si>
  <si>
    <t>https://podminky.urs.cz/item/CS_URS_2023_01/167151111</t>
  </si>
  <si>
    <t>-613614760</t>
  </si>
  <si>
    <t>https://podminky.urs.cz/item/CS_URS_2023_01/171201231</t>
  </si>
  <si>
    <t>32,677*1,8</t>
  </si>
  <si>
    <t>174101101</t>
  </si>
  <si>
    <t>Zásyp jam, šachet rýh nebo kolem objektů sypaninou se zhutněním</t>
  </si>
  <si>
    <t>CS ÚRS 2017 01</t>
  </si>
  <si>
    <t>-853256057</t>
  </si>
  <si>
    <t>Zásyp sypaninou z jakékoliv horniny s uložením výkopku ve vrstvách se zhutněním jam, šachet, rýh nebo kolem objektů v těchto vykopávkách</t>
  </si>
  <si>
    <t>0,4*(1,2-0,2-0,1-0,2)*(60,1+12,6+39)</t>
  </si>
  <si>
    <t>58331200</t>
  </si>
  <si>
    <t>štěrkopísek netříděný zásypový</t>
  </si>
  <si>
    <t>CS ÚRS 2019 01</t>
  </si>
  <si>
    <t>1301847078</t>
  </si>
  <si>
    <t>"30%překopy vozovky, chodníky"31,3*1,8*0,3</t>
  </si>
  <si>
    <t>175151101</t>
  </si>
  <si>
    <t>Obsypání potrubí strojně sypaninou bez prohození, uloženou do 3 m</t>
  </si>
  <si>
    <t>210759313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</si>
  <si>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</si>
  <si>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(60,1+12,6+39)*0,2*0,4</t>
  </si>
  <si>
    <t>58337310</t>
  </si>
  <si>
    <t>štěrkopísek frakce 0/4</t>
  </si>
  <si>
    <t>1895297830</t>
  </si>
  <si>
    <t>8,936*1,8 'Přepočtené koeficientem množství</t>
  </si>
  <si>
    <t>460661112</t>
  </si>
  <si>
    <t>Kabelové lože z písku pro kabely nn bez zakrytí š lože přes 35 do 50 cm</t>
  </si>
  <si>
    <t>1009853037</t>
  </si>
  <si>
    <t>Kabelové lože z písku včetně podsypu, zhutnění a urovnání povrchu pro kabely nn bez zakrytí, šířky přes 35 do 50 cm</t>
  </si>
  <si>
    <t>https://podminky.urs.cz/item/CS_URS_2022_01/460661112</t>
  </si>
  <si>
    <t>60,1+12,6+39</t>
  </si>
  <si>
    <t>275313711</t>
  </si>
  <si>
    <t>Základové patky z betonu tř. C 20/25</t>
  </si>
  <si>
    <t>CS ÚRS 2018 01</t>
  </si>
  <si>
    <t>1161481908</t>
  </si>
  <si>
    <t>Základy z betonu prostého patky a bloky z betonu kamenem neprokládaného tř. C 20/25</t>
  </si>
  <si>
    <t>4607421R1</t>
  </si>
  <si>
    <t>Osazení prostupů z trub plastových do otvoru 20 do 30 cm</t>
  </si>
  <si>
    <t>-1624976389</t>
  </si>
  <si>
    <t>"trubní chránička pro stožár VO"3</t>
  </si>
  <si>
    <t>28611143</t>
  </si>
  <si>
    <t>trubka kanalizační PVC DN 315x1000mm SN4</t>
  </si>
  <si>
    <t>256</t>
  </si>
  <si>
    <t>1961215343</t>
  </si>
  <si>
    <t>388995212</t>
  </si>
  <si>
    <t>Chránička kabelů z trub HDPE v římse DN 110</t>
  </si>
  <si>
    <t>-1436806606</t>
  </si>
  <si>
    <t>Chránička kabelů v římse z trub HDPE přes DN 80 do DN 110</t>
  </si>
  <si>
    <t>chráničky pro prostup kabelu do stožáru</t>
  </si>
  <si>
    <t>2*3*0,8</t>
  </si>
  <si>
    <t>345713540</t>
  </si>
  <si>
    <t>trubka elektroinstalační ohebná Kopoflex, HDPE+LDPE KF 09090</t>
  </si>
  <si>
    <t>27547363</t>
  </si>
  <si>
    <t>trubka elektroinstalační ohebná dvouplášťová korugovaná D 75/90 mm, HDPE+LDPE</t>
  </si>
  <si>
    <t>4,8</t>
  </si>
  <si>
    <t>741</t>
  </si>
  <si>
    <t>Elektroinstalace - silnoproud</t>
  </si>
  <si>
    <t>998741101</t>
  </si>
  <si>
    <t>Přesun hmot tonážní pro silnoproud v objektech v do 6 m</t>
  </si>
  <si>
    <t>-490710184</t>
  </si>
  <si>
    <t>Přesun hmot pro silnoproud stanovený z hmotnosti přesunovaného materiálu vodorovná dopravní vzdálenost do 50 m v objektech výšky do 6 m</t>
  </si>
  <si>
    <t>Práce a dodávky M</t>
  </si>
  <si>
    <t>21-M</t>
  </si>
  <si>
    <t>Elektromontáže</t>
  </si>
  <si>
    <t>210021063</t>
  </si>
  <si>
    <t>Osazení výstražné fólie z PVC</t>
  </si>
  <si>
    <t>1843262976</t>
  </si>
  <si>
    <t>Ostatní elektromontážní doplňkové práce  osazení výstražné fólie z PVC</t>
  </si>
  <si>
    <t>JTA.001370R1</t>
  </si>
  <si>
    <t>Výstražná fólie z PVC šíře 22 cm s potiskem</t>
  </si>
  <si>
    <t>128</t>
  </si>
  <si>
    <t>-2141800544</t>
  </si>
  <si>
    <t>111,7*1,06 'Přepočtené koeficientem množství</t>
  </si>
  <si>
    <t>210204011</t>
  </si>
  <si>
    <t>Montáž stožárů osvětlení ocelových samostatně stojících délky do12 m</t>
  </si>
  <si>
    <t>-932192228</t>
  </si>
  <si>
    <t>Montáž stožárů osvětlení, bez zemních prací ocelových samostatně stojících, délky do 12 m</t>
  </si>
  <si>
    <t>10.042.171</t>
  </si>
  <si>
    <t>KOOPERATIVA Stožár K 5-133/89/60 ŽZ sadový bezpaticový</t>
  </si>
  <si>
    <t>911508028</t>
  </si>
  <si>
    <t>21020401R1</t>
  </si>
  <si>
    <t>Montáž svítidel</t>
  </si>
  <si>
    <t>2095503983</t>
  </si>
  <si>
    <t>10004R1</t>
  </si>
  <si>
    <t>SVITIDLO LUMISTREET GEN 2 MICRO 20 LED 270 lm /16W (specifikace viz PD)</t>
  </si>
  <si>
    <t>821702301</t>
  </si>
  <si>
    <t>210204103</t>
  </si>
  <si>
    <t>Montáž výložníků osvětlení jednoramenných sloupových hmotnosti do 35 kg</t>
  </si>
  <si>
    <t>972247840</t>
  </si>
  <si>
    <t>Montáž výložníků osvětlení jednoramenných sloupových, hmotnosti do 35 kg</t>
  </si>
  <si>
    <t>https://podminky.urs.cz/item/CS_URS_2024_01/210204103</t>
  </si>
  <si>
    <t>1010043215</t>
  </si>
  <si>
    <t>SK 1/60 - 1000 výložník sadový, lomený</t>
  </si>
  <si>
    <t>-199545756</t>
  </si>
  <si>
    <t>210204202</t>
  </si>
  <si>
    <t>Montáž elektrovýzbroje stožárů osvětlení 2 okruhy</t>
  </si>
  <si>
    <t>-804967360</t>
  </si>
  <si>
    <t>3544206R2</t>
  </si>
  <si>
    <t>Elektrovýzbroj stožárů</t>
  </si>
  <si>
    <t>-2047923415</t>
  </si>
  <si>
    <t>210220001</t>
  </si>
  <si>
    <t>Montáž uzemňovacího vedení vodičů FeZn pomocí svorek na povrchu páskou do 120 mm2</t>
  </si>
  <si>
    <t>-1207325908</t>
  </si>
  <si>
    <t>Montáž uzemňovacího vedení s upevněním, propojením a připojením pomocí svorek na povrchu vodičů FeZn páskou průřezu do 120 mm2</t>
  </si>
  <si>
    <t>35442062</t>
  </si>
  <si>
    <t>pás zemnící 30x4mm FeZn</t>
  </si>
  <si>
    <t>CS ÚRS 2020 01</t>
  </si>
  <si>
    <t>-1088341456</t>
  </si>
  <si>
    <t>"hmotnost 1m=1,05kg"111,7*1,05*1,03</t>
  </si>
  <si>
    <t>35441875</t>
  </si>
  <si>
    <t>svorka křížová pro vodič D 6-10mm</t>
  </si>
  <si>
    <t>-546658918</t>
  </si>
  <si>
    <t>2*6</t>
  </si>
  <si>
    <t>210220002</t>
  </si>
  <si>
    <t>Montáž uzemňovacích vedení vodičů FeZn pomocí svorek na povrchu drátem nebo lanem do 10 mm</t>
  </si>
  <si>
    <t>-238981360</t>
  </si>
  <si>
    <t>Montáž uzemňovacího vedení s upevněním, propojením a připojením pomocí svorek  na povrchu vodičů FeZn drátem nebo lanem průměru do 10 mm</t>
  </si>
  <si>
    <t>3*(0,2+1+0,5)</t>
  </si>
  <si>
    <t>35442063R1</t>
  </si>
  <si>
    <t>zemnící drát FeZn 10mm</t>
  </si>
  <si>
    <t>2074558734</t>
  </si>
  <si>
    <t>"1m=0,61 kg"5,1*0,61*1,03</t>
  </si>
  <si>
    <t>3544206R1</t>
  </si>
  <si>
    <t>Uzemňovací svorky</t>
  </si>
  <si>
    <t>-133897403</t>
  </si>
  <si>
    <t>2*3</t>
  </si>
  <si>
    <t>210812033</t>
  </si>
  <si>
    <t>Montáž kabelu Cu plného nebo laněného do 1 kV žíly 4x6 až 10 mm2 (např. CYKY) bez ukončení uloženého volně nebo v liště</t>
  </si>
  <si>
    <t>459510169</t>
  </si>
  <si>
    <t>Montáž izolovaných kabelů měděných do 1 kV bez ukončení plných nebo laněných kulatých (např. CYKY, CHKE-R) uložených volně nebo v liště počtu a průřezu žil 4x6 až 10 mm2</t>
  </si>
  <si>
    <t>https://podminky.urs.cz/item/CS_URS_2023_02/210812033</t>
  </si>
  <si>
    <t>"kabel v stožáru h=6m"3*6</t>
  </si>
  <si>
    <t>"přívod"60,1+12,6+39+3*(2+2)</t>
  </si>
  <si>
    <t>34111080</t>
  </si>
  <si>
    <t>kabel instalační jádro Cu plné izolace PVC plášť PVC 450/750V (CYKY) 4x16mm2</t>
  </si>
  <si>
    <t>399596684</t>
  </si>
  <si>
    <t>1185969</t>
  </si>
  <si>
    <t>TRUBKA KOPOFLEX 63MM CERVENA KF 09063 BA</t>
  </si>
  <si>
    <t>1253863615</t>
  </si>
  <si>
    <t>34111030</t>
  </si>
  <si>
    <t>kabel silový s Cu jádrem 1kV 3x1,5mm2</t>
  </si>
  <si>
    <t>2098128742</t>
  </si>
  <si>
    <t>218202016</t>
  </si>
  <si>
    <t>Demontáž svítidla výbojkového průmyslového nebo venkovního ze sloupku parkového</t>
  </si>
  <si>
    <t>1395281857</t>
  </si>
  <si>
    <t>Demontáž svítidel výbojkových s odpojením vodičů průmyslových nebo venkovních ze sloupku parkového</t>
  </si>
  <si>
    <t>https://podminky.urs.cz/item/CS_URS_2024_01/218202016</t>
  </si>
  <si>
    <t>218204002</t>
  </si>
  <si>
    <t>Demontáž stožárů osvětlení parkových ocelových</t>
  </si>
  <si>
    <t>-629460981</t>
  </si>
  <si>
    <t>https://podminky.urs.cz/item/CS_URS_2024_01/218204002</t>
  </si>
  <si>
    <t>218204201</t>
  </si>
  <si>
    <t>Demontáž elektrovýzbroje stožárů osvětlení 1 okruh</t>
  </si>
  <si>
    <t>-968016344</t>
  </si>
  <si>
    <t>https://podminky.urs.cz/item/CS_URS_2024_01/218204201</t>
  </si>
  <si>
    <t>74112020R1</t>
  </si>
  <si>
    <t>Napojení kabel CYKY přívod na lampu VO</t>
  </si>
  <si>
    <t>soub</t>
  </si>
  <si>
    <t>-1358655451</t>
  </si>
  <si>
    <t>044002000</t>
  </si>
  <si>
    <t>Revize</t>
  </si>
  <si>
    <t>kpl</t>
  </si>
  <si>
    <t>-757289199</t>
  </si>
  <si>
    <t>Hlavní tituly průvodních činností a nákladů inženýrská činnost revize</t>
  </si>
  <si>
    <t>3 - Přeložka VODAFONE</t>
  </si>
  <si>
    <t xml:space="preserve">    46-M - Zemní práce při extr.mont.pracích</t>
  </si>
  <si>
    <t>-1019091133</t>
  </si>
  <si>
    <t>"rýha po trase kabelů"60*0,4*0,8</t>
  </si>
  <si>
    <t>131213701</t>
  </si>
  <si>
    <t>Hloubení nezapažených jam v soudržných horninách třídy těžitelnosti I skupiny 3 ručně</t>
  </si>
  <si>
    <t>58412376</t>
  </si>
  <si>
    <t>Hloubení nezapažených jam ručně s urovnáním dna do předepsaného profilu a spádu v hornině třídy těžitelnosti I skupiny 3 soudržných</t>
  </si>
  <si>
    <t>https://podminky.urs.cz/item/CS_URS_2022_01/131213701</t>
  </si>
  <si>
    <t>"5xsonda"0,5*0,5*1,2*5</t>
  </si>
  <si>
    <t>132212131</t>
  </si>
  <si>
    <t>Hloubení nezapažených rýh šířky do 800 mm v soudržných horninách třídy těžitelnosti I skupiny 3 ručně</t>
  </si>
  <si>
    <t>-1719510363</t>
  </si>
  <si>
    <t>Hloubení nezapažených rýh šířky do 800 mm ručně s urovnáním dna do předepsaného profilu a spádu v hornině třídy těžitelnosti I skupiny 3 soudržných</t>
  </si>
  <si>
    <t>https://podminky.urs.cz/item/CS_URS_2022_01/132212131</t>
  </si>
  <si>
    <t>"přeložka CETIN(nová trasa)"59,1*0,4*0,8</t>
  </si>
  <si>
    <t>1440297842</t>
  </si>
  <si>
    <t>-1846256328</t>
  </si>
  <si>
    <t>https://podminky.urs.cz/item/CS_URS_2022_01/162751117</t>
  </si>
  <si>
    <t>579130563</t>
  </si>
  <si>
    <t>https://podminky.urs.cz/item/CS_URS_2022_01/162751119</t>
  </si>
  <si>
    <t>19,2*10 'Přepočtené koeficientem množství</t>
  </si>
  <si>
    <t>145423392</t>
  </si>
  <si>
    <t>https://podminky.urs.cz/item/CS_URS_2022_01/167151111</t>
  </si>
  <si>
    <t>419464165</t>
  </si>
  <si>
    <t>19,2*1,8</t>
  </si>
  <si>
    <t>391383937</t>
  </si>
  <si>
    <t>0,4*(1,2-0,2-0,1-0,2)*60</t>
  </si>
  <si>
    <t>-1252884785</t>
  </si>
  <si>
    <t>59,1*0,2*0,4</t>
  </si>
  <si>
    <t>131338559</t>
  </si>
  <si>
    <t>4,7*1,8</t>
  </si>
  <si>
    <t>-1964031445</t>
  </si>
  <si>
    <t>59,1</t>
  </si>
  <si>
    <t>46-M</t>
  </si>
  <si>
    <t>Zemní práce při extr.mont.pracích</t>
  </si>
  <si>
    <t>460671111</t>
  </si>
  <si>
    <t>Výstražná fólie pro krytí kabelů šířky 20 cm</t>
  </si>
  <si>
    <t>2031943771</t>
  </si>
  <si>
    <t>Výstražná fólie z PVC pro krytí kabelů včetně vyrovnání povrchu rýhy, rozvinutí a uložení fólie šířky do 20 cm</t>
  </si>
  <si>
    <t>https://podminky.urs.cz/item/CS_URS_2022_01/460671111</t>
  </si>
  <si>
    <t>460821211</t>
  </si>
  <si>
    <t>Těleso trubkového kabelovodu z prostého betonu C20/25 v otevřeném výkopu</t>
  </si>
  <si>
    <t>-565799431</t>
  </si>
  <si>
    <t>Těleso trubkového kabelovodu z prostého betonu tř. C 20/25 v otevřeném výkopu</t>
  </si>
  <si>
    <t>https://podminky.urs.cz/item/CS_URS_2022_01/460821211</t>
  </si>
  <si>
    <t>"spotřeba 0,08m2/bm"60*0,08</t>
  </si>
  <si>
    <t>4608212R1</t>
  </si>
  <si>
    <t>Uložení kabelu do půlené chráničky 110mm</t>
  </si>
  <si>
    <t>163153202</t>
  </si>
  <si>
    <t>3457135R1</t>
  </si>
  <si>
    <t>půlená chránička KOPOHALF 97/110mm</t>
  </si>
  <si>
    <t>1741392498</t>
  </si>
  <si>
    <t>460871135</t>
  </si>
  <si>
    <t>Podklad vozovky a chodníku ze štěrkopísku se zhutněním při elektromontážích tl přes 20 do 25 cm</t>
  </si>
  <si>
    <t>287497162</t>
  </si>
  <si>
    <t>Podklad vozovek a chodníků včetně rozprostření a úpravy ze štěrkopísku, včetně zhutnění, tloušťky přes 20 do 25 cm</t>
  </si>
  <si>
    <t>https://podminky.urs.cz/item/CS_URS_2022_01/460871135</t>
  </si>
  <si>
    <t>"3*vrstva 25cm(hutněný zásyp rýhy po přebetonávce na úroveň zemní pláně)"60*0,6*3</t>
  </si>
  <si>
    <t>469981111</t>
  </si>
  <si>
    <t>Přesun hmot pro pomocné stavební práce při elektromotážích</t>
  </si>
  <si>
    <t>1294242108</t>
  </si>
  <si>
    <t>Přesun hmot pro pomocné stavební práce při elektromontážích dopravní vzdálenost do 1 000 m</t>
  </si>
  <si>
    <t>https://podminky.urs.cz/item/CS_URS_2022_01/469981111</t>
  </si>
  <si>
    <t>4 - Ochrana horkovodu</t>
  </si>
  <si>
    <t>113107023</t>
  </si>
  <si>
    <t>Odstranění podkladu z kameniva drceného tl přes 200 do 300 mm při překopech ručně</t>
  </si>
  <si>
    <t>-171471091</t>
  </si>
  <si>
    <t>Odstranění podkladů nebo krytů při překopech inženýrských sítí s přemístěním hmot na skládku ve vzdálenosti do 3 m nebo s naložením na dopravní prostředek ručně z kameniva hrubého drceného, o tl. vrstvy přes 200 do 300 mm</t>
  </si>
  <si>
    <t>https://podminky.urs.cz/item/CS_URS_2024_01/113107023</t>
  </si>
  <si>
    <t>"ve vozovce"1,0*(2,5+1,5)</t>
  </si>
  <si>
    <t>113107031</t>
  </si>
  <si>
    <t>Odstranění podkladu z betonu prostého tl přes 100 do 150 mm při překopech ručně</t>
  </si>
  <si>
    <t>-1838367782</t>
  </si>
  <si>
    <t>Odstranění podkladů nebo krytů při překopech inženýrských sítí s přemístěním hmot na skládku ve vzdálenosti do 3 m nebo s naložením na dopravní prostředek ručně z betonu prostého, o tl. vrstvy přes 100 do 150 mm</t>
  </si>
  <si>
    <t>https://podminky.urs.cz/item/CS_URS_2024_01/113107031</t>
  </si>
  <si>
    <t>"přebetonávka kolektoru - předpoklad"10*1</t>
  </si>
  <si>
    <t>122111101</t>
  </si>
  <si>
    <t>Odkopávky a prokopávky v hornině třídy těžitelnosti I, skupiny 1 a 2 ručně</t>
  </si>
  <si>
    <t>-1187307561</t>
  </si>
  <si>
    <t>Odkopávky a prokopávky ručně zapažené i nezapažené v hornině třídy těžitelnosti I skupiny 1 a 2</t>
  </si>
  <si>
    <t>https://podminky.urs.cz/item/CS_URS_2024_01/122111101</t>
  </si>
  <si>
    <t>"ve vozovce"1,0*6,0*(0,6-0,3)</t>
  </si>
  <si>
    <t>"v zeleni"1,0*(2,5+1,5)*0,6</t>
  </si>
  <si>
    <t>-118339026</t>
  </si>
  <si>
    <t>"přebetonávka izolace"10*1</t>
  </si>
  <si>
    <t>388129720</t>
  </si>
  <si>
    <t>Montáž ŽB krycích desek prefabrikovaných kanálů pro rozvody hmotnosti do 1 t</t>
  </si>
  <si>
    <t>1123044092</t>
  </si>
  <si>
    <t>Montáž dílců prefabrikovaných kanálů ze železobetonu pro rozvody se zalitím spár šířky do 30 mm krycích desek, hmotnosti do 1 t</t>
  </si>
  <si>
    <t>https://podminky.urs.cz/item/CS_URS_2024_01/388129720</t>
  </si>
  <si>
    <t>59385205</t>
  </si>
  <si>
    <t>deska zákrytová energokanálu 90x70x11cm</t>
  </si>
  <si>
    <t>976342665</t>
  </si>
  <si>
    <t>1000/70</t>
  </si>
  <si>
    <t>963015141</t>
  </si>
  <si>
    <t>Demontáž prefabrikovaných krycích desek kanálů, šachet nebo žump do hmotnosti 0,5 t</t>
  </si>
  <si>
    <t>-989545035</t>
  </si>
  <si>
    <t>Demontáž prefabrikovaných krycích desek kanálů, šachet nebo žump hmotnosti do 0,5 t</t>
  </si>
  <si>
    <t>https://podminky.urs.cz/item/CS_URS_2024_01/963015141</t>
  </si>
  <si>
    <t>997002511</t>
  </si>
  <si>
    <t>Vodorovné přemístění suti a vybouraných hmot bez naložení ale se složením a urovnáním do 1 km</t>
  </si>
  <si>
    <t>-1041051157</t>
  </si>
  <si>
    <t>Vodorovné přemístění suti a vybouraných hmot bez naložení, se složením a hrubým urovnáním na vzdálenost do 1 km</t>
  </si>
  <si>
    <t>https://podminky.urs.cz/item/CS_URS_2024_01/997002511</t>
  </si>
  <si>
    <t>997002519</t>
  </si>
  <si>
    <t>Příplatek ZKD 1 km přemístění suti a vybouraných hmot</t>
  </si>
  <si>
    <t>1862267335</t>
  </si>
  <si>
    <t>Vodorovné přemístění suti a vybouraných hmot bez naložení, se složením a hrubým urovnáním Příplatek k ceně za každý další započatý 1 km přes 1 km</t>
  </si>
  <si>
    <t>https://podminky.urs.cz/item/CS_URS_2024_01/997002519</t>
  </si>
  <si>
    <t>12,25*19 'Přepočtené koeficientem množství</t>
  </si>
  <si>
    <t>997002611</t>
  </si>
  <si>
    <t>Nakládání suti a vybouraných hmot</t>
  </si>
  <si>
    <t>1082072493</t>
  </si>
  <si>
    <t>Nakládání suti a vybouraných hmot na dopravní prostředek pro vodorovné přemístění</t>
  </si>
  <si>
    <t>https://podminky.urs.cz/item/CS_URS_2024_01/997002611</t>
  </si>
  <si>
    <t>997013861</t>
  </si>
  <si>
    <t>Poplatek za uložení stavebního odpadu na recyklační skládce (skládkovné) z prostého betonu kód odpadu 17 01 01</t>
  </si>
  <si>
    <t>-1627525872</t>
  </si>
  <si>
    <t>https://podminky.urs.cz/item/CS_URS_2024_01/997013861</t>
  </si>
  <si>
    <t>3,25</t>
  </si>
  <si>
    <t>997013862</t>
  </si>
  <si>
    <t>Poplatek za uložení stavebního odpadu na recyklační skládce (skládkovné) z armovaného betonu kód odpadu 17 01 01</t>
  </si>
  <si>
    <t>-1564490687</t>
  </si>
  <si>
    <t>https://podminky.urs.cz/item/CS_URS_2024_01/997013862</t>
  </si>
  <si>
    <t>7,2</t>
  </si>
  <si>
    <t>997013873</t>
  </si>
  <si>
    <t>1222737711</t>
  </si>
  <si>
    <t>https://podminky.urs.cz/item/CS_URS_2024_01/997013873</t>
  </si>
  <si>
    <t>12,25-7,2-3,25</t>
  </si>
  <si>
    <t>998012021</t>
  </si>
  <si>
    <t>Přesun hmot pro budovy monolitické v do 6 m</t>
  </si>
  <si>
    <t>-1922790196</t>
  </si>
  <si>
    <t>Přesun hmot pro budovy občanské výstavby, bydlení, výrobu a služby s nosnou svislou konstrukcí monolitickou betonovou tyčovou nebo plošnou s jakýkoliv obvodovým pláštěm kromě vyzdívaného vodorovná dopravní vzdálenost do 100 m základní pro budovy výšky do 6 m</t>
  </si>
  <si>
    <t>https://podminky.urs.cz/item/CS_URS_2024_01/998012021</t>
  </si>
  <si>
    <t>711131811</t>
  </si>
  <si>
    <t>Odstranění izolace proti zemní vlhkosti vodorovné</t>
  </si>
  <si>
    <t>2046566303</t>
  </si>
  <si>
    <t>Odstranění izolace proti zemní vlhkosti na ploše vodorovné V</t>
  </si>
  <si>
    <t>https://podminky.urs.cz/item/CS_URS_2024_01/711131811</t>
  </si>
  <si>
    <t>"původní izolace kolektoru - předpoklad"10*1</t>
  </si>
  <si>
    <t>711141559</t>
  </si>
  <si>
    <t>Provedení izolace proti zemní vlhkosti pásy přitavením vodorovné NAIP</t>
  </si>
  <si>
    <t>763459156</t>
  </si>
  <si>
    <t>Provedení izolace proti zemní vlhkosti pásy přitavením NAIP na ploše vodorovné V</t>
  </si>
  <si>
    <t>https://podminky.urs.cz/item/CS_URS_2024_01/711141559</t>
  </si>
  <si>
    <t>"původní izolace kolektoru - předpoklad"10*1*2</t>
  </si>
  <si>
    <t>62832001</t>
  </si>
  <si>
    <t>pás asfaltový natavitelný oxidovaný s vložkou ze skleněné rohože typu V60 s jemnozrnným minerálním posypem tl 3,5mm</t>
  </si>
  <si>
    <t>930376441</t>
  </si>
  <si>
    <t>20*1,1655 'Přepočtené koeficientem množství</t>
  </si>
  <si>
    <t>5 - VRN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</si>
  <si>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</si>
  <si>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</si>
  <si>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</si>
  <si>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VRN1</t>
  </si>
  <si>
    <t>Průzkumné, geodetické a projektové práce</t>
  </si>
  <si>
    <t>012203000</t>
  </si>
  <si>
    <t>Geodetické práce při provádění stavby</t>
  </si>
  <si>
    <t>-1479702760</t>
  </si>
  <si>
    <t>https://podminky.urs.cz/item/CS_URS_2022_01/012203000</t>
  </si>
  <si>
    <t>012303000</t>
  </si>
  <si>
    <t>Geodetické práce po výstavbě</t>
  </si>
  <si>
    <t>769269838</t>
  </si>
  <si>
    <t>https://podminky.urs.cz/item/CS_URS_2022_01/012303000</t>
  </si>
  <si>
    <t>"geometrický plán"1</t>
  </si>
  <si>
    <t>"skutečné zaměření"1</t>
  </si>
  <si>
    <t>013254000</t>
  </si>
  <si>
    <t>Dokumentace skutečného provedení stavby</t>
  </si>
  <si>
    <t>kompl</t>
  </si>
  <si>
    <t>330607542</t>
  </si>
  <si>
    <t>https://podminky.urs.cz/item/CS_URS_2022_01/013254000</t>
  </si>
  <si>
    <t>VRN3</t>
  </si>
  <si>
    <t>Zařízení staveniště</t>
  </si>
  <si>
    <t>030001000</t>
  </si>
  <si>
    <t>-1276030425</t>
  </si>
  <si>
    <t>https://podminky.urs.cz/item/CS_URS_2022_01/030001000</t>
  </si>
  <si>
    <t>034103000</t>
  </si>
  <si>
    <t>Oplocení staveniště</t>
  </si>
  <si>
    <t>m/měsíc</t>
  </si>
  <si>
    <t>1842031138</t>
  </si>
  <si>
    <t>"délka plotu*počet měsíců"200*2</t>
  </si>
  <si>
    <t>VRN7</t>
  </si>
  <si>
    <t>Provozní vlivy</t>
  </si>
  <si>
    <t>071203000</t>
  </si>
  <si>
    <t>Provoz dalšího subjektu</t>
  </si>
  <si>
    <t>-171138576</t>
  </si>
  <si>
    <t>https://podminky.urs.cz/item/CS_URS_2023_02/071203000</t>
  </si>
  <si>
    <t>072103001</t>
  </si>
  <si>
    <t>Projednání DIO a zajištění DIR komunikace II.a III. třídy</t>
  </si>
  <si>
    <t>-398117563</t>
  </si>
  <si>
    <t>https://podminky.urs.cz/item/CS_URS_2023_01/072103001</t>
  </si>
  <si>
    <t>072103012</t>
  </si>
  <si>
    <t>Zajištění DIO komunikace II. a III. třídy - zdvojené el. vedení</t>
  </si>
  <si>
    <t>788255754</t>
  </si>
  <si>
    <t>https://podminky.urs.cz/item/CS_URS_2023_01/072103012</t>
  </si>
  <si>
    <t>075603000</t>
  </si>
  <si>
    <t>Jiná ochranná pásma</t>
  </si>
  <si>
    <t>1357808376</t>
  </si>
  <si>
    <t>https://podminky.urs.cz/item/CS_URS_2023_02/075603000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</si>
</sst>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232" TargetMode="External" /><Relationship Id="rId2" Type="http://schemas.openxmlformats.org/officeDocument/2006/relationships/hyperlink" Target="https://podminky.urs.cz/item/CS_URS_2024_01/113107237" TargetMode="External" /><Relationship Id="rId3" Type="http://schemas.openxmlformats.org/officeDocument/2006/relationships/hyperlink" Target="https://podminky.urs.cz/item/CS_URS_2024_01/175111201" TargetMode="External" /><Relationship Id="rId4" Type="http://schemas.openxmlformats.org/officeDocument/2006/relationships/hyperlink" Target="https://podminky.urs.cz/item/CS_URS_2024_01/113107242" TargetMode="External" /><Relationship Id="rId5" Type="http://schemas.openxmlformats.org/officeDocument/2006/relationships/hyperlink" Target="https://podminky.urs.cz/item/CS_URS_2024_01/113107222" TargetMode="External" /><Relationship Id="rId6" Type="http://schemas.openxmlformats.org/officeDocument/2006/relationships/hyperlink" Target="https://podminky.urs.cz/item/CS_URS_2024_01/113107323" TargetMode="External" /><Relationship Id="rId7" Type="http://schemas.openxmlformats.org/officeDocument/2006/relationships/hyperlink" Target="https://podminky.urs.cz/item/CS_URS_2024_01/113107331" TargetMode="External" /><Relationship Id="rId8" Type="http://schemas.openxmlformats.org/officeDocument/2006/relationships/hyperlink" Target="https://podminky.urs.cz/item/CS_URS_2023_02/113201111" TargetMode="External" /><Relationship Id="rId9" Type="http://schemas.openxmlformats.org/officeDocument/2006/relationships/hyperlink" Target="https://podminky.urs.cz/item/CS_URS_2023_02/113201112" TargetMode="External" /><Relationship Id="rId10" Type="http://schemas.openxmlformats.org/officeDocument/2006/relationships/hyperlink" Target="https://podminky.urs.cz/item/CS_URS_2023_02/121151113" TargetMode="External" /><Relationship Id="rId11" Type="http://schemas.openxmlformats.org/officeDocument/2006/relationships/hyperlink" Target="https://podminky.urs.cz/item/CS_URS_2023_02/122252205" TargetMode="External" /><Relationship Id="rId12" Type="http://schemas.openxmlformats.org/officeDocument/2006/relationships/hyperlink" Target="https://podminky.urs.cz/item/CS_URS_2024_01/131251104" TargetMode="External" /><Relationship Id="rId13" Type="http://schemas.openxmlformats.org/officeDocument/2006/relationships/hyperlink" Target="https://podminky.urs.cz/item/CS_URS_2023_02/132251102" TargetMode="External" /><Relationship Id="rId14" Type="http://schemas.openxmlformats.org/officeDocument/2006/relationships/hyperlink" Target="https://podminky.urs.cz/item/CS_URS_2023_02/167103101" TargetMode="External" /><Relationship Id="rId15" Type="http://schemas.openxmlformats.org/officeDocument/2006/relationships/hyperlink" Target="https://podminky.urs.cz/item/CS_URS_2023_02/162706111" TargetMode="External" /><Relationship Id="rId16" Type="http://schemas.openxmlformats.org/officeDocument/2006/relationships/hyperlink" Target="https://podminky.urs.cz/item/CS_URS_2024_01/162706119" TargetMode="External" /><Relationship Id="rId17" Type="http://schemas.openxmlformats.org/officeDocument/2006/relationships/hyperlink" Target="https://podminky.urs.cz/item/CS_URS_2023_02/162751117" TargetMode="External" /><Relationship Id="rId18" Type="http://schemas.openxmlformats.org/officeDocument/2006/relationships/hyperlink" Target="https://podminky.urs.cz/item/CS_URS_2023_02/162751119" TargetMode="External" /><Relationship Id="rId19" Type="http://schemas.openxmlformats.org/officeDocument/2006/relationships/hyperlink" Target="https://podminky.urs.cz/item/CS_URS_2023_02/167151112" TargetMode="External" /><Relationship Id="rId20" Type="http://schemas.openxmlformats.org/officeDocument/2006/relationships/hyperlink" Target="https://podminky.urs.cz/item/CS_URS_2023_02/171201231" TargetMode="External" /><Relationship Id="rId21" Type="http://schemas.openxmlformats.org/officeDocument/2006/relationships/hyperlink" Target="https://podminky.urs.cz/item/CS_URS_2023_02/175112101" TargetMode="External" /><Relationship Id="rId22" Type="http://schemas.openxmlformats.org/officeDocument/2006/relationships/hyperlink" Target="https://podminky.urs.cz/item/CS_URS_2023_01/181151311" TargetMode="External" /><Relationship Id="rId23" Type="http://schemas.openxmlformats.org/officeDocument/2006/relationships/hyperlink" Target="https://podminky.urs.cz/item/CS_URS_2023_02/181351103" TargetMode="External" /><Relationship Id="rId24" Type="http://schemas.openxmlformats.org/officeDocument/2006/relationships/hyperlink" Target="https://podminky.urs.cz/item/CS_URS_2023_01/181411131" TargetMode="External" /><Relationship Id="rId25" Type="http://schemas.openxmlformats.org/officeDocument/2006/relationships/hyperlink" Target="https://podminky.urs.cz/item/CS_URS_2023_02/181951112" TargetMode="External" /><Relationship Id="rId26" Type="http://schemas.openxmlformats.org/officeDocument/2006/relationships/hyperlink" Target="https://podminky.urs.cz/item/CS_URS_2024_01/184818232" TargetMode="External" /><Relationship Id="rId27" Type="http://schemas.openxmlformats.org/officeDocument/2006/relationships/hyperlink" Target="https://podminky.urs.cz/item/CS_URS_2023_01/184853511" TargetMode="External" /><Relationship Id="rId28" Type="http://schemas.openxmlformats.org/officeDocument/2006/relationships/hyperlink" Target="https://podminky.urs.cz/item/CS_URS_2023_01/185804312" TargetMode="External" /><Relationship Id="rId29" Type="http://schemas.openxmlformats.org/officeDocument/2006/relationships/hyperlink" Target="https://podminky.urs.cz/item/CS_URS_2024_01/213221103" TargetMode="External" /><Relationship Id="rId30" Type="http://schemas.openxmlformats.org/officeDocument/2006/relationships/hyperlink" Target="https://podminky.urs.cz/item/CS_URS_2024_01/273366011" TargetMode="External" /><Relationship Id="rId31" Type="http://schemas.openxmlformats.org/officeDocument/2006/relationships/hyperlink" Target="https://podminky.urs.cz/item/CS_URS_2023_02/339921132" TargetMode="External" /><Relationship Id="rId32" Type="http://schemas.openxmlformats.org/officeDocument/2006/relationships/hyperlink" Target="https://podminky.urs.cz/item/CS_URS_2023_02/339921133" TargetMode="External" /><Relationship Id="rId33" Type="http://schemas.openxmlformats.org/officeDocument/2006/relationships/hyperlink" Target="https://podminky.urs.cz/item/CS_URS_2023_02/451572111" TargetMode="External" /><Relationship Id="rId34" Type="http://schemas.openxmlformats.org/officeDocument/2006/relationships/hyperlink" Target="https://podminky.urs.cz/item/CS_URS_2023_02/564211011" TargetMode="External" /><Relationship Id="rId35" Type="http://schemas.openxmlformats.org/officeDocument/2006/relationships/hyperlink" Target="https://podminky.urs.cz/item/CS_URS_2023_02/564811011" TargetMode="External" /><Relationship Id="rId36" Type="http://schemas.openxmlformats.org/officeDocument/2006/relationships/hyperlink" Target="https://podminky.urs.cz/item/CS_URS_2023_02/564851111" TargetMode="External" /><Relationship Id="rId37" Type="http://schemas.openxmlformats.org/officeDocument/2006/relationships/hyperlink" Target="https://podminky.urs.cz/item/CS_URS_2023_02/564871111" TargetMode="External" /><Relationship Id="rId38" Type="http://schemas.openxmlformats.org/officeDocument/2006/relationships/hyperlink" Target="https://podminky.urs.cz/item/CS_URS_2023_02/564971315" TargetMode="External" /><Relationship Id="rId39" Type="http://schemas.openxmlformats.org/officeDocument/2006/relationships/hyperlink" Target="https://podminky.urs.cz/item/CS_URS_2023_02/565155101" TargetMode="External" /><Relationship Id="rId40" Type="http://schemas.openxmlformats.org/officeDocument/2006/relationships/hyperlink" Target="https://podminky.urs.cz/item/CS_URS_2023_02/573211107" TargetMode="External" /><Relationship Id="rId41" Type="http://schemas.openxmlformats.org/officeDocument/2006/relationships/hyperlink" Target="https://podminky.urs.cz/item/CS_URS_2023_02/577134121" TargetMode="External" /><Relationship Id="rId42" Type="http://schemas.openxmlformats.org/officeDocument/2006/relationships/hyperlink" Target="https://podminky.urs.cz/item/CS_URS_2024_01/596211112" TargetMode="External" /><Relationship Id="rId43" Type="http://schemas.openxmlformats.org/officeDocument/2006/relationships/hyperlink" Target="https://podminky.urs.cz/item/CS_URS_2023_02/596412213" TargetMode="External" /><Relationship Id="rId44" Type="http://schemas.openxmlformats.org/officeDocument/2006/relationships/hyperlink" Target="https://podminky.urs.cz/item/CS_URS_2023_02/871315221" TargetMode="External" /><Relationship Id="rId45" Type="http://schemas.openxmlformats.org/officeDocument/2006/relationships/hyperlink" Target="https://podminky.urs.cz/item/CS_URS_2022_01/890211811" TargetMode="External" /><Relationship Id="rId46" Type="http://schemas.openxmlformats.org/officeDocument/2006/relationships/hyperlink" Target="https://podminky.urs.cz/item/CS_URS_2023_02/895941302" TargetMode="External" /><Relationship Id="rId47" Type="http://schemas.openxmlformats.org/officeDocument/2006/relationships/hyperlink" Target="https://podminky.urs.cz/item/CS_URS_2023_02/895941323" TargetMode="External" /><Relationship Id="rId48" Type="http://schemas.openxmlformats.org/officeDocument/2006/relationships/hyperlink" Target="https://podminky.urs.cz/item/CS_URS_2023_02/895941332" TargetMode="External" /><Relationship Id="rId49" Type="http://schemas.openxmlformats.org/officeDocument/2006/relationships/hyperlink" Target="https://podminky.urs.cz/item/CS_URS_2023_02/895941351" TargetMode="External" /><Relationship Id="rId50" Type="http://schemas.openxmlformats.org/officeDocument/2006/relationships/hyperlink" Target="https://podminky.urs.cz/item/CS_URS_2022_01/899204211" TargetMode="External" /><Relationship Id="rId51" Type="http://schemas.openxmlformats.org/officeDocument/2006/relationships/hyperlink" Target="https://podminky.urs.cz/item/CS_URS_2021_01/899231111" TargetMode="External" /><Relationship Id="rId52" Type="http://schemas.openxmlformats.org/officeDocument/2006/relationships/hyperlink" Target="https://podminky.urs.cz/item/CS_URS_2021_01/899331111" TargetMode="External" /><Relationship Id="rId53" Type="http://schemas.openxmlformats.org/officeDocument/2006/relationships/hyperlink" Target="https://podminky.urs.cz/item/CS_URS_2023_01/899431111" TargetMode="External" /><Relationship Id="rId54" Type="http://schemas.openxmlformats.org/officeDocument/2006/relationships/hyperlink" Target="https://podminky.urs.cz/item/CS_URS_2024_01/899620141" TargetMode="External" /><Relationship Id="rId55" Type="http://schemas.openxmlformats.org/officeDocument/2006/relationships/hyperlink" Target="https://podminky.urs.cz/item/CS_URS_2024_01/899641111" TargetMode="External" /><Relationship Id="rId56" Type="http://schemas.openxmlformats.org/officeDocument/2006/relationships/hyperlink" Target="https://podminky.urs.cz/item/CS_URS_2024_01/899641112" TargetMode="External" /><Relationship Id="rId57" Type="http://schemas.openxmlformats.org/officeDocument/2006/relationships/hyperlink" Target="https://podminky.urs.cz/item/CS_URS_2023_02/912113111" TargetMode="External" /><Relationship Id="rId58" Type="http://schemas.openxmlformats.org/officeDocument/2006/relationships/hyperlink" Target="https://podminky.urs.cz/item/CS_URS_2023_02/914111111" TargetMode="External" /><Relationship Id="rId59" Type="http://schemas.openxmlformats.org/officeDocument/2006/relationships/hyperlink" Target="https://podminky.urs.cz/item/CS_URS_2023_02/914511113" TargetMode="External" /><Relationship Id="rId60" Type="http://schemas.openxmlformats.org/officeDocument/2006/relationships/hyperlink" Target="https://podminky.urs.cz/item/CS_URS_2023_02/915111111" TargetMode="External" /><Relationship Id="rId61" Type="http://schemas.openxmlformats.org/officeDocument/2006/relationships/hyperlink" Target="https://podminky.urs.cz/item/CS_URS_2023_02/915131111" TargetMode="External" /><Relationship Id="rId62" Type="http://schemas.openxmlformats.org/officeDocument/2006/relationships/hyperlink" Target="https://podminky.urs.cz/item/CS_URS_2023_02/915211111" TargetMode="External" /><Relationship Id="rId63" Type="http://schemas.openxmlformats.org/officeDocument/2006/relationships/hyperlink" Target="https://podminky.urs.cz/item/CS_URS_2023_02/915611111" TargetMode="External" /><Relationship Id="rId64" Type="http://schemas.openxmlformats.org/officeDocument/2006/relationships/hyperlink" Target="https://podminky.urs.cz/item/CS_URS_2023_02/915621111" TargetMode="External" /><Relationship Id="rId65" Type="http://schemas.openxmlformats.org/officeDocument/2006/relationships/hyperlink" Target="https://podminky.urs.cz/item/CS_URS_2023_02/916131213" TargetMode="External" /><Relationship Id="rId66" Type="http://schemas.openxmlformats.org/officeDocument/2006/relationships/hyperlink" Target="https://podminky.urs.cz/item/CS_URS_2023_02/916231213" TargetMode="External" /><Relationship Id="rId67" Type="http://schemas.openxmlformats.org/officeDocument/2006/relationships/hyperlink" Target="https://podminky.urs.cz/item/CS_URS_2023_02/919726123" TargetMode="External" /><Relationship Id="rId68" Type="http://schemas.openxmlformats.org/officeDocument/2006/relationships/hyperlink" Target="https://podminky.urs.cz/item/CS_URS_2023_02/919731114" TargetMode="External" /><Relationship Id="rId69" Type="http://schemas.openxmlformats.org/officeDocument/2006/relationships/hyperlink" Target="https://podminky.urs.cz/item/CS_URS_2023_02/919731123" TargetMode="External" /><Relationship Id="rId70" Type="http://schemas.openxmlformats.org/officeDocument/2006/relationships/hyperlink" Target="https://podminky.urs.cz/item/CS_URS_2023_02/919732211" TargetMode="External" /><Relationship Id="rId71" Type="http://schemas.openxmlformats.org/officeDocument/2006/relationships/hyperlink" Target="https://podminky.urs.cz/item/CS_URS_2023_02/919735113" TargetMode="External" /><Relationship Id="rId72" Type="http://schemas.openxmlformats.org/officeDocument/2006/relationships/hyperlink" Target="https://podminky.urs.cz/item/CS_URS_2023_02/919735124" TargetMode="External" /><Relationship Id="rId73" Type="http://schemas.openxmlformats.org/officeDocument/2006/relationships/hyperlink" Target="https://podminky.urs.cz/item/CS_URS_2023_02/938909311" TargetMode="External" /><Relationship Id="rId74" Type="http://schemas.openxmlformats.org/officeDocument/2006/relationships/hyperlink" Target="https://podminky.urs.cz/item/CS_URS_2024_01/961044111" TargetMode="External" /><Relationship Id="rId75" Type="http://schemas.openxmlformats.org/officeDocument/2006/relationships/hyperlink" Target="https://podminky.urs.cz/item/CS_URS_2024_01/962042321" TargetMode="External" /><Relationship Id="rId76" Type="http://schemas.openxmlformats.org/officeDocument/2006/relationships/hyperlink" Target="https://podminky.urs.cz/item/CS_URS_2023_02/997221551" TargetMode="External" /><Relationship Id="rId77" Type="http://schemas.openxmlformats.org/officeDocument/2006/relationships/hyperlink" Target="https://podminky.urs.cz/item/CS_URS_2023_02/997221559" TargetMode="External" /><Relationship Id="rId78" Type="http://schemas.openxmlformats.org/officeDocument/2006/relationships/hyperlink" Target="https://podminky.urs.cz/item/CS_URS_2023_02/997221611" TargetMode="External" /><Relationship Id="rId79" Type="http://schemas.openxmlformats.org/officeDocument/2006/relationships/hyperlink" Target="https://podminky.urs.cz/item/CS_URS_2023_02/997221861" TargetMode="External" /><Relationship Id="rId80" Type="http://schemas.openxmlformats.org/officeDocument/2006/relationships/hyperlink" Target="https://podminky.urs.cz/item/CS_URS_2023_02/997221862" TargetMode="External" /><Relationship Id="rId81" Type="http://schemas.openxmlformats.org/officeDocument/2006/relationships/hyperlink" Target="https://podminky.urs.cz/item/CS_URS_2023_02/997221873" TargetMode="External" /><Relationship Id="rId82" Type="http://schemas.openxmlformats.org/officeDocument/2006/relationships/hyperlink" Target="https://podminky.urs.cz/item/CS_URS_2023_02/997221875" TargetMode="External" /><Relationship Id="rId83" Type="http://schemas.openxmlformats.org/officeDocument/2006/relationships/hyperlink" Target="https://podminky.urs.cz/item/CS_URS_2023_02/998225111" TargetMode="External" /><Relationship Id="rId84" Type="http://schemas.openxmlformats.org/officeDocument/2006/relationships/hyperlink" Target="https://podminky.urs.cz/item/CS_URS_2024_01/998253010" TargetMode="External" /><Relationship Id="rId85" Type="http://schemas.openxmlformats.org/officeDocument/2006/relationships/hyperlink" Target="https://podminky.urs.cz/item/CS_URS_2023_02/711161273" TargetMode="External" /><Relationship Id="rId86" Type="http://schemas.openxmlformats.org/officeDocument/2006/relationships/hyperlink" Target="https://podminky.urs.cz/item/CS_URS_2022_01/767995114" TargetMode="External" /><Relationship Id="rId87" Type="http://schemas.openxmlformats.org/officeDocument/2006/relationships/hyperlink" Target="https://podminky.urs.cz/item/CS_URS_2023_02/911111111" TargetMode="External" /><Relationship Id="rId88" Type="http://schemas.openxmlformats.org/officeDocument/2006/relationships/hyperlink" Target="https://podminky.urs.cz/item/CS_URS_2022_01/998767101" TargetMode="External" /><Relationship Id="rId89" Type="http://schemas.openxmlformats.org/officeDocument/2006/relationships/hyperlink" Target="https://podminky.urs.cz/item/CS_URS_2023_02/043154000" TargetMode="External" /><Relationship Id="rId9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9001421" TargetMode="External" /><Relationship Id="rId2" Type="http://schemas.openxmlformats.org/officeDocument/2006/relationships/hyperlink" Target="https://podminky.urs.cz/item/CS_URS_2022_01/129001101" TargetMode="External" /><Relationship Id="rId3" Type="http://schemas.openxmlformats.org/officeDocument/2006/relationships/hyperlink" Target="https://podminky.urs.cz/item/CS_URS_2023_01/131251100" TargetMode="External" /><Relationship Id="rId4" Type="http://schemas.openxmlformats.org/officeDocument/2006/relationships/hyperlink" Target="https://podminky.urs.cz/item/CS_URS_2023_02/132251103" TargetMode="External" /><Relationship Id="rId5" Type="http://schemas.openxmlformats.org/officeDocument/2006/relationships/hyperlink" Target="https://podminky.urs.cz/item/CS_URS_2023_01/162351103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19" TargetMode="External" /><Relationship Id="rId8" Type="http://schemas.openxmlformats.org/officeDocument/2006/relationships/hyperlink" Target="https://podminky.urs.cz/item/CS_URS_2023_01/167151111" TargetMode="External" /><Relationship Id="rId9" Type="http://schemas.openxmlformats.org/officeDocument/2006/relationships/hyperlink" Target="https://podminky.urs.cz/item/CS_URS_2023_01/171201231" TargetMode="External" /><Relationship Id="rId10" Type="http://schemas.openxmlformats.org/officeDocument/2006/relationships/hyperlink" Target="https://podminky.urs.cz/item/CS_URS_2022_01/460661112" TargetMode="External" /><Relationship Id="rId11" Type="http://schemas.openxmlformats.org/officeDocument/2006/relationships/hyperlink" Target="https://podminky.urs.cz/item/CS_URS_2024_01/210204103" TargetMode="External" /><Relationship Id="rId12" Type="http://schemas.openxmlformats.org/officeDocument/2006/relationships/hyperlink" Target="https://podminky.urs.cz/item/CS_URS_2023_02/210812033" TargetMode="External" /><Relationship Id="rId13" Type="http://schemas.openxmlformats.org/officeDocument/2006/relationships/hyperlink" Target="https://podminky.urs.cz/item/CS_URS_2024_01/218202016" TargetMode="External" /><Relationship Id="rId14" Type="http://schemas.openxmlformats.org/officeDocument/2006/relationships/hyperlink" Target="https://podminky.urs.cz/item/CS_URS_2024_01/218204002" TargetMode="External" /><Relationship Id="rId15" Type="http://schemas.openxmlformats.org/officeDocument/2006/relationships/hyperlink" Target="https://podminky.urs.cz/item/CS_URS_2024_01/218204201" TargetMode="External" /><Relationship Id="rId1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9001101" TargetMode="External" /><Relationship Id="rId2" Type="http://schemas.openxmlformats.org/officeDocument/2006/relationships/hyperlink" Target="https://podminky.urs.cz/item/CS_URS_2022_01/131213701" TargetMode="External" /><Relationship Id="rId3" Type="http://schemas.openxmlformats.org/officeDocument/2006/relationships/hyperlink" Target="https://podminky.urs.cz/item/CS_URS_2022_01/132212131" TargetMode="External" /><Relationship Id="rId4" Type="http://schemas.openxmlformats.org/officeDocument/2006/relationships/hyperlink" Target="https://podminky.urs.cz/item/CS_URS_2023_01/162351103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2751119" TargetMode="External" /><Relationship Id="rId7" Type="http://schemas.openxmlformats.org/officeDocument/2006/relationships/hyperlink" Target="https://podminky.urs.cz/item/CS_URS_2022_01/167151111" TargetMode="External" /><Relationship Id="rId8" Type="http://schemas.openxmlformats.org/officeDocument/2006/relationships/hyperlink" Target="https://podminky.urs.cz/item/CS_URS_2023_01/171201231" TargetMode="External" /><Relationship Id="rId9" Type="http://schemas.openxmlformats.org/officeDocument/2006/relationships/hyperlink" Target="https://podminky.urs.cz/item/CS_URS_2022_01/460661112" TargetMode="External" /><Relationship Id="rId10" Type="http://schemas.openxmlformats.org/officeDocument/2006/relationships/hyperlink" Target="https://podminky.urs.cz/item/CS_URS_2022_01/460671111" TargetMode="External" /><Relationship Id="rId11" Type="http://schemas.openxmlformats.org/officeDocument/2006/relationships/hyperlink" Target="https://podminky.urs.cz/item/CS_URS_2022_01/460821211" TargetMode="External" /><Relationship Id="rId12" Type="http://schemas.openxmlformats.org/officeDocument/2006/relationships/hyperlink" Target="https://podminky.urs.cz/item/CS_URS_2022_01/460871135" TargetMode="External" /><Relationship Id="rId13" Type="http://schemas.openxmlformats.org/officeDocument/2006/relationships/hyperlink" Target="https://podminky.urs.cz/item/CS_URS_2022_01/469981111" TargetMode="External" /><Relationship Id="rId1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023" TargetMode="External" /><Relationship Id="rId2" Type="http://schemas.openxmlformats.org/officeDocument/2006/relationships/hyperlink" Target="https://podminky.urs.cz/item/CS_URS_2024_01/113107031" TargetMode="External" /><Relationship Id="rId3" Type="http://schemas.openxmlformats.org/officeDocument/2006/relationships/hyperlink" Target="https://podminky.urs.cz/item/CS_URS_2024_01/122111101" TargetMode="External" /><Relationship Id="rId4" Type="http://schemas.openxmlformats.org/officeDocument/2006/relationships/hyperlink" Target="https://podminky.urs.cz/item/CS_URS_2024_01/213221103" TargetMode="External" /><Relationship Id="rId5" Type="http://schemas.openxmlformats.org/officeDocument/2006/relationships/hyperlink" Target="https://podminky.urs.cz/item/CS_URS_2024_01/388129720" TargetMode="External" /><Relationship Id="rId6" Type="http://schemas.openxmlformats.org/officeDocument/2006/relationships/hyperlink" Target="https://podminky.urs.cz/item/CS_URS_2024_01/963015141" TargetMode="External" /><Relationship Id="rId7" Type="http://schemas.openxmlformats.org/officeDocument/2006/relationships/hyperlink" Target="https://podminky.urs.cz/item/CS_URS_2024_01/997002511" TargetMode="External" /><Relationship Id="rId8" Type="http://schemas.openxmlformats.org/officeDocument/2006/relationships/hyperlink" Target="https://podminky.urs.cz/item/CS_URS_2024_01/997002519" TargetMode="External" /><Relationship Id="rId9" Type="http://schemas.openxmlformats.org/officeDocument/2006/relationships/hyperlink" Target="https://podminky.urs.cz/item/CS_URS_2024_01/997002611" TargetMode="External" /><Relationship Id="rId10" Type="http://schemas.openxmlformats.org/officeDocument/2006/relationships/hyperlink" Target="https://podminky.urs.cz/item/CS_URS_2024_01/997013861" TargetMode="External" /><Relationship Id="rId11" Type="http://schemas.openxmlformats.org/officeDocument/2006/relationships/hyperlink" Target="https://podminky.urs.cz/item/CS_URS_2024_01/997013862" TargetMode="External" /><Relationship Id="rId12" Type="http://schemas.openxmlformats.org/officeDocument/2006/relationships/hyperlink" Target="https://podminky.urs.cz/item/CS_URS_2024_01/997013873" TargetMode="External" /><Relationship Id="rId13" Type="http://schemas.openxmlformats.org/officeDocument/2006/relationships/hyperlink" Target="https://podminky.urs.cz/item/CS_URS_2024_01/998012021" TargetMode="External" /><Relationship Id="rId14" Type="http://schemas.openxmlformats.org/officeDocument/2006/relationships/hyperlink" Target="https://podminky.urs.cz/item/CS_URS_2024_01/711131811" TargetMode="External" /><Relationship Id="rId15" Type="http://schemas.openxmlformats.org/officeDocument/2006/relationships/hyperlink" Target="https://podminky.urs.cz/item/CS_URS_2024_01/711141559" TargetMode="External" /><Relationship Id="rId1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203000" TargetMode="External" /><Relationship Id="rId2" Type="http://schemas.openxmlformats.org/officeDocument/2006/relationships/hyperlink" Target="https://podminky.urs.cz/item/CS_URS_2022_01/012303000" TargetMode="External" /><Relationship Id="rId3" Type="http://schemas.openxmlformats.org/officeDocument/2006/relationships/hyperlink" Target="https://podminky.urs.cz/item/CS_URS_2022_01/013254000" TargetMode="External" /><Relationship Id="rId4" Type="http://schemas.openxmlformats.org/officeDocument/2006/relationships/hyperlink" Target="https://podminky.urs.cz/item/CS_URS_2022_01/030001000" TargetMode="External" /><Relationship Id="rId5" Type="http://schemas.openxmlformats.org/officeDocument/2006/relationships/hyperlink" Target="https://podminky.urs.cz/item/CS_URS_2023_02/071203000" TargetMode="External" /><Relationship Id="rId6" Type="http://schemas.openxmlformats.org/officeDocument/2006/relationships/hyperlink" Target="https://podminky.urs.cz/item/CS_URS_2023_01/072103001" TargetMode="External" /><Relationship Id="rId7" Type="http://schemas.openxmlformats.org/officeDocument/2006/relationships/hyperlink" Target="https://podminky.urs.cz/item/CS_URS_2023_01/072103012" TargetMode="External" /><Relationship Id="rId8" Type="http://schemas.openxmlformats.org/officeDocument/2006/relationships/hyperlink" Target="https://podminky.urs.cz/item/CS_URS_2023_02/075603000" TargetMode="External" /><Relationship Id="rId9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35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23014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Parkoviště a komunikace v ulici Švabinského - Nad Bunkrem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Město Sokolov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1. 2. 2024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Sokolov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Ing. Ota Vettermann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MESSOR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ROUND(SUM(AG95:AG99),2)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ROUND(SUM(AS95:AS99),2)</f>
        <v>0</v>
      </c>
      <c r="AT94" s="114">
        <f>ROUND(SUM(AV94:AW94),2)</f>
        <v>0</v>
      </c>
      <c r="AU94" s="115">
        <f>ROUND(SUM(AU95:AU99),5)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ROUND(SUM(AZ95:AZ99),2)</f>
        <v>0</v>
      </c>
      <c r="BA94" s="114">
        <f>ROUND(SUM(BA95:BA99),2)</f>
        <v>0</v>
      </c>
      <c r="BB94" s="114">
        <f>ROUND(SUM(BB95:BB99),2)</f>
        <v>0</v>
      </c>
      <c r="BC94" s="114">
        <f>ROUND(SUM(BC95:BC99),2)</f>
        <v>0</v>
      </c>
      <c r="BD94" s="116">
        <f>ROUND(SUM(BD95:BD99),2)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6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'1 - Objekty pozemních kom...'!J30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'1 - Objekty pozemních kom...'!P131</f>
        <v>0</v>
      </c>
      <c r="AV95" s="128">
        <f>'1 - Objekty pozemních kom...'!J33</f>
        <v>0</v>
      </c>
      <c r="AW95" s="128">
        <f>'1 - Objekty pozemních kom...'!J34</f>
        <v>0</v>
      </c>
      <c r="AX95" s="128">
        <f>'1 - Objekty pozemních kom...'!J35</f>
        <v>0</v>
      </c>
      <c r="AY95" s="128">
        <f>'1 - Objekty pozemních kom...'!J36</f>
        <v>0</v>
      </c>
      <c r="AZ95" s="128">
        <f>'1 - Objekty pozemních kom...'!F33</f>
        <v>0</v>
      </c>
      <c r="BA95" s="128">
        <f>'1 - Objekty pozemních kom...'!F34</f>
        <v>0</v>
      </c>
      <c r="BB95" s="128">
        <f>'1 - Objekty pozemních kom...'!F35</f>
        <v>0</v>
      </c>
      <c r="BC95" s="128">
        <f>'1 - Objekty pozemních kom...'!F36</f>
        <v>0</v>
      </c>
      <c r="BD95" s="130">
        <f>'1 - Objekty pozemních kom...'!F37</f>
        <v>0</v>
      </c>
      <c r="BE95" s="7"/>
      <c r="BT95" s="131" t="s">
        <v>82</v>
      </c>
      <c r="BV95" s="131" t="s">
        <v>79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81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'2 - Veřejné osvětlení'!J30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84</v>
      </c>
      <c r="AR96" s="126"/>
      <c r="AS96" s="127">
        <v>0</v>
      </c>
      <c r="AT96" s="128">
        <f>ROUND(SUM(AV96:AW96),2)</f>
        <v>0</v>
      </c>
      <c r="AU96" s="129">
        <f>'2 - Veřejné osvětlení'!P126</f>
        <v>0</v>
      </c>
      <c r="AV96" s="128">
        <f>'2 - Veřejné osvětlení'!J33</f>
        <v>0</v>
      </c>
      <c r="AW96" s="128">
        <f>'2 - Veřejné osvětlení'!J34</f>
        <v>0</v>
      </c>
      <c r="AX96" s="128">
        <f>'2 - Veřejné osvětlení'!J35</f>
        <v>0</v>
      </c>
      <c r="AY96" s="128">
        <f>'2 - Veřejné osvětlení'!J36</f>
        <v>0</v>
      </c>
      <c r="AZ96" s="128">
        <f>'2 - Veřejné osvětlení'!F33</f>
        <v>0</v>
      </c>
      <c r="BA96" s="128">
        <f>'2 - Veřejné osvětlení'!F34</f>
        <v>0</v>
      </c>
      <c r="BB96" s="128">
        <f>'2 - Veřejné osvětlení'!F35</f>
        <v>0</v>
      </c>
      <c r="BC96" s="128">
        <f>'2 - Veřejné osvětlení'!F36</f>
        <v>0</v>
      </c>
      <c r="BD96" s="130">
        <f>'2 - Veřejné osvětlení'!F37</f>
        <v>0</v>
      </c>
      <c r="BE96" s="7"/>
      <c r="BT96" s="131" t="s">
        <v>82</v>
      </c>
      <c r="BV96" s="131" t="s">
        <v>79</v>
      </c>
      <c r="BW96" s="131" t="s">
        <v>88</v>
      </c>
      <c r="BX96" s="131" t="s">
        <v>5</v>
      </c>
      <c r="CL96" s="131" t="s">
        <v>1</v>
      </c>
      <c r="CM96" s="131" t="s">
        <v>86</v>
      </c>
    </row>
    <row r="97" spans="1:91" s="7" customFormat="1" ht="16.5" customHeight="1">
      <c r="A97" s="119" t="s">
        <v>81</v>
      </c>
      <c r="B97" s="120"/>
      <c r="C97" s="121"/>
      <c r="D97" s="122" t="s">
        <v>89</v>
      </c>
      <c r="E97" s="122"/>
      <c r="F97" s="122"/>
      <c r="G97" s="122"/>
      <c r="H97" s="122"/>
      <c r="I97" s="123"/>
      <c r="J97" s="122" t="s">
        <v>90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'3 - Přeložka VODAFONE'!J30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84</v>
      </c>
      <c r="AR97" s="126"/>
      <c r="AS97" s="127">
        <v>0</v>
      </c>
      <c r="AT97" s="128">
        <f>ROUND(SUM(AV97:AW97),2)</f>
        <v>0</v>
      </c>
      <c r="AU97" s="129">
        <f>'3 - Přeložka VODAFONE'!P120</f>
        <v>0</v>
      </c>
      <c r="AV97" s="128">
        <f>'3 - Přeložka VODAFONE'!J33</f>
        <v>0</v>
      </c>
      <c r="AW97" s="128">
        <f>'3 - Přeložka VODAFONE'!J34</f>
        <v>0</v>
      </c>
      <c r="AX97" s="128">
        <f>'3 - Přeložka VODAFONE'!J35</f>
        <v>0</v>
      </c>
      <c r="AY97" s="128">
        <f>'3 - Přeložka VODAFONE'!J36</f>
        <v>0</v>
      </c>
      <c r="AZ97" s="128">
        <f>'3 - Přeložka VODAFONE'!F33</f>
        <v>0</v>
      </c>
      <c r="BA97" s="128">
        <f>'3 - Přeložka VODAFONE'!F34</f>
        <v>0</v>
      </c>
      <c r="BB97" s="128">
        <f>'3 - Přeložka VODAFONE'!F35</f>
        <v>0</v>
      </c>
      <c r="BC97" s="128">
        <f>'3 - Přeložka VODAFONE'!F36</f>
        <v>0</v>
      </c>
      <c r="BD97" s="130">
        <f>'3 - Přeložka VODAFONE'!F37</f>
        <v>0</v>
      </c>
      <c r="BE97" s="7"/>
      <c r="BT97" s="131" t="s">
        <v>82</v>
      </c>
      <c r="BV97" s="131" t="s">
        <v>79</v>
      </c>
      <c r="BW97" s="131" t="s">
        <v>91</v>
      </c>
      <c r="BX97" s="131" t="s">
        <v>5</v>
      </c>
      <c r="CL97" s="131" t="s">
        <v>1</v>
      </c>
      <c r="CM97" s="131" t="s">
        <v>86</v>
      </c>
    </row>
    <row r="98" spans="1:91" s="7" customFormat="1" ht="16.5" customHeight="1">
      <c r="A98" s="119" t="s">
        <v>81</v>
      </c>
      <c r="B98" s="120"/>
      <c r="C98" s="121"/>
      <c r="D98" s="122" t="s">
        <v>92</v>
      </c>
      <c r="E98" s="122"/>
      <c r="F98" s="122"/>
      <c r="G98" s="122"/>
      <c r="H98" s="122"/>
      <c r="I98" s="123"/>
      <c r="J98" s="122" t="s">
        <v>93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'4 - Ochrana horkovodu'!J30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84</v>
      </c>
      <c r="AR98" s="126"/>
      <c r="AS98" s="127">
        <v>0</v>
      </c>
      <c r="AT98" s="128">
        <f>ROUND(SUM(AV98:AW98),2)</f>
        <v>0</v>
      </c>
      <c r="AU98" s="129">
        <f>'4 - Ochrana horkovodu'!P125</f>
        <v>0</v>
      </c>
      <c r="AV98" s="128">
        <f>'4 - Ochrana horkovodu'!J33</f>
        <v>0</v>
      </c>
      <c r="AW98" s="128">
        <f>'4 - Ochrana horkovodu'!J34</f>
        <v>0</v>
      </c>
      <c r="AX98" s="128">
        <f>'4 - Ochrana horkovodu'!J35</f>
        <v>0</v>
      </c>
      <c r="AY98" s="128">
        <f>'4 - Ochrana horkovodu'!J36</f>
        <v>0</v>
      </c>
      <c r="AZ98" s="128">
        <f>'4 - Ochrana horkovodu'!F33</f>
        <v>0</v>
      </c>
      <c r="BA98" s="128">
        <f>'4 - Ochrana horkovodu'!F34</f>
        <v>0</v>
      </c>
      <c r="BB98" s="128">
        <f>'4 - Ochrana horkovodu'!F35</f>
        <v>0</v>
      </c>
      <c r="BC98" s="128">
        <f>'4 - Ochrana horkovodu'!F36</f>
        <v>0</v>
      </c>
      <c r="BD98" s="130">
        <f>'4 - Ochrana horkovodu'!F37</f>
        <v>0</v>
      </c>
      <c r="BE98" s="7"/>
      <c r="BT98" s="131" t="s">
        <v>82</v>
      </c>
      <c r="BV98" s="131" t="s">
        <v>79</v>
      </c>
      <c r="BW98" s="131" t="s">
        <v>94</v>
      </c>
      <c r="BX98" s="131" t="s">
        <v>5</v>
      </c>
      <c r="CL98" s="131" t="s">
        <v>1</v>
      </c>
      <c r="CM98" s="131" t="s">
        <v>86</v>
      </c>
    </row>
    <row r="99" spans="1:91" s="7" customFormat="1" ht="16.5" customHeight="1">
      <c r="A99" s="119" t="s">
        <v>81</v>
      </c>
      <c r="B99" s="120"/>
      <c r="C99" s="121"/>
      <c r="D99" s="122" t="s">
        <v>95</v>
      </c>
      <c r="E99" s="122"/>
      <c r="F99" s="122"/>
      <c r="G99" s="122"/>
      <c r="H99" s="122"/>
      <c r="I99" s="123"/>
      <c r="J99" s="122" t="s">
        <v>96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'5 - VRN'!J30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84</v>
      </c>
      <c r="AR99" s="126"/>
      <c r="AS99" s="132">
        <v>0</v>
      </c>
      <c r="AT99" s="133">
        <f>ROUND(SUM(AV99:AW99),2)</f>
        <v>0</v>
      </c>
      <c r="AU99" s="134">
        <f>'5 - VRN'!P120</f>
        <v>0</v>
      </c>
      <c r="AV99" s="133">
        <f>'5 - VRN'!J33</f>
        <v>0</v>
      </c>
      <c r="AW99" s="133">
        <f>'5 - VRN'!J34</f>
        <v>0</v>
      </c>
      <c r="AX99" s="133">
        <f>'5 - VRN'!J35</f>
        <v>0</v>
      </c>
      <c r="AY99" s="133">
        <f>'5 - VRN'!J36</f>
        <v>0</v>
      </c>
      <c r="AZ99" s="133">
        <f>'5 - VRN'!F33</f>
        <v>0</v>
      </c>
      <c r="BA99" s="133">
        <f>'5 - VRN'!F34</f>
        <v>0</v>
      </c>
      <c r="BB99" s="133">
        <f>'5 - VRN'!F35</f>
        <v>0</v>
      </c>
      <c r="BC99" s="133">
        <f>'5 - VRN'!F36</f>
        <v>0</v>
      </c>
      <c r="BD99" s="135">
        <f>'5 - VRN'!F37</f>
        <v>0</v>
      </c>
      <c r="BE99" s="7"/>
      <c r="BT99" s="131" t="s">
        <v>82</v>
      </c>
      <c r="BV99" s="131" t="s">
        <v>79</v>
      </c>
      <c r="BW99" s="131" t="s">
        <v>97</v>
      </c>
      <c r="BX99" s="131" t="s">
        <v>5</v>
      </c>
      <c r="CL99" s="131" t="s">
        <v>1</v>
      </c>
      <c r="CM99" s="131" t="s">
        <v>86</v>
      </c>
    </row>
    <row r="100" spans="1:57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password="CC35" sheet="1" objects="1" scenarios="1" formatColumns="0" formatRows="0"/>
  <mergeCells count="58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 - Objekty pozemních kom...'!C2" display="/"/>
    <hyperlink ref="A96" location="'2 - Veřejné osvětlení'!C2" display="/"/>
    <hyperlink ref="A97" location="'3 - Přeložka VODAFONE'!C2" display="/"/>
    <hyperlink ref="A98" location="'4 - Ochrana horkovodu'!C2" display="/"/>
    <hyperlink ref="A99" location="'5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Parkoviště a komunikace v ulici Švabinského - Nad Bunkrem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30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26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ROUND(J131,2)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ROUND((SUM(BE131:BE625)),2)</f>
        <v>0</v>
      </c>
      <c r="G33" s="38"/>
      <c r="H33" s="38"/>
      <c r="I33" s="155">
        <v>0.21</v>
      </c>
      <c r="J33" s="154">
        <f>ROUND(((SUM(BE131:BE625))*I33),2)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ROUND((SUM(BF131:BF625)),2)</f>
        <v>0</v>
      </c>
      <c r="G34" s="38"/>
      <c r="H34" s="38"/>
      <c r="I34" s="155">
        <v>0.12</v>
      </c>
      <c r="J34" s="154">
        <f>ROUND(((SUM(BF131:BF625))*I34),2)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ROUND((SUM(BG131:BG625)),2)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ROUND((SUM(BH131:BH625)),2)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ROUND((SUM(BI131:BI625)),2)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Parkoviště a komunikace v ulici Švabinského - Nad Bunkrem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1 - Objekty pozemních komunikací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Město Sokolov</v>
      </c>
      <c r="G89" s="40"/>
      <c r="H89" s="40"/>
      <c r="I89" s="32" t="s">
        <v>22</v>
      </c>
      <c r="J89" s="79" t="str">
        <f>IF(J12="","",J12)</f>
        <v>1. 2. 2024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32" t="s">
        <v>29</v>
      </c>
      <c r="J91" s="36" t="str">
        <f>E21</f>
        <v>Ing. Ota Vettermann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J132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J133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J272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109</v>
      </c>
      <c r="E100" s="188"/>
      <c r="F100" s="188"/>
      <c r="G100" s="188"/>
      <c r="H100" s="188"/>
      <c r="I100" s="188"/>
      <c r="J100" s="189">
        <f>J281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110</v>
      </c>
      <c r="E101" s="188"/>
      <c r="F101" s="188"/>
      <c r="G101" s="188"/>
      <c r="H101" s="188"/>
      <c r="I101" s="188"/>
      <c r="J101" s="189">
        <f>J316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111</v>
      </c>
      <c r="E102" s="188"/>
      <c r="F102" s="188"/>
      <c r="G102" s="188"/>
      <c r="H102" s="188"/>
      <c r="I102" s="188"/>
      <c r="J102" s="189">
        <f>J321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112</v>
      </c>
      <c r="E103" s="188"/>
      <c r="F103" s="188"/>
      <c r="G103" s="188"/>
      <c r="H103" s="188"/>
      <c r="I103" s="188"/>
      <c r="J103" s="189">
        <f>J395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113</v>
      </c>
      <c r="E104" s="188"/>
      <c r="F104" s="188"/>
      <c r="G104" s="188"/>
      <c r="H104" s="188"/>
      <c r="I104" s="188"/>
      <c r="J104" s="189">
        <f>J450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114</v>
      </c>
      <c r="E105" s="188"/>
      <c r="F105" s="188"/>
      <c r="G105" s="188"/>
      <c r="H105" s="188"/>
      <c r="I105" s="188"/>
      <c r="J105" s="189">
        <f>J559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115</v>
      </c>
      <c r="E106" s="188"/>
      <c r="F106" s="188"/>
      <c r="G106" s="188"/>
      <c r="H106" s="188"/>
      <c r="I106" s="188"/>
      <c r="J106" s="189">
        <f>J586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9"/>
      <c r="C107" s="180"/>
      <c r="D107" s="181" t="s">
        <v>116</v>
      </c>
      <c r="E107" s="182"/>
      <c r="F107" s="182"/>
      <c r="G107" s="182"/>
      <c r="H107" s="182"/>
      <c r="I107" s="182"/>
      <c r="J107" s="183">
        <f>J594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5"/>
      <c r="C108" s="186"/>
      <c r="D108" s="187" t="s">
        <v>117</v>
      </c>
      <c r="E108" s="188"/>
      <c r="F108" s="188"/>
      <c r="G108" s="188"/>
      <c r="H108" s="188"/>
      <c r="I108" s="188"/>
      <c r="J108" s="189">
        <f>J595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118</v>
      </c>
      <c r="E109" s="188"/>
      <c r="F109" s="188"/>
      <c r="G109" s="188"/>
      <c r="H109" s="188"/>
      <c r="I109" s="188"/>
      <c r="J109" s="189">
        <f>J602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9"/>
      <c r="C110" s="180"/>
      <c r="D110" s="181" t="s">
        <v>119</v>
      </c>
      <c r="E110" s="182"/>
      <c r="F110" s="182"/>
      <c r="G110" s="182"/>
      <c r="H110" s="182"/>
      <c r="I110" s="182"/>
      <c r="J110" s="183">
        <f>J620</f>
        <v>0</v>
      </c>
      <c r="K110" s="180"/>
      <c r="L110" s="18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5"/>
      <c r="C111" s="186"/>
      <c r="D111" s="187" t="s">
        <v>120</v>
      </c>
      <c r="E111" s="188"/>
      <c r="F111" s="188"/>
      <c r="G111" s="188"/>
      <c r="H111" s="188"/>
      <c r="I111" s="188"/>
      <c r="J111" s="189">
        <f>J621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121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74" t="str">
        <f>E7</f>
        <v>Parkoviště a komunikace v ulici Švabinského - Nad Bunkrem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99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E9</f>
        <v>1 - Objekty pozemních komunikací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>Město Sokolov</v>
      </c>
      <c r="G125" s="40"/>
      <c r="H125" s="40"/>
      <c r="I125" s="32" t="s">
        <v>22</v>
      </c>
      <c r="J125" s="79" t="str">
        <f>IF(J12="","",J12)</f>
        <v>1. 2. 2024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24</v>
      </c>
      <c r="D127" s="40"/>
      <c r="E127" s="40"/>
      <c r="F127" s="27" t="str">
        <f>E15</f>
        <v>Město Sokolov</v>
      </c>
      <c r="G127" s="40"/>
      <c r="H127" s="40"/>
      <c r="I127" s="32" t="s">
        <v>29</v>
      </c>
      <c r="J127" s="36" t="str">
        <f>E21</f>
        <v>Ing. Ota Vettermann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27</v>
      </c>
      <c r="D128" s="40"/>
      <c r="E128" s="40"/>
      <c r="F128" s="27" t="str">
        <f>IF(E18="","",E18)</f>
        <v>Vyplň údaj</v>
      </c>
      <c r="G128" s="40"/>
      <c r="H128" s="40"/>
      <c r="I128" s="32" t="s">
        <v>32</v>
      </c>
      <c r="J128" s="36" t="str">
        <f>E24</f>
        <v>MESSOR s.r.o.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91"/>
      <c r="B130" s="192"/>
      <c r="C130" s="193" t="s">
        <v>122</v>
      </c>
      <c r="D130" s="194" t="s">
        <v>62</v>
      </c>
      <c r="E130" s="194" t="s">
        <v>58</v>
      </c>
      <c r="F130" s="194" t="s">
        <v>59</v>
      </c>
      <c r="G130" s="194" t="s">
        <v>123</v>
      </c>
      <c r="H130" s="194" t="s">
        <v>124</v>
      </c>
      <c r="I130" s="194" t="s">
        <v>125</v>
      </c>
      <c r="J130" s="194" t="s">
        <v>103</v>
      </c>
      <c r="K130" s="195" t="s">
        <v>126</v>
      </c>
      <c r="L130" s="196"/>
      <c r="M130" s="100" t="s">
        <v>1</v>
      </c>
      <c r="N130" s="101" t="s">
        <v>41</v>
      </c>
      <c r="O130" s="101" t="s">
        <v>127</v>
      </c>
      <c r="P130" s="101" t="s">
        <v>128</v>
      </c>
      <c r="Q130" s="101" t="s">
        <v>129</v>
      </c>
      <c r="R130" s="101" t="s">
        <v>130</v>
      </c>
      <c r="S130" s="101" t="s">
        <v>131</v>
      </c>
      <c r="T130" s="102" t="s">
        <v>132</v>
      </c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</row>
    <row r="131" spans="1:63" s="2" customFormat="1" ht="22.8" customHeight="1">
      <c r="A131" s="38"/>
      <c r="B131" s="39"/>
      <c r="C131" s="107" t="s">
        <v>133</v>
      </c>
      <c r="D131" s="40"/>
      <c r="E131" s="40"/>
      <c r="F131" s="40"/>
      <c r="G131" s="40"/>
      <c r="H131" s="40"/>
      <c r="I131" s="40"/>
      <c r="J131" s="197">
        <f>BK131</f>
        <v>0</v>
      </c>
      <c r="K131" s="40"/>
      <c r="L131" s="44"/>
      <c r="M131" s="103"/>
      <c r="N131" s="198"/>
      <c r="O131" s="104"/>
      <c r="P131" s="199">
        <f>P132+P594+P620</f>
        <v>0</v>
      </c>
      <c r="Q131" s="104"/>
      <c r="R131" s="199">
        <f>R132+R594+R620</f>
        <v>333.08405981000004</v>
      </c>
      <c r="S131" s="104"/>
      <c r="T131" s="200">
        <f>T132+T594+T620</f>
        <v>940.8904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76</v>
      </c>
      <c r="AU131" s="17" t="s">
        <v>105</v>
      </c>
      <c r="BK131" s="201">
        <f>BK132+BK594+BK620</f>
        <v>0</v>
      </c>
    </row>
    <row r="132" spans="1:63" s="12" customFormat="1" ht="25.9" customHeight="1">
      <c r="A132" s="12"/>
      <c r="B132" s="202"/>
      <c r="C132" s="203"/>
      <c r="D132" s="204" t="s">
        <v>76</v>
      </c>
      <c r="E132" s="205" t="s">
        <v>134</v>
      </c>
      <c r="F132" s="205" t="s">
        <v>135</v>
      </c>
      <c r="G132" s="203"/>
      <c r="H132" s="203"/>
      <c r="I132" s="206"/>
      <c r="J132" s="207">
        <f>BK132</f>
        <v>0</v>
      </c>
      <c r="K132" s="203"/>
      <c r="L132" s="208"/>
      <c r="M132" s="209"/>
      <c r="N132" s="210"/>
      <c r="O132" s="210"/>
      <c r="P132" s="211">
        <f>P133+P272+P281+P316+P321+P395+P450+P559+P586</f>
        <v>0</v>
      </c>
      <c r="Q132" s="210"/>
      <c r="R132" s="211">
        <f>R133+R272+R281+R316+R321+R395+R450+R559+R586</f>
        <v>331.82336981000003</v>
      </c>
      <c r="S132" s="210"/>
      <c r="T132" s="212">
        <f>T133+T272+T281+T316+T321+T395+T450+T559+T586</f>
        <v>940.8904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82</v>
      </c>
      <c r="AT132" s="214" t="s">
        <v>76</v>
      </c>
      <c r="AU132" s="214" t="s">
        <v>77</v>
      </c>
      <c r="AY132" s="213" t="s">
        <v>136</v>
      </c>
      <c r="BK132" s="215">
        <f>BK133+BK272+BK281+BK316+BK321+BK395+BK450+BK559+BK586</f>
        <v>0</v>
      </c>
    </row>
    <row r="133" spans="1:63" s="12" customFormat="1" ht="22.8" customHeight="1">
      <c r="A133" s="12"/>
      <c r="B133" s="202"/>
      <c r="C133" s="203"/>
      <c r="D133" s="204" t="s">
        <v>76</v>
      </c>
      <c r="E133" s="216" t="s">
        <v>82</v>
      </c>
      <c r="F133" s="216" t="s">
        <v>137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SUM(P134:P271)</f>
        <v>0</v>
      </c>
      <c r="Q133" s="210"/>
      <c r="R133" s="211">
        <f>SUM(R134:R271)</f>
        <v>94.409975</v>
      </c>
      <c r="S133" s="210"/>
      <c r="T133" s="212">
        <f>SUM(T134:T271)</f>
        <v>917.333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82</v>
      </c>
      <c r="AT133" s="214" t="s">
        <v>76</v>
      </c>
      <c r="AU133" s="214" t="s">
        <v>82</v>
      </c>
      <c r="AY133" s="213" t="s">
        <v>136</v>
      </c>
      <c r="BK133" s="215">
        <f>SUM(BK134:BK271)</f>
        <v>0</v>
      </c>
    </row>
    <row r="134" spans="1:65" s="2" customFormat="1" ht="24.15" customHeight="1">
      <c r="A134" s="38"/>
      <c r="B134" s="39"/>
      <c r="C134" s="218" t="s">
        <v>82</v>
      </c>
      <c r="D134" s="218" t="s">
        <v>138</v>
      </c>
      <c r="E134" s="219" t="s">
        <v>139</v>
      </c>
      <c r="F134" s="220" t="s">
        <v>140</v>
      </c>
      <c r="G134" s="221" t="s">
        <v>141</v>
      </c>
      <c r="H134" s="222">
        <v>216.3</v>
      </c>
      <c r="I134" s="223"/>
      <c r="J134" s="224">
        <f>ROUND(I134*H134,2)</f>
        <v>0</v>
      </c>
      <c r="K134" s="220" t="s">
        <v>142</v>
      </c>
      <c r="L134" s="44"/>
      <c r="M134" s="225" t="s">
        <v>1</v>
      </c>
      <c r="N134" s="226" t="s">
        <v>42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0.625</v>
      </c>
      <c r="T134" s="228">
        <f>S134*H134</f>
        <v>135.1875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92</v>
      </c>
      <c r="AT134" s="229" t="s">
        <v>138</v>
      </c>
      <c r="AU134" s="229" t="s">
        <v>86</v>
      </c>
      <c r="AY134" s="17" t="s">
        <v>136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82</v>
      </c>
      <c r="BK134" s="230">
        <f>ROUND(I134*H134,2)</f>
        <v>0</v>
      </c>
      <c r="BL134" s="17" t="s">
        <v>92</v>
      </c>
      <c r="BM134" s="229" t="s">
        <v>143</v>
      </c>
    </row>
    <row r="135" spans="1:47" s="2" customFormat="1" ht="12">
      <c r="A135" s="38"/>
      <c r="B135" s="39"/>
      <c r="C135" s="40"/>
      <c r="D135" s="231" t="s">
        <v>144</v>
      </c>
      <c r="E135" s="40"/>
      <c r="F135" s="232" t="s">
        <v>145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144</v>
      </c>
      <c r="AU135" s="17" t="s">
        <v>86</v>
      </c>
    </row>
    <row r="136" spans="1:47" s="2" customFormat="1" ht="12">
      <c r="A136" s="38"/>
      <c r="B136" s="39"/>
      <c r="C136" s="40"/>
      <c r="D136" s="236" t="s">
        <v>146</v>
      </c>
      <c r="E136" s="40"/>
      <c r="F136" s="237" t="s">
        <v>147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146</v>
      </c>
      <c r="AU136" s="17" t="s">
        <v>86</v>
      </c>
    </row>
    <row r="137" spans="1:51" s="13" customFormat="1" ht="12">
      <c r="A137" s="13"/>
      <c r="B137" s="238"/>
      <c r="C137" s="239"/>
      <c r="D137" s="231" t="s">
        <v>148</v>
      </c>
      <c r="E137" s="240" t="s">
        <v>1</v>
      </c>
      <c r="F137" s="241" t="s">
        <v>149</v>
      </c>
      <c r="G137" s="239"/>
      <c r="H137" s="242">
        <v>216.3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148</v>
      </c>
      <c r="AU137" s="248" t="s">
        <v>86</v>
      </c>
      <c r="AV137" s="13" t="s">
        <v>86</v>
      </c>
      <c r="AW137" s="13" t="s">
        <v>31</v>
      </c>
      <c r="AX137" s="13" t="s">
        <v>82</v>
      </c>
      <c r="AY137" s="248" t="s">
        <v>136</v>
      </c>
    </row>
    <row r="138" spans="1:65" s="2" customFormat="1" ht="33" customHeight="1">
      <c r="A138" s="38"/>
      <c r="B138" s="39"/>
      <c r="C138" s="218" t="s">
        <v>86</v>
      </c>
      <c r="D138" s="218" t="s">
        <v>138</v>
      </c>
      <c r="E138" s="219" t="s">
        <v>150</v>
      </c>
      <c r="F138" s="220" t="s">
        <v>151</v>
      </c>
      <c r="G138" s="221" t="s">
        <v>141</v>
      </c>
      <c r="H138" s="222">
        <v>504.7</v>
      </c>
      <c r="I138" s="223"/>
      <c r="J138" s="224">
        <f>ROUND(I138*H138,2)</f>
        <v>0</v>
      </c>
      <c r="K138" s="220" t="s">
        <v>142</v>
      </c>
      <c r="L138" s="44"/>
      <c r="M138" s="225" t="s">
        <v>1</v>
      </c>
      <c r="N138" s="226" t="s">
        <v>42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0.63</v>
      </c>
      <c r="T138" s="228">
        <f>S138*H138</f>
        <v>317.961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92</v>
      </c>
      <c r="AT138" s="229" t="s">
        <v>138</v>
      </c>
      <c r="AU138" s="229" t="s">
        <v>86</v>
      </c>
      <c r="AY138" s="17" t="s">
        <v>136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82</v>
      </c>
      <c r="BK138" s="230">
        <f>ROUND(I138*H138,2)</f>
        <v>0</v>
      </c>
      <c r="BL138" s="17" t="s">
        <v>92</v>
      </c>
      <c r="BM138" s="229" t="s">
        <v>152</v>
      </c>
    </row>
    <row r="139" spans="1:47" s="2" customFormat="1" ht="12">
      <c r="A139" s="38"/>
      <c r="B139" s="39"/>
      <c r="C139" s="40"/>
      <c r="D139" s="231" t="s">
        <v>144</v>
      </c>
      <c r="E139" s="40"/>
      <c r="F139" s="232" t="s">
        <v>153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144</v>
      </c>
      <c r="AU139" s="17" t="s">
        <v>86</v>
      </c>
    </row>
    <row r="140" spans="1:47" s="2" customFormat="1" ht="12">
      <c r="A140" s="38"/>
      <c r="B140" s="39"/>
      <c r="C140" s="40"/>
      <c r="D140" s="236" t="s">
        <v>146</v>
      </c>
      <c r="E140" s="40"/>
      <c r="F140" s="237" t="s">
        <v>154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146</v>
      </c>
      <c r="AU140" s="17" t="s">
        <v>86</v>
      </c>
    </row>
    <row r="141" spans="1:51" s="13" customFormat="1" ht="12">
      <c r="A141" s="13"/>
      <c r="B141" s="238"/>
      <c r="C141" s="239"/>
      <c r="D141" s="231" t="s">
        <v>148</v>
      </c>
      <c r="E141" s="240" t="s">
        <v>1</v>
      </c>
      <c r="F141" s="241" t="s">
        <v>155</v>
      </c>
      <c r="G141" s="239"/>
      <c r="H141" s="242">
        <v>504.7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148</v>
      </c>
      <c r="AU141" s="248" t="s">
        <v>86</v>
      </c>
      <c r="AV141" s="13" t="s">
        <v>86</v>
      </c>
      <c r="AW141" s="13" t="s">
        <v>31</v>
      </c>
      <c r="AX141" s="13" t="s">
        <v>82</v>
      </c>
      <c r="AY141" s="248" t="s">
        <v>136</v>
      </c>
    </row>
    <row r="142" spans="1:65" s="2" customFormat="1" ht="33" customHeight="1">
      <c r="A142" s="38"/>
      <c r="B142" s="39"/>
      <c r="C142" s="218" t="s">
        <v>89</v>
      </c>
      <c r="D142" s="218" t="s">
        <v>138</v>
      </c>
      <c r="E142" s="219" t="s">
        <v>156</v>
      </c>
      <c r="F142" s="220" t="s">
        <v>157</v>
      </c>
      <c r="G142" s="221" t="s">
        <v>158</v>
      </c>
      <c r="H142" s="222">
        <v>41.099</v>
      </c>
      <c r="I142" s="223"/>
      <c r="J142" s="224">
        <f>ROUND(I142*H142,2)</f>
        <v>0</v>
      </c>
      <c r="K142" s="220" t="s">
        <v>142</v>
      </c>
      <c r="L142" s="44"/>
      <c r="M142" s="225" t="s">
        <v>1</v>
      </c>
      <c r="N142" s="226" t="s">
        <v>42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92</v>
      </c>
      <c r="AT142" s="229" t="s">
        <v>138</v>
      </c>
      <c r="AU142" s="229" t="s">
        <v>86</v>
      </c>
      <c r="AY142" s="17" t="s">
        <v>136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82</v>
      </c>
      <c r="BK142" s="230">
        <f>ROUND(I142*H142,2)</f>
        <v>0</v>
      </c>
      <c r="BL142" s="17" t="s">
        <v>92</v>
      </c>
      <c r="BM142" s="229" t="s">
        <v>159</v>
      </c>
    </row>
    <row r="143" spans="1:47" s="2" customFormat="1" ht="12">
      <c r="A143" s="38"/>
      <c r="B143" s="39"/>
      <c r="C143" s="40"/>
      <c r="D143" s="231" t="s">
        <v>144</v>
      </c>
      <c r="E143" s="40"/>
      <c r="F143" s="232" t="s">
        <v>160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144</v>
      </c>
      <c r="AU143" s="17" t="s">
        <v>86</v>
      </c>
    </row>
    <row r="144" spans="1:47" s="2" customFormat="1" ht="12">
      <c r="A144" s="38"/>
      <c r="B144" s="39"/>
      <c r="C144" s="40"/>
      <c r="D144" s="236" t="s">
        <v>146</v>
      </c>
      <c r="E144" s="40"/>
      <c r="F144" s="237" t="s">
        <v>161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146</v>
      </c>
      <c r="AU144" s="17" t="s">
        <v>86</v>
      </c>
    </row>
    <row r="145" spans="1:51" s="13" customFormat="1" ht="12">
      <c r="A145" s="13"/>
      <c r="B145" s="238"/>
      <c r="C145" s="239"/>
      <c r="D145" s="231" t="s">
        <v>148</v>
      </c>
      <c r="E145" s="240" t="s">
        <v>1</v>
      </c>
      <c r="F145" s="241" t="s">
        <v>162</v>
      </c>
      <c r="G145" s="239"/>
      <c r="H145" s="242">
        <v>41.099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148</v>
      </c>
      <c r="AU145" s="248" t="s">
        <v>86</v>
      </c>
      <c r="AV145" s="13" t="s">
        <v>86</v>
      </c>
      <c r="AW145" s="13" t="s">
        <v>31</v>
      </c>
      <c r="AX145" s="13" t="s">
        <v>82</v>
      </c>
      <c r="AY145" s="248" t="s">
        <v>136</v>
      </c>
    </row>
    <row r="146" spans="1:65" s="2" customFormat="1" ht="16.5" customHeight="1">
      <c r="A146" s="38"/>
      <c r="B146" s="39"/>
      <c r="C146" s="249" t="s">
        <v>92</v>
      </c>
      <c r="D146" s="249" t="s">
        <v>163</v>
      </c>
      <c r="E146" s="250" t="s">
        <v>164</v>
      </c>
      <c r="F146" s="251" t="s">
        <v>165</v>
      </c>
      <c r="G146" s="252" t="s">
        <v>166</v>
      </c>
      <c r="H146" s="253">
        <v>82.198</v>
      </c>
      <c r="I146" s="254"/>
      <c r="J146" s="255">
        <f>ROUND(I146*H146,2)</f>
        <v>0</v>
      </c>
      <c r="K146" s="251" t="s">
        <v>142</v>
      </c>
      <c r="L146" s="256"/>
      <c r="M146" s="257" t="s">
        <v>1</v>
      </c>
      <c r="N146" s="258" t="s">
        <v>42</v>
      </c>
      <c r="O146" s="91"/>
      <c r="P146" s="227">
        <f>O146*H146</f>
        <v>0</v>
      </c>
      <c r="Q146" s="227">
        <v>1</v>
      </c>
      <c r="R146" s="227">
        <f>Q146*H146</f>
        <v>82.198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167</v>
      </c>
      <c r="AT146" s="229" t="s">
        <v>163</v>
      </c>
      <c r="AU146" s="229" t="s">
        <v>86</v>
      </c>
      <c r="AY146" s="17" t="s">
        <v>136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82</v>
      </c>
      <c r="BK146" s="230">
        <f>ROUND(I146*H146,2)</f>
        <v>0</v>
      </c>
      <c r="BL146" s="17" t="s">
        <v>92</v>
      </c>
      <c r="BM146" s="229" t="s">
        <v>168</v>
      </c>
    </row>
    <row r="147" spans="1:47" s="2" customFormat="1" ht="12">
      <c r="A147" s="38"/>
      <c r="B147" s="39"/>
      <c r="C147" s="40"/>
      <c r="D147" s="231" t="s">
        <v>144</v>
      </c>
      <c r="E147" s="40"/>
      <c r="F147" s="232" t="s">
        <v>165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144</v>
      </c>
      <c r="AU147" s="17" t="s">
        <v>86</v>
      </c>
    </row>
    <row r="148" spans="1:51" s="13" customFormat="1" ht="12">
      <c r="A148" s="13"/>
      <c r="B148" s="238"/>
      <c r="C148" s="239"/>
      <c r="D148" s="231" t="s">
        <v>148</v>
      </c>
      <c r="E148" s="239"/>
      <c r="F148" s="241" t="s">
        <v>169</v>
      </c>
      <c r="G148" s="239"/>
      <c r="H148" s="242">
        <v>82.198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148</v>
      </c>
      <c r="AU148" s="248" t="s">
        <v>86</v>
      </c>
      <c r="AV148" s="13" t="s">
        <v>86</v>
      </c>
      <c r="AW148" s="13" t="s">
        <v>4</v>
      </c>
      <c r="AX148" s="13" t="s">
        <v>82</v>
      </c>
      <c r="AY148" s="248" t="s">
        <v>136</v>
      </c>
    </row>
    <row r="149" spans="1:65" s="2" customFormat="1" ht="24.15" customHeight="1">
      <c r="A149" s="38"/>
      <c r="B149" s="39"/>
      <c r="C149" s="218" t="s">
        <v>95</v>
      </c>
      <c r="D149" s="218" t="s">
        <v>138</v>
      </c>
      <c r="E149" s="219" t="s">
        <v>170</v>
      </c>
      <c r="F149" s="220" t="s">
        <v>171</v>
      </c>
      <c r="G149" s="221" t="s">
        <v>141</v>
      </c>
      <c r="H149" s="222">
        <v>721</v>
      </c>
      <c r="I149" s="223"/>
      <c r="J149" s="224">
        <f>ROUND(I149*H149,2)</f>
        <v>0</v>
      </c>
      <c r="K149" s="220" t="s">
        <v>142</v>
      </c>
      <c r="L149" s="44"/>
      <c r="M149" s="225" t="s">
        <v>1</v>
      </c>
      <c r="N149" s="226" t="s">
        <v>42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0.22</v>
      </c>
      <c r="T149" s="228">
        <f>S149*H149</f>
        <v>158.62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92</v>
      </c>
      <c r="AT149" s="229" t="s">
        <v>138</v>
      </c>
      <c r="AU149" s="229" t="s">
        <v>86</v>
      </c>
      <c r="AY149" s="17" t="s">
        <v>136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82</v>
      </c>
      <c r="BK149" s="230">
        <f>ROUND(I149*H149,2)</f>
        <v>0</v>
      </c>
      <c r="BL149" s="17" t="s">
        <v>92</v>
      </c>
      <c r="BM149" s="229" t="s">
        <v>172</v>
      </c>
    </row>
    <row r="150" spans="1:47" s="2" customFormat="1" ht="12">
      <c r="A150" s="38"/>
      <c r="B150" s="39"/>
      <c r="C150" s="40"/>
      <c r="D150" s="231" t="s">
        <v>144</v>
      </c>
      <c r="E150" s="40"/>
      <c r="F150" s="232" t="s">
        <v>173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144</v>
      </c>
      <c r="AU150" s="17" t="s">
        <v>86</v>
      </c>
    </row>
    <row r="151" spans="1:47" s="2" customFormat="1" ht="12">
      <c r="A151" s="38"/>
      <c r="B151" s="39"/>
      <c r="C151" s="40"/>
      <c r="D151" s="236" t="s">
        <v>146</v>
      </c>
      <c r="E151" s="40"/>
      <c r="F151" s="237" t="s">
        <v>174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146</v>
      </c>
      <c r="AU151" s="17" t="s">
        <v>86</v>
      </c>
    </row>
    <row r="152" spans="1:51" s="13" customFormat="1" ht="12">
      <c r="A152" s="13"/>
      <c r="B152" s="238"/>
      <c r="C152" s="239"/>
      <c r="D152" s="231" t="s">
        <v>148</v>
      </c>
      <c r="E152" s="240" t="s">
        <v>1</v>
      </c>
      <c r="F152" s="241" t="s">
        <v>175</v>
      </c>
      <c r="G152" s="239"/>
      <c r="H152" s="242">
        <v>721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148</v>
      </c>
      <c r="AU152" s="248" t="s">
        <v>86</v>
      </c>
      <c r="AV152" s="13" t="s">
        <v>86</v>
      </c>
      <c r="AW152" s="13" t="s">
        <v>31</v>
      </c>
      <c r="AX152" s="13" t="s">
        <v>82</v>
      </c>
      <c r="AY152" s="248" t="s">
        <v>136</v>
      </c>
    </row>
    <row r="153" spans="1:65" s="2" customFormat="1" ht="24.15" customHeight="1">
      <c r="A153" s="38"/>
      <c r="B153" s="39"/>
      <c r="C153" s="218" t="s">
        <v>176</v>
      </c>
      <c r="D153" s="218" t="s">
        <v>138</v>
      </c>
      <c r="E153" s="219" t="s">
        <v>177</v>
      </c>
      <c r="F153" s="220" t="s">
        <v>178</v>
      </c>
      <c r="G153" s="221" t="s">
        <v>141</v>
      </c>
      <c r="H153" s="222">
        <v>721</v>
      </c>
      <c r="I153" s="223"/>
      <c r="J153" s="224">
        <f>ROUND(I153*H153,2)</f>
        <v>0</v>
      </c>
      <c r="K153" s="220" t="s">
        <v>142</v>
      </c>
      <c r="L153" s="44"/>
      <c r="M153" s="225" t="s">
        <v>1</v>
      </c>
      <c r="N153" s="226" t="s">
        <v>42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0.29</v>
      </c>
      <c r="T153" s="228">
        <f>S153*H153</f>
        <v>209.08999999999997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92</v>
      </c>
      <c r="AT153" s="229" t="s">
        <v>138</v>
      </c>
      <c r="AU153" s="229" t="s">
        <v>86</v>
      </c>
      <c r="AY153" s="17" t="s">
        <v>136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82</v>
      </c>
      <c r="BK153" s="230">
        <f>ROUND(I153*H153,2)</f>
        <v>0</v>
      </c>
      <c r="BL153" s="17" t="s">
        <v>92</v>
      </c>
      <c r="BM153" s="229" t="s">
        <v>179</v>
      </c>
    </row>
    <row r="154" spans="1:47" s="2" customFormat="1" ht="12">
      <c r="A154" s="38"/>
      <c r="B154" s="39"/>
      <c r="C154" s="40"/>
      <c r="D154" s="231" t="s">
        <v>144</v>
      </c>
      <c r="E154" s="40"/>
      <c r="F154" s="232" t="s">
        <v>180</v>
      </c>
      <c r="G154" s="40"/>
      <c r="H154" s="40"/>
      <c r="I154" s="233"/>
      <c r="J154" s="40"/>
      <c r="K154" s="40"/>
      <c r="L154" s="44"/>
      <c r="M154" s="234"/>
      <c r="N154" s="23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144</v>
      </c>
      <c r="AU154" s="17" t="s">
        <v>86</v>
      </c>
    </row>
    <row r="155" spans="1:47" s="2" customFormat="1" ht="12">
      <c r="A155" s="38"/>
      <c r="B155" s="39"/>
      <c r="C155" s="40"/>
      <c r="D155" s="236" t="s">
        <v>146</v>
      </c>
      <c r="E155" s="40"/>
      <c r="F155" s="237" t="s">
        <v>181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146</v>
      </c>
      <c r="AU155" s="17" t="s">
        <v>86</v>
      </c>
    </row>
    <row r="156" spans="1:51" s="13" customFormat="1" ht="12">
      <c r="A156" s="13"/>
      <c r="B156" s="238"/>
      <c r="C156" s="239"/>
      <c r="D156" s="231" t="s">
        <v>148</v>
      </c>
      <c r="E156" s="240" t="s">
        <v>1</v>
      </c>
      <c r="F156" s="241" t="s">
        <v>182</v>
      </c>
      <c r="G156" s="239"/>
      <c r="H156" s="242">
        <v>721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148</v>
      </c>
      <c r="AU156" s="248" t="s">
        <v>86</v>
      </c>
      <c r="AV156" s="13" t="s">
        <v>86</v>
      </c>
      <c r="AW156" s="13" t="s">
        <v>31</v>
      </c>
      <c r="AX156" s="13" t="s">
        <v>82</v>
      </c>
      <c r="AY156" s="248" t="s">
        <v>136</v>
      </c>
    </row>
    <row r="157" spans="1:65" s="2" customFormat="1" ht="24.15" customHeight="1">
      <c r="A157" s="38"/>
      <c r="B157" s="39"/>
      <c r="C157" s="218" t="s">
        <v>183</v>
      </c>
      <c r="D157" s="218" t="s">
        <v>138</v>
      </c>
      <c r="E157" s="219" t="s">
        <v>184</v>
      </c>
      <c r="F157" s="220" t="s">
        <v>185</v>
      </c>
      <c r="G157" s="221" t="s">
        <v>141</v>
      </c>
      <c r="H157" s="222">
        <v>39.1</v>
      </c>
      <c r="I157" s="223"/>
      <c r="J157" s="224">
        <f>ROUND(I157*H157,2)</f>
        <v>0</v>
      </c>
      <c r="K157" s="220" t="s">
        <v>142</v>
      </c>
      <c r="L157" s="44"/>
      <c r="M157" s="225" t="s">
        <v>1</v>
      </c>
      <c r="N157" s="226" t="s">
        <v>42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0.44</v>
      </c>
      <c r="T157" s="228">
        <f>S157*H157</f>
        <v>17.204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92</v>
      </c>
      <c r="AT157" s="229" t="s">
        <v>138</v>
      </c>
      <c r="AU157" s="229" t="s">
        <v>86</v>
      </c>
      <c r="AY157" s="17" t="s">
        <v>136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82</v>
      </c>
      <c r="BK157" s="230">
        <f>ROUND(I157*H157,2)</f>
        <v>0</v>
      </c>
      <c r="BL157" s="17" t="s">
        <v>92</v>
      </c>
      <c r="BM157" s="229" t="s">
        <v>186</v>
      </c>
    </row>
    <row r="158" spans="1:47" s="2" customFormat="1" ht="12">
      <c r="A158" s="38"/>
      <c r="B158" s="39"/>
      <c r="C158" s="40"/>
      <c r="D158" s="231" t="s">
        <v>144</v>
      </c>
      <c r="E158" s="40"/>
      <c r="F158" s="232" t="s">
        <v>187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144</v>
      </c>
      <c r="AU158" s="17" t="s">
        <v>86</v>
      </c>
    </row>
    <row r="159" spans="1:47" s="2" customFormat="1" ht="12">
      <c r="A159" s="38"/>
      <c r="B159" s="39"/>
      <c r="C159" s="40"/>
      <c r="D159" s="236" t="s">
        <v>146</v>
      </c>
      <c r="E159" s="40"/>
      <c r="F159" s="237" t="s">
        <v>188</v>
      </c>
      <c r="G159" s="40"/>
      <c r="H159" s="40"/>
      <c r="I159" s="233"/>
      <c r="J159" s="40"/>
      <c r="K159" s="40"/>
      <c r="L159" s="44"/>
      <c r="M159" s="234"/>
      <c r="N159" s="23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146</v>
      </c>
      <c r="AU159" s="17" t="s">
        <v>86</v>
      </c>
    </row>
    <row r="160" spans="1:51" s="13" customFormat="1" ht="12">
      <c r="A160" s="13"/>
      <c r="B160" s="238"/>
      <c r="C160" s="239"/>
      <c r="D160" s="231" t="s">
        <v>148</v>
      </c>
      <c r="E160" s="240" t="s">
        <v>1</v>
      </c>
      <c r="F160" s="241" t="s">
        <v>189</v>
      </c>
      <c r="G160" s="239"/>
      <c r="H160" s="242">
        <v>39.1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148</v>
      </c>
      <c r="AU160" s="248" t="s">
        <v>86</v>
      </c>
      <c r="AV160" s="13" t="s">
        <v>86</v>
      </c>
      <c r="AW160" s="13" t="s">
        <v>31</v>
      </c>
      <c r="AX160" s="13" t="s">
        <v>82</v>
      </c>
      <c r="AY160" s="248" t="s">
        <v>136</v>
      </c>
    </row>
    <row r="161" spans="1:65" s="2" customFormat="1" ht="24.15" customHeight="1">
      <c r="A161" s="38"/>
      <c r="B161" s="39"/>
      <c r="C161" s="218" t="s">
        <v>167</v>
      </c>
      <c r="D161" s="218" t="s">
        <v>138</v>
      </c>
      <c r="E161" s="219" t="s">
        <v>190</v>
      </c>
      <c r="F161" s="220" t="s">
        <v>191</v>
      </c>
      <c r="G161" s="221" t="s">
        <v>141</v>
      </c>
      <c r="H161" s="222">
        <v>39.1</v>
      </c>
      <c r="I161" s="223"/>
      <c r="J161" s="224">
        <f>ROUND(I161*H161,2)</f>
        <v>0</v>
      </c>
      <c r="K161" s="220" t="s">
        <v>142</v>
      </c>
      <c r="L161" s="44"/>
      <c r="M161" s="225" t="s">
        <v>1</v>
      </c>
      <c r="N161" s="226" t="s">
        <v>42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0.325</v>
      </c>
      <c r="T161" s="228">
        <f>S161*H161</f>
        <v>12.707500000000001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92</v>
      </c>
      <c r="AT161" s="229" t="s">
        <v>138</v>
      </c>
      <c r="AU161" s="229" t="s">
        <v>86</v>
      </c>
      <c r="AY161" s="17" t="s">
        <v>136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82</v>
      </c>
      <c r="BK161" s="230">
        <f>ROUND(I161*H161,2)</f>
        <v>0</v>
      </c>
      <c r="BL161" s="17" t="s">
        <v>92</v>
      </c>
      <c r="BM161" s="229" t="s">
        <v>192</v>
      </c>
    </row>
    <row r="162" spans="1:47" s="2" customFormat="1" ht="12">
      <c r="A162" s="38"/>
      <c r="B162" s="39"/>
      <c r="C162" s="40"/>
      <c r="D162" s="231" t="s">
        <v>144</v>
      </c>
      <c r="E162" s="40"/>
      <c r="F162" s="232" t="s">
        <v>193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144</v>
      </c>
      <c r="AU162" s="17" t="s">
        <v>86</v>
      </c>
    </row>
    <row r="163" spans="1:47" s="2" customFormat="1" ht="12">
      <c r="A163" s="38"/>
      <c r="B163" s="39"/>
      <c r="C163" s="40"/>
      <c r="D163" s="236" t="s">
        <v>146</v>
      </c>
      <c r="E163" s="40"/>
      <c r="F163" s="237" t="s">
        <v>194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146</v>
      </c>
      <c r="AU163" s="17" t="s">
        <v>86</v>
      </c>
    </row>
    <row r="164" spans="1:51" s="13" customFormat="1" ht="12">
      <c r="A164" s="13"/>
      <c r="B164" s="238"/>
      <c r="C164" s="239"/>
      <c r="D164" s="231" t="s">
        <v>148</v>
      </c>
      <c r="E164" s="240" t="s">
        <v>1</v>
      </c>
      <c r="F164" s="241" t="s">
        <v>195</v>
      </c>
      <c r="G164" s="239"/>
      <c r="H164" s="242">
        <v>39.1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148</v>
      </c>
      <c r="AU164" s="248" t="s">
        <v>86</v>
      </c>
      <c r="AV164" s="13" t="s">
        <v>86</v>
      </c>
      <c r="AW164" s="13" t="s">
        <v>31</v>
      </c>
      <c r="AX164" s="13" t="s">
        <v>82</v>
      </c>
      <c r="AY164" s="248" t="s">
        <v>136</v>
      </c>
    </row>
    <row r="165" spans="1:65" s="2" customFormat="1" ht="16.5" customHeight="1">
      <c r="A165" s="38"/>
      <c r="B165" s="39"/>
      <c r="C165" s="218" t="s">
        <v>196</v>
      </c>
      <c r="D165" s="218" t="s">
        <v>138</v>
      </c>
      <c r="E165" s="219" t="s">
        <v>197</v>
      </c>
      <c r="F165" s="220" t="s">
        <v>198</v>
      </c>
      <c r="G165" s="221" t="s">
        <v>199</v>
      </c>
      <c r="H165" s="222">
        <v>170</v>
      </c>
      <c r="I165" s="223"/>
      <c r="J165" s="224">
        <f>ROUND(I165*H165,2)</f>
        <v>0</v>
      </c>
      <c r="K165" s="220" t="s">
        <v>200</v>
      </c>
      <c r="L165" s="44"/>
      <c r="M165" s="225" t="s">
        <v>1</v>
      </c>
      <c r="N165" s="226" t="s">
        <v>42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0.23</v>
      </c>
      <c r="T165" s="228">
        <f>S165*H165</f>
        <v>39.1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92</v>
      </c>
      <c r="AT165" s="229" t="s">
        <v>138</v>
      </c>
      <c r="AU165" s="229" t="s">
        <v>86</v>
      </c>
      <c r="AY165" s="17" t="s">
        <v>136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82</v>
      </c>
      <c r="BK165" s="230">
        <f>ROUND(I165*H165,2)</f>
        <v>0</v>
      </c>
      <c r="BL165" s="17" t="s">
        <v>92</v>
      </c>
      <c r="BM165" s="229" t="s">
        <v>201</v>
      </c>
    </row>
    <row r="166" spans="1:47" s="2" customFormat="1" ht="12">
      <c r="A166" s="38"/>
      <c r="B166" s="39"/>
      <c r="C166" s="40"/>
      <c r="D166" s="231" t="s">
        <v>144</v>
      </c>
      <c r="E166" s="40"/>
      <c r="F166" s="232" t="s">
        <v>202</v>
      </c>
      <c r="G166" s="40"/>
      <c r="H166" s="40"/>
      <c r="I166" s="233"/>
      <c r="J166" s="40"/>
      <c r="K166" s="40"/>
      <c r="L166" s="44"/>
      <c r="M166" s="234"/>
      <c r="N166" s="23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144</v>
      </c>
      <c r="AU166" s="17" t="s">
        <v>86</v>
      </c>
    </row>
    <row r="167" spans="1:47" s="2" customFormat="1" ht="12">
      <c r="A167" s="38"/>
      <c r="B167" s="39"/>
      <c r="C167" s="40"/>
      <c r="D167" s="236" t="s">
        <v>146</v>
      </c>
      <c r="E167" s="40"/>
      <c r="F167" s="237" t="s">
        <v>203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146</v>
      </c>
      <c r="AU167" s="17" t="s">
        <v>86</v>
      </c>
    </row>
    <row r="168" spans="1:51" s="13" customFormat="1" ht="12">
      <c r="A168" s="13"/>
      <c r="B168" s="238"/>
      <c r="C168" s="239"/>
      <c r="D168" s="231" t="s">
        <v>148</v>
      </c>
      <c r="E168" s="240" t="s">
        <v>1</v>
      </c>
      <c r="F168" s="241" t="s">
        <v>204</v>
      </c>
      <c r="G168" s="239"/>
      <c r="H168" s="242">
        <v>170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148</v>
      </c>
      <c r="AU168" s="248" t="s">
        <v>86</v>
      </c>
      <c r="AV168" s="13" t="s">
        <v>86</v>
      </c>
      <c r="AW168" s="13" t="s">
        <v>31</v>
      </c>
      <c r="AX168" s="13" t="s">
        <v>82</v>
      </c>
      <c r="AY168" s="248" t="s">
        <v>136</v>
      </c>
    </row>
    <row r="169" spans="1:65" s="2" customFormat="1" ht="16.5" customHeight="1">
      <c r="A169" s="38"/>
      <c r="B169" s="39"/>
      <c r="C169" s="218" t="s">
        <v>205</v>
      </c>
      <c r="D169" s="218" t="s">
        <v>138</v>
      </c>
      <c r="E169" s="219" t="s">
        <v>206</v>
      </c>
      <c r="F169" s="220" t="s">
        <v>207</v>
      </c>
      <c r="G169" s="221" t="s">
        <v>199</v>
      </c>
      <c r="H169" s="222">
        <v>94.7</v>
      </c>
      <c r="I169" s="223"/>
      <c r="J169" s="224">
        <f>ROUND(I169*H169,2)</f>
        <v>0</v>
      </c>
      <c r="K169" s="220" t="s">
        <v>200</v>
      </c>
      <c r="L169" s="44"/>
      <c r="M169" s="225" t="s">
        <v>1</v>
      </c>
      <c r="N169" s="226" t="s">
        <v>42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0.29</v>
      </c>
      <c r="T169" s="228">
        <f>S169*H169</f>
        <v>27.462999999999997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92</v>
      </c>
      <c r="AT169" s="229" t="s">
        <v>138</v>
      </c>
      <c r="AU169" s="229" t="s">
        <v>86</v>
      </c>
      <c r="AY169" s="17" t="s">
        <v>136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82</v>
      </c>
      <c r="BK169" s="230">
        <f>ROUND(I169*H169,2)</f>
        <v>0</v>
      </c>
      <c r="BL169" s="17" t="s">
        <v>92</v>
      </c>
      <c r="BM169" s="229" t="s">
        <v>208</v>
      </c>
    </row>
    <row r="170" spans="1:47" s="2" customFormat="1" ht="12">
      <c r="A170" s="38"/>
      <c r="B170" s="39"/>
      <c r="C170" s="40"/>
      <c r="D170" s="231" t="s">
        <v>144</v>
      </c>
      <c r="E170" s="40"/>
      <c r="F170" s="232" t="s">
        <v>209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144</v>
      </c>
      <c r="AU170" s="17" t="s">
        <v>86</v>
      </c>
    </row>
    <row r="171" spans="1:47" s="2" customFormat="1" ht="12">
      <c r="A171" s="38"/>
      <c r="B171" s="39"/>
      <c r="C171" s="40"/>
      <c r="D171" s="236" t="s">
        <v>146</v>
      </c>
      <c r="E171" s="40"/>
      <c r="F171" s="237" t="s">
        <v>210</v>
      </c>
      <c r="G171" s="40"/>
      <c r="H171" s="40"/>
      <c r="I171" s="233"/>
      <c r="J171" s="40"/>
      <c r="K171" s="40"/>
      <c r="L171" s="44"/>
      <c r="M171" s="234"/>
      <c r="N171" s="235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146</v>
      </c>
      <c r="AU171" s="17" t="s">
        <v>86</v>
      </c>
    </row>
    <row r="172" spans="1:51" s="13" customFormat="1" ht="12">
      <c r="A172" s="13"/>
      <c r="B172" s="238"/>
      <c r="C172" s="239"/>
      <c r="D172" s="231" t="s">
        <v>148</v>
      </c>
      <c r="E172" s="240" t="s">
        <v>1</v>
      </c>
      <c r="F172" s="241" t="s">
        <v>211</v>
      </c>
      <c r="G172" s="239"/>
      <c r="H172" s="242">
        <v>94.7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148</v>
      </c>
      <c r="AU172" s="248" t="s">
        <v>86</v>
      </c>
      <c r="AV172" s="13" t="s">
        <v>86</v>
      </c>
      <c r="AW172" s="13" t="s">
        <v>31</v>
      </c>
      <c r="AX172" s="13" t="s">
        <v>82</v>
      </c>
      <c r="AY172" s="248" t="s">
        <v>136</v>
      </c>
    </row>
    <row r="173" spans="1:65" s="2" customFormat="1" ht="24.15" customHeight="1">
      <c r="A173" s="38"/>
      <c r="B173" s="39"/>
      <c r="C173" s="218" t="s">
        <v>212</v>
      </c>
      <c r="D173" s="218" t="s">
        <v>138</v>
      </c>
      <c r="E173" s="219" t="s">
        <v>213</v>
      </c>
      <c r="F173" s="220" t="s">
        <v>214</v>
      </c>
      <c r="G173" s="221" t="s">
        <v>141</v>
      </c>
      <c r="H173" s="222">
        <v>204.5</v>
      </c>
      <c r="I173" s="223"/>
      <c r="J173" s="224">
        <f>ROUND(I173*H173,2)</f>
        <v>0</v>
      </c>
      <c r="K173" s="220" t="s">
        <v>200</v>
      </c>
      <c r="L173" s="44"/>
      <c r="M173" s="225" t="s">
        <v>1</v>
      </c>
      <c r="N173" s="226" t="s">
        <v>42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92</v>
      </c>
      <c r="AT173" s="229" t="s">
        <v>138</v>
      </c>
      <c r="AU173" s="229" t="s">
        <v>86</v>
      </c>
      <c r="AY173" s="17" t="s">
        <v>136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82</v>
      </c>
      <c r="BK173" s="230">
        <f>ROUND(I173*H173,2)</f>
        <v>0</v>
      </c>
      <c r="BL173" s="17" t="s">
        <v>92</v>
      </c>
      <c r="BM173" s="229" t="s">
        <v>215</v>
      </c>
    </row>
    <row r="174" spans="1:47" s="2" customFormat="1" ht="12">
      <c r="A174" s="38"/>
      <c r="B174" s="39"/>
      <c r="C174" s="40"/>
      <c r="D174" s="231" t="s">
        <v>144</v>
      </c>
      <c r="E174" s="40"/>
      <c r="F174" s="232" t="s">
        <v>216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144</v>
      </c>
      <c r="AU174" s="17" t="s">
        <v>86</v>
      </c>
    </row>
    <row r="175" spans="1:47" s="2" customFormat="1" ht="12">
      <c r="A175" s="38"/>
      <c r="B175" s="39"/>
      <c r="C175" s="40"/>
      <c r="D175" s="236" t="s">
        <v>146</v>
      </c>
      <c r="E175" s="40"/>
      <c r="F175" s="237" t="s">
        <v>217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146</v>
      </c>
      <c r="AU175" s="17" t="s">
        <v>86</v>
      </c>
    </row>
    <row r="176" spans="1:51" s="13" customFormat="1" ht="12">
      <c r="A176" s="13"/>
      <c r="B176" s="238"/>
      <c r="C176" s="239"/>
      <c r="D176" s="231" t="s">
        <v>148</v>
      </c>
      <c r="E176" s="240" t="s">
        <v>1</v>
      </c>
      <c r="F176" s="241" t="s">
        <v>218</v>
      </c>
      <c r="G176" s="239"/>
      <c r="H176" s="242">
        <v>204.5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148</v>
      </c>
      <c r="AU176" s="248" t="s">
        <v>86</v>
      </c>
      <c r="AV176" s="13" t="s">
        <v>86</v>
      </c>
      <c r="AW176" s="13" t="s">
        <v>31</v>
      </c>
      <c r="AX176" s="13" t="s">
        <v>82</v>
      </c>
      <c r="AY176" s="248" t="s">
        <v>136</v>
      </c>
    </row>
    <row r="177" spans="1:65" s="2" customFormat="1" ht="37.8" customHeight="1">
      <c r="A177" s="38"/>
      <c r="B177" s="39"/>
      <c r="C177" s="218" t="s">
        <v>8</v>
      </c>
      <c r="D177" s="218" t="s">
        <v>138</v>
      </c>
      <c r="E177" s="219" t="s">
        <v>219</v>
      </c>
      <c r="F177" s="220" t="s">
        <v>220</v>
      </c>
      <c r="G177" s="221" t="s">
        <v>158</v>
      </c>
      <c r="H177" s="222">
        <v>187.635</v>
      </c>
      <c r="I177" s="223"/>
      <c r="J177" s="224">
        <f>ROUND(I177*H177,2)</f>
        <v>0</v>
      </c>
      <c r="K177" s="220" t="s">
        <v>200</v>
      </c>
      <c r="L177" s="44"/>
      <c r="M177" s="225" t="s">
        <v>1</v>
      </c>
      <c r="N177" s="226" t="s">
        <v>42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92</v>
      </c>
      <c r="AT177" s="229" t="s">
        <v>138</v>
      </c>
      <c r="AU177" s="229" t="s">
        <v>86</v>
      </c>
      <c r="AY177" s="17" t="s">
        <v>136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82</v>
      </c>
      <c r="BK177" s="230">
        <f>ROUND(I177*H177,2)</f>
        <v>0</v>
      </c>
      <c r="BL177" s="17" t="s">
        <v>92</v>
      </c>
      <c r="BM177" s="229" t="s">
        <v>221</v>
      </c>
    </row>
    <row r="178" spans="1:47" s="2" customFormat="1" ht="12">
      <c r="A178" s="38"/>
      <c r="B178" s="39"/>
      <c r="C178" s="40"/>
      <c r="D178" s="231" t="s">
        <v>144</v>
      </c>
      <c r="E178" s="40"/>
      <c r="F178" s="232" t="s">
        <v>222</v>
      </c>
      <c r="G178" s="40"/>
      <c r="H178" s="40"/>
      <c r="I178" s="233"/>
      <c r="J178" s="40"/>
      <c r="K178" s="40"/>
      <c r="L178" s="44"/>
      <c r="M178" s="234"/>
      <c r="N178" s="23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144</v>
      </c>
      <c r="AU178" s="17" t="s">
        <v>86</v>
      </c>
    </row>
    <row r="179" spans="1:47" s="2" customFormat="1" ht="12">
      <c r="A179" s="38"/>
      <c r="B179" s="39"/>
      <c r="C179" s="40"/>
      <c r="D179" s="236" t="s">
        <v>146</v>
      </c>
      <c r="E179" s="40"/>
      <c r="F179" s="237" t="s">
        <v>223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146</v>
      </c>
      <c r="AU179" s="17" t="s">
        <v>86</v>
      </c>
    </row>
    <row r="180" spans="1:51" s="13" customFormat="1" ht="12">
      <c r="A180" s="13"/>
      <c r="B180" s="238"/>
      <c r="C180" s="239"/>
      <c r="D180" s="231" t="s">
        <v>148</v>
      </c>
      <c r="E180" s="240" t="s">
        <v>1</v>
      </c>
      <c r="F180" s="241" t="s">
        <v>224</v>
      </c>
      <c r="G180" s="239"/>
      <c r="H180" s="242">
        <v>62.715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148</v>
      </c>
      <c r="AU180" s="248" t="s">
        <v>86</v>
      </c>
      <c r="AV180" s="13" t="s">
        <v>86</v>
      </c>
      <c r="AW180" s="13" t="s">
        <v>31</v>
      </c>
      <c r="AX180" s="13" t="s">
        <v>77</v>
      </c>
      <c r="AY180" s="248" t="s">
        <v>136</v>
      </c>
    </row>
    <row r="181" spans="1:51" s="13" customFormat="1" ht="12">
      <c r="A181" s="13"/>
      <c r="B181" s="238"/>
      <c r="C181" s="239"/>
      <c r="D181" s="231" t="s">
        <v>148</v>
      </c>
      <c r="E181" s="240" t="s">
        <v>1</v>
      </c>
      <c r="F181" s="241" t="s">
        <v>225</v>
      </c>
      <c r="G181" s="239"/>
      <c r="H181" s="242">
        <v>42.375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148</v>
      </c>
      <c r="AU181" s="248" t="s">
        <v>86</v>
      </c>
      <c r="AV181" s="13" t="s">
        <v>86</v>
      </c>
      <c r="AW181" s="13" t="s">
        <v>31</v>
      </c>
      <c r="AX181" s="13" t="s">
        <v>77</v>
      </c>
      <c r="AY181" s="248" t="s">
        <v>136</v>
      </c>
    </row>
    <row r="182" spans="1:51" s="13" customFormat="1" ht="12">
      <c r="A182" s="13"/>
      <c r="B182" s="238"/>
      <c r="C182" s="239"/>
      <c r="D182" s="231" t="s">
        <v>148</v>
      </c>
      <c r="E182" s="240" t="s">
        <v>1</v>
      </c>
      <c r="F182" s="241" t="s">
        <v>226</v>
      </c>
      <c r="G182" s="239"/>
      <c r="H182" s="242">
        <v>7.7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148</v>
      </c>
      <c r="AU182" s="248" t="s">
        <v>86</v>
      </c>
      <c r="AV182" s="13" t="s">
        <v>86</v>
      </c>
      <c r="AW182" s="13" t="s">
        <v>31</v>
      </c>
      <c r="AX182" s="13" t="s">
        <v>77</v>
      </c>
      <c r="AY182" s="248" t="s">
        <v>136</v>
      </c>
    </row>
    <row r="183" spans="1:51" s="13" customFormat="1" ht="12">
      <c r="A183" s="13"/>
      <c r="B183" s="238"/>
      <c r="C183" s="239"/>
      <c r="D183" s="231" t="s">
        <v>148</v>
      </c>
      <c r="E183" s="240" t="s">
        <v>1</v>
      </c>
      <c r="F183" s="241" t="s">
        <v>227</v>
      </c>
      <c r="G183" s="239"/>
      <c r="H183" s="242">
        <v>47.795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148</v>
      </c>
      <c r="AU183" s="248" t="s">
        <v>86</v>
      </c>
      <c r="AV183" s="13" t="s">
        <v>86</v>
      </c>
      <c r="AW183" s="13" t="s">
        <v>31</v>
      </c>
      <c r="AX183" s="13" t="s">
        <v>77</v>
      </c>
      <c r="AY183" s="248" t="s">
        <v>136</v>
      </c>
    </row>
    <row r="184" spans="1:51" s="13" customFormat="1" ht="12">
      <c r="A184" s="13"/>
      <c r="B184" s="238"/>
      <c r="C184" s="239"/>
      <c r="D184" s="231" t="s">
        <v>148</v>
      </c>
      <c r="E184" s="240" t="s">
        <v>1</v>
      </c>
      <c r="F184" s="241" t="s">
        <v>228</v>
      </c>
      <c r="G184" s="239"/>
      <c r="H184" s="242">
        <v>27.05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148</v>
      </c>
      <c r="AU184" s="248" t="s">
        <v>86</v>
      </c>
      <c r="AV184" s="13" t="s">
        <v>86</v>
      </c>
      <c r="AW184" s="13" t="s">
        <v>31</v>
      </c>
      <c r="AX184" s="13" t="s">
        <v>77</v>
      </c>
      <c r="AY184" s="248" t="s">
        <v>136</v>
      </c>
    </row>
    <row r="185" spans="1:51" s="14" customFormat="1" ht="12">
      <c r="A185" s="14"/>
      <c r="B185" s="259"/>
      <c r="C185" s="260"/>
      <c r="D185" s="231" t="s">
        <v>148</v>
      </c>
      <c r="E185" s="261" t="s">
        <v>1</v>
      </c>
      <c r="F185" s="262" t="s">
        <v>229</v>
      </c>
      <c r="G185" s="260"/>
      <c r="H185" s="263">
        <v>187.635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9" t="s">
        <v>148</v>
      </c>
      <c r="AU185" s="269" t="s">
        <v>86</v>
      </c>
      <c r="AV185" s="14" t="s">
        <v>92</v>
      </c>
      <c r="AW185" s="14" t="s">
        <v>31</v>
      </c>
      <c r="AX185" s="14" t="s">
        <v>82</v>
      </c>
      <c r="AY185" s="269" t="s">
        <v>136</v>
      </c>
    </row>
    <row r="186" spans="1:65" s="2" customFormat="1" ht="33" customHeight="1">
      <c r="A186" s="38"/>
      <c r="B186" s="39"/>
      <c r="C186" s="218" t="s">
        <v>230</v>
      </c>
      <c r="D186" s="218" t="s">
        <v>138</v>
      </c>
      <c r="E186" s="219" t="s">
        <v>231</v>
      </c>
      <c r="F186" s="220" t="s">
        <v>232</v>
      </c>
      <c r="G186" s="221" t="s">
        <v>158</v>
      </c>
      <c r="H186" s="222">
        <v>136.998</v>
      </c>
      <c r="I186" s="223"/>
      <c r="J186" s="224">
        <f>ROUND(I186*H186,2)</f>
        <v>0</v>
      </c>
      <c r="K186" s="220" t="s">
        <v>142</v>
      </c>
      <c r="L186" s="44"/>
      <c r="M186" s="225" t="s">
        <v>1</v>
      </c>
      <c r="N186" s="226" t="s">
        <v>42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92</v>
      </c>
      <c r="AT186" s="229" t="s">
        <v>138</v>
      </c>
      <c r="AU186" s="229" t="s">
        <v>86</v>
      </c>
      <c r="AY186" s="17" t="s">
        <v>136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82</v>
      </c>
      <c r="BK186" s="230">
        <f>ROUND(I186*H186,2)</f>
        <v>0</v>
      </c>
      <c r="BL186" s="17" t="s">
        <v>92</v>
      </c>
      <c r="BM186" s="229" t="s">
        <v>233</v>
      </c>
    </row>
    <row r="187" spans="1:47" s="2" customFormat="1" ht="12">
      <c r="A187" s="38"/>
      <c r="B187" s="39"/>
      <c r="C187" s="40"/>
      <c r="D187" s="231" t="s">
        <v>144</v>
      </c>
      <c r="E187" s="40"/>
      <c r="F187" s="232" t="s">
        <v>234</v>
      </c>
      <c r="G187" s="40"/>
      <c r="H187" s="40"/>
      <c r="I187" s="233"/>
      <c r="J187" s="40"/>
      <c r="K187" s="40"/>
      <c r="L187" s="44"/>
      <c r="M187" s="234"/>
      <c r="N187" s="23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144</v>
      </c>
      <c r="AU187" s="17" t="s">
        <v>86</v>
      </c>
    </row>
    <row r="188" spans="1:47" s="2" customFormat="1" ht="12">
      <c r="A188" s="38"/>
      <c r="B188" s="39"/>
      <c r="C188" s="40"/>
      <c r="D188" s="236" t="s">
        <v>146</v>
      </c>
      <c r="E188" s="40"/>
      <c r="F188" s="237" t="s">
        <v>235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146</v>
      </c>
      <c r="AU188" s="17" t="s">
        <v>86</v>
      </c>
    </row>
    <row r="189" spans="1:51" s="13" customFormat="1" ht="12">
      <c r="A189" s="13"/>
      <c r="B189" s="238"/>
      <c r="C189" s="239"/>
      <c r="D189" s="231" t="s">
        <v>148</v>
      </c>
      <c r="E189" s="240" t="s">
        <v>1</v>
      </c>
      <c r="F189" s="241" t="s">
        <v>236</v>
      </c>
      <c r="G189" s="239"/>
      <c r="H189" s="242">
        <v>136.998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148</v>
      </c>
      <c r="AU189" s="248" t="s">
        <v>86</v>
      </c>
      <c r="AV189" s="13" t="s">
        <v>86</v>
      </c>
      <c r="AW189" s="13" t="s">
        <v>31</v>
      </c>
      <c r="AX189" s="13" t="s">
        <v>82</v>
      </c>
      <c r="AY189" s="248" t="s">
        <v>136</v>
      </c>
    </row>
    <row r="190" spans="1:65" s="2" customFormat="1" ht="33" customHeight="1">
      <c r="A190" s="38"/>
      <c r="B190" s="39"/>
      <c r="C190" s="218" t="s">
        <v>237</v>
      </c>
      <c r="D190" s="218" t="s">
        <v>138</v>
      </c>
      <c r="E190" s="219" t="s">
        <v>238</v>
      </c>
      <c r="F190" s="220" t="s">
        <v>239</v>
      </c>
      <c r="G190" s="221" t="s">
        <v>158</v>
      </c>
      <c r="H190" s="222">
        <v>38.831</v>
      </c>
      <c r="I190" s="223"/>
      <c r="J190" s="224">
        <f>ROUND(I190*H190,2)</f>
        <v>0</v>
      </c>
      <c r="K190" s="220" t="s">
        <v>200</v>
      </c>
      <c r="L190" s="44"/>
      <c r="M190" s="225" t="s">
        <v>1</v>
      </c>
      <c r="N190" s="226" t="s">
        <v>42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92</v>
      </c>
      <c r="AT190" s="229" t="s">
        <v>138</v>
      </c>
      <c r="AU190" s="229" t="s">
        <v>86</v>
      </c>
      <c r="AY190" s="17" t="s">
        <v>136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82</v>
      </c>
      <c r="BK190" s="230">
        <f>ROUND(I190*H190,2)</f>
        <v>0</v>
      </c>
      <c r="BL190" s="17" t="s">
        <v>92</v>
      </c>
      <c r="BM190" s="229" t="s">
        <v>240</v>
      </c>
    </row>
    <row r="191" spans="1:47" s="2" customFormat="1" ht="12">
      <c r="A191" s="38"/>
      <c r="B191" s="39"/>
      <c r="C191" s="40"/>
      <c r="D191" s="231" t="s">
        <v>144</v>
      </c>
      <c r="E191" s="40"/>
      <c r="F191" s="232" t="s">
        <v>241</v>
      </c>
      <c r="G191" s="40"/>
      <c r="H191" s="40"/>
      <c r="I191" s="233"/>
      <c r="J191" s="40"/>
      <c r="K191" s="40"/>
      <c r="L191" s="44"/>
      <c r="M191" s="234"/>
      <c r="N191" s="23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144</v>
      </c>
      <c r="AU191" s="17" t="s">
        <v>86</v>
      </c>
    </row>
    <row r="192" spans="1:47" s="2" customFormat="1" ht="12">
      <c r="A192" s="38"/>
      <c r="B192" s="39"/>
      <c r="C192" s="40"/>
      <c r="D192" s="236" t="s">
        <v>146</v>
      </c>
      <c r="E192" s="40"/>
      <c r="F192" s="237" t="s">
        <v>242</v>
      </c>
      <c r="G192" s="40"/>
      <c r="H192" s="40"/>
      <c r="I192" s="233"/>
      <c r="J192" s="40"/>
      <c r="K192" s="40"/>
      <c r="L192" s="44"/>
      <c r="M192" s="234"/>
      <c r="N192" s="235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146</v>
      </c>
      <c r="AU192" s="17" t="s">
        <v>86</v>
      </c>
    </row>
    <row r="193" spans="1:51" s="13" customFormat="1" ht="12">
      <c r="A193" s="13"/>
      <c r="B193" s="238"/>
      <c r="C193" s="239"/>
      <c r="D193" s="231" t="s">
        <v>148</v>
      </c>
      <c r="E193" s="240" t="s">
        <v>1</v>
      </c>
      <c r="F193" s="241" t="s">
        <v>243</v>
      </c>
      <c r="G193" s="239"/>
      <c r="H193" s="242">
        <v>21.276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148</v>
      </c>
      <c r="AU193" s="248" t="s">
        <v>86</v>
      </c>
      <c r="AV193" s="13" t="s">
        <v>86</v>
      </c>
      <c r="AW193" s="13" t="s">
        <v>31</v>
      </c>
      <c r="AX193" s="13" t="s">
        <v>77</v>
      </c>
      <c r="AY193" s="248" t="s">
        <v>136</v>
      </c>
    </row>
    <row r="194" spans="1:51" s="13" customFormat="1" ht="12">
      <c r="A194" s="13"/>
      <c r="B194" s="238"/>
      <c r="C194" s="239"/>
      <c r="D194" s="231" t="s">
        <v>148</v>
      </c>
      <c r="E194" s="240" t="s">
        <v>1</v>
      </c>
      <c r="F194" s="241" t="s">
        <v>244</v>
      </c>
      <c r="G194" s="239"/>
      <c r="H194" s="242">
        <v>6.48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148</v>
      </c>
      <c r="AU194" s="248" t="s">
        <v>86</v>
      </c>
      <c r="AV194" s="13" t="s">
        <v>86</v>
      </c>
      <c r="AW194" s="13" t="s">
        <v>31</v>
      </c>
      <c r="AX194" s="13" t="s">
        <v>77</v>
      </c>
      <c r="AY194" s="248" t="s">
        <v>136</v>
      </c>
    </row>
    <row r="195" spans="1:51" s="13" customFormat="1" ht="12">
      <c r="A195" s="13"/>
      <c r="B195" s="238"/>
      <c r="C195" s="239"/>
      <c r="D195" s="231" t="s">
        <v>148</v>
      </c>
      <c r="E195" s="240" t="s">
        <v>1</v>
      </c>
      <c r="F195" s="241" t="s">
        <v>245</v>
      </c>
      <c r="G195" s="239"/>
      <c r="H195" s="242">
        <v>11.075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148</v>
      </c>
      <c r="AU195" s="248" t="s">
        <v>86</v>
      </c>
      <c r="AV195" s="13" t="s">
        <v>86</v>
      </c>
      <c r="AW195" s="13" t="s">
        <v>31</v>
      </c>
      <c r="AX195" s="13" t="s">
        <v>77</v>
      </c>
      <c r="AY195" s="248" t="s">
        <v>136</v>
      </c>
    </row>
    <row r="196" spans="1:51" s="14" customFormat="1" ht="12">
      <c r="A196" s="14"/>
      <c r="B196" s="259"/>
      <c r="C196" s="260"/>
      <c r="D196" s="231" t="s">
        <v>148</v>
      </c>
      <c r="E196" s="261" t="s">
        <v>1</v>
      </c>
      <c r="F196" s="262" t="s">
        <v>229</v>
      </c>
      <c r="G196" s="260"/>
      <c r="H196" s="263">
        <v>38.831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9" t="s">
        <v>148</v>
      </c>
      <c r="AU196" s="269" t="s">
        <v>86</v>
      </c>
      <c r="AV196" s="14" t="s">
        <v>92</v>
      </c>
      <c r="AW196" s="14" t="s">
        <v>31</v>
      </c>
      <c r="AX196" s="14" t="s">
        <v>82</v>
      </c>
      <c r="AY196" s="269" t="s">
        <v>136</v>
      </c>
    </row>
    <row r="197" spans="1:65" s="2" customFormat="1" ht="21.75" customHeight="1">
      <c r="A197" s="38"/>
      <c r="B197" s="39"/>
      <c r="C197" s="218" t="s">
        <v>246</v>
      </c>
      <c r="D197" s="218" t="s">
        <v>138</v>
      </c>
      <c r="E197" s="219" t="s">
        <v>247</v>
      </c>
      <c r="F197" s="220" t="s">
        <v>248</v>
      </c>
      <c r="G197" s="221" t="s">
        <v>158</v>
      </c>
      <c r="H197" s="222">
        <v>30.675</v>
      </c>
      <c r="I197" s="223"/>
      <c r="J197" s="224">
        <f>ROUND(I197*H197,2)</f>
        <v>0</v>
      </c>
      <c r="K197" s="220" t="s">
        <v>200</v>
      </c>
      <c r="L197" s="44"/>
      <c r="M197" s="225" t="s">
        <v>1</v>
      </c>
      <c r="N197" s="226" t="s">
        <v>42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92</v>
      </c>
      <c r="AT197" s="229" t="s">
        <v>138</v>
      </c>
      <c r="AU197" s="229" t="s">
        <v>86</v>
      </c>
      <c r="AY197" s="17" t="s">
        <v>136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82</v>
      </c>
      <c r="BK197" s="230">
        <f>ROUND(I197*H197,2)</f>
        <v>0</v>
      </c>
      <c r="BL197" s="17" t="s">
        <v>92</v>
      </c>
      <c r="BM197" s="229" t="s">
        <v>249</v>
      </c>
    </row>
    <row r="198" spans="1:47" s="2" customFormat="1" ht="12">
      <c r="A198" s="38"/>
      <c r="B198" s="39"/>
      <c r="C198" s="40"/>
      <c r="D198" s="231" t="s">
        <v>144</v>
      </c>
      <c r="E198" s="40"/>
      <c r="F198" s="232" t="s">
        <v>250</v>
      </c>
      <c r="G198" s="40"/>
      <c r="H198" s="40"/>
      <c r="I198" s="233"/>
      <c r="J198" s="40"/>
      <c r="K198" s="40"/>
      <c r="L198" s="44"/>
      <c r="M198" s="234"/>
      <c r="N198" s="23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144</v>
      </c>
      <c r="AU198" s="17" t="s">
        <v>86</v>
      </c>
    </row>
    <row r="199" spans="1:47" s="2" customFormat="1" ht="12">
      <c r="A199" s="38"/>
      <c r="B199" s="39"/>
      <c r="C199" s="40"/>
      <c r="D199" s="236" t="s">
        <v>146</v>
      </c>
      <c r="E199" s="40"/>
      <c r="F199" s="237" t="s">
        <v>251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146</v>
      </c>
      <c r="AU199" s="17" t="s">
        <v>86</v>
      </c>
    </row>
    <row r="200" spans="1:51" s="13" customFormat="1" ht="12">
      <c r="A200" s="13"/>
      <c r="B200" s="238"/>
      <c r="C200" s="239"/>
      <c r="D200" s="231" t="s">
        <v>148</v>
      </c>
      <c r="E200" s="240" t="s">
        <v>1</v>
      </c>
      <c r="F200" s="241" t="s">
        <v>252</v>
      </c>
      <c r="G200" s="239"/>
      <c r="H200" s="242">
        <v>30.675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148</v>
      </c>
      <c r="AU200" s="248" t="s">
        <v>86</v>
      </c>
      <c r="AV200" s="13" t="s">
        <v>86</v>
      </c>
      <c r="AW200" s="13" t="s">
        <v>31</v>
      </c>
      <c r="AX200" s="13" t="s">
        <v>82</v>
      </c>
      <c r="AY200" s="248" t="s">
        <v>136</v>
      </c>
    </row>
    <row r="201" spans="1:65" s="2" customFormat="1" ht="24.15" customHeight="1">
      <c r="A201" s="38"/>
      <c r="B201" s="39"/>
      <c r="C201" s="218" t="s">
        <v>253</v>
      </c>
      <c r="D201" s="218" t="s">
        <v>138</v>
      </c>
      <c r="E201" s="219" t="s">
        <v>254</v>
      </c>
      <c r="F201" s="220" t="s">
        <v>255</v>
      </c>
      <c r="G201" s="221" t="s">
        <v>158</v>
      </c>
      <c r="H201" s="222">
        <v>30.675</v>
      </c>
      <c r="I201" s="223"/>
      <c r="J201" s="224">
        <f>ROUND(I201*H201,2)</f>
        <v>0</v>
      </c>
      <c r="K201" s="220" t="s">
        <v>200</v>
      </c>
      <c r="L201" s="44"/>
      <c r="M201" s="225" t="s">
        <v>1</v>
      </c>
      <c r="N201" s="226" t="s">
        <v>42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92</v>
      </c>
      <c r="AT201" s="229" t="s">
        <v>138</v>
      </c>
      <c r="AU201" s="229" t="s">
        <v>86</v>
      </c>
      <c r="AY201" s="17" t="s">
        <v>136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82</v>
      </c>
      <c r="BK201" s="230">
        <f>ROUND(I201*H201,2)</f>
        <v>0</v>
      </c>
      <c r="BL201" s="17" t="s">
        <v>92</v>
      </c>
      <c r="BM201" s="229" t="s">
        <v>256</v>
      </c>
    </row>
    <row r="202" spans="1:47" s="2" customFormat="1" ht="12">
      <c r="A202" s="38"/>
      <c r="B202" s="39"/>
      <c r="C202" s="40"/>
      <c r="D202" s="231" t="s">
        <v>144</v>
      </c>
      <c r="E202" s="40"/>
      <c r="F202" s="232" t="s">
        <v>257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144</v>
      </c>
      <c r="AU202" s="17" t="s">
        <v>86</v>
      </c>
    </row>
    <row r="203" spans="1:47" s="2" customFormat="1" ht="12">
      <c r="A203" s="38"/>
      <c r="B203" s="39"/>
      <c r="C203" s="40"/>
      <c r="D203" s="236" t="s">
        <v>146</v>
      </c>
      <c r="E203" s="40"/>
      <c r="F203" s="237" t="s">
        <v>258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146</v>
      </c>
      <c r="AU203" s="17" t="s">
        <v>86</v>
      </c>
    </row>
    <row r="204" spans="1:51" s="13" customFormat="1" ht="12">
      <c r="A204" s="13"/>
      <c r="B204" s="238"/>
      <c r="C204" s="239"/>
      <c r="D204" s="231" t="s">
        <v>148</v>
      </c>
      <c r="E204" s="240" t="s">
        <v>1</v>
      </c>
      <c r="F204" s="241" t="s">
        <v>259</v>
      </c>
      <c r="G204" s="239"/>
      <c r="H204" s="242">
        <v>30.675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148</v>
      </c>
      <c r="AU204" s="248" t="s">
        <v>86</v>
      </c>
      <c r="AV204" s="13" t="s">
        <v>86</v>
      </c>
      <c r="AW204" s="13" t="s">
        <v>31</v>
      </c>
      <c r="AX204" s="13" t="s">
        <v>82</v>
      </c>
      <c r="AY204" s="248" t="s">
        <v>136</v>
      </c>
    </row>
    <row r="205" spans="1:65" s="2" customFormat="1" ht="33" customHeight="1">
      <c r="A205" s="38"/>
      <c r="B205" s="39"/>
      <c r="C205" s="218" t="s">
        <v>260</v>
      </c>
      <c r="D205" s="218" t="s">
        <v>138</v>
      </c>
      <c r="E205" s="219" t="s">
        <v>261</v>
      </c>
      <c r="F205" s="220" t="s">
        <v>262</v>
      </c>
      <c r="G205" s="221" t="s">
        <v>158</v>
      </c>
      <c r="H205" s="222">
        <v>122.7</v>
      </c>
      <c r="I205" s="223"/>
      <c r="J205" s="224">
        <f>ROUND(I205*H205,2)</f>
        <v>0</v>
      </c>
      <c r="K205" s="220" t="s">
        <v>142</v>
      </c>
      <c r="L205" s="44"/>
      <c r="M205" s="225" t="s">
        <v>1</v>
      </c>
      <c r="N205" s="226" t="s">
        <v>42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92</v>
      </c>
      <c r="AT205" s="229" t="s">
        <v>138</v>
      </c>
      <c r="AU205" s="229" t="s">
        <v>86</v>
      </c>
      <c r="AY205" s="17" t="s">
        <v>136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82</v>
      </c>
      <c r="BK205" s="230">
        <f>ROUND(I205*H205,2)</f>
        <v>0</v>
      </c>
      <c r="BL205" s="17" t="s">
        <v>92</v>
      </c>
      <c r="BM205" s="229" t="s">
        <v>263</v>
      </c>
    </row>
    <row r="206" spans="1:47" s="2" customFormat="1" ht="12">
      <c r="A206" s="38"/>
      <c r="B206" s="39"/>
      <c r="C206" s="40"/>
      <c r="D206" s="231" t="s">
        <v>144</v>
      </c>
      <c r="E206" s="40"/>
      <c r="F206" s="232" t="s">
        <v>264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144</v>
      </c>
      <c r="AU206" s="17" t="s">
        <v>86</v>
      </c>
    </row>
    <row r="207" spans="1:47" s="2" customFormat="1" ht="12">
      <c r="A207" s="38"/>
      <c r="B207" s="39"/>
      <c r="C207" s="40"/>
      <c r="D207" s="236" t="s">
        <v>146</v>
      </c>
      <c r="E207" s="40"/>
      <c r="F207" s="237" t="s">
        <v>265</v>
      </c>
      <c r="G207" s="40"/>
      <c r="H207" s="40"/>
      <c r="I207" s="233"/>
      <c r="J207" s="40"/>
      <c r="K207" s="40"/>
      <c r="L207" s="44"/>
      <c r="M207" s="234"/>
      <c r="N207" s="235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146</v>
      </c>
      <c r="AU207" s="17" t="s">
        <v>86</v>
      </c>
    </row>
    <row r="208" spans="1:51" s="13" customFormat="1" ht="12">
      <c r="A208" s="13"/>
      <c r="B208" s="238"/>
      <c r="C208" s="239"/>
      <c r="D208" s="231" t="s">
        <v>148</v>
      </c>
      <c r="E208" s="240" t="s">
        <v>1</v>
      </c>
      <c r="F208" s="241" t="s">
        <v>252</v>
      </c>
      <c r="G208" s="239"/>
      <c r="H208" s="242">
        <v>30.675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148</v>
      </c>
      <c r="AU208" s="248" t="s">
        <v>86</v>
      </c>
      <c r="AV208" s="13" t="s">
        <v>86</v>
      </c>
      <c r="AW208" s="13" t="s">
        <v>31</v>
      </c>
      <c r="AX208" s="13" t="s">
        <v>82</v>
      </c>
      <c r="AY208" s="248" t="s">
        <v>136</v>
      </c>
    </row>
    <row r="209" spans="1:51" s="13" customFormat="1" ht="12">
      <c r="A209" s="13"/>
      <c r="B209" s="238"/>
      <c r="C209" s="239"/>
      <c r="D209" s="231" t="s">
        <v>148</v>
      </c>
      <c r="E209" s="239"/>
      <c r="F209" s="241" t="s">
        <v>266</v>
      </c>
      <c r="G209" s="239"/>
      <c r="H209" s="242">
        <v>122.7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148</v>
      </c>
      <c r="AU209" s="248" t="s">
        <v>86</v>
      </c>
      <c r="AV209" s="13" t="s">
        <v>86</v>
      </c>
      <c r="AW209" s="13" t="s">
        <v>4</v>
      </c>
      <c r="AX209" s="13" t="s">
        <v>82</v>
      </c>
      <c r="AY209" s="248" t="s">
        <v>136</v>
      </c>
    </row>
    <row r="210" spans="1:65" s="2" customFormat="1" ht="37.8" customHeight="1">
      <c r="A210" s="38"/>
      <c r="B210" s="39"/>
      <c r="C210" s="218" t="s">
        <v>267</v>
      </c>
      <c r="D210" s="218" t="s">
        <v>138</v>
      </c>
      <c r="E210" s="219" t="s">
        <v>268</v>
      </c>
      <c r="F210" s="220" t="s">
        <v>269</v>
      </c>
      <c r="G210" s="221" t="s">
        <v>158</v>
      </c>
      <c r="H210" s="222">
        <v>363.4</v>
      </c>
      <c r="I210" s="223"/>
      <c r="J210" s="224">
        <f>ROUND(I210*H210,2)</f>
        <v>0</v>
      </c>
      <c r="K210" s="220" t="s">
        <v>200</v>
      </c>
      <c r="L210" s="44"/>
      <c r="M210" s="225" t="s">
        <v>1</v>
      </c>
      <c r="N210" s="226" t="s">
        <v>42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92</v>
      </c>
      <c r="AT210" s="229" t="s">
        <v>138</v>
      </c>
      <c r="AU210" s="229" t="s">
        <v>86</v>
      </c>
      <c r="AY210" s="17" t="s">
        <v>136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82</v>
      </c>
      <c r="BK210" s="230">
        <f>ROUND(I210*H210,2)</f>
        <v>0</v>
      </c>
      <c r="BL210" s="17" t="s">
        <v>92</v>
      </c>
      <c r="BM210" s="229" t="s">
        <v>270</v>
      </c>
    </row>
    <row r="211" spans="1:47" s="2" customFormat="1" ht="12">
      <c r="A211" s="38"/>
      <c r="B211" s="39"/>
      <c r="C211" s="40"/>
      <c r="D211" s="231" t="s">
        <v>144</v>
      </c>
      <c r="E211" s="40"/>
      <c r="F211" s="232" t="s">
        <v>271</v>
      </c>
      <c r="G211" s="40"/>
      <c r="H211" s="40"/>
      <c r="I211" s="233"/>
      <c r="J211" s="40"/>
      <c r="K211" s="40"/>
      <c r="L211" s="44"/>
      <c r="M211" s="234"/>
      <c r="N211" s="235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144</v>
      </c>
      <c r="AU211" s="17" t="s">
        <v>86</v>
      </c>
    </row>
    <row r="212" spans="1:47" s="2" customFormat="1" ht="12">
      <c r="A212" s="38"/>
      <c r="B212" s="39"/>
      <c r="C212" s="40"/>
      <c r="D212" s="236" t="s">
        <v>146</v>
      </c>
      <c r="E212" s="40"/>
      <c r="F212" s="237" t="s">
        <v>272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146</v>
      </c>
      <c r="AU212" s="17" t="s">
        <v>86</v>
      </c>
    </row>
    <row r="213" spans="1:51" s="13" customFormat="1" ht="12">
      <c r="A213" s="13"/>
      <c r="B213" s="238"/>
      <c r="C213" s="239"/>
      <c r="D213" s="231" t="s">
        <v>148</v>
      </c>
      <c r="E213" s="240" t="s">
        <v>1</v>
      </c>
      <c r="F213" s="241" t="s">
        <v>273</v>
      </c>
      <c r="G213" s="239"/>
      <c r="H213" s="242">
        <v>363.4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148</v>
      </c>
      <c r="AU213" s="248" t="s">
        <v>86</v>
      </c>
      <c r="AV213" s="13" t="s">
        <v>86</v>
      </c>
      <c r="AW213" s="13" t="s">
        <v>31</v>
      </c>
      <c r="AX213" s="13" t="s">
        <v>82</v>
      </c>
      <c r="AY213" s="248" t="s">
        <v>136</v>
      </c>
    </row>
    <row r="214" spans="1:65" s="2" customFormat="1" ht="37.8" customHeight="1">
      <c r="A214" s="38"/>
      <c r="B214" s="39"/>
      <c r="C214" s="218" t="s">
        <v>274</v>
      </c>
      <c r="D214" s="218" t="s">
        <v>138</v>
      </c>
      <c r="E214" s="219" t="s">
        <v>275</v>
      </c>
      <c r="F214" s="220" t="s">
        <v>276</v>
      </c>
      <c r="G214" s="221" t="s">
        <v>158</v>
      </c>
      <c r="H214" s="222">
        <v>3634</v>
      </c>
      <c r="I214" s="223"/>
      <c r="J214" s="224">
        <f>ROUND(I214*H214,2)</f>
        <v>0</v>
      </c>
      <c r="K214" s="220" t="s">
        <v>200</v>
      </c>
      <c r="L214" s="44"/>
      <c r="M214" s="225" t="s">
        <v>1</v>
      </c>
      <c r="N214" s="226" t="s">
        <v>42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92</v>
      </c>
      <c r="AT214" s="229" t="s">
        <v>138</v>
      </c>
      <c r="AU214" s="229" t="s">
        <v>86</v>
      </c>
      <c r="AY214" s="17" t="s">
        <v>136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82</v>
      </c>
      <c r="BK214" s="230">
        <f>ROUND(I214*H214,2)</f>
        <v>0</v>
      </c>
      <c r="BL214" s="17" t="s">
        <v>92</v>
      </c>
      <c r="BM214" s="229" t="s">
        <v>277</v>
      </c>
    </row>
    <row r="215" spans="1:47" s="2" customFormat="1" ht="12">
      <c r="A215" s="38"/>
      <c r="B215" s="39"/>
      <c r="C215" s="40"/>
      <c r="D215" s="231" t="s">
        <v>144</v>
      </c>
      <c r="E215" s="40"/>
      <c r="F215" s="232" t="s">
        <v>278</v>
      </c>
      <c r="G215" s="40"/>
      <c r="H215" s="40"/>
      <c r="I215" s="233"/>
      <c r="J215" s="40"/>
      <c r="K215" s="40"/>
      <c r="L215" s="44"/>
      <c r="M215" s="234"/>
      <c r="N215" s="235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144</v>
      </c>
      <c r="AU215" s="17" t="s">
        <v>86</v>
      </c>
    </row>
    <row r="216" spans="1:47" s="2" customFormat="1" ht="12">
      <c r="A216" s="38"/>
      <c r="B216" s="39"/>
      <c r="C216" s="40"/>
      <c r="D216" s="236" t="s">
        <v>146</v>
      </c>
      <c r="E216" s="40"/>
      <c r="F216" s="237" t="s">
        <v>279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146</v>
      </c>
      <c r="AU216" s="17" t="s">
        <v>86</v>
      </c>
    </row>
    <row r="217" spans="1:51" s="13" customFormat="1" ht="12">
      <c r="A217" s="13"/>
      <c r="B217" s="238"/>
      <c r="C217" s="239"/>
      <c r="D217" s="231" t="s">
        <v>148</v>
      </c>
      <c r="E217" s="240" t="s">
        <v>1</v>
      </c>
      <c r="F217" s="241" t="s">
        <v>280</v>
      </c>
      <c r="G217" s="239"/>
      <c r="H217" s="242">
        <v>363.4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148</v>
      </c>
      <c r="AU217" s="248" t="s">
        <v>86</v>
      </c>
      <c r="AV217" s="13" t="s">
        <v>86</v>
      </c>
      <c r="AW217" s="13" t="s">
        <v>31</v>
      </c>
      <c r="AX217" s="13" t="s">
        <v>82</v>
      </c>
      <c r="AY217" s="248" t="s">
        <v>136</v>
      </c>
    </row>
    <row r="218" spans="1:51" s="13" customFormat="1" ht="12">
      <c r="A218" s="13"/>
      <c r="B218" s="238"/>
      <c r="C218" s="239"/>
      <c r="D218" s="231" t="s">
        <v>148</v>
      </c>
      <c r="E218" s="239"/>
      <c r="F218" s="241" t="s">
        <v>281</v>
      </c>
      <c r="G218" s="239"/>
      <c r="H218" s="242">
        <v>3634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148</v>
      </c>
      <c r="AU218" s="248" t="s">
        <v>86</v>
      </c>
      <c r="AV218" s="13" t="s">
        <v>86</v>
      </c>
      <c r="AW218" s="13" t="s">
        <v>4</v>
      </c>
      <c r="AX218" s="13" t="s">
        <v>82</v>
      </c>
      <c r="AY218" s="248" t="s">
        <v>136</v>
      </c>
    </row>
    <row r="219" spans="1:65" s="2" customFormat="1" ht="24.15" customHeight="1">
      <c r="A219" s="38"/>
      <c r="B219" s="39"/>
      <c r="C219" s="218" t="s">
        <v>282</v>
      </c>
      <c r="D219" s="218" t="s">
        <v>138</v>
      </c>
      <c r="E219" s="219" t="s">
        <v>283</v>
      </c>
      <c r="F219" s="220" t="s">
        <v>284</v>
      </c>
      <c r="G219" s="221" t="s">
        <v>158</v>
      </c>
      <c r="H219" s="222">
        <v>363.4</v>
      </c>
      <c r="I219" s="223"/>
      <c r="J219" s="224">
        <f>ROUND(I219*H219,2)</f>
        <v>0</v>
      </c>
      <c r="K219" s="220" t="s">
        <v>200</v>
      </c>
      <c r="L219" s="44"/>
      <c r="M219" s="225" t="s">
        <v>1</v>
      </c>
      <c r="N219" s="226" t="s">
        <v>42</v>
      </c>
      <c r="O219" s="91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92</v>
      </c>
      <c r="AT219" s="229" t="s">
        <v>138</v>
      </c>
      <c r="AU219" s="229" t="s">
        <v>86</v>
      </c>
      <c r="AY219" s="17" t="s">
        <v>136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82</v>
      </c>
      <c r="BK219" s="230">
        <f>ROUND(I219*H219,2)</f>
        <v>0</v>
      </c>
      <c r="BL219" s="17" t="s">
        <v>92</v>
      </c>
      <c r="BM219" s="229" t="s">
        <v>285</v>
      </c>
    </row>
    <row r="220" spans="1:47" s="2" customFormat="1" ht="12">
      <c r="A220" s="38"/>
      <c r="B220" s="39"/>
      <c r="C220" s="40"/>
      <c r="D220" s="231" t="s">
        <v>144</v>
      </c>
      <c r="E220" s="40"/>
      <c r="F220" s="232" t="s">
        <v>286</v>
      </c>
      <c r="G220" s="40"/>
      <c r="H220" s="40"/>
      <c r="I220" s="233"/>
      <c r="J220" s="40"/>
      <c r="K220" s="40"/>
      <c r="L220" s="44"/>
      <c r="M220" s="234"/>
      <c r="N220" s="235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144</v>
      </c>
      <c r="AU220" s="17" t="s">
        <v>86</v>
      </c>
    </row>
    <row r="221" spans="1:47" s="2" customFormat="1" ht="12">
      <c r="A221" s="38"/>
      <c r="B221" s="39"/>
      <c r="C221" s="40"/>
      <c r="D221" s="236" t="s">
        <v>146</v>
      </c>
      <c r="E221" s="40"/>
      <c r="F221" s="237" t="s">
        <v>287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146</v>
      </c>
      <c r="AU221" s="17" t="s">
        <v>86</v>
      </c>
    </row>
    <row r="222" spans="1:65" s="2" customFormat="1" ht="33" customHeight="1">
      <c r="A222" s="38"/>
      <c r="B222" s="39"/>
      <c r="C222" s="218" t="s">
        <v>7</v>
      </c>
      <c r="D222" s="218" t="s">
        <v>138</v>
      </c>
      <c r="E222" s="219" t="s">
        <v>288</v>
      </c>
      <c r="F222" s="220" t="s">
        <v>289</v>
      </c>
      <c r="G222" s="221" t="s">
        <v>166</v>
      </c>
      <c r="H222" s="222">
        <v>654.12</v>
      </c>
      <c r="I222" s="223"/>
      <c r="J222" s="224">
        <f>ROUND(I222*H222,2)</f>
        <v>0</v>
      </c>
      <c r="K222" s="220" t="s">
        <v>200</v>
      </c>
      <c r="L222" s="44"/>
      <c r="M222" s="225" t="s">
        <v>1</v>
      </c>
      <c r="N222" s="226" t="s">
        <v>42</v>
      </c>
      <c r="O222" s="91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92</v>
      </c>
      <c r="AT222" s="229" t="s">
        <v>138</v>
      </c>
      <c r="AU222" s="229" t="s">
        <v>86</v>
      </c>
      <c r="AY222" s="17" t="s">
        <v>136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82</v>
      </c>
      <c r="BK222" s="230">
        <f>ROUND(I222*H222,2)</f>
        <v>0</v>
      </c>
      <c r="BL222" s="17" t="s">
        <v>92</v>
      </c>
      <c r="BM222" s="229" t="s">
        <v>290</v>
      </c>
    </row>
    <row r="223" spans="1:47" s="2" customFormat="1" ht="12">
      <c r="A223" s="38"/>
      <c r="B223" s="39"/>
      <c r="C223" s="40"/>
      <c r="D223" s="231" t="s">
        <v>144</v>
      </c>
      <c r="E223" s="40"/>
      <c r="F223" s="232" t="s">
        <v>291</v>
      </c>
      <c r="G223" s="40"/>
      <c r="H223" s="40"/>
      <c r="I223" s="233"/>
      <c r="J223" s="40"/>
      <c r="K223" s="40"/>
      <c r="L223" s="44"/>
      <c r="M223" s="234"/>
      <c r="N223" s="235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144</v>
      </c>
      <c r="AU223" s="17" t="s">
        <v>86</v>
      </c>
    </row>
    <row r="224" spans="1:47" s="2" customFormat="1" ht="12">
      <c r="A224" s="38"/>
      <c r="B224" s="39"/>
      <c r="C224" s="40"/>
      <c r="D224" s="236" t="s">
        <v>146</v>
      </c>
      <c r="E224" s="40"/>
      <c r="F224" s="237" t="s">
        <v>292</v>
      </c>
      <c r="G224" s="40"/>
      <c r="H224" s="40"/>
      <c r="I224" s="233"/>
      <c r="J224" s="40"/>
      <c r="K224" s="40"/>
      <c r="L224" s="44"/>
      <c r="M224" s="234"/>
      <c r="N224" s="235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146</v>
      </c>
      <c r="AU224" s="17" t="s">
        <v>86</v>
      </c>
    </row>
    <row r="225" spans="1:51" s="13" customFormat="1" ht="12">
      <c r="A225" s="13"/>
      <c r="B225" s="238"/>
      <c r="C225" s="239"/>
      <c r="D225" s="231" t="s">
        <v>148</v>
      </c>
      <c r="E225" s="240" t="s">
        <v>1</v>
      </c>
      <c r="F225" s="241" t="s">
        <v>293</v>
      </c>
      <c r="G225" s="239"/>
      <c r="H225" s="242">
        <v>654.12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148</v>
      </c>
      <c r="AU225" s="248" t="s">
        <v>86</v>
      </c>
      <c r="AV225" s="13" t="s">
        <v>86</v>
      </c>
      <c r="AW225" s="13" t="s">
        <v>31</v>
      </c>
      <c r="AX225" s="13" t="s">
        <v>82</v>
      </c>
      <c r="AY225" s="248" t="s">
        <v>136</v>
      </c>
    </row>
    <row r="226" spans="1:65" s="2" customFormat="1" ht="24.15" customHeight="1">
      <c r="A226" s="38"/>
      <c r="B226" s="39"/>
      <c r="C226" s="218" t="s">
        <v>294</v>
      </c>
      <c r="D226" s="218" t="s">
        <v>138</v>
      </c>
      <c r="E226" s="219" t="s">
        <v>295</v>
      </c>
      <c r="F226" s="220" t="s">
        <v>296</v>
      </c>
      <c r="G226" s="221" t="s">
        <v>158</v>
      </c>
      <c r="H226" s="222">
        <v>1.08</v>
      </c>
      <c r="I226" s="223"/>
      <c r="J226" s="224">
        <f>ROUND(I226*H226,2)</f>
        <v>0</v>
      </c>
      <c r="K226" s="220" t="s">
        <v>200</v>
      </c>
      <c r="L226" s="44"/>
      <c r="M226" s="225" t="s">
        <v>1</v>
      </c>
      <c r="N226" s="226" t="s">
        <v>42</v>
      </c>
      <c r="O226" s="91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92</v>
      </c>
      <c r="AT226" s="229" t="s">
        <v>138</v>
      </c>
      <c r="AU226" s="229" t="s">
        <v>86</v>
      </c>
      <c r="AY226" s="17" t="s">
        <v>136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82</v>
      </c>
      <c r="BK226" s="230">
        <f>ROUND(I226*H226,2)</f>
        <v>0</v>
      </c>
      <c r="BL226" s="17" t="s">
        <v>92</v>
      </c>
      <c r="BM226" s="229" t="s">
        <v>297</v>
      </c>
    </row>
    <row r="227" spans="1:47" s="2" customFormat="1" ht="12">
      <c r="A227" s="38"/>
      <c r="B227" s="39"/>
      <c r="C227" s="40"/>
      <c r="D227" s="231" t="s">
        <v>144</v>
      </c>
      <c r="E227" s="40"/>
      <c r="F227" s="232" t="s">
        <v>298</v>
      </c>
      <c r="G227" s="40"/>
      <c r="H227" s="40"/>
      <c r="I227" s="233"/>
      <c r="J227" s="40"/>
      <c r="K227" s="40"/>
      <c r="L227" s="44"/>
      <c r="M227" s="234"/>
      <c r="N227" s="235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144</v>
      </c>
      <c r="AU227" s="17" t="s">
        <v>86</v>
      </c>
    </row>
    <row r="228" spans="1:47" s="2" customFormat="1" ht="12">
      <c r="A228" s="38"/>
      <c r="B228" s="39"/>
      <c r="C228" s="40"/>
      <c r="D228" s="236" t="s">
        <v>146</v>
      </c>
      <c r="E228" s="40"/>
      <c r="F228" s="237" t="s">
        <v>299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146</v>
      </c>
      <c r="AU228" s="17" t="s">
        <v>86</v>
      </c>
    </row>
    <row r="229" spans="1:51" s="13" customFormat="1" ht="12">
      <c r="A229" s="13"/>
      <c r="B229" s="238"/>
      <c r="C229" s="239"/>
      <c r="D229" s="231" t="s">
        <v>148</v>
      </c>
      <c r="E229" s="240" t="s">
        <v>1</v>
      </c>
      <c r="F229" s="241" t="s">
        <v>300</v>
      </c>
      <c r="G229" s="239"/>
      <c r="H229" s="242">
        <v>1.08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148</v>
      </c>
      <c r="AU229" s="248" t="s">
        <v>86</v>
      </c>
      <c r="AV229" s="13" t="s">
        <v>86</v>
      </c>
      <c r="AW229" s="13" t="s">
        <v>31</v>
      </c>
      <c r="AX229" s="13" t="s">
        <v>82</v>
      </c>
      <c r="AY229" s="248" t="s">
        <v>136</v>
      </c>
    </row>
    <row r="230" spans="1:65" s="2" customFormat="1" ht="16.5" customHeight="1">
      <c r="A230" s="38"/>
      <c r="B230" s="39"/>
      <c r="C230" s="249" t="s">
        <v>301</v>
      </c>
      <c r="D230" s="249" t="s">
        <v>163</v>
      </c>
      <c r="E230" s="250" t="s">
        <v>302</v>
      </c>
      <c r="F230" s="251" t="s">
        <v>303</v>
      </c>
      <c r="G230" s="252" t="s">
        <v>166</v>
      </c>
      <c r="H230" s="253">
        <v>1.944</v>
      </c>
      <c r="I230" s="254"/>
      <c r="J230" s="255">
        <f>ROUND(I230*H230,2)</f>
        <v>0</v>
      </c>
      <c r="K230" s="251" t="s">
        <v>200</v>
      </c>
      <c r="L230" s="256"/>
      <c r="M230" s="257" t="s">
        <v>1</v>
      </c>
      <c r="N230" s="258" t="s">
        <v>42</v>
      </c>
      <c r="O230" s="91"/>
      <c r="P230" s="227">
        <f>O230*H230</f>
        <v>0</v>
      </c>
      <c r="Q230" s="227">
        <v>1</v>
      </c>
      <c r="R230" s="227">
        <f>Q230*H230</f>
        <v>1.944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167</v>
      </c>
      <c r="AT230" s="229" t="s">
        <v>163</v>
      </c>
      <c r="AU230" s="229" t="s">
        <v>86</v>
      </c>
      <c r="AY230" s="17" t="s">
        <v>136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82</v>
      </c>
      <c r="BK230" s="230">
        <f>ROUND(I230*H230,2)</f>
        <v>0</v>
      </c>
      <c r="BL230" s="17" t="s">
        <v>92</v>
      </c>
      <c r="BM230" s="229" t="s">
        <v>304</v>
      </c>
    </row>
    <row r="231" spans="1:47" s="2" customFormat="1" ht="12">
      <c r="A231" s="38"/>
      <c r="B231" s="39"/>
      <c r="C231" s="40"/>
      <c r="D231" s="231" t="s">
        <v>144</v>
      </c>
      <c r="E231" s="40"/>
      <c r="F231" s="232" t="s">
        <v>303</v>
      </c>
      <c r="G231" s="40"/>
      <c r="H231" s="40"/>
      <c r="I231" s="233"/>
      <c r="J231" s="40"/>
      <c r="K231" s="40"/>
      <c r="L231" s="44"/>
      <c r="M231" s="234"/>
      <c r="N231" s="235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144</v>
      </c>
      <c r="AU231" s="17" t="s">
        <v>86</v>
      </c>
    </row>
    <row r="232" spans="1:51" s="13" customFormat="1" ht="12">
      <c r="A232" s="13"/>
      <c r="B232" s="238"/>
      <c r="C232" s="239"/>
      <c r="D232" s="231" t="s">
        <v>148</v>
      </c>
      <c r="E232" s="240" t="s">
        <v>1</v>
      </c>
      <c r="F232" s="241" t="s">
        <v>305</v>
      </c>
      <c r="G232" s="239"/>
      <c r="H232" s="242">
        <v>1.944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8" t="s">
        <v>148</v>
      </c>
      <c r="AU232" s="248" t="s">
        <v>86</v>
      </c>
      <c r="AV232" s="13" t="s">
        <v>86</v>
      </c>
      <c r="AW232" s="13" t="s">
        <v>31</v>
      </c>
      <c r="AX232" s="13" t="s">
        <v>82</v>
      </c>
      <c r="AY232" s="248" t="s">
        <v>136</v>
      </c>
    </row>
    <row r="233" spans="1:65" s="2" customFormat="1" ht="37.8" customHeight="1">
      <c r="A233" s="38"/>
      <c r="B233" s="39"/>
      <c r="C233" s="218" t="s">
        <v>306</v>
      </c>
      <c r="D233" s="218" t="s">
        <v>138</v>
      </c>
      <c r="E233" s="219" t="s">
        <v>307</v>
      </c>
      <c r="F233" s="220" t="s">
        <v>308</v>
      </c>
      <c r="G233" s="221" t="s">
        <v>141</v>
      </c>
      <c r="H233" s="222">
        <v>323</v>
      </c>
      <c r="I233" s="223"/>
      <c r="J233" s="224">
        <f>ROUND(I233*H233,2)</f>
        <v>0</v>
      </c>
      <c r="K233" s="220" t="s">
        <v>309</v>
      </c>
      <c r="L233" s="44"/>
      <c r="M233" s="225" t="s">
        <v>1</v>
      </c>
      <c r="N233" s="226" t="s">
        <v>42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92</v>
      </c>
      <c r="AT233" s="229" t="s">
        <v>138</v>
      </c>
      <c r="AU233" s="229" t="s">
        <v>86</v>
      </c>
      <c r="AY233" s="17" t="s">
        <v>136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82</v>
      </c>
      <c r="BK233" s="230">
        <f>ROUND(I233*H233,2)</f>
        <v>0</v>
      </c>
      <c r="BL233" s="17" t="s">
        <v>92</v>
      </c>
      <c r="BM233" s="229" t="s">
        <v>310</v>
      </c>
    </row>
    <row r="234" spans="1:47" s="2" customFormat="1" ht="12">
      <c r="A234" s="38"/>
      <c r="B234" s="39"/>
      <c r="C234" s="40"/>
      <c r="D234" s="231" t="s">
        <v>144</v>
      </c>
      <c r="E234" s="40"/>
      <c r="F234" s="232" t="s">
        <v>311</v>
      </c>
      <c r="G234" s="40"/>
      <c r="H234" s="40"/>
      <c r="I234" s="233"/>
      <c r="J234" s="40"/>
      <c r="K234" s="40"/>
      <c r="L234" s="44"/>
      <c r="M234" s="234"/>
      <c r="N234" s="235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144</v>
      </c>
      <c r="AU234" s="17" t="s">
        <v>86</v>
      </c>
    </row>
    <row r="235" spans="1:47" s="2" customFormat="1" ht="12">
      <c r="A235" s="38"/>
      <c r="B235" s="39"/>
      <c r="C235" s="40"/>
      <c r="D235" s="236" t="s">
        <v>146</v>
      </c>
      <c r="E235" s="40"/>
      <c r="F235" s="237" t="s">
        <v>312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146</v>
      </c>
      <c r="AU235" s="17" t="s">
        <v>86</v>
      </c>
    </row>
    <row r="236" spans="1:51" s="13" customFormat="1" ht="12">
      <c r="A236" s="13"/>
      <c r="B236" s="238"/>
      <c r="C236" s="239"/>
      <c r="D236" s="231" t="s">
        <v>148</v>
      </c>
      <c r="E236" s="240" t="s">
        <v>1</v>
      </c>
      <c r="F236" s="241" t="s">
        <v>313</v>
      </c>
      <c r="G236" s="239"/>
      <c r="H236" s="242">
        <v>323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8" t="s">
        <v>148</v>
      </c>
      <c r="AU236" s="248" t="s">
        <v>86</v>
      </c>
      <c r="AV236" s="13" t="s">
        <v>86</v>
      </c>
      <c r="AW236" s="13" t="s">
        <v>31</v>
      </c>
      <c r="AX236" s="13" t="s">
        <v>82</v>
      </c>
      <c r="AY236" s="248" t="s">
        <v>136</v>
      </c>
    </row>
    <row r="237" spans="1:65" s="2" customFormat="1" ht="33" customHeight="1">
      <c r="A237" s="38"/>
      <c r="B237" s="39"/>
      <c r="C237" s="218" t="s">
        <v>314</v>
      </c>
      <c r="D237" s="218" t="s">
        <v>138</v>
      </c>
      <c r="E237" s="219" t="s">
        <v>315</v>
      </c>
      <c r="F237" s="220" t="s">
        <v>316</v>
      </c>
      <c r="G237" s="221" t="s">
        <v>141</v>
      </c>
      <c r="H237" s="222">
        <v>323</v>
      </c>
      <c r="I237" s="223"/>
      <c r="J237" s="224">
        <f>ROUND(I237*H237,2)</f>
        <v>0</v>
      </c>
      <c r="K237" s="220" t="s">
        <v>200</v>
      </c>
      <c r="L237" s="44"/>
      <c r="M237" s="225" t="s">
        <v>1</v>
      </c>
      <c r="N237" s="226" t="s">
        <v>42</v>
      </c>
      <c r="O237" s="91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92</v>
      </c>
      <c r="AT237" s="229" t="s">
        <v>138</v>
      </c>
      <c r="AU237" s="229" t="s">
        <v>86</v>
      </c>
      <c r="AY237" s="17" t="s">
        <v>136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82</v>
      </c>
      <c r="BK237" s="230">
        <f>ROUND(I237*H237,2)</f>
        <v>0</v>
      </c>
      <c r="BL237" s="17" t="s">
        <v>92</v>
      </c>
      <c r="BM237" s="229" t="s">
        <v>317</v>
      </c>
    </row>
    <row r="238" spans="1:47" s="2" customFormat="1" ht="12">
      <c r="A238" s="38"/>
      <c r="B238" s="39"/>
      <c r="C238" s="40"/>
      <c r="D238" s="231" t="s">
        <v>144</v>
      </c>
      <c r="E238" s="40"/>
      <c r="F238" s="232" t="s">
        <v>318</v>
      </c>
      <c r="G238" s="40"/>
      <c r="H238" s="40"/>
      <c r="I238" s="233"/>
      <c r="J238" s="40"/>
      <c r="K238" s="40"/>
      <c r="L238" s="44"/>
      <c r="M238" s="234"/>
      <c r="N238" s="235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144</v>
      </c>
      <c r="AU238" s="17" t="s">
        <v>86</v>
      </c>
    </row>
    <row r="239" spans="1:47" s="2" customFormat="1" ht="12">
      <c r="A239" s="38"/>
      <c r="B239" s="39"/>
      <c r="C239" s="40"/>
      <c r="D239" s="236" t="s">
        <v>146</v>
      </c>
      <c r="E239" s="40"/>
      <c r="F239" s="237" t="s">
        <v>319</v>
      </c>
      <c r="G239" s="40"/>
      <c r="H239" s="40"/>
      <c r="I239" s="233"/>
      <c r="J239" s="40"/>
      <c r="K239" s="40"/>
      <c r="L239" s="44"/>
      <c r="M239" s="234"/>
      <c r="N239" s="235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146</v>
      </c>
      <c r="AU239" s="17" t="s">
        <v>86</v>
      </c>
    </row>
    <row r="240" spans="1:51" s="13" customFormat="1" ht="12">
      <c r="A240" s="13"/>
      <c r="B240" s="238"/>
      <c r="C240" s="239"/>
      <c r="D240" s="231" t="s">
        <v>148</v>
      </c>
      <c r="E240" s="240" t="s">
        <v>1</v>
      </c>
      <c r="F240" s="241" t="s">
        <v>320</v>
      </c>
      <c r="G240" s="239"/>
      <c r="H240" s="242">
        <v>323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8" t="s">
        <v>148</v>
      </c>
      <c r="AU240" s="248" t="s">
        <v>86</v>
      </c>
      <c r="AV240" s="13" t="s">
        <v>86</v>
      </c>
      <c r="AW240" s="13" t="s">
        <v>31</v>
      </c>
      <c r="AX240" s="13" t="s">
        <v>82</v>
      </c>
      <c r="AY240" s="248" t="s">
        <v>136</v>
      </c>
    </row>
    <row r="241" spans="1:65" s="2" customFormat="1" ht="24.15" customHeight="1">
      <c r="A241" s="38"/>
      <c r="B241" s="39"/>
      <c r="C241" s="218" t="s">
        <v>321</v>
      </c>
      <c r="D241" s="218" t="s">
        <v>138</v>
      </c>
      <c r="E241" s="219" t="s">
        <v>322</v>
      </c>
      <c r="F241" s="220" t="s">
        <v>323</v>
      </c>
      <c r="G241" s="221" t="s">
        <v>141</v>
      </c>
      <c r="H241" s="222">
        <v>323</v>
      </c>
      <c r="I241" s="223"/>
      <c r="J241" s="224">
        <f>ROUND(I241*H241,2)</f>
        <v>0</v>
      </c>
      <c r="K241" s="220" t="s">
        <v>309</v>
      </c>
      <c r="L241" s="44"/>
      <c r="M241" s="225" t="s">
        <v>1</v>
      </c>
      <c r="N241" s="226" t="s">
        <v>42</v>
      </c>
      <c r="O241" s="91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92</v>
      </c>
      <c r="AT241" s="229" t="s">
        <v>138</v>
      </c>
      <c r="AU241" s="229" t="s">
        <v>86</v>
      </c>
      <c r="AY241" s="17" t="s">
        <v>136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82</v>
      </c>
      <c r="BK241" s="230">
        <f>ROUND(I241*H241,2)</f>
        <v>0</v>
      </c>
      <c r="BL241" s="17" t="s">
        <v>92</v>
      </c>
      <c r="BM241" s="229" t="s">
        <v>324</v>
      </c>
    </row>
    <row r="242" spans="1:47" s="2" customFormat="1" ht="12">
      <c r="A242" s="38"/>
      <c r="B242" s="39"/>
      <c r="C242" s="40"/>
      <c r="D242" s="231" t="s">
        <v>144</v>
      </c>
      <c r="E242" s="40"/>
      <c r="F242" s="232" t="s">
        <v>325</v>
      </c>
      <c r="G242" s="40"/>
      <c r="H242" s="40"/>
      <c r="I242" s="233"/>
      <c r="J242" s="40"/>
      <c r="K242" s="40"/>
      <c r="L242" s="44"/>
      <c r="M242" s="234"/>
      <c r="N242" s="235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144</v>
      </c>
      <c r="AU242" s="17" t="s">
        <v>86</v>
      </c>
    </row>
    <row r="243" spans="1:47" s="2" customFormat="1" ht="12">
      <c r="A243" s="38"/>
      <c r="B243" s="39"/>
      <c r="C243" s="40"/>
      <c r="D243" s="236" t="s">
        <v>146</v>
      </c>
      <c r="E243" s="40"/>
      <c r="F243" s="237" t="s">
        <v>326</v>
      </c>
      <c r="G243" s="40"/>
      <c r="H243" s="40"/>
      <c r="I243" s="233"/>
      <c r="J243" s="40"/>
      <c r="K243" s="40"/>
      <c r="L243" s="44"/>
      <c r="M243" s="234"/>
      <c r="N243" s="235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146</v>
      </c>
      <c r="AU243" s="17" t="s">
        <v>86</v>
      </c>
    </row>
    <row r="244" spans="1:51" s="13" customFormat="1" ht="12">
      <c r="A244" s="13"/>
      <c r="B244" s="238"/>
      <c r="C244" s="239"/>
      <c r="D244" s="231" t="s">
        <v>148</v>
      </c>
      <c r="E244" s="240" t="s">
        <v>1</v>
      </c>
      <c r="F244" s="241" t="s">
        <v>320</v>
      </c>
      <c r="G244" s="239"/>
      <c r="H244" s="242">
        <v>323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8" t="s">
        <v>148</v>
      </c>
      <c r="AU244" s="248" t="s">
        <v>86</v>
      </c>
      <c r="AV244" s="13" t="s">
        <v>86</v>
      </c>
      <c r="AW244" s="13" t="s">
        <v>31</v>
      </c>
      <c r="AX244" s="13" t="s">
        <v>82</v>
      </c>
      <c r="AY244" s="248" t="s">
        <v>136</v>
      </c>
    </row>
    <row r="245" spans="1:65" s="2" customFormat="1" ht="16.5" customHeight="1">
      <c r="A245" s="38"/>
      <c r="B245" s="39"/>
      <c r="C245" s="249" t="s">
        <v>327</v>
      </c>
      <c r="D245" s="249" t="s">
        <v>163</v>
      </c>
      <c r="E245" s="250" t="s">
        <v>328</v>
      </c>
      <c r="F245" s="251" t="s">
        <v>329</v>
      </c>
      <c r="G245" s="252" t="s">
        <v>330</v>
      </c>
      <c r="H245" s="253">
        <v>8.075</v>
      </c>
      <c r="I245" s="254"/>
      <c r="J245" s="255">
        <f>ROUND(I245*H245,2)</f>
        <v>0</v>
      </c>
      <c r="K245" s="251" t="s">
        <v>309</v>
      </c>
      <c r="L245" s="256"/>
      <c r="M245" s="257" t="s">
        <v>1</v>
      </c>
      <c r="N245" s="258" t="s">
        <v>42</v>
      </c>
      <c r="O245" s="91"/>
      <c r="P245" s="227">
        <f>O245*H245</f>
        <v>0</v>
      </c>
      <c r="Q245" s="227">
        <v>0.001</v>
      </c>
      <c r="R245" s="227">
        <f>Q245*H245</f>
        <v>0.008074999999999999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167</v>
      </c>
      <c r="AT245" s="229" t="s">
        <v>163</v>
      </c>
      <c r="AU245" s="229" t="s">
        <v>86</v>
      </c>
      <c r="AY245" s="17" t="s">
        <v>136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82</v>
      </c>
      <c r="BK245" s="230">
        <f>ROUND(I245*H245,2)</f>
        <v>0</v>
      </c>
      <c r="BL245" s="17" t="s">
        <v>92</v>
      </c>
      <c r="BM245" s="229" t="s">
        <v>331</v>
      </c>
    </row>
    <row r="246" spans="1:47" s="2" customFormat="1" ht="12">
      <c r="A246" s="38"/>
      <c r="B246" s="39"/>
      <c r="C246" s="40"/>
      <c r="D246" s="231" t="s">
        <v>144</v>
      </c>
      <c r="E246" s="40"/>
      <c r="F246" s="232" t="s">
        <v>329</v>
      </c>
      <c r="G246" s="40"/>
      <c r="H246" s="40"/>
      <c r="I246" s="233"/>
      <c r="J246" s="40"/>
      <c r="K246" s="40"/>
      <c r="L246" s="44"/>
      <c r="M246" s="234"/>
      <c r="N246" s="235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144</v>
      </c>
      <c r="AU246" s="17" t="s">
        <v>86</v>
      </c>
    </row>
    <row r="247" spans="1:51" s="13" customFormat="1" ht="12">
      <c r="A247" s="13"/>
      <c r="B247" s="238"/>
      <c r="C247" s="239"/>
      <c r="D247" s="231" t="s">
        <v>148</v>
      </c>
      <c r="E247" s="240" t="s">
        <v>1</v>
      </c>
      <c r="F247" s="241" t="s">
        <v>332</v>
      </c>
      <c r="G247" s="239"/>
      <c r="H247" s="242">
        <v>8.075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148</v>
      </c>
      <c r="AU247" s="248" t="s">
        <v>86</v>
      </c>
      <c r="AV247" s="13" t="s">
        <v>86</v>
      </c>
      <c r="AW247" s="13" t="s">
        <v>31</v>
      </c>
      <c r="AX247" s="13" t="s">
        <v>82</v>
      </c>
      <c r="AY247" s="248" t="s">
        <v>136</v>
      </c>
    </row>
    <row r="248" spans="1:65" s="2" customFormat="1" ht="24.15" customHeight="1">
      <c r="A248" s="38"/>
      <c r="B248" s="39"/>
      <c r="C248" s="218" t="s">
        <v>333</v>
      </c>
      <c r="D248" s="218" t="s">
        <v>138</v>
      </c>
      <c r="E248" s="219" t="s">
        <v>334</v>
      </c>
      <c r="F248" s="220" t="s">
        <v>335</v>
      </c>
      <c r="G248" s="221" t="s">
        <v>141</v>
      </c>
      <c r="H248" s="222">
        <v>1068.03</v>
      </c>
      <c r="I248" s="223"/>
      <c r="J248" s="224">
        <f>ROUND(I248*H248,2)</f>
        <v>0</v>
      </c>
      <c r="K248" s="220" t="s">
        <v>200</v>
      </c>
      <c r="L248" s="44"/>
      <c r="M248" s="225" t="s">
        <v>1</v>
      </c>
      <c r="N248" s="226" t="s">
        <v>42</v>
      </c>
      <c r="O248" s="91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92</v>
      </c>
      <c r="AT248" s="229" t="s">
        <v>138</v>
      </c>
      <c r="AU248" s="229" t="s">
        <v>86</v>
      </c>
      <c r="AY248" s="17" t="s">
        <v>136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82</v>
      </c>
      <c r="BK248" s="230">
        <f>ROUND(I248*H248,2)</f>
        <v>0</v>
      </c>
      <c r="BL248" s="17" t="s">
        <v>92</v>
      </c>
      <c r="BM248" s="229" t="s">
        <v>336</v>
      </c>
    </row>
    <row r="249" spans="1:47" s="2" customFormat="1" ht="12">
      <c r="A249" s="38"/>
      <c r="B249" s="39"/>
      <c r="C249" s="40"/>
      <c r="D249" s="231" t="s">
        <v>144</v>
      </c>
      <c r="E249" s="40"/>
      <c r="F249" s="232" t="s">
        <v>337</v>
      </c>
      <c r="G249" s="40"/>
      <c r="H249" s="40"/>
      <c r="I249" s="233"/>
      <c r="J249" s="40"/>
      <c r="K249" s="40"/>
      <c r="L249" s="44"/>
      <c r="M249" s="234"/>
      <c r="N249" s="23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144</v>
      </c>
      <c r="AU249" s="17" t="s">
        <v>86</v>
      </c>
    </row>
    <row r="250" spans="1:47" s="2" customFormat="1" ht="12">
      <c r="A250" s="38"/>
      <c r="B250" s="39"/>
      <c r="C250" s="40"/>
      <c r="D250" s="236" t="s">
        <v>146</v>
      </c>
      <c r="E250" s="40"/>
      <c r="F250" s="237" t="s">
        <v>338</v>
      </c>
      <c r="G250" s="40"/>
      <c r="H250" s="40"/>
      <c r="I250" s="233"/>
      <c r="J250" s="40"/>
      <c r="K250" s="40"/>
      <c r="L250" s="44"/>
      <c r="M250" s="234"/>
      <c r="N250" s="235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146</v>
      </c>
      <c r="AU250" s="17" t="s">
        <v>86</v>
      </c>
    </row>
    <row r="251" spans="1:51" s="13" customFormat="1" ht="12">
      <c r="A251" s="13"/>
      <c r="B251" s="238"/>
      <c r="C251" s="239"/>
      <c r="D251" s="231" t="s">
        <v>148</v>
      </c>
      <c r="E251" s="240" t="s">
        <v>1</v>
      </c>
      <c r="F251" s="241" t="s">
        <v>339</v>
      </c>
      <c r="G251" s="239"/>
      <c r="H251" s="242">
        <v>477.95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148</v>
      </c>
      <c r="AU251" s="248" t="s">
        <v>86</v>
      </c>
      <c r="AV251" s="13" t="s">
        <v>86</v>
      </c>
      <c r="AW251" s="13" t="s">
        <v>31</v>
      </c>
      <c r="AX251" s="13" t="s">
        <v>77</v>
      </c>
      <c r="AY251" s="248" t="s">
        <v>136</v>
      </c>
    </row>
    <row r="252" spans="1:51" s="13" customFormat="1" ht="12">
      <c r="A252" s="13"/>
      <c r="B252" s="238"/>
      <c r="C252" s="239"/>
      <c r="D252" s="231" t="s">
        <v>148</v>
      </c>
      <c r="E252" s="240" t="s">
        <v>1</v>
      </c>
      <c r="F252" s="241" t="s">
        <v>340</v>
      </c>
      <c r="G252" s="239"/>
      <c r="H252" s="242">
        <v>307.45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148</v>
      </c>
      <c r="AU252" s="248" t="s">
        <v>86</v>
      </c>
      <c r="AV252" s="13" t="s">
        <v>86</v>
      </c>
      <c r="AW252" s="13" t="s">
        <v>31</v>
      </c>
      <c r="AX252" s="13" t="s">
        <v>77</v>
      </c>
      <c r="AY252" s="248" t="s">
        <v>136</v>
      </c>
    </row>
    <row r="253" spans="1:51" s="13" customFormat="1" ht="12">
      <c r="A253" s="13"/>
      <c r="B253" s="238"/>
      <c r="C253" s="239"/>
      <c r="D253" s="231" t="s">
        <v>148</v>
      </c>
      <c r="E253" s="240" t="s">
        <v>1</v>
      </c>
      <c r="F253" s="241" t="s">
        <v>341</v>
      </c>
      <c r="G253" s="239"/>
      <c r="H253" s="242">
        <v>226.71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8" t="s">
        <v>148</v>
      </c>
      <c r="AU253" s="248" t="s">
        <v>86</v>
      </c>
      <c r="AV253" s="13" t="s">
        <v>86</v>
      </c>
      <c r="AW253" s="13" t="s">
        <v>31</v>
      </c>
      <c r="AX253" s="13" t="s">
        <v>77</v>
      </c>
      <c r="AY253" s="248" t="s">
        <v>136</v>
      </c>
    </row>
    <row r="254" spans="1:51" s="13" customFormat="1" ht="12">
      <c r="A254" s="13"/>
      <c r="B254" s="238"/>
      <c r="C254" s="239"/>
      <c r="D254" s="231" t="s">
        <v>148</v>
      </c>
      <c r="E254" s="240" t="s">
        <v>1</v>
      </c>
      <c r="F254" s="241" t="s">
        <v>342</v>
      </c>
      <c r="G254" s="239"/>
      <c r="H254" s="242">
        <v>23.32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148</v>
      </c>
      <c r="AU254" s="248" t="s">
        <v>86</v>
      </c>
      <c r="AV254" s="13" t="s">
        <v>86</v>
      </c>
      <c r="AW254" s="13" t="s">
        <v>31</v>
      </c>
      <c r="AX254" s="13" t="s">
        <v>77</v>
      </c>
      <c r="AY254" s="248" t="s">
        <v>136</v>
      </c>
    </row>
    <row r="255" spans="1:51" s="13" customFormat="1" ht="12">
      <c r="A255" s="13"/>
      <c r="B255" s="238"/>
      <c r="C255" s="239"/>
      <c r="D255" s="231" t="s">
        <v>148</v>
      </c>
      <c r="E255" s="240" t="s">
        <v>1</v>
      </c>
      <c r="F255" s="241" t="s">
        <v>343</v>
      </c>
      <c r="G255" s="239"/>
      <c r="H255" s="242">
        <v>1.5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8" t="s">
        <v>148</v>
      </c>
      <c r="AU255" s="248" t="s">
        <v>86</v>
      </c>
      <c r="AV255" s="13" t="s">
        <v>86</v>
      </c>
      <c r="AW255" s="13" t="s">
        <v>31</v>
      </c>
      <c r="AX255" s="13" t="s">
        <v>77</v>
      </c>
      <c r="AY255" s="248" t="s">
        <v>136</v>
      </c>
    </row>
    <row r="256" spans="1:51" s="13" customFormat="1" ht="12">
      <c r="A256" s="13"/>
      <c r="B256" s="238"/>
      <c r="C256" s="239"/>
      <c r="D256" s="231" t="s">
        <v>148</v>
      </c>
      <c r="E256" s="240" t="s">
        <v>1</v>
      </c>
      <c r="F256" s="241" t="s">
        <v>344</v>
      </c>
      <c r="G256" s="239"/>
      <c r="H256" s="242">
        <v>31.1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8" t="s">
        <v>148</v>
      </c>
      <c r="AU256" s="248" t="s">
        <v>86</v>
      </c>
      <c r="AV256" s="13" t="s">
        <v>86</v>
      </c>
      <c r="AW256" s="13" t="s">
        <v>31</v>
      </c>
      <c r="AX256" s="13" t="s">
        <v>77</v>
      </c>
      <c r="AY256" s="248" t="s">
        <v>136</v>
      </c>
    </row>
    <row r="257" spans="1:51" s="14" customFormat="1" ht="12">
      <c r="A257" s="14"/>
      <c r="B257" s="259"/>
      <c r="C257" s="260"/>
      <c r="D257" s="231" t="s">
        <v>148</v>
      </c>
      <c r="E257" s="261" t="s">
        <v>1</v>
      </c>
      <c r="F257" s="262" t="s">
        <v>229</v>
      </c>
      <c r="G257" s="260"/>
      <c r="H257" s="263">
        <v>1068.03</v>
      </c>
      <c r="I257" s="264"/>
      <c r="J257" s="260"/>
      <c r="K257" s="260"/>
      <c r="L257" s="265"/>
      <c r="M257" s="266"/>
      <c r="N257" s="267"/>
      <c r="O257" s="267"/>
      <c r="P257" s="267"/>
      <c r="Q257" s="267"/>
      <c r="R257" s="267"/>
      <c r="S257" s="267"/>
      <c r="T257" s="26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9" t="s">
        <v>148</v>
      </c>
      <c r="AU257" s="269" t="s">
        <v>86</v>
      </c>
      <c r="AV257" s="14" t="s">
        <v>92</v>
      </c>
      <c r="AW257" s="14" t="s">
        <v>31</v>
      </c>
      <c r="AX257" s="14" t="s">
        <v>82</v>
      </c>
      <c r="AY257" s="269" t="s">
        <v>136</v>
      </c>
    </row>
    <row r="258" spans="1:65" s="2" customFormat="1" ht="16.5" customHeight="1">
      <c r="A258" s="38"/>
      <c r="B258" s="39"/>
      <c r="C258" s="249" t="s">
        <v>345</v>
      </c>
      <c r="D258" s="249" t="s">
        <v>163</v>
      </c>
      <c r="E258" s="250" t="s">
        <v>346</v>
      </c>
      <c r="F258" s="251" t="s">
        <v>347</v>
      </c>
      <c r="G258" s="252" t="s">
        <v>158</v>
      </c>
      <c r="H258" s="253">
        <v>48.45</v>
      </c>
      <c r="I258" s="254"/>
      <c r="J258" s="255">
        <f>ROUND(I258*H258,2)</f>
        <v>0</v>
      </c>
      <c r="K258" s="251" t="s">
        <v>200</v>
      </c>
      <c r="L258" s="256"/>
      <c r="M258" s="257" t="s">
        <v>1</v>
      </c>
      <c r="N258" s="258" t="s">
        <v>42</v>
      </c>
      <c r="O258" s="91"/>
      <c r="P258" s="227">
        <f>O258*H258</f>
        <v>0</v>
      </c>
      <c r="Q258" s="227">
        <v>0.21</v>
      </c>
      <c r="R258" s="227">
        <f>Q258*H258</f>
        <v>10.1745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167</v>
      </c>
      <c r="AT258" s="229" t="s">
        <v>163</v>
      </c>
      <c r="AU258" s="229" t="s">
        <v>86</v>
      </c>
      <c r="AY258" s="17" t="s">
        <v>136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82</v>
      </c>
      <c r="BK258" s="230">
        <f>ROUND(I258*H258,2)</f>
        <v>0</v>
      </c>
      <c r="BL258" s="17" t="s">
        <v>92</v>
      </c>
      <c r="BM258" s="229" t="s">
        <v>348</v>
      </c>
    </row>
    <row r="259" spans="1:47" s="2" customFormat="1" ht="12">
      <c r="A259" s="38"/>
      <c r="B259" s="39"/>
      <c r="C259" s="40"/>
      <c r="D259" s="231" t="s">
        <v>144</v>
      </c>
      <c r="E259" s="40"/>
      <c r="F259" s="232" t="s">
        <v>347</v>
      </c>
      <c r="G259" s="40"/>
      <c r="H259" s="40"/>
      <c r="I259" s="233"/>
      <c r="J259" s="40"/>
      <c r="K259" s="40"/>
      <c r="L259" s="44"/>
      <c r="M259" s="234"/>
      <c r="N259" s="235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144</v>
      </c>
      <c r="AU259" s="17" t="s">
        <v>86</v>
      </c>
    </row>
    <row r="260" spans="1:51" s="13" customFormat="1" ht="12">
      <c r="A260" s="13"/>
      <c r="B260" s="238"/>
      <c r="C260" s="239"/>
      <c r="D260" s="231" t="s">
        <v>148</v>
      </c>
      <c r="E260" s="240" t="s">
        <v>1</v>
      </c>
      <c r="F260" s="241" t="s">
        <v>349</v>
      </c>
      <c r="G260" s="239"/>
      <c r="H260" s="242">
        <v>48.45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8" t="s">
        <v>148</v>
      </c>
      <c r="AU260" s="248" t="s">
        <v>86</v>
      </c>
      <c r="AV260" s="13" t="s">
        <v>86</v>
      </c>
      <c r="AW260" s="13" t="s">
        <v>31</v>
      </c>
      <c r="AX260" s="13" t="s">
        <v>82</v>
      </c>
      <c r="AY260" s="248" t="s">
        <v>136</v>
      </c>
    </row>
    <row r="261" spans="1:65" s="2" customFormat="1" ht="24.15" customHeight="1">
      <c r="A261" s="38"/>
      <c r="B261" s="39"/>
      <c r="C261" s="218" t="s">
        <v>350</v>
      </c>
      <c r="D261" s="218" t="s">
        <v>138</v>
      </c>
      <c r="E261" s="219" t="s">
        <v>351</v>
      </c>
      <c r="F261" s="220" t="s">
        <v>352</v>
      </c>
      <c r="G261" s="221" t="s">
        <v>353</v>
      </c>
      <c r="H261" s="222">
        <v>4</v>
      </c>
      <c r="I261" s="223"/>
      <c r="J261" s="224">
        <f>ROUND(I261*H261,2)</f>
        <v>0</v>
      </c>
      <c r="K261" s="220" t="s">
        <v>142</v>
      </c>
      <c r="L261" s="44"/>
      <c r="M261" s="225" t="s">
        <v>1</v>
      </c>
      <c r="N261" s="226" t="s">
        <v>42</v>
      </c>
      <c r="O261" s="91"/>
      <c r="P261" s="227">
        <f>O261*H261</f>
        <v>0</v>
      </c>
      <c r="Q261" s="227">
        <v>0.02135</v>
      </c>
      <c r="R261" s="227">
        <f>Q261*H261</f>
        <v>0.0854</v>
      </c>
      <c r="S261" s="227">
        <v>0</v>
      </c>
      <c r="T261" s="22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9" t="s">
        <v>92</v>
      </c>
      <c r="AT261" s="229" t="s">
        <v>138</v>
      </c>
      <c r="AU261" s="229" t="s">
        <v>86</v>
      </c>
      <c r="AY261" s="17" t="s">
        <v>136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7" t="s">
        <v>82</v>
      </c>
      <c r="BK261" s="230">
        <f>ROUND(I261*H261,2)</f>
        <v>0</v>
      </c>
      <c r="BL261" s="17" t="s">
        <v>92</v>
      </c>
      <c r="BM261" s="229" t="s">
        <v>354</v>
      </c>
    </row>
    <row r="262" spans="1:47" s="2" customFormat="1" ht="12">
      <c r="A262" s="38"/>
      <c r="B262" s="39"/>
      <c r="C262" s="40"/>
      <c r="D262" s="231" t="s">
        <v>144</v>
      </c>
      <c r="E262" s="40"/>
      <c r="F262" s="232" t="s">
        <v>355</v>
      </c>
      <c r="G262" s="40"/>
      <c r="H262" s="40"/>
      <c r="I262" s="233"/>
      <c r="J262" s="40"/>
      <c r="K262" s="40"/>
      <c r="L262" s="44"/>
      <c r="M262" s="234"/>
      <c r="N262" s="235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144</v>
      </c>
      <c r="AU262" s="17" t="s">
        <v>86</v>
      </c>
    </row>
    <row r="263" spans="1:47" s="2" customFormat="1" ht="12">
      <c r="A263" s="38"/>
      <c r="B263" s="39"/>
      <c r="C263" s="40"/>
      <c r="D263" s="236" t="s">
        <v>146</v>
      </c>
      <c r="E263" s="40"/>
      <c r="F263" s="237" t="s">
        <v>356</v>
      </c>
      <c r="G263" s="40"/>
      <c r="H263" s="40"/>
      <c r="I263" s="233"/>
      <c r="J263" s="40"/>
      <c r="K263" s="40"/>
      <c r="L263" s="44"/>
      <c r="M263" s="234"/>
      <c r="N263" s="235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146</v>
      </c>
      <c r="AU263" s="17" t="s">
        <v>86</v>
      </c>
    </row>
    <row r="264" spans="1:65" s="2" customFormat="1" ht="33" customHeight="1">
      <c r="A264" s="38"/>
      <c r="B264" s="39"/>
      <c r="C264" s="218" t="s">
        <v>357</v>
      </c>
      <c r="D264" s="218" t="s">
        <v>138</v>
      </c>
      <c r="E264" s="219" t="s">
        <v>358</v>
      </c>
      <c r="F264" s="220" t="s">
        <v>359</v>
      </c>
      <c r="G264" s="221" t="s">
        <v>141</v>
      </c>
      <c r="H264" s="222">
        <v>323</v>
      </c>
      <c r="I264" s="223"/>
      <c r="J264" s="224">
        <f>ROUND(I264*H264,2)</f>
        <v>0</v>
      </c>
      <c r="K264" s="220" t="s">
        <v>309</v>
      </c>
      <c r="L264" s="44"/>
      <c r="M264" s="225" t="s">
        <v>1</v>
      </c>
      <c r="N264" s="226" t="s">
        <v>42</v>
      </c>
      <c r="O264" s="91"/>
      <c r="P264" s="227">
        <f>O264*H264</f>
        <v>0</v>
      </c>
      <c r="Q264" s="227">
        <v>0</v>
      </c>
      <c r="R264" s="227">
        <f>Q264*H264</f>
        <v>0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92</v>
      </c>
      <c r="AT264" s="229" t="s">
        <v>138</v>
      </c>
      <c r="AU264" s="229" t="s">
        <v>86</v>
      </c>
      <c r="AY264" s="17" t="s">
        <v>136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82</v>
      </c>
      <c r="BK264" s="230">
        <f>ROUND(I264*H264,2)</f>
        <v>0</v>
      </c>
      <c r="BL264" s="17" t="s">
        <v>92</v>
      </c>
      <c r="BM264" s="229" t="s">
        <v>360</v>
      </c>
    </row>
    <row r="265" spans="1:47" s="2" customFormat="1" ht="12">
      <c r="A265" s="38"/>
      <c r="B265" s="39"/>
      <c r="C265" s="40"/>
      <c r="D265" s="231" t="s">
        <v>144</v>
      </c>
      <c r="E265" s="40"/>
      <c r="F265" s="232" t="s">
        <v>361</v>
      </c>
      <c r="G265" s="40"/>
      <c r="H265" s="40"/>
      <c r="I265" s="233"/>
      <c r="J265" s="40"/>
      <c r="K265" s="40"/>
      <c r="L265" s="44"/>
      <c r="M265" s="234"/>
      <c r="N265" s="235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144</v>
      </c>
      <c r="AU265" s="17" t="s">
        <v>86</v>
      </c>
    </row>
    <row r="266" spans="1:47" s="2" customFormat="1" ht="12">
      <c r="A266" s="38"/>
      <c r="B266" s="39"/>
      <c r="C266" s="40"/>
      <c r="D266" s="236" t="s">
        <v>146</v>
      </c>
      <c r="E266" s="40"/>
      <c r="F266" s="237" t="s">
        <v>362</v>
      </c>
      <c r="G266" s="40"/>
      <c r="H266" s="40"/>
      <c r="I266" s="233"/>
      <c r="J266" s="40"/>
      <c r="K266" s="40"/>
      <c r="L266" s="44"/>
      <c r="M266" s="234"/>
      <c r="N266" s="235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146</v>
      </c>
      <c r="AU266" s="17" t="s">
        <v>86</v>
      </c>
    </row>
    <row r="267" spans="1:51" s="13" customFormat="1" ht="12">
      <c r="A267" s="13"/>
      <c r="B267" s="238"/>
      <c r="C267" s="239"/>
      <c r="D267" s="231" t="s">
        <v>148</v>
      </c>
      <c r="E267" s="240" t="s">
        <v>1</v>
      </c>
      <c r="F267" s="241" t="s">
        <v>320</v>
      </c>
      <c r="G267" s="239"/>
      <c r="H267" s="242">
        <v>323</v>
      </c>
      <c r="I267" s="243"/>
      <c r="J267" s="239"/>
      <c r="K267" s="239"/>
      <c r="L267" s="244"/>
      <c r="M267" s="245"/>
      <c r="N267" s="246"/>
      <c r="O267" s="246"/>
      <c r="P267" s="246"/>
      <c r="Q267" s="246"/>
      <c r="R267" s="246"/>
      <c r="S267" s="246"/>
      <c r="T267" s="24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8" t="s">
        <v>148</v>
      </c>
      <c r="AU267" s="248" t="s">
        <v>86</v>
      </c>
      <c r="AV267" s="13" t="s">
        <v>86</v>
      </c>
      <c r="AW267" s="13" t="s">
        <v>31</v>
      </c>
      <c r="AX267" s="13" t="s">
        <v>82</v>
      </c>
      <c r="AY267" s="248" t="s">
        <v>136</v>
      </c>
    </row>
    <row r="268" spans="1:65" s="2" customFormat="1" ht="16.5" customHeight="1">
      <c r="A268" s="38"/>
      <c r="B268" s="39"/>
      <c r="C268" s="218" t="s">
        <v>363</v>
      </c>
      <c r="D268" s="218" t="s">
        <v>138</v>
      </c>
      <c r="E268" s="219" t="s">
        <v>364</v>
      </c>
      <c r="F268" s="220" t="s">
        <v>365</v>
      </c>
      <c r="G268" s="221" t="s">
        <v>158</v>
      </c>
      <c r="H268" s="222">
        <v>16.15</v>
      </c>
      <c r="I268" s="223"/>
      <c r="J268" s="224">
        <f>ROUND(I268*H268,2)</f>
        <v>0</v>
      </c>
      <c r="K268" s="220" t="s">
        <v>309</v>
      </c>
      <c r="L268" s="44"/>
      <c r="M268" s="225" t="s">
        <v>1</v>
      </c>
      <c r="N268" s="226" t="s">
        <v>42</v>
      </c>
      <c r="O268" s="91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92</v>
      </c>
      <c r="AT268" s="229" t="s">
        <v>138</v>
      </c>
      <c r="AU268" s="229" t="s">
        <v>86</v>
      </c>
      <c r="AY268" s="17" t="s">
        <v>136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82</v>
      </c>
      <c r="BK268" s="230">
        <f>ROUND(I268*H268,2)</f>
        <v>0</v>
      </c>
      <c r="BL268" s="17" t="s">
        <v>92</v>
      </c>
      <c r="BM268" s="229" t="s">
        <v>366</v>
      </c>
    </row>
    <row r="269" spans="1:47" s="2" customFormat="1" ht="12">
      <c r="A269" s="38"/>
      <c r="B269" s="39"/>
      <c r="C269" s="40"/>
      <c r="D269" s="231" t="s">
        <v>144</v>
      </c>
      <c r="E269" s="40"/>
      <c r="F269" s="232" t="s">
        <v>367</v>
      </c>
      <c r="G269" s="40"/>
      <c r="H269" s="40"/>
      <c r="I269" s="233"/>
      <c r="J269" s="40"/>
      <c r="K269" s="40"/>
      <c r="L269" s="44"/>
      <c r="M269" s="234"/>
      <c r="N269" s="235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144</v>
      </c>
      <c r="AU269" s="17" t="s">
        <v>86</v>
      </c>
    </row>
    <row r="270" spans="1:47" s="2" customFormat="1" ht="12">
      <c r="A270" s="38"/>
      <c r="B270" s="39"/>
      <c r="C270" s="40"/>
      <c r="D270" s="236" t="s">
        <v>146</v>
      </c>
      <c r="E270" s="40"/>
      <c r="F270" s="237" t="s">
        <v>368</v>
      </c>
      <c r="G270" s="40"/>
      <c r="H270" s="40"/>
      <c r="I270" s="233"/>
      <c r="J270" s="40"/>
      <c r="K270" s="40"/>
      <c r="L270" s="44"/>
      <c r="M270" s="234"/>
      <c r="N270" s="235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146</v>
      </c>
      <c r="AU270" s="17" t="s">
        <v>86</v>
      </c>
    </row>
    <row r="271" spans="1:51" s="13" customFormat="1" ht="12">
      <c r="A271" s="13"/>
      <c r="B271" s="238"/>
      <c r="C271" s="239"/>
      <c r="D271" s="231" t="s">
        <v>148</v>
      </c>
      <c r="E271" s="240" t="s">
        <v>1</v>
      </c>
      <c r="F271" s="241" t="s">
        <v>369</v>
      </c>
      <c r="G271" s="239"/>
      <c r="H271" s="242">
        <v>16.15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8" t="s">
        <v>148</v>
      </c>
      <c r="AU271" s="248" t="s">
        <v>86</v>
      </c>
      <c r="AV271" s="13" t="s">
        <v>86</v>
      </c>
      <c r="AW271" s="13" t="s">
        <v>31</v>
      </c>
      <c r="AX271" s="13" t="s">
        <v>82</v>
      </c>
      <c r="AY271" s="248" t="s">
        <v>136</v>
      </c>
    </row>
    <row r="272" spans="1:63" s="12" customFormat="1" ht="22.8" customHeight="1">
      <c r="A272" s="12"/>
      <c r="B272" s="202"/>
      <c r="C272" s="203"/>
      <c r="D272" s="204" t="s">
        <v>76</v>
      </c>
      <c r="E272" s="216" t="s">
        <v>86</v>
      </c>
      <c r="F272" s="216" t="s">
        <v>370</v>
      </c>
      <c r="G272" s="203"/>
      <c r="H272" s="203"/>
      <c r="I272" s="206"/>
      <c r="J272" s="217">
        <f>BK272</f>
        <v>0</v>
      </c>
      <c r="K272" s="203"/>
      <c r="L272" s="208"/>
      <c r="M272" s="209"/>
      <c r="N272" s="210"/>
      <c r="O272" s="210"/>
      <c r="P272" s="211">
        <f>SUM(P273:P280)</f>
        <v>0</v>
      </c>
      <c r="Q272" s="210"/>
      <c r="R272" s="211">
        <f>SUM(R273:R280)</f>
        <v>8.94329771</v>
      </c>
      <c r="S272" s="210"/>
      <c r="T272" s="212">
        <f>SUM(T273:T280)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3" t="s">
        <v>82</v>
      </c>
      <c r="AT272" s="214" t="s">
        <v>76</v>
      </c>
      <c r="AU272" s="214" t="s">
        <v>82</v>
      </c>
      <c r="AY272" s="213" t="s">
        <v>136</v>
      </c>
      <c r="BK272" s="215">
        <f>SUM(BK273:BK280)</f>
        <v>0</v>
      </c>
    </row>
    <row r="273" spans="1:65" s="2" customFormat="1" ht="37.8" customHeight="1">
      <c r="A273" s="38"/>
      <c r="B273" s="39"/>
      <c r="C273" s="218" t="s">
        <v>371</v>
      </c>
      <c r="D273" s="218" t="s">
        <v>138</v>
      </c>
      <c r="E273" s="219" t="s">
        <v>372</v>
      </c>
      <c r="F273" s="220" t="s">
        <v>373</v>
      </c>
      <c r="G273" s="221" t="s">
        <v>158</v>
      </c>
      <c r="H273" s="222">
        <v>3.498</v>
      </c>
      <c r="I273" s="223"/>
      <c r="J273" s="224">
        <f>ROUND(I273*H273,2)</f>
        <v>0</v>
      </c>
      <c r="K273" s="220" t="s">
        <v>142</v>
      </c>
      <c r="L273" s="44"/>
      <c r="M273" s="225" t="s">
        <v>1</v>
      </c>
      <c r="N273" s="226" t="s">
        <v>42</v>
      </c>
      <c r="O273" s="91"/>
      <c r="P273" s="227">
        <f>O273*H273</f>
        <v>0</v>
      </c>
      <c r="Q273" s="227">
        <v>2.50352</v>
      </c>
      <c r="R273" s="227">
        <f>Q273*H273</f>
        <v>8.75731296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92</v>
      </c>
      <c r="AT273" s="229" t="s">
        <v>138</v>
      </c>
      <c r="AU273" s="229" t="s">
        <v>86</v>
      </c>
      <c r="AY273" s="17" t="s">
        <v>136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82</v>
      </c>
      <c r="BK273" s="230">
        <f>ROUND(I273*H273,2)</f>
        <v>0</v>
      </c>
      <c r="BL273" s="17" t="s">
        <v>92</v>
      </c>
      <c r="BM273" s="229" t="s">
        <v>374</v>
      </c>
    </row>
    <row r="274" spans="1:47" s="2" customFormat="1" ht="12">
      <c r="A274" s="38"/>
      <c r="B274" s="39"/>
      <c r="C274" s="40"/>
      <c r="D274" s="231" t="s">
        <v>144</v>
      </c>
      <c r="E274" s="40"/>
      <c r="F274" s="232" t="s">
        <v>375</v>
      </c>
      <c r="G274" s="40"/>
      <c r="H274" s="40"/>
      <c r="I274" s="233"/>
      <c r="J274" s="40"/>
      <c r="K274" s="40"/>
      <c r="L274" s="44"/>
      <c r="M274" s="234"/>
      <c r="N274" s="235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144</v>
      </c>
      <c r="AU274" s="17" t="s">
        <v>86</v>
      </c>
    </row>
    <row r="275" spans="1:47" s="2" customFormat="1" ht="12">
      <c r="A275" s="38"/>
      <c r="B275" s="39"/>
      <c r="C275" s="40"/>
      <c r="D275" s="236" t="s">
        <v>146</v>
      </c>
      <c r="E275" s="40"/>
      <c r="F275" s="237" t="s">
        <v>376</v>
      </c>
      <c r="G275" s="40"/>
      <c r="H275" s="40"/>
      <c r="I275" s="233"/>
      <c r="J275" s="40"/>
      <c r="K275" s="40"/>
      <c r="L275" s="44"/>
      <c r="M275" s="234"/>
      <c r="N275" s="235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146</v>
      </c>
      <c r="AU275" s="17" t="s">
        <v>86</v>
      </c>
    </row>
    <row r="276" spans="1:51" s="13" customFormat="1" ht="12">
      <c r="A276" s="13"/>
      <c r="B276" s="238"/>
      <c r="C276" s="239"/>
      <c r="D276" s="231" t="s">
        <v>148</v>
      </c>
      <c r="E276" s="240" t="s">
        <v>1</v>
      </c>
      <c r="F276" s="241" t="s">
        <v>377</v>
      </c>
      <c r="G276" s="239"/>
      <c r="H276" s="242">
        <v>3.498</v>
      </c>
      <c r="I276" s="243"/>
      <c r="J276" s="239"/>
      <c r="K276" s="239"/>
      <c r="L276" s="244"/>
      <c r="M276" s="245"/>
      <c r="N276" s="246"/>
      <c r="O276" s="246"/>
      <c r="P276" s="246"/>
      <c r="Q276" s="246"/>
      <c r="R276" s="246"/>
      <c r="S276" s="246"/>
      <c r="T276" s="24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8" t="s">
        <v>148</v>
      </c>
      <c r="AU276" s="248" t="s">
        <v>86</v>
      </c>
      <c r="AV276" s="13" t="s">
        <v>86</v>
      </c>
      <c r="AW276" s="13" t="s">
        <v>31</v>
      </c>
      <c r="AX276" s="13" t="s">
        <v>82</v>
      </c>
      <c r="AY276" s="248" t="s">
        <v>136</v>
      </c>
    </row>
    <row r="277" spans="1:65" s="2" customFormat="1" ht="16.5" customHeight="1">
      <c r="A277" s="38"/>
      <c r="B277" s="39"/>
      <c r="C277" s="218" t="s">
        <v>378</v>
      </c>
      <c r="D277" s="218" t="s">
        <v>138</v>
      </c>
      <c r="E277" s="219" t="s">
        <v>379</v>
      </c>
      <c r="F277" s="220" t="s">
        <v>380</v>
      </c>
      <c r="G277" s="221" t="s">
        <v>166</v>
      </c>
      <c r="H277" s="222">
        <v>0.175</v>
      </c>
      <c r="I277" s="223"/>
      <c r="J277" s="224">
        <f>ROUND(I277*H277,2)</f>
        <v>0</v>
      </c>
      <c r="K277" s="220" t="s">
        <v>142</v>
      </c>
      <c r="L277" s="44"/>
      <c r="M277" s="225" t="s">
        <v>1</v>
      </c>
      <c r="N277" s="226" t="s">
        <v>42</v>
      </c>
      <c r="O277" s="91"/>
      <c r="P277" s="227">
        <f>O277*H277</f>
        <v>0</v>
      </c>
      <c r="Q277" s="227">
        <v>1.06277</v>
      </c>
      <c r="R277" s="227">
        <f>Q277*H277</f>
        <v>0.18598474999999998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92</v>
      </c>
      <c r="AT277" s="229" t="s">
        <v>138</v>
      </c>
      <c r="AU277" s="229" t="s">
        <v>86</v>
      </c>
      <c r="AY277" s="17" t="s">
        <v>136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82</v>
      </c>
      <c r="BK277" s="230">
        <f>ROUND(I277*H277,2)</f>
        <v>0</v>
      </c>
      <c r="BL277" s="17" t="s">
        <v>92</v>
      </c>
      <c r="BM277" s="229" t="s">
        <v>381</v>
      </c>
    </row>
    <row r="278" spans="1:47" s="2" customFormat="1" ht="12">
      <c r="A278" s="38"/>
      <c r="B278" s="39"/>
      <c r="C278" s="40"/>
      <c r="D278" s="231" t="s">
        <v>144</v>
      </c>
      <c r="E278" s="40"/>
      <c r="F278" s="232" t="s">
        <v>382</v>
      </c>
      <c r="G278" s="40"/>
      <c r="H278" s="40"/>
      <c r="I278" s="233"/>
      <c r="J278" s="40"/>
      <c r="K278" s="40"/>
      <c r="L278" s="44"/>
      <c r="M278" s="234"/>
      <c r="N278" s="235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144</v>
      </c>
      <c r="AU278" s="17" t="s">
        <v>86</v>
      </c>
    </row>
    <row r="279" spans="1:47" s="2" customFormat="1" ht="12">
      <c r="A279" s="38"/>
      <c r="B279" s="39"/>
      <c r="C279" s="40"/>
      <c r="D279" s="236" t="s">
        <v>146</v>
      </c>
      <c r="E279" s="40"/>
      <c r="F279" s="237" t="s">
        <v>383</v>
      </c>
      <c r="G279" s="40"/>
      <c r="H279" s="40"/>
      <c r="I279" s="233"/>
      <c r="J279" s="40"/>
      <c r="K279" s="40"/>
      <c r="L279" s="44"/>
      <c r="M279" s="234"/>
      <c r="N279" s="235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146</v>
      </c>
      <c r="AU279" s="17" t="s">
        <v>86</v>
      </c>
    </row>
    <row r="280" spans="1:51" s="13" customFormat="1" ht="12">
      <c r="A280" s="13"/>
      <c r="B280" s="238"/>
      <c r="C280" s="239"/>
      <c r="D280" s="231" t="s">
        <v>148</v>
      </c>
      <c r="E280" s="240" t="s">
        <v>1</v>
      </c>
      <c r="F280" s="241" t="s">
        <v>384</v>
      </c>
      <c r="G280" s="239"/>
      <c r="H280" s="242">
        <v>0.175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148</v>
      </c>
      <c r="AU280" s="248" t="s">
        <v>86</v>
      </c>
      <c r="AV280" s="13" t="s">
        <v>86</v>
      </c>
      <c r="AW280" s="13" t="s">
        <v>31</v>
      </c>
      <c r="AX280" s="13" t="s">
        <v>82</v>
      </c>
      <c r="AY280" s="248" t="s">
        <v>136</v>
      </c>
    </row>
    <row r="281" spans="1:63" s="12" customFormat="1" ht="22.8" customHeight="1">
      <c r="A281" s="12"/>
      <c r="B281" s="202"/>
      <c r="C281" s="203"/>
      <c r="D281" s="204" t="s">
        <v>76</v>
      </c>
      <c r="E281" s="216" t="s">
        <v>89</v>
      </c>
      <c r="F281" s="216" t="s">
        <v>385</v>
      </c>
      <c r="G281" s="203"/>
      <c r="H281" s="203"/>
      <c r="I281" s="206"/>
      <c r="J281" s="217">
        <f>BK281</f>
        <v>0</v>
      </c>
      <c r="K281" s="203"/>
      <c r="L281" s="208"/>
      <c r="M281" s="209"/>
      <c r="N281" s="210"/>
      <c r="O281" s="210"/>
      <c r="P281" s="211">
        <f>SUM(P282:P315)</f>
        <v>0</v>
      </c>
      <c r="Q281" s="210"/>
      <c r="R281" s="211">
        <f>SUM(R282:R315)</f>
        <v>24.6247906</v>
      </c>
      <c r="S281" s="210"/>
      <c r="T281" s="212">
        <f>SUM(T282:T315)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3" t="s">
        <v>82</v>
      </c>
      <c r="AT281" s="214" t="s">
        <v>76</v>
      </c>
      <c r="AU281" s="214" t="s">
        <v>82</v>
      </c>
      <c r="AY281" s="213" t="s">
        <v>136</v>
      </c>
      <c r="BK281" s="215">
        <f>SUM(BK282:BK315)</f>
        <v>0</v>
      </c>
    </row>
    <row r="282" spans="1:65" s="2" customFormat="1" ht="16.5" customHeight="1">
      <c r="A282" s="38"/>
      <c r="B282" s="39"/>
      <c r="C282" s="218" t="s">
        <v>386</v>
      </c>
      <c r="D282" s="218" t="s">
        <v>138</v>
      </c>
      <c r="E282" s="219" t="s">
        <v>387</v>
      </c>
      <c r="F282" s="220" t="s">
        <v>388</v>
      </c>
      <c r="G282" s="221" t="s">
        <v>389</v>
      </c>
      <c r="H282" s="222">
        <v>5</v>
      </c>
      <c r="I282" s="223"/>
      <c r="J282" s="224">
        <f>ROUND(I282*H282,2)</f>
        <v>0</v>
      </c>
      <c r="K282" s="220" t="s">
        <v>1</v>
      </c>
      <c r="L282" s="44"/>
      <c r="M282" s="225" t="s">
        <v>1</v>
      </c>
      <c r="N282" s="226" t="s">
        <v>42</v>
      </c>
      <c r="O282" s="91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92</v>
      </c>
      <c r="AT282" s="229" t="s">
        <v>138</v>
      </c>
      <c r="AU282" s="229" t="s">
        <v>86</v>
      </c>
      <c r="AY282" s="17" t="s">
        <v>136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82</v>
      </c>
      <c r="BK282" s="230">
        <f>ROUND(I282*H282,2)</f>
        <v>0</v>
      </c>
      <c r="BL282" s="17" t="s">
        <v>92</v>
      </c>
      <c r="BM282" s="229" t="s">
        <v>390</v>
      </c>
    </row>
    <row r="283" spans="1:47" s="2" customFormat="1" ht="12">
      <c r="A283" s="38"/>
      <c r="B283" s="39"/>
      <c r="C283" s="40"/>
      <c r="D283" s="231" t="s">
        <v>144</v>
      </c>
      <c r="E283" s="40"/>
      <c r="F283" s="232" t="s">
        <v>388</v>
      </c>
      <c r="G283" s="40"/>
      <c r="H283" s="40"/>
      <c r="I283" s="233"/>
      <c r="J283" s="40"/>
      <c r="K283" s="40"/>
      <c r="L283" s="44"/>
      <c r="M283" s="234"/>
      <c r="N283" s="235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144</v>
      </c>
      <c r="AU283" s="17" t="s">
        <v>86</v>
      </c>
    </row>
    <row r="284" spans="1:65" s="2" customFormat="1" ht="24.15" customHeight="1">
      <c r="A284" s="38"/>
      <c r="B284" s="39"/>
      <c r="C284" s="249" t="s">
        <v>391</v>
      </c>
      <c r="D284" s="249" t="s">
        <v>163</v>
      </c>
      <c r="E284" s="250" t="s">
        <v>392</v>
      </c>
      <c r="F284" s="251" t="s">
        <v>393</v>
      </c>
      <c r="G284" s="252" t="s">
        <v>389</v>
      </c>
      <c r="H284" s="253">
        <v>5</v>
      </c>
      <c r="I284" s="254"/>
      <c r="J284" s="255">
        <f>ROUND(I284*H284,2)</f>
        <v>0</v>
      </c>
      <c r="K284" s="251" t="s">
        <v>1</v>
      </c>
      <c r="L284" s="256"/>
      <c r="M284" s="257" t="s">
        <v>1</v>
      </c>
      <c r="N284" s="258" t="s">
        <v>42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167</v>
      </c>
      <c r="AT284" s="229" t="s">
        <v>163</v>
      </c>
      <c r="AU284" s="229" t="s">
        <v>86</v>
      </c>
      <c r="AY284" s="17" t="s">
        <v>136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82</v>
      </c>
      <c r="BK284" s="230">
        <f>ROUND(I284*H284,2)</f>
        <v>0</v>
      </c>
      <c r="BL284" s="17" t="s">
        <v>92</v>
      </c>
      <c r="BM284" s="229" t="s">
        <v>394</v>
      </c>
    </row>
    <row r="285" spans="1:47" s="2" customFormat="1" ht="12">
      <c r="A285" s="38"/>
      <c r="B285" s="39"/>
      <c r="C285" s="40"/>
      <c r="D285" s="231" t="s">
        <v>144</v>
      </c>
      <c r="E285" s="40"/>
      <c r="F285" s="232" t="s">
        <v>395</v>
      </c>
      <c r="G285" s="40"/>
      <c r="H285" s="40"/>
      <c r="I285" s="233"/>
      <c r="J285" s="40"/>
      <c r="K285" s="40"/>
      <c r="L285" s="44"/>
      <c r="M285" s="234"/>
      <c r="N285" s="235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144</v>
      </c>
      <c r="AU285" s="17" t="s">
        <v>86</v>
      </c>
    </row>
    <row r="286" spans="1:65" s="2" customFormat="1" ht="24.15" customHeight="1">
      <c r="A286" s="38"/>
      <c r="B286" s="39"/>
      <c r="C286" s="218" t="s">
        <v>396</v>
      </c>
      <c r="D286" s="218" t="s">
        <v>138</v>
      </c>
      <c r="E286" s="219" t="s">
        <v>397</v>
      </c>
      <c r="F286" s="220" t="s">
        <v>398</v>
      </c>
      <c r="G286" s="221" t="s">
        <v>199</v>
      </c>
      <c r="H286" s="222">
        <v>36.28</v>
      </c>
      <c r="I286" s="223"/>
      <c r="J286" s="224">
        <f>ROUND(I286*H286,2)</f>
        <v>0</v>
      </c>
      <c r="K286" s="220" t="s">
        <v>200</v>
      </c>
      <c r="L286" s="44"/>
      <c r="M286" s="225" t="s">
        <v>1</v>
      </c>
      <c r="N286" s="226" t="s">
        <v>42</v>
      </c>
      <c r="O286" s="91"/>
      <c r="P286" s="227">
        <f>O286*H286</f>
        <v>0</v>
      </c>
      <c r="Q286" s="227">
        <v>0.24127</v>
      </c>
      <c r="R286" s="227">
        <f>Q286*H286</f>
        <v>8.7532756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92</v>
      </c>
      <c r="AT286" s="229" t="s">
        <v>138</v>
      </c>
      <c r="AU286" s="229" t="s">
        <v>86</v>
      </c>
      <c r="AY286" s="17" t="s">
        <v>136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82</v>
      </c>
      <c r="BK286" s="230">
        <f>ROUND(I286*H286,2)</f>
        <v>0</v>
      </c>
      <c r="BL286" s="17" t="s">
        <v>92</v>
      </c>
      <c r="BM286" s="229" t="s">
        <v>399</v>
      </c>
    </row>
    <row r="287" spans="1:47" s="2" customFormat="1" ht="12">
      <c r="A287" s="38"/>
      <c r="B287" s="39"/>
      <c r="C287" s="40"/>
      <c r="D287" s="231" t="s">
        <v>144</v>
      </c>
      <c r="E287" s="40"/>
      <c r="F287" s="232" t="s">
        <v>400</v>
      </c>
      <c r="G287" s="40"/>
      <c r="H287" s="40"/>
      <c r="I287" s="233"/>
      <c r="J287" s="40"/>
      <c r="K287" s="40"/>
      <c r="L287" s="44"/>
      <c r="M287" s="234"/>
      <c r="N287" s="235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144</v>
      </c>
      <c r="AU287" s="17" t="s">
        <v>86</v>
      </c>
    </row>
    <row r="288" spans="1:47" s="2" customFormat="1" ht="12">
      <c r="A288" s="38"/>
      <c r="B288" s="39"/>
      <c r="C288" s="40"/>
      <c r="D288" s="236" t="s">
        <v>146</v>
      </c>
      <c r="E288" s="40"/>
      <c r="F288" s="237" t="s">
        <v>401</v>
      </c>
      <c r="G288" s="40"/>
      <c r="H288" s="40"/>
      <c r="I288" s="233"/>
      <c r="J288" s="40"/>
      <c r="K288" s="40"/>
      <c r="L288" s="44"/>
      <c r="M288" s="234"/>
      <c r="N288" s="23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146</v>
      </c>
      <c r="AU288" s="17" t="s">
        <v>86</v>
      </c>
    </row>
    <row r="289" spans="1:51" s="13" customFormat="1" ht="12">
      <c r="A289" s="13"/>
      <c r="B289" s="238"/>
      <c r="C289" s="239"/>
      <c r="D289" s="231" t="s">
        <v>148</v>
      </c>
      <c r="E289" s="240" t="s">
        <v>1</v>
      </c>
      <c r="F289" s="241" t="s">
        <v>402</v>
      </c>
      <c r="G289" s="239"/>
      <c r="H289" s="242">
        <v>3</v>
      </c>
      <c r="I289" s="243"/>
      <c r="J289" s="239"/>
      <c r="K289" s="239"/>
      <c r="L289" s="244"/>
      <c r="M289" s="245"/>
      <c r="N289" s="246"/>
      <c r="O289" s="246"/>
      <c r="P289" s="246"/>
      <c r="Q289" s="246"/>
      <c r="R289" s="246"/>
      <c r="S289" s="246"/>
      <c r="T289" s="24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8" t="s">
        <v>148</v>
      </c>
      <c r="AU289" s="248" t="s">
        <v>86</v>
      </c>
      <c r="AV289" s="13" t="s">
        <v>86</v>
      </c>
      <c r="AW289" s="13" t="s">
        <v>31</v>
      </c>
      <c r="AX289" s="13" t="s">
        <v>77</v>
      </c>
      <c r="AY289" s="248" t="s">
        <v>136</v>
      </c>
    </row>
    <row r="290" spans="1:51" s="13" customFormat="1" ht="12">
      <c r="A290" s="13"/>
      <c r="B290" s="238"/>
      <c r="C290" s="239"/>
      <c r="D290" s="231" t="s">
        <v>148</v>
      </c>
      <c r="E290" s="240" t="s">
        <v>1</v>
      </c>
      <c r="F290" s="241" t="s">
        <v>403</v>
      </c>
      <c r="G290" s="239"/>
      <c r="H290" s="242">
        <v>33.28</v>
      </c>
      <c r="I290" s="243"/>
      <c r="J290" s="239"/>
      <c r="K290" s="239"/>
      <c r="L290" s="244"/>
      <c r="M290" s="245"/>
      <c r="N290" s="246"/>
      <c r="O290" s="246"/>
      <c r="P290" s="246"/>
      <c r="Q290" s="246"/>
      <c r="R290" s="246"/>
      <c r="S290" s="246"/>
      <c r="T290" s="24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8" t="s">
        <v>148</v>
      </c>
      <c r="AU290" s="248" t="s">
        <v>86</v>
      </c>
      <c r="AV290" s="13" t="s">
        <v>86</v>
      </c>
      <c r="AW290" s="13" t="s">
        <v>31</v>
      </c>
      <c r="AX290" s="13" t="s">
        <v>77</v>
      </c>
      <c r="AY290" s="248" t="s">
        <v>136</v>
      </c>
    </row>
    <row r="291" spans="1:51" s="14" customFormat="1" ht="12">
      <c r="A291" s="14"/>
      <c r="B291" s="259"/>
      <c r="C291" s="260"/>
      <c r="D291" s="231" t="s">
        <v>148</v>
      </c>
      <c r="E291" s="261" t="s">
        <v>1</v>
      </c>
      <c r="F291" s="262" t="s">
        <v>229</v>
      </c>
      <c r="G291" s="260"/>
      <c r="H291" s="263">
        <v>36.28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9" t="s">
        <v>148</v>
      </c>
      <c r="AU291" s="269" t="s">
        <v>86</v>
      </c>
      <c r="AV291" s="14" t="s">
        <v>92</v>
      </c>
      <c r="AW291" s="14" t="s">
        <v>31</v>
      </c>
      <c r="AX291" s="14" t="s">
        <v>82</v>
      </c>
      <c r="AY291" s="269" t="s">
        <v>136</v>
      </c>
    </row>
    <row r="292" spans="1:65" s="2" customFormat="1" ht="24.15" customHeight="1">
      <c r="A292" s="38"/>
      <c r="B292" s="39"/>
      <c r="C292" s="218" t="s">
        <v>404</v>
      </c>
      <c r="D292" s="218" t="s">
        <v>138</v>
      </c>
      <c r="E292" s="219" t="s">
        <v>405</v>
      </c>
      <c r="F292" s="220" t="s">
        <v>406</v>
      </c>
      <c r="G292" s="221" t="s">
        <v>199</v>
      </c>
      <c r="H292" s="222">
        <v>8</v>
      </c>
      <c r="I292" s="223"/>
      <c r="J292" s="224">
        <f>ROUND(I292*H292,2)</f>
        <v>0</v>
      </c>
      <c r="K292" s="220" t="s">
        <v>200</v>
      </c>
      <c r="L292" s="44"/>
      <c r="M292" s="225" t="s">
        <v>1</v>
      </c>
      <c r="N292" s="226" t="s">
        <v>42</v>
      </c>
      <c r="O292" s="91"/>
      <c r="P292" s="227">
        <f>O292*H292</f>
        <v>0</v>
      </c>
      <c r="Q292" s="227">
        <v>0.29757</v>
      </c>
      <c r="R292" s="227">
        <f>Q292*H292</f>
        <v>2.38056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92</v>
      </c>
      <c r="AT292" s="229" t="s">
        <v>138</v>
      </c>
      <c r="AU292" s="229" t="s">
        <v>86</v>
      </c>
      <c r="AY292" s="17" t="s">
        <v>136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82</v>
      </c>
      <c r="BK292" s="230">
        <f>ROUND(I292*H292,2)</f>
        <v>0</v>
      </c>
      <c r="BL292" s="17" t="s">
        <v>92</v>
      </c>
      <c r="BM292" s="229" t="s">
        <v>407</v>
      </c>
    </row>
    <row r="293" spans="1:47" s="2" customFormat="1" ht="12">
      <c r="A293" s="38"/>
      <c r="B293" s="39"/>
      <c r="C293" s="40"/>
      <c r="D293" s="231" t="s">
        <v>144</v>
      </c>
      <c r="E293" s="40"/>
      <c r="F293" s="232" t="s">
        <v>408</v>
      </c>
      <c r="G293" s="40"/>
      <c r="H293" s="40"/>
      <c r="I293" s="233"/>
      <c r="J293" s="40"/>
      <c r="K293" s="40"/>
      <c r="L293" s="44"/>
      <c r="M293" s="234"/>
      <c r="N293" s="235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144</v>
      </c>
      <c r="AU293" s="17" t="s">
        <v>86</v>
      </c>
    </row>
    <row r="294" spans="1:47" s="2" customFormat="1" ht="12">
      <c r="A294" s="38"/>
      <c r="B294" s="39"/>
      <c r="C294" s="40"/>
      <c r="D294" s="236" t="s">
        <v>146</v>
      </c>
      <c r="E294" s="40"/>
      <c r="F294" s="237" t="s">
        <v>409</v>
      </c>
      <c r="G294" s="40"/>
      <c r="H294" s="40"/>
      <c r="I294" s="233"/>
      <c r="J294" s="40"/>
      <c r="K294" s="40"/>
      <c r="L294" s="44"/>
      <c r="M294" s="234"/>
      <c r="N294" s="235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146</v>
      </c>
      <c r="AU294" s="17" t="s">
        <v>86</v>
      </c>
    </row>
    <row r="295" spans="1:51" s="13" customFormat="1" ht="12">
      <c r="A295" s="13"/>
      <c r="B295" s="238"/>
      <c r="C295" s="239"/>
      <c r="D295" s="231" t="s">
        <v>148</v>
      </c>
      <c r="E295" s="240" t="s">
        <v>1</v>
      </c>
      <c r="F295" s="241" t="s">
        <v>410</v>
      </c>
      <c r="G295" s="239"/>
      <c r="H295" s="242">
        <v>8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8" t="s">
        <v>148</v>
      </c>
      <c r="AU295" s="248" t="s">
        <v>86</v>
      </c>
      <c r="AV295" s="13" t="s">
        <v>86</v>
      </c>
      <c r="AW295" s="13" t="s">
        <v>31</v>
      </c>
      <c r="AX295" s="13" t="s">
        <v>82</v>
      </c>
      <c r="AY295" s="248" t="s">
        <v>136</v>
      </c>
    </row>
    <row r="296" spans="1:65" s="2" customFormat="1" ht="24.15" customHeight="1">
      <c r="A296" s="38"/>
      <c r="B296" s="39"/>
      <c r="C296" s="249" t="s">
        <v>411</v>
      </c>
      <c r="D296" s="249" t="s">
        <v>163</v>
      </c>
      <c r="E296" s="250" t="s">
        <v>412</v>
      </c>
      <c r="F296" s="251" t="s">
        <v>413</v>
      </c>
      <c r="G296" s="252" t="s">
        <v>353</v>
      </c>
      <c r="H296" s="253">
        <v>17.51</v>
      </c>
      <c r="I296" s="254"/>
      <c r="J296" s="255">
        <f>ROUND(I296*H296,2)</f>
        <v>0</v>
      </c>
      <c r="K296" s="251" t="s">
        <v>200</v>
      </c>
      <c r="L296" s="256"/>
      <c r="M296" s="257" t="s">
        <v>1</v>
      </c>
      <c r="N296" s="258" t="s">
        <v>42</v>
      </c>
      <c r="O296" s="91"/>
      <c r="P296" s="227">
        <f>O296*H296</f>
        <v>0</v>
      </c>
      <c r="Q296" s="227">
        <v>0.0615</v>
      </c>
      <c r="R296" s="227">
        <f>Q296*H296</f>
        <v>1.0768650000000002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167</v>
      </c>
      <c r="AT296" s="229" t="s">
        <v>163</v>
      </c>
      <c r="AU296" s="229" t="s">
        <v>86</v>
      </c>
      <c r="AY296" s="17" t="s">
        <v>136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82</v>
      </c>
      <c r="BK296" s="230">
        <f>ROUND(I296*H296,2)</f>
        <v>0</v>
      </c>
      <c r="BL296" s="17" t="s">
        <v>92</v>
      </c>
      <c r="BM296" s="229" t="s">
        <v>414</v>
      </c>
    </row>
    <row r="297" spans="1:47" s="2" customFormat="1" ht="12">
      <c r="A297" s="38"/>
      <c r="B297" s="39"/>
      <c r="C297" s="40"/>
      <c r="D297" s="231" t="s">
        <v>144</v>
      </c>
      <c r="E297" s="40"/>
      <c r="F297" s="232" t="s">
        <v>413</v>
      </c>
      <c r="G297" s="40"/>
      <c r="H297" s="40"/>
      <c r="I297" s="233"/>
      <c r="J297" s="40"/>
      <c r="K297" s="40"/>
      <c r="L297" s="44"/>
      <c r="M297" s="234"/>
      <c r="N297" s="235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144</v>
      </c>
      <c r="AU297" s="17" t="s">
        <v>86</v>
      </c>
    </row>
    <row r="298" spans="1:51" s="13" customFormat="1" ht="12">
      <c r="A298" s="13"/>
      <c r="B298" s="238"/>
      <c r="C298" s="239"/>
      <c r="D298" s="231" t="s">
        <v>148</v>
      </c>
      <c r="E298" s="240" t="s">
        <v>1</v>
      </c>
      <c r="F298" s="241" t="s">
        <v>415</v>
      </c>
      <c r="G298" s="239"/>
      <c r="H298" s="242">
        <v>17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8" t="s">
        <v>148</v>
      </c>
      <c r="AU298" s="248" t="s">
        <v>86</v>
      </c>
      <c r="AV298" s="13" t="s">
        <v>86</v>
      </c>
      <c r="AW298" s="13" t="s">
        <v>31</v>
      </c>
      <c r="AX298" s="13" t="s">
        <v>82</v>
      </c>
      <c r="AY298" s="248" t="s">
        <v>136</v>
      </c>
    </row>
    <row r="299" spans="1:51" s="13" customFormat="1" ht="12">
      <c r="A299" s="13"/>
      <c r="B299" s="238"/>
      <c r="C299" s="239"/>
      <c r="D299" s="231" t="s">
        <v>148</v>
      </c>
      <c r="E299" s="239"/>
      <c r="F299" s="241" t="s">
        <v>416</v>
      </c>
      <c r="G299" s="239"/>
      <c r="H299" s="242">
        <v>17.51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8" t="s">
        <v>148</v>
      </c>
      <c r="AU299" s="248" t="s">
        <v>86</v>
      </c>
      <c r="AV299" s="13" t="s">
        <v>86</v>
      </c>
      <c r="AW299" s="13" t="s">
        <v>4</v>
      </c>
      <c r="AX299" s="13" t="s">
        <v>82</v>
      </c>
      <c r="AY299" s="248" t="s">
        <v>136</v>
      </c>
    </row>
    <row r="300" spans="1:65" s="2" customFormat="1" ht="21.75" customHeight="1">
      <c r="A300" s="38"/>
      <c r="B300" s="39"/>
      <c r="C300" s="249" t="s">
        <v>417</v>
      </c>
      <c r="D300" s="249" t="s">
        <v>163</v>
      </c>
      <c r="E300" s="250" t="s">
        <v>418</v>
      </c>
      <c r="F300" s="251" t="s">
        <v>419</v>
      </c>
      <c r="G300" s="252" t="s">
        <v>353</v>
      </c>
      <c r="H300" s="253">
        <v>47.38</v>
      </c>
      <c r="I300" s="254"/>
      <c r="J300" s="255">
        <f>ROUND(I300*H300,2)</f>
        <v>0</v>
      </c>
      <c r="K300" s="251" t="s">
        <v>200</v>
      </c>
      <c r="L300" s="256"/>
      <c r="M300" s="257" t="s">
        <v>1</v>
      </c>
      <c r="N300" s="258" t="s">
        <v>42</v>
      </c>
      <c r="O300" s="91"/>
      <c r="P300" s="227">
        <f>O300*H300</f>
        <v>0</v>
      </c>
      <c r="Q300" s="227">
        <v>0.1005</v>
      </c>
      <c r="R300" s="227">
        <f>Q300*H300</f>
        <v>4.761690000000001</v>
      </c>
      <c r="S300" s="227">
        <v>0</v>
      </c>
      <c r="T300" s="22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9" t="s">
        <v>167</v>
      </c>
      <c r="AT300" s="229" t="s">
        <v>163</v>
      </c>
      <c r="AU300" s="229" t="s">
        <v>86</v>
      </c>
      <c r="AY300" s="17" t="s">
        <v>136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7" t="s">
        <v>82</v>
      </c>
      <c r="BK300" s="230">
        <f>ROUND(I300*H300,2)</f>
        <v>0</v>
      </c>
      <c r="BL300" s="17" t="s">
        <v>92</v>
      </c>
      <c r="BM300" s="229" t="s">
        <v>420</v>
      </c>
    </row>
    <row r="301" spans="1:47" s="2" customFormat="1" ht="12">
      <c r="A301" s="38"/>
      <c r="B301" s="39"/>
      <c r="C301" s="40"/>
      <c r="D301" s="231" t="s">
        <v>144</v>
      </c>
      <c r="E301" s="40"/>
      <c r="F301" s="232" t="s">
        <v>419</v>
      </c>
      <c r="G301" s="40"/>
      <c r="H301" s="40"/>
      <c r="I301" s="233"/>
      <c r="J301" s="40"/>
      <c r="K301" s="40"/>
      <c r="L301" s="44"/>
      <c r="M301" s="234"/>
      <c r="N301" s="235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144</v>
      </c>
      <c r="AU301" s="17" t="s">
        <v>86</v>
      </c>
    </row>
    <row r="302" spans="1:51" s="13" customFormat="1" ht="12">
      <c r="A302" s="13"/>
      <c r="B302" s="238"/>
      <c r="C302" s="239"/>
      <c r="D302" s="231" t="s">
        <v>148</v>
      </c>
      <c r="E302" s="240" t="s">
        <v>1</v>
      </c>
      <c r="F302" s="241" t="s">
        <v>421</v>
      </c>
      <c r="G302" s="239"/>
      <c r="H302" s="242">
        <v>46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8" t="s">
        <v>148</v>
      </c>
      <c r="AU302" s="248" t="s">
        <v>86</v>
      </c>
      <c r="AV302" s="13" t="s">
        <v>86</v>
      </c>
      <c r="AW302" s="13" t="s">
        <v>31</v>
      </c>
      <c r="AX302" s="13" t="s">
        <v>82</v>
      </c>
      <c r="AY302" s="248" t="s">
        <v>136</v>
      </c>
    </row>
    <row r="303" spans="1:51" s="13" customFormat="1" ht="12">
      <c r="A303" s="13"/>
      <c r="B303" s="238"/>
      <c r="C303" s="239"/>
      <c r="D303" s="231" t="s">
        <v>148</v>
      </c>
      <c r="E303" s="239"/>
      <c r="F303" s="241" t="s">
        <v>422</v>
      </c>
      <c r="G303" s="239"/>
      <c r="H303" s="242">
        <v>47.38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8" t="s">
        <v>148</v>
      </c>
      <c r="AU303" s="248" t="s">
        <v>86</v>
      </c>
      <c r="AV303" s="13" t="s">
        <v>86</v>
      </c>
      <c r="AW303" s="13" t="s">
        <v>4</v>
      </c>
      <c r="AX303" s="13" t="s">
        <v>82</v>
      </c>
      <c r="AY303" s="248" t="s">
        <v>136</v>
      </c>
    </row>
    <row r="304" spans="1:65" s="2" customFormat="1" ht="24.15" customHeight="1">
      <c r="A304" s="38"/>
      <c r="B304" s="39"/>
      <c r="C304" s="249" t="s">
        <v>423</v>
      </c>
      <c r="D304" s="249" t="s">
        <v>163</v>
      </c>
      <c r="E304" s="250" t="s">
        <v>424</v>
      </c>
      <c r="F304" s="251" t="s">
        <v>425</v>
      </c>
      <c r="G304" s="252" t="s">
        <v>353</v>
      </c>
      <c r="H304" s="253">
        <v>66.15</v>
      </c>
      <c r="I304" s="254"/>
      <c r="J304" s="255">
        <f>ROUND(I304*H304,2)</f>
        <v>0</v>
      </c>
      <c r="K304" s="251" t="s">
        <v>142</v>
      </c>
      <c r="L304" s="256"/>
      <c r="M304" s="257" t="s">
        <v>1</v>
      </c>
      <c r="N304" s="258" t="s">
        <v>42</v>
      </c>
      <c r="O304" s="91"/>
      <c r="P304" s="227">
        <f>O304*H304</f>
        <v>0</v>
      </c>
      <c r="Q304" s="227">
        <v>0.0235</v>
      </c>
      <c r="R304" s="227">
        <f>Q304*H304</f>
        <v>1.5545250000000002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167</v>
      </c>
      <c r="AT304" s="229" t="s">
        <v>163</v>
      </c>
      <c r="AU304" s="229" t="s">
        <v>86</v>
      </c>
      <c r="AY304" s="17" t="s">
        <v>136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82</v>
      </c>
      <c r="BK304" s="230">
        <f>ROUND(I304*H304,2)</f>
        <v>0</v>
      </c>
      <c r="BL304" s="17" t="s">
        <v>92</v>
      </c>
      <c r="BM304" s="229" t="s">
        <v>426</v>
      </c>
    </row>
    <row r="305" spans="1:47" s="2" customFormat="1" ht="12">
      <c r="A305" s="38"/>
      <c r="B305" s="39"/>
      <c r="C305" s="40"/>
      <c r="D305" s="231" t="s">
        <v>144</v>
      </c>
      <c r="E305" s="40"/>
      <c r="F305" s="232" t="s">
        <v>425</v>
      </c>
      <c r="G305" s="40"/>
      <c r="H305" s="40"/>
      <c r="I305" s="233"/>
      <c r="J305" s="40"/>
      <c r="K305" s="40"/>
      <c r="L305" s="44"/>
      <c r="M305" s="234"/>
      <c r="N305" s="235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144</v>
      </c>
      <c r="AU305" s="17" t="s">
        <v>86</v>
      </c>
    </row>
    <row r="306" spans="1:51" s="13" customFormat="1" ht="12">
      <c r="A306" s="13"/>
      <c r="B306" s="238"/>
      <c r="C306" s="239"/>
      <c r="D306" s="231" t="s">
        <v>148</v>
      </c>
      <c r="E306" s="240" t="s">
        <v>1</v>
      </c>
      <c r="F306" s="241" t="s">
        <v>427</v>
      </c>
      <c r="G306" s="239"/>
      <c r="H306" s="242">
        <v>63</v>
      </c>
      <c r="I306" s="243"/>
      <c r="J306" s="239"/>
      <c r="K306" s="239"/>
      <c r="L306" s="244"/>
      <c r="M306" s="245"/>
      <c r="N306" s="246"/>
      <c r="O306" s="246"/>
      <c r="P306" s="246"/>
      <c r="Q306" s="246"/>
      <c r="R306" s="246"/>
      <c r="S306" s="246"/>
      <c r="T306" s="24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8" t="s">
        <v>148</v>
      </c>
      <c r="AU306" s="248" t="s">
        <v>86</v>
      </c>
      <c r="AV306" s="13" t="s">
        <v>86</v>
      </c>
      <c r="AW306" s="13" t="s">
        <v>31</v>
      </c>
      <c r="AX306" s="13" t="s">
        <v>82</v>
      </c>
      <c r="AY306" s="248" t="s">
        <v>136</v>
      </c>
    </row>
    <row r="307" spans="1:51" s="13" customFormat="1" ht="12">
      <c r="A307" s="13"/>
      <c r="B307" s="238"/>
      <c r="C307" s="239"/>
      <c r="D307" s="231" t="s">
        <v>148</v>
      </c>
      <c r="E307" s="239"/>
      <c r="F307" s="241" t="s">
        <v>428</v>
      </c>
      <c r="G307" s="239"/>
      <c r="H307" s="242">
        <v>66.15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8" t="s">
        <v>148</v>
      </c>
      <c r="AU307" s="248" t="s">
        <v>86</v>
      </c>
      <c r="AV307" s="13" t="s">
        <v>86</v>
      </c>
      <c r="AW307" s="13" t="s">
        <v>4</v>
      </c>
      <c r="AX307" s="13" t="s">
        <v>82</v>
      </c>
      <c r="AY307" s="248" t="s">
        <v>136</v>
      </c>
    </row>
    <row r="308" spans="1:65" s="2" customFormat="1" ht="24.15" customHeight="1">
      <c r="A308" s="38"/>
      <c r="B308" s="39"/>
      <c r="C308" s="249" t="s">
        <v>429</v>
      </c>
      <c r="D308" s="249" t="s">
        <v>163</v>
      </c>
      <c r="E308" s="250" t="s">
        <v>430</v>
      </c>
      <c r="F308" s="251" t="s">
        <v>431</v>
      </c>
      <c r="G308" s="252" t="s">
        <v>353</v>
      </c>
      <c r="H308" s="253">
        <v>95.55</v>
      </c>
      <c r="I308" s="254"/>
      <c r="J308" s="255">
        <f>ROUND(I308*H308,2)</f>
        <v>0</v>
      </c>
      <c r="K308" s="251" t="s">
        <v>142</v>
      </c>
      <c r="L308" s="256"/>
      <c r="M308" s="257" t="s">
        <v>1</v>
      </c>
      <c r="N308" s="258" t="s">
        <v>42</v>
      </c>
      <c r="O308" s="91"/>
      <c r="P308" s="227">
        <f>O308*H308</f>
        <v>0</v>
      </c>
      <c r="Q308" s="227">
        <v>0.0325</v>
      </c>
      <c r="R308" s="227">
        <f>Q308*H308</f>
        <v>3.105375</v>
      </c>
      <c r="S308" s="227">
        <v>0</v>
      </c>
      <c r="T308" s="22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9" t="s">
        <v>167</v>
      </c>
      <c r="AT308" s="229" t="s">
        <v>163</v>
      </c>
      <c r="AU308" s="229" t="s">
        <v>86</v>
      </c>
      <c r="AY308" s="17" t="s">
        <v>136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7" t="s">
        <v>82</v>
      </c>
      <c r="BK308" s="230">
        <f>ROUND(I308*H308,2)</f>
        <v>0</v>
      </c>
      <c r="BL308" s="17" t="s">
        <v>92</v>
      </c>
      <c r="BM308" s="229" t="s">
        <v>432</v>
      </c>
    </row>
    <row r="309" spans="1:47" s="2" customFormat="1" ht="12">
      <c r="A309" s="38"/>
      <c r="B309" s="39"/>
      <c r="C309" s="40"/>
      <c r="D309" s="231" t="s">
        <v>144</v>
      </c>
      <c r="E309" s="40"/>
      <c r="F309" s="232" t="s">
        <v>431</v>
      </c>
      <c r="G309" s="40"/>
      <c r="H309" s="40"/>
      <c r="I309" s="233"/>
      <c r="J309" s="40"/>
      <c r="K309" s="40"/>
      <c r="L309" s="44"/>
      <c r="M309" s="234"/>
      <c r="N309" s="235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144</v>
      </c>
      <c r="AU309" s="17" t="s">
        <v>86</v>
      </c>
    </row>
    <row r="310" spans="1:51" s="13" customFormat="1" ht="12">
      <c r="A310" s="13"/>
      <c r="B310" s="238"/>
      <c r="C310" s="239"/>
      <c r="D310" s="231" t="s">
        <v>148</v>
      </c>
      <c r="E310" s="240" t="s">
        <v>1</v>
      </c>
      <c r="F310" s="241" t="s">
        <v>433</v>
      </c>
      <c r="G310" s="239"/>
      <c r="H310" s="242">
        <v>91</v>
      </c>
      <c r="I310" s="243"/>
      <c r="J310" s="239"/>
      <c r="K310" s="239"/>
      <c r="L310" s="244"/>
      <c r="M310" s="245"/>
      <c r="N310" s="246"/>
      <c r="O310" s="246"/>
      <c r="P310" s="246"/>
      <c r="Q310" s="246"/>
      <c r="R310" s="246"/>
      <c r="S310" s="246"/>
      <c r="T310" s="24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8" t="s">
        <v>148</v>
      </c>
      <c r="AU310" s="248" t="s">
        <v>86</v>
      </c>
      <c r="AV310" s="13" t="s">
        <v>86</v>
      </c>
      <c r="AW310" s="13" t="s">
        <v>31</v>
      </c>
      <c r="AX310" s="13" t="s">
        <v>82</v>
      </c>
      <c r="AY310" s="248" t="s">
        <v>136</v>
      </c>
    </row>
    <row r="311" spans="1:51" s="13" customFormat="1" ht="12">
      <c r="A311" s="13"/>
      <c r="B311" s="238"/>
      <c r="C311" s="239"/>
      <c r="D311" s="231" t="s">
        <v>148</v>
      </c>
      <c r="E311" s="239"/>
      <c r="F311" s="241" t="s">
        <v>434</v>
      </c>
      <c r="G311" s="239"/>
      <c r="H311" s="242">
        <v>95.55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8" t="s">
        <v>148</v>
      </c>
      <c r="AU311" s="248" t="s">
        <v>86</v>
      </c>
      <c r="AV311" s="13" t="s">
        <v>86</v>
      </c>
      <c r="AW311" s="13" t="s">
        <v>4</v>
      </c>
      <c r="AX311" s="13" t="s">
        <v>82</v>
      </c>
      <c r="AY311" s="248" t="s">
        <v>136</v>
      </c>
    </row>
    <row r="312" spans="1:65" s="2" customFormat="1" ht="24.15" customHeight="1">
      <c r="A312" s="38"/>
      <c r="B312" s="39"/>
      <c r="C312" s="249" t="s">
        <v>435</v>
      </c>
      <c r="D312" s="249" t="s">
        <v>163</v>
      </c>
      <c r="E312" s="250" t="s">
        <v>436</v>
      </c>
      <c r="F312" s="251" t="s">
        <v>437</v>
      </c>
      <c r="G312" s="252" t="s">
        <v>353</v>
      </c>
      <c r="H312" s="253">
        <v>59.85</v>
      </c>
      <c r="I312" s="254"/>
      <c r="J312" s="255">
        <f>ROUND(I312*H312,2)</f>
        <v>0</v>
      </c>
      <c r="K312" s="251" t="s">
        <v>142</v>
      </c>
      <c r="L312" s="256"/>
      <c r="M312" s="257" t="s">
        <v>1</v>
      </c>
      <c r="N312" s="258" t="s">
        <v>42</v>
      </c>
      <c r="O312" s="91"/>
      <c r="P312" s="227">
        <f>O312*H312</f>
        <v>0</v>
      </c>
      <c r="Q312" s="227">
        <v>0.05</v>
      </c>
      <c r="R312" s="227">
        <f>Q312*H312</f>
        <v>2.9925</v>
      </c>
      <c r="S312" s="227">
        <v>0</v>
      </c>
      <c r="T312" s="22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9" t="s">
        <v>167</v>
      </c>
      <c r="AT312" s="229" t="s">
        <v>163</v>
      </c>
      <c r="AU312" s="229" t="s">
        <v>86</v>
      </c>
      <c r="AY312" s="17" t="s">
        <v>136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7" t="s">
        <v>82</v>
      </c>
      <c r="BK312" s="230">
        <f>ROUND(I312*H312,2)</f>
        <v>0</v>
      </c>
      <c r="BL312" s="17" t="s">
        <v>92</v>
      </c>
      <c r="BM312" s="229" t="s">
        <v>438</v>
      </c>
    </row>
    <row r="313" spans="1:47" s="2" customFormat="1" ht="12">
      <c r="A313" s="38"/>
      <c r="B313" s="39"/>
      <c r="C313" s="40"/>
      <c r="D313" s="231" t="s">
        <v>144</v>
      </c>
      <c r="E313" s="40"/>
      <c r="F313" s="232" t="s">
        <v>437</v>
      </c>
      <c r="G313" s="40"/>
      <c r="H313" s="40"/>
      <c r="I313" s="233"/>
      <c r="J313" s="40"/>
      <c r="K313" s="40"/>
      <c r="L313" s="44"/>
      <c r="M313" s="234"/>
      <c r="N313" s="235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144</v>
      </c>
      <c r="AU313" s="17" t="s">
        <v>86</v>
      </c>
    </row>
    <row r="314" spans="1:51" s="13" customFormat="1" ht="12">
      <c r="A314" s="13"/>
      <c r="B314" s="238"/>
      <c r="C314" s="239"/>
      <c r="D314" s="231" t="s">
        <v>148</v>
      </c>
      <c r="E314" s="240" t="s">
        <v>1</v>
      </c>
      <c r="F314" s="241" t="s">
        <v>439</v>
      </c>
      <c r="G314" s="239"/>
      <c r="H314" s="242">
        <v>57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8" t="s">
        <v>148</v>
      </c>
      <c r="AU314" s="248" t="s">
        <v>86</v>
      </c>
      <c r="AV314" s="13" t="s">
        <v>86</v>
      </c>
      <c r="AW314" s="13" t="s">
        <v>31</v>
      </c>
      <c r="AX314" s="13" t="s">
        <v>82</v>
      </c>
      <c r="AY314" s="248" t="s">
        <v>136</v>
      </c>
    </row>
    <row r="315" spans="1:51" s="13" customFormat="1" ht="12">
      <c r="A315" s="13"/>
      <c r="B315" s="238"/>
      <c r="C315" s="239"/>
      <c r="D315" s="231" t="s">
        <v>148</v>
      </c>
      <c r="E315" s="239"/>
      <c r="F315" s="241" t="s">
        <v>440</v>
      </c>
      <c r="G315" s="239"/>
      <c r="H315" s="242">
        <v>59.85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8" t="s">
        <v>148</v>
      </c>
      <c r="AU315" s="248" t="s">
        <v>86</v>
      </c>
      <c r="AV315" s="13" t="s">
        <v>86</v>
      </c>
      <c r="AW315" s="13" t="s">
        <v>4</v>
      </c>
      <c r="AX315" s="13" t="s">
        <v>82</v>
      </c>
      <c r="AY315" s="248" t="s">
        <v>136</v>
      </c>
    </row>
    <row r="316" spans="1:63" s="12" customFormat="1" ht="22.8" customHeight="1">
      <c r="A316" s="12"/>
      <c r="B316" s="202"/>
      <c r="C316" s="203"/>
      <c r="D316" s="204" t="s">
        <v>76</v>
      </c>
      <c r="E316" s="216" t="s">
        <v>92</v>
      </c>
      <c r="F316" s="216" t="s">
        <v>441</v>
      </c>
      <c r="G316" s="203"/>
      <c r="H316" s="203"/>
      <c r="I316" s="206"/>
      <c r="J316" s="217">
        <f>BK316</f>
        <v>0</v>
      </c>
      <c r="K316" s="203"/>
      <c r="L316" s="208"/>
      <c r="M316" s="209"/>
      <c r="N316" s="210"/>
      <c r="O316" s="210"/>
      <c r="P316" s="211">
        <f>SUM(P317:P320)</f>
        <v>0</v>
      </c>
      <c r="Q316" s="210"/>
      <c r="R316" s="211">
        <f>SUM(R317:R320)</f>
        <v>0</v>
      </c>
      <c r="S316" s="210"/>
      <c r="T316" s="212">
        <f>SUM(T317:T320)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3" t="s">
        <v>82</v>
      </c>
      <c r="AT316" s="214" t="s">
        <v>76</v>
      </c>
      <c r="AU316" s="214" t="s">
        <v>82</v>
      </c>
      <c r="AY316" s="213" t="s">
        <v>136</v>
      </c>
      <c r="BK316" s="215">
        <f>SUM(BK317:BK320)</f>
        <v>0</v>
      </c>
    </row>
    <row r="317" spans="1:65" s="2" customFormat="1" ht="24.15" customHeight="1">
      <c r="A317" s="38"/>
      <c r="B317" s="39"/>
      <c r="C317" s="218" t="s">
        <v>442</v>
      </c>
      <c r="D317" s="218" t="s">
        <v>138</v>
      </c>
      <c r="E317" s="219" t="s">
        <v>443</v>
      </c>
      <c r="F317" s="220" t="s">
        <v>444</v>
      </c>
      <c r="G317" s="221" t="s">
        <v>158</v>
      </c>
      <c r="H317" s="222">
        <v>0.54</v>
      </c>
      <c r="I317" s="223"/>
      <c r="J317" s="224">
        <f>ROUND(I317*H317,2)</f>
        <v>0</v>
      </c>
      <c r="K317" s="220" t="s">
        <v>200</v>
      </c>
      <c r="L317" s="44"/>
      <c r="M317" s="225" t="s">
        <v>1</v>
      </c>
      <c r="N317" s="226" t="s">
        <v>42</v>
      </c>
      <c r="O317" s="91"/>
      <c r="P317" s="227">
        <f>O317*H317</f>
        <v>0</v>
      </c>
      <c r="Q317" s="227">
        <v>0</v>
      </c>
      <c r="R317" s="227">
        <f>Q317*H317</f>
        <v>0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92</v>
      </c>
      <c r="AT317" s="229" t="s">
        <v>138</v>
      </c>
      <c r="AU317" s="229" t="s">
        <v>86</v>
      </c>
      <c r="AY317" s="17" t="s">
        <v>136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82</v>
      </c>
      <c r="BK317" s="230">
        <f>ROUND(I317*H317,2)</f>
        <v>0</v>
      </c>
      <c r="BL317" s="17" t="s">
        <v>92</v>
      </c>
      <c r="BM317" s="229" t="s">
        <v>445</v>
      </c>
    </row>
    <row r="318" spans="1:47" s="2" customFormat="1" ht="12">
      <c r="A318" s="38"/>
      <c r="B318" s="39"/>
      <c r="C318" s="40"/>
      <c r="D318" s="231" t="s">
        <v>144</v>
      </c>
      <c r="E318" s="40"/>
      <c r="F318" s="232" t="s">
        <v>446</v>
      </c>
      <c r="G318" s="40"/>
      <c r="H318" s="40"/>
      <c r="I318" s="233"/>
      <c r="J318" s="40"/>
      <c r="K318" s="40"/>
      <c r="L318" s="44"/>
      <c r="M318" s="234"/>
      <c r="N318" s="235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144</v>
      </c>
      <c r="AU318" s="17" t="s">
        <v>86</v>
      </c>
    </row>
    <row r="319" spans="1:47" s="2" customFormat="1" ht="12">
      <c r="A319" s="38"/>
      <c r="B319" s="39"/>
      <c r="C319" s="40"/>
      <c r="D319" s="236" t="s">
        <v>146</v>
      </c>
      <c r="E319" s="40"/>
      <c r="F319" s="237" t="s">
        <v>447</v>
      </c>
      <c r="G319" s="40"/>
      <c r="H319" s="40"/>
      <c r="I319" s="233"/>
      <c r="J319" s="40"/>
      <c r="K319" s="40"/>
      <c r="L319" s="44"/>
      <c r="M319" s="234"/>
      <c r="N319" s="235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146</v>
      </c>
      <c r="AU319" s="17" t="s">
        <v>86</v>
      </c>
    </row>
    <row r="320" spans="1:51" s="13" customFormat="1" ht="12">
      <c r="A320" s="13"/>
      <c r="B320" s="238"/>
      <c r="C320" s="239"/>
      <c r="D320" s="231" t="s">
        <v>148</v>
      </c>
      <c r="E320" s="240" t="s">
        <v>1</v>
      </c>
      <c r="F320" s="241" t="s">
        <v>448</v>
      </c>
      <c r="G320" s="239"/>
      <c r="H320" s="242">
        <v>0.54</v>
      </c>
      <c r="I320" s="243"/>
      <c r="J320" s="239"/>
      <c r="K320" s="239"/>
      <c r="L320" s="244"/>
      <c r="M320" s="245"/>
      <c r="N320" s="246"/>
      <c r="O320" s="246"/>
      <c r="P320" s="246"/>
      <c r="Q320" s="246"/>
      <c r="R320" s="246"/>
      <c r="S320" s="246"/>
      <c r="T320" s="24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8" t="s">
        <v>148</v>
      </c>
      <c r="AU320" s="248" t="s">
        <v>86</v>
      </c>
      <c r="AV320" s="13" t="s">
        <v>86</v>
      </c>
      <c r="AW320" s="13" t="s">
        <v>31</v>
      </c>
      <c r="AX320" s="13" t="s">
        <v>82</v>
      </c>
      <c r="AY320" s="248" t="s">
        <v>136</v>
      </c>
    </row>
    <row r="321" spans="1:63" s="12" customFormat="1" ht="22.8" customHeight="1">
      <c r="A321" s="12"/>
      <c r="B321" s="202"/>
      <c r="C321" s="203"/>
      <c r="D321" s="204" t="s">
        <v>76</v>
      </c>
      <c r="E321" s="216" t="s">
        <v>95</v>
      </c>
      <c r="F321" s="216" t="s">
        <v>449</v>
      </c>
      <c r="G321" s="203"/>
      <c r="H321" s="203"/>
      <c r="I321" s="206"/>
      <c r="J321" s="217">
        <f>BK321</f>
        <v>0</v>
      </c>
      <c r="K321" s="203"/>
      <c r="L321" s="208"/>
      <c r="M321" s="209"/>
      <c r="N321" s="210"/>
      <c r="O321" s="210"/>
      <c r="P321" s="211">
        <f>SUM(P322:P394)</f>
        <v>0</v>
      </c>
      <c r="Q321" s="210"/>
      <c r="R321" s="211">
        <f>SUM(R322:R394)</f>
        <v>125.65584</v>
      </c>
      <c r="S321" s="210"/>
      <c r="T321" s="212">
        <f>SUM(T322:T394)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3" t="s">
        <v>82</v>
      </c>
      <c r="AT321" s="214" t="s">
        <v>76</v>
      </c>
      <c r="AU321" s="214" t="s">
        <v>82</v>
      </c>
      <c r="AY321" s="213" t="s">
        <v>136</v>
      </c>
      <c r="BK321" s="215">
        <f>SUM(BK322:BK394)</f>
        <v>0</v>
      </c>
    </row>
    <row r="322" spans="1:65" s="2" customFormat="1" ht="24.15" customHeight="1">
      <c r="A322" s="38"/>
      <c r="B322" s="39"/>
      <c r="C322" s="218" t="s">
        <v>450</v>
      </c>
      <c r="D322" s="218" t="s">
        <v>138</v>
      </c>
      <c r="E322" s="219" t="s">
        <v>451</v>
      </c>
      <c r="F322" s="220" t="s">
        <v>452</v>
      </c>
      <c r="G322" s="221" t="s">
        <v>141</v>
      </c>
      <c r="H322" s="222">
        <v>23.32</v>
      </c>
      <c r="I322" s="223"/>
      <c r="J322" s="224">
        <f>ROUND(I322*H322,2)</f>
        <v>0</v>
      </c>
      <c r="K322" s="220" t="s">
        <v>200</v>
      </c>
      <c r="L322" s="44"/>
      <c r="M322" s="225" t="s">
        <v>1</v>
      </c>
      <c r="N322" s="226" t="s">
        <v>42</v>
      </c>
      <c r="O322" s="91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9" t="s">
        <v>92</v>
      </c>
      <c r="AT322" s="229" t="s">
        <v>138</v>
      </c>
      <c r="AU322" s="229" t="s">
        <v>86</v>
      </c>
      <c r="AY322" s="17" t="s">
        <v>136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7" t="s">
        <v>82</v>
      </c>
      <c r="BK322" s="230">
        <f>ROUND(I322*H322,2)</f>
        <v>0</v>
      </c>
      <c r="BL322" s="17" t="s">
        <v>92</v>
      </c>
      <c r="BM322" s="229" t="s">
        <v>453</v>
      </c>
    </row>
    <row r="323" spans="1:47" s="2" customFormat="1" ht="12">
      <c r="A323" s="38"/>
      <c r="B323" s="39"/>
      <c r="C323" s="40"/>
      <c r="D323" s="231" t="s">
        <v>144</v>
      </c>
      <c r="E323" s="40"/>
      <c r="F323" s="232" t="s">
        <v>454</v>
      </c>
      <c r="G323" s="40"/>
      <c r="H323" s="40"/>
      <c r="I323" s="233"/>
      <c r="J323" s="40"/>
      <c r="K323" s="40"/>
      <c r="L323" s="44"/>
      <c r="M323" s="234"/>
      <c r="N323" s="235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144</v>
      </c>
      <c r="AU323" s="17" t="s">
        <v>86</v>
      </c>
    </row>
    <row r="324" spans="1:47" s="2" customFormat="1" ht="12">
      <c r="A324" s="38"/>
      <c r="B324" s="39"/>
      <c r="C324" s="40"/>
      <c r="D324" s="236" t="s">
        <v>146</v>
      </c>
      <c r="E324" s="40"/>
      <c r="F324" s="237" t="s">
        <v>455</v>
      </c>
      <c r="G324" s="40"/>
      <c r="H324" s="40"/>
      <c r="I324" s="233"/>
      <c r="J324" s="40"/>
      <c r="K324" s="40"/>
      <c r="L324" s="44"/>
      <c r="M324" s="234"/>
      <c r="N324" s="235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146</v>
      </c>
      <c r="AU324" s="17" t="s">
        <v>86</v>
      </c>
    </row>
    <row r="325" spans="1:51" s="13" customFormat="1" ht="12">
      <c r="A325" s="13"/>
      <c r="B325" s="238"/>
      <c r="C325" s="239"/>
      <c r="D325" s="231" t="s">
        <v>148</v>
      </c>
      <c r="E325" s="240" t="s">
        <v>1</v>
      </c>
      <c r="F325" s="241" t="s">
        <v>456</v>
      </c>
      <c r="G325" s="239"/>
      <c r="H325" s="242">
        <v>23.32</v>
      </c>
      <c r="I325" s="243"/>
      <c r="J325" s="239"/>
      <c r="K325" s="239"/>
      <c r="L325" s="244"/>
      <c r="M325" s="245"/>
      <c r="N325" s="246"/>
      <c r="O325" s="246"/>
      <c r="P325" s="246"/>
      <c r="Q325" s="246"/>
      <c r="R325" s="246"/>
      <c r="S325" s="246"/>
      <c r="T325" s="24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8" t="s">
        <v>148</v>
      </c>
      <c r="AU325" s="248" t="s">
        <v>86</v>
      </c>
      <c r="AV325" s="13" t="s">
        <v>86</v>
      </c>
      <c r="AW325" s="13" t="s">
        <v>31</v>
      </c>
      <c r="AX325" s="13" t="s">
        <v>82</v>
      </c>
      <c r="AY325" s="248" t="s">
        <v>136</v>
      </c>
    </row>
    <row r="326" spans="1:65" s="2" customFormat="1" ht="21.75" customHeight="1">
      <c r="A326" s="38"/>
      <c r="B326" s="39"/>
      <c r="C326" s="218" t="s">
        <v>457</v>
      </c>
      <c r="D326" s="218" t="s">
        <v>138</v>
      </c>
      <c r="E326" s="219" t="s">
        <v>458</v>
      </c>
      <c r="F326" s="220" t="s">
        <v>459</v>
      </c>
      <c r="G326" s="221" t="s">
        <v>141</v>
      </c>
      <c r="H326" s="222">
        <v>206.1</v>
      </c>
      <c r="I326" s="223"/>
      <c r="J326" s="224">
        <f>ROUND(I326*H326,2)</f>
        <v>0</v>
      </c>
      <c r="K326" s="220" t="s">
        <v>200</v>
      </c>
      <c r="L326" s="44"/>
      <c r="M326" s="225" t="s">
        <v>1</v>
      </c>
      <c r="N326" s="226" t="s">
        <v>42</v>
      </c>
      <c r="O326" s="91"/>
      <c r="P326" s="227">
        <f>O326*H326</f>
        <v>0</v>
      </c>
      <c r="Q326" s="227">
        <v>0</v>
      </c>
      <c r="R326" s="227">
        <f>Q326*H326</f>
        <v>0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92</v>
      </c>
      <c r="AT326" s="229" t="s">
        <v>138</v>
      </c>
      <c r="AU326" s="229" t="s">
        <v>86</v>
      </c>
      <c r="AY326" s="17" t="s">
        <v>136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82</v>
      </c>
      <c r="BK326" s="230">
        <f>ROUND(I326*H326,2)</f>
        <v>0</v>
      </c>
      <c r="BL326" s="17" t="s">
        <v>92</v>
      </c>
      <c r="BM326" s="229" t="s">
        <v>460</v>
      </c>
    </row>
    <row r="327" spans="1:47" s="2" customFormat="1" ht="12">
      <c r="A327" s="38"/>
      <c r="B327" s="39"/>
      <c r="C327" s="40"/>
      <c r="D327" s="231" t="s">
        <v>144</v>
      </c>
      <c r="E327" s="40"/>
      <c r="F327" s="232" t="s">
        <v>461</v>
      </c>
      <c r="G327" s="40"/>
      <c r="H327" s="40"/>
      <c r="I327" s="233"/>
      <c r="J327" s="40"/>
      <c r="K327" s="40"/>
      <c r="L327" s="44"/>
      <c r="M327" s="234"/>
      <c r="N327" s="235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144</v>
      </c>
      <c r="AU327" s="17" t="s">
        <v>86</v>
      </c>
    </row>
    <row r="328" spans="1:47" s="2" customFormat="1" ht="12">
      <c r="A328" s="38"/>
      <c r="B328" s="39"/>
      <c r="C328" s="40"/>
      <c r="D328" s="236" t="s">
        <v>146</v>
      </c>
      <c r="E328" s="40"/>
      <c r="F328" s="237" t="s">
        <v>462</v>
      </c>
      <c r="G328" s="40"/>
      <c r="H328" s="40"/>
      <c r="I328" s="233"/>
      <c r="J328" s="40"/>
      <c r="K328" s="40"/>
      <c r="L328" s="44"/>
      <c r="M328" s="234"/>
      <c r="N328" s="235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146</v>
      </c>
      <c r="AU328" s="17" t="s">
        <v>86</v>
      </c>
    </row>
    <row r="329" spans="1:51" s="13" customFormat="1" ht="12">
      <c r="A329" s="13"/>
      <c r="B329" s="238"/>
      <c r="C329" s="239"/>
      <c r="D329" s="231" t="s">
        <v>148</v>
      </c>
      <c r="E329" s="240" t="s">
        <v>1</v>
      </c>
      <c r="F329" s="241" t="s">
        <v>463</v>
      </c>
      <c r="G329" s="239"/>
      <c r="H329" s="242">
        <v>206.1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8" t="s">
        <v>148</v>
      </c>
      <c r="AU329" s="248" t="s">
        <v>86</v>
      </c>
      <c r="AV329" s="13" t="s">
        <v>86</v>
      </c>
      <c r="AW329" s="13" t="s">
        <v>31</v>
      </c>
      <c r="AX329" s="13" t="s">
        <v>82</v>
      </c>
      <c r="AY329" s="248" t="s">
        <v>136</v>
      </c>
    </row>
    <row r="330" spans="1:65" s="2" customFormat="1" ht="24.15" customHeight="1">
      <c r="A330" s="38"/>
      <c r="B330" s="39"/>
      <c r="C330" s="218" t="s">
        <v>464</v>
      </c>
      <c r="D330" s="218" t="s">
        <v>138</v>
      </c>
      <c r="E330" s="219" t="s">
        <v>465</v>
      </c>
      <c r="F330" s="220" t="s">
        <v>466</v>
      </c>
      <c r="G330" s="221" t="s">
        <v>141</v>
      </c>
      <c r="H330" s="222">
        <v>1148.076</v>
      </c>
      <c r="I330" s="223"/>
      <c r="J330" s="224">
        <f>ROUND(I330*H330,2)</f>
        <v>0</v>
      </c>
      <c r="K330" s="220" t="s">
        <v>200</v>
      </c>
      <c r="L330" s="44"/>
      <c r="M330" s="225" t="s">
        <v>1</v>
      </c>
      <c r="N330" s="226" t="s">
        <v>42</v>
      </c>
      <c r="O330" s="91"/>
      <c r="P330" s="227">
        <f>O330*H330</f>
        <v>0</v>
      </c>
      <c r="Q330" s="227">
        <v>0</v>
      </c>
      <c r="R330" s="227">
        <f>Q330*H330</f>
        <v>0</v>
      </c>
      <c r="S330" s="227">
        <v>0</v>
      </c>
      <c r="T330" s="228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9" t="s">
        <v>92</v>
      </c>
      <c r="AT330" s="229" t="s">
        <v>138</v>
      </c>
      <c r="AU330" s="229" t="s">
        <v>86</v>
      </c>
      <c r="AY330" s="17" t="s">
        <v>136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7" t="s">
        <v>82</v>
      </c>
      <c r="BK330" s="230">
        <f>ROUND(I330*H330,2)</f>
        <v>0</v>
      </c>
      <c r="BL330" s="17" t="s">
        <v>92</v>
      </c>
      <c r="BM330" s="229" t="s">
        <v>467</v>
      </c>
    </row>
    <row r="331" spans="1:47" s="2" customFormat="1" ht="12">
      <c r="A331" s="38"/>
      <c r="B331" s="39"/>
      <c r="C331" s="40"/>
      <c r="D331" s="231" t="s">
        <v>144</v>
      </c>
      <c r="E331" s="40"/>
      <c r="F331" s="232" t="s">
        <v>468</v>
      </c>
      <c r="G331" s="40"/>
      <c r="H331" s="40"/>
      <c r="I331" s="233"/>
      <c r="J331" s="40"/>
      <c r="K331" s="40"/>
      <c r="L331" s="44"/>
      <c r="M331" s="234"/>
      <c r="N331" s="235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144</v>
      </c>
      <c r="AU331" s="17" t="s">
        <v>86</v>
      </c>
    </row>
    <row r="332" spans="1:47" s="2" customFormat="1" ht="12">
      <c r="A332" s="38"/>
      <c r="B332" s="39"/>
      <c r="C332" s="40"/>
      <c r="D332" s="236" t="s">
        <v>146</v>
      </c>
      <c r="E332" s="40"/>
      <c r="F332" s="237" t="s">
        <v>469</v>
      </c>
      <c r="G332" s="40"/>
      <c r="H332" s="40"/>
      <c r="I332" s="233"/>
      <c r="J332" s="40"/>
      <c r="K332" s="40"/>
      <c r="L332" s="44"/>
      <c r="M332" s="234"/>
      <c r="N332" s="235"/>
      <c r="O332" s="91"/>
      <c r="P332" s="91"/>
      <c r="Q332" s="91"/>
      <c r="R332" s="91"/>
      <c r="S332" s="91"/>
      <c r="T332" s="92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146</v>
      </c>
      <c r="AU332" s="17" t="s">
        <v>86</v>
      </c>
    </row>
    <row r="333" spans="1:51" s="13" customFormat="1" ht="12">
      <c r="A333" s="13"/>
      <c r="B333" s="238"/>
      <c r="C333" s="239"/>
      <c r="D333" s="231" t="s">
        <v>148</v>
      </c>
      <c r="E333" s="240" t="s">
        <v>1</v>
      </c>
      <c r="F333" s="241" t="s">
        <v>470</v>
      </c>
      <c r="G333" s="239"/>
      <c r="H333" s="242">
        <v>903.76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8" t="s">
        <v>148</v>
      </c>
      <c r="AU333" s="248" t="s">
        <v>86</v>
      </c>
      <c r="AV333" s="13" t="s">
        <v>86</v>
      </c>
      <c r="AW333" s="13" t="s">
        <v>31</v>
      </c>
      <c r="AX333" s="13" t="s">
        <v>77</v>
      </c>
      <c r="AY333" s="248" t="s">
        <v>136</v>
      </c>
    </row>
    <row r="334" spans="1:51" s="13" customFormat="1" ht="12">
      <c r="A334" s="13"/>
      <c r="B334" s="238"/>
      <c r="C334" s="239"/>
      <c r="D334" s="231" t="s">
        <v>148</v>
      </c>
      <c r="E334" s="240" t="s">
        <v>1</v>
      </c>
      <c r="F334" s="241" t="s">
        <v>471</v>
      </c>
      <c r="G334" s="239"/>
      <c r="H334" s="242">
        <v>212.283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8" t="s">
        <v>148</v>
      </c>
      <c r="AU334" s="248" t="s">
        <v>86</v>
      </c>
      <c r="AV334" s="13" t="s">
        <v>86</v>
      </c>
      <c r="AW334" s="13" t="s">
        <v>31</v>
      </c>
      <c r="AX334" s="13" t="s">
        <v>77</v>
      </c>
      <c r="AY334" s="248" t="s">
        <v>136</v>
      </c>
    </row>
    <row r="335" spans="1:51" s="13" customFormat="1" ht="12">
      <c r="A335" s="13"/>
      <c r="B335" s="238"/>
      <c r="C335" s="239"/>
      <c r="D335" s="231" t="s">
        <v>148</v>
      </c>
      <c r="E335" s="240" t="s">
        <v>1</v>
      </c>
      <c r="F335" s="241" t="s">
        <v>472</v>
      </c>
      <c r="G335" s="239"/>
      <c r="H335" s="242">
        <v>32.033</v>
      </c>
      <c r="I335" s="243"/>
      <c r="J335" s="239"/>
      <c r="K335" s="239"/>
      <c r="L335" s="244"/>
      <c r="M335" s="245"/>
      <c r="N335" s="246"/>
      <c r="O335" s="246"/>
      <c r="P335" s="246"/>
      <c r="Q335" s="246"/>
      <c r="R335" s="246"/>
      <c r="S335" s="246"/>
      <c r="T335" s="24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8" t="s">
        <v>148</v>
      </c>
      <c r="AU335" s="248" t="s">
        <v>86</v>
      </c>
      <c r="AV335" s="13" t="s">
        <v>86</v>
      </c>
      <c r="AW335" s="13" t="s">
        <v>31</v>
      </c>
      <c r="AX335" s="13" t="s">
        <v>77</v>
      </c>
      <c r="AY335" s="248" t="s">
        <v>136</v>
      </c>
    </row>
    <row r="336" spans="1:51" s="14" customFormat="1" ht="12">
      <c r="A336" s="14"/>
      <c r="B336" s="259"/>
      <c r="C336" s="260"/>
      <c r="D336" s="231" t="s">
        <v>148</v>
      </c>
      <c r="E336" s="261" t="s">
        <v>1</v>
      </c>
      <c r="F336" s="262" t="s">
        <v>229</v>
      </c>
      <c r="G336" s="260"/>
      <c r="H336" s="263">
        <v>1148.076</v>
      </c>
      <c r="I336" s="264"/>
      <c r="J336" s="260"/>
      <c r="K336" s="260"/>
      <c r="L336" s="265"/>
      <c r="M336" s="266"/>
      <c r="N336" s="267"/>
      <c r="O336" s="267"/>
      <c r="P336" s="267"/>
      <c r="Q336" s="267"/>
      <c r="R336" s="267"/>
      <c r="S336" s="267"/>
      <c r="T336" s="268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9" t="s">
        <v>148</v>
      </c>
      <c r="AU336" s="269" t="s">
        <v>86</v>
      </c>
      <c r="AV336" s="14" t="s">
        <v>92</v>
      </c>
      <c r="AW336" s="14" t="s">
        <v>31</v>
      </c>
      <c r="AX336" s="14" t="s">
        <v>82</v>
      </c>
      <c r="AY336" s="269" t="s">
        <v>136</v>
      </c>
    </row>
    <row r="337" spans="1:65" s="2" customFormat="1" ht="24.15" customHeight="1">
      <c r="A337" s="38"/>
      <c r="B337" s="39"/>
      <c r="C337" s="218" t="s">
        <v>473</v>
      </c>
      <c r="D337" s="218" t="s">
        <v>138</v>
      </c>
      <c r="E337" s="219" t="s">
        <v>474</v>
      </c>
      <c r="F337" s="220" t="s">
        <v>475</v>
      </c>
      <c r="G337" s="221" t="s">
        <v>141</v>
      </c>
      <c r="H337" s="222">
        <v>287.885</v>
      </c>
      <c r="I337" s="223"/>
      <c r="J337" s="224">
        <f>ROUND(I337*H337,2)</f>
        <v>0</v>
      </c>
      <c r="K337" s="220" t="s">
        <v>200</v>
      </c>
      <c r="L337" s="44"/>
      <c r="M337" s="225" t="s">
        <v>1</v>
      </c>
      <c r="N337" s="226" t="s">
        <v>42</v>
      </c>
      <c r="O337" s="91"/>
      <c r="P337" s="227">
        <f>O337*H337</f>
        <v>0</v>
      </c>
      <c r="Q337" s="227">
        <v>0</v>
      </c>
      <c r="R337" s="227">
        <f>Q337*H337</f>
        <v>0</v>
      </c>
      <c r="S337" s="227">
        <v>0</v>
      </c>
      <c r="T337" s="228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9" t="s">
        <v>92</v>
      </c>
      <c r="AT337" s="229" t="s">
        <v>138</v>
      </c>
      <c r="AU337" s="229" t="s">
        <v>86</v>
      </c>
      <c r="AY337" s="17" t="s">
        <v>136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7" t="s">
        <v>82</v>
      </c>
      <c r="BK337" s="230">
        <f>ROUND(I337*H337,2)</f>
        <v>0</v>
      </c>
      <c r="BL337" s="17" t="s">
        <v>92</v>
      </c>
      <c r="BM337" s="229" t="s">
        <v>476</v>
      </c>
    </row>
    <row r="338" spans="1:47" s="2" customFormat="1" ht="12">
      <c r="A338" s="38"/>
      <c r="B338" s="39"/>
      <c r="C338" s="40"/>
      <c r="D338" s="231" t="s">
        <v>144</v>
      </c>
      <c r="E338" s="40"/>
      <c r="F338" s="232" t="s">
        <v>477</v>
      </c>
      <c r="G338" s="40"/>
      <c r="H338" s="40"/>
      <c r="I338" s="233"/>
      <c r="J338" s="40"/>
      <c r="K338" s="40"/>
      <c r="L338" s="44"/>
      <c r="M338" s="234"/>
      <c r="N338" s="235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144</v>
      </c>
      <c r="AU338" s="17" t="s">
        <v>86</v>
      </c>
    </row>
    <row r="339" spans="1:47" s="2" customFormat="1" ht="12">
      <c r="A339" s="38"/>
      <c r="B339" s="39"/>
      <c r="C339" s="40"/>
      <c r="D339" s="236" t="s">
        <v>146</v>
      </c>
      <c r="E339" s="40"/>
      <c r="F339" s="237" t="s">
        <v>478</v>
      </c>
      <c r="G339" s="40"/>
      <c r="H339" s="40"/>
      <c r="I339" s="233"/>
      <c r="J339" s="40"/>
      <c r="K339" s="40"/>
      <c r="L339" s="44"/>
      <c r="M339" s="234"/>
      <c r="N339" s="235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146</v>
      </c>
      <c r="AU339" s="17" t="s">
        <v>86</v>
      </c>
    </row>
    <row r="340" spans="1:51" s="13" customFormat="1" ht="12">
      <c r="A340" s="13"/>
      <c r="B340" s="238"/>
      <c r="C340" s="239"/>
      <c r="D340" s="231" t="s">
        <v>148</v>
      </c>
      <c r="E340" s="240" t="s">
        <v>1</v>
      </c>
      <c r="F340" s="241" t="s">
        <v>479</v>
      </c>
      <c r="G340" s="239"/>
      <c r="H340" s="242">
        <v>174.585</v>
      </c>
      <c r="I340" s="243"/>
      <c r="J340" s="239"/>
      <c r="K340" s="239"/>
      <c r="L340" s="244"/>
      <c r="M340" s="245"/>
      <c r="N340" s="246"/>
      <c r="O340" s="246"/>
      <c r="P340" s="246"/>
      <c r="Q340" s="246"/>
      <c r="R340" s="246"/>
      <c r="S340" s="246"/>
      <c r="T340" s="24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8" t="s">
        <v>148</v>
      </c>
      <c r="AU340" s="248" t="s">
        <v>86</v>
      </c>
      <c r="AV340" s="13" t="s">
        <v>86</v>
      </c>
      <c r="AW340" s="13" t="s">
        <v>31</v>
      </c>
      <c r="AX340" s="13" t="s">
        <v>77</v>
      </c>
      <c r="AY340" s="248" t="s">
        <v>136</v>
      </c>
    </row>
    <row r="341" spans="1:51" s="13" customFormat="1" ht="12">
      <c r="A341" s="13"/>
      <c r="B341" s="238"/>
      <c r="C341" s="239"/>
      <c r="D341" s="231" t="s">
        <v>148</v>
      </c>
      <c r="E341" s="240" t="s">
        <v>1</v>
      </c>
      <c r="F341" s="241" t="s">
        <v>480</v>
      </c>
      <c r="G341" s="239"/>
      <c r="H341" s="242">
        <v>113.3</v>
      </c>
      <c r="I341" s="243"/>
      <c r="J341" s="239"/>
      <c r="K341" s="239"/>
      <c r="L341" s="244"/>
      <c r="M341" s="245"/>
      <c r="N341" s="246"/>
      <c r="O341" s="246"/>
      <c r="P341" s="246"/>
      <c r="Q341" s="246"/>
      <c r="R341" s="246"/>
      <c r="S341" s="246"/>
      <c r="T341" s="24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8" t="s">
        <v>148</v>
      </c>
      <c r="AU341" s="248" t="s">
        <v>86</v>
      </c>
      <c r="AV341" s="13" t="s">
        <v>86</v>
      </c>
      <c r="AW341" s="13" t="s">
        <v>31</v>
      </c>
      <c r="AX341" s="13" t="s">
        <v>77</v>
      </c>
      <c r="AY341" s="248" t="s">
        <v>136</v>
      </c>
    </row>
    <row r="342" spans="1:51" s="14" customFormat="1" ht="12">
      <c r="A342" s="14"/>
      <c r="B342" s="259"/>
      <c r="C342" s="260"/>
      <c r="D342" s="231" t="s">
        <v>148</v>
      </c>
      <c r="E342" s="261" t="s">
        <v>1</v>
      </c>
      <c r="F342" s="262" t="s">
        <v>229</v>
      </c>
      <c r="G342" s="260"/>
      <c r="H342" s="263">
        <v>287.885</v>
      </c>
      <c r="I342" s="264"/>
      <c r="J342" s="260"/>
      <c r="K342" s="260"/>
      <c r="L342" s="265"/>
      <c r="M342" s="266"/>
      <c r="N342" s="267"/>
      <c r="O342" s="267"/>
      <c r="P342" s="267"/>
      <c r="Q342" s="267"/>
      <c r="R342" s="267"/>
      <c r="S342" s="267"/>
      <c r="T342" s="26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9" t="s">
        <v>148</v>
      </c>
      <c r="AU342" s="269" t="s">
        <v>86</v>
      </c>
      <c r="AV342" s="14" t="s">
        <v>92</v>
      </c>
      <c r="AW342" s="14" t="s">
        <v>31</v>
      </c>
      <c r="AX342" s="14" t="s">
        <v>82</v>
      </c>
      <c r="AY342" s="269" t="s">
        <v>136</v>
      </c>
    </row>
    <row r="343" spans="1:65" s="2" customFormat="1" ht="24.15" customHeight="1">
      <c r="A343" s="38"/>
      <c r="B343" s="39"/>
      <c r="C343" s="218" t="s">
        <v>481</v>
      </c>
      <c r="D343" s="218" t="s">
        <v>138</v>
      </c>
      <c r="E343" s="219" t="s">
        <v>482</v>
      </c>
      <c r="F343" s="220" t="s">
        <v>483</v>
      </c>
      <c r="G343" s="221" t="s">
        <v>141</v>
      </c>
      <c r="H343" s="222">
        <v>785.4</v>
      </c>
      <c r="I343" s="223"/>
      <c r="J343" s="224">
        <f>ROUND(I343*H343,2)</f>
        <v>0</v>
      </c>
      <c r="K343" s="220" t="s">
        <v>200</v>
      </c>
      <c r="L343" s="44"/>
      <c r="M343" s="225" t="s">
        <v>1</v>
      </c>
      <c r="N343" s="226" t="s">
        <v>42</v>
      </c>
      <c r="O343" s="91"/>
      <c r="P343" s="227">
        <f>O343*H343</f>
        <v>0</v>
      </c>
      <c r="Q343" s="227">
        <v>0</v>
      </c>
      <c r="R343" s="227">
        <f>Q343*H343</f>
        <v>0</v>
      </c>
      <c r="S343" s="227">
        <v>0</v>
      </c>
      <c r="T343" s="228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9" t="s">
        <v>92</v>
      </c>
      <c r="AT343" s="229" t="s">
        <v>138</v>
      </c>
      <c r="AU343" s="229" t="s">
        <v>86</v>
      </c>
      <c r="AY343" s="17" t="s">
        <v>136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7" t="s">
        <v>82</v>
      </c>
      <c r="BK343" s="230">
        <f>ROUND(I343*H343,2)</f>
        <v>0</v>
      </c>
      <c r="BL343" s="17" t="s">
        <v>92</v>
      </c>
      <c r="BM343" s="229" t="s">
        <v>484</v>
      </c>
    </row>
    <row r="344" spans="1:47" s="2" customFormat="1" ht="12">
      <c r="A344" s="38"/>
      <c r="B344" s="39"/>
      <c r="C344" s="40"/>
      <c r="D344" s="231" t="s">
        <v>144</v>
      </c>
      <c r="E344" s="40"/>
      <c r="F344" s="232" t="s">
        <v>485</v>
      </c>
      <c r="G344" s="40"/>
      <c r="H344" s="40"/>
      <c r="I344" s="233"/>
      <c r="J344" s="40"/>
      <c r="K344" s="40"/>
      <c r="L344" s="44"/>
      <c r="M344" s="234"/>
      <c r="N344" s="235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144</v>
      </c>
      <c r="AU344" s="17" t="s">
        <v>86</v>
      </c>
    </row>
    <row r="345" spans="1:47" s="2" customFormat="1" ht="12">
      <c r="A345" s="38"/>
      <c r="B345" s="39"/>
      <c r="C345" s="40"/>
      <c r="D345" s="236" t="s">
        <v>146</v>
      </c>
      <c r="E345" s="40"/>
      <c r="F345" s="237" t="s">
        <v>486</v>
      </c>
      <c r="G345" s="40"/>
      <c r="H345" s="40"/>
      <c r="I345" s="233"/>
      <c r="J345" s="40"/>
      <c r="K345" s="40"/>
      <c r="L345" s="44"/>
      <c r="M345" s="234"/>
      <c r="N345" s="235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146</v>
      </c>
      <c r="AU345" s="17" t="s">
        <v>86</v>
      </c>
    </row>
    <row r="346" spans="1:51" s="13" customFormat="1" ht="12">
      <c r="A346" s="13"/>
      <c r="B346" s="238"/>
      <c r="C346" s="239"/>
      <c r="D346" s="231" t="s">
        <v>148</v>
      </c>
      <c r="E346" s="240" t="s">
        <v>1</v>
      </c>
      <c r="F346" s="241" t="s">
        <v>487</v>
      </c>
      <c r="G346" s="239"/>
      <c r="H346" s="242">
        <v>186.45</v>
      </c>
      <c r="I346" s="243"/>
      <c r="J346" s="239"/>
      <c r="K346" s="239"/>
      <c r="L346" s="244"/>
      <c r="M346" s="245"/>
      <c r="N346" s="246"/>
      <c r="O346" s="246"/>
      <c r="P346" s="246"/>
      <c r="Q346" s="246"/>
      <c r="R346" s="246"/>
      <c r="S346" s="246"/>
      <c r="T346" s="24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8" t="s">
        <v>148</v>
      </c>
      <c r="AU346" s="248" t="s">
        <v>86</v>
      </c>
      <c r="AV346" s="13" t="s">
        <v>86</v>
      </c>
      <c r="AW346" s="13" t="s">
        <v>31</v>
      </c>
      <c r="AX346" s="13" t="s">
        <v>77</v>
      </c>
      <c r="AY346" s="248" t="s">
        <v>136</v>
      </c>
    </row>
    <row r="347" spans="1:51" s="13" customFormat="1" ht="12">
      <c r="A347" s="13"/>
      <c r="B347" s="238"/>
      <c r="C347" s="239"/>
      <c r="D347" s="231" t="s">
        <v>148</v>
      </c>
      <c r="E347" s="240" t="s">
        <v>1</v>
      </c>
      <c r="F347" s="241" t="s">
        <v>488</v>
      </c>
      <c r="G347" s="239"/>
      <c r="H347" s="242">
        <v>121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8" t="s">
        <v>148</v>
      </c>
      <c r="AU347" s="248" t="s">
        <v>86</v>
      </c>
      <c r="AV347" s="13" t="s">
        <v>86</v>
      </c>
      <c r="AW347" s="13" t="s">
        <v>31</v>
      </c>
      <c r="AX347" s="13" t="s">
        <v>77</v>
      </c>
      <c r="AY347" s="248" t="s">
        <v>136</v>
      </c>
    </row>
    <row r="348" spans="1:51" s="13" customFormat="1" ht="12">
      <c r="A348" s="13"/>
      <c r="B348" s="238"/>
      <c r="C348" s="239"/>
      <c r="D348" s="231" t="s">
        <v>148</v>
      </c>
      <c r="E348" s="240" t="s">
        <v>1</v>
      </c>
      <c r="F348" s="241" t="s">
        <v>489</v>
      </c>
      <c r="G348" s="239"/>
      <c r="H348" s="242">
        <v>477.95</v>
      </c>
      <c r="I348" s="243"/>
      <c r="J348" s="239"/>
      <c r="K348" s="239"/>
      <c r="L348" s="244"/>
      <c r="M348" s="245"/>
      <c r="N348" s="246"/>
      <c r="O348" s="246"/>
      <c r="P348" s="246"/>
      <c r="Q348" s="246"/>
      <c r="R348" s="246"/>
      <c r="S348" s="246"/>
      <c r="T348" s="24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8" t="s">
        <v>148</v>
      </c>
      <c r="AU348" s="248" t="s">
        <v>86</v>
      </c>
      <c r="AV348" s="13" t="s">
        <v>86</v>
      </c>
      <c r="AW348" s="13" t="s">
        <v>31</v>
      </c>
      <c r="AX348" s="13" t="s">
        <v>77</v>
      </c>
      <c r="AY348" s="248" t="s">
        <v>136</v>
      </c>
    </row>
    <row r="349" spans="1:51" s="14" customFormat="1" ht="12">
      <c r="A349" s="14"/>
      <c r="B349" s="259"/>
      <c r="C349" s="260"/>
      <c r="D349" s="231" t="s">
        <v>148</v>
      </c>
      <c r="E349" s="261" t="s">
        <v>1</v>
      </c>
      <c r="F349" s="262" t="s">
        <v>229</v>
      </c>
      <c r="G349" s="260"/>
      <c r="H349" s="263">
        <v>785.4</v>
      </c>
      <c r="I349" s="264"/>
      <c r="J349" s="260"/>
      <c r="K349" s="260"/>
      <c r="L349" s="265"/>
      <c r="M349" s="266"/>
      <c r="N349" s="267"/>
      <c r="O349" s="267"/>
      <c r="P349" s="267"/>
      <c r="Q349" s="267"/>
      <c r="R349" s="267"/>
      <c r="S349" s="267"/>
      <c r="T349" s="26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9" t="s">
        <v>148</v>
      </c>
      <c r="AU349" s="269" t="s">
        <v>86</v>
      </c>
      <c r="AV349" s="14" t="s">
        <v>92</v>
      </c>
      <c r="AW349" s="14" t="s">
        <v>31</v>
      </c>
      <c r="AX349" s="14" t="s">
        <v>82</v>
      </c>
      <c r="AY349" s="269" t="s">
        <v>136</v>
      </c>
    </row>
    <row r="350" spans="1:65" s="2" customFormat="1" ht="33" customHeight="1">
      <c r="A350" s="38"/>
      <c r="B350" s="39"/>
      <c r="C350" s="218" t="s">
        <v>490</v>
      </c>
      <c r="D350" s="218" t="s">
        <v>138</v>
      </c>
      <c r="E350" s="219" t="s">
        <v>491</v>
      </c>
      <c r="F350" s="220" t="s">
        <v>492</v>
      </c>
      <c r="G350" s="221" t="s">
        <v>141</v>
      </c>
      <c r="H350" s="222">
        <v>434.5</v>
      </c>
      <c r="I350" s="223"/>
      <c r="J350" s="224">
        <f>ROUND(I350*H350,2)</f>
        <v>0</v>
      </c>
      <c r="K350" s="220" t="s">
        <v>200</v>
      </c>
      <c r="L350" s="44"/>
      <c r="M350" s="225" t="s">
        <v>1</v>
      </c>
      <c r="N350" s="226" t="s">
        <v>42</v>
      </c>
      <c r="O350" s="91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9" t="s">
        <v>92</v>
      </c>
      <c r="AT350" s="229" t="s">
        <v>138</v>
      </c>
      <c r="AU350" s="229" t="s">
        <v>86</v>
      </c>
      <c r="AY350" s="17" t="s">
        <v>136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7" t="s">
        <v>82</v>
      </c>
      <c r="BK350" s="230">
        <f>ROUND(I350*H350,2)</f>
        <v>0</v>
      </c>
      <c r="BL350" s="17" t="s">
        <v>92</v>
      </c>
      <c r="BM350" s="229" t="s">
        <v>493</v>
      </c>
    </row>
    <row r="351" spans="1:47" s="2" customFormat="1" ht="12">
      <c r="A351" s="38"/>
      <c r="B351" s="39"/>
      <c r="C351" s="40"/>
      <c r="D351" s="231" t="s">
        <v>144</v>
      </c>
      <c r="E351" s="40"/>
      <c r="F351" s="232" t="s">
        <v>494</v>
      </c>
      <c r="G351" s="40"/>
      <c r="H351" s="40"/>
      <c r="I351" s="233"/>
      <c r="J351" s="40"/>
      <c r="K351" s="40"/>
      <c r="L351" s="44"/>
      <c r="M351" s="234"/>
      <c r="N351" s="235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144</v>
      </c>
      <c r="AU351" s="17" t="s">
        <v>86</v>
      </c>
    </row>
    <row r="352" spans="1:47" s="2" customFormat="1" ht="12">
      <c r="A352" s="38"/>
      <c r="B352" s="39"/>
      <c r="C352" s="40"/>
      <c r="D352" s="236" t="s">
        <v>146</v>
      </c>
      <c r="E352" s="40"/>
      <c r="F352" s="237" t="s">
        <v>495</v>
      </c>
      <c r="G352" s="40"/>
      <c r="H352" s="40"/>
      <c r="I352" s="233"/>
      <c r="J352" s="40"/>
      <c r="K352" s="40"/>
      <c r="L352" s="44"/>
      <c r="M352" s="234"/>
      <c r="N352" s="235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146</v>
      </c>
      <c r="AU352" s="17" t="s">
        <v>86</v>
      </c>
    </row>
    <row r="353" spans="1:51" s="13" customFormat="1" ht="12">
      <c r="A353" s="13"/>
      <c r="B353" s="238"/>
      <c r="C353" s="239"/>
      <c r="D353" s="231" t="s">
        <v>148</v>
      </c>
      <c r="E353" s="240" t="s">
        <v>1</v>
      </c>
      <c r="F353" s="241" t="s">
        <v>496</v>
      </c>
      <c r="G353" s="239"/>
      <c r="H353" s="242">
        <v>434.5</v>
      </c>
      <c r="I353" s="243"/>
      <c r="J353" s="239"/>
      <c r="K353" s="239"/>
      <c r="L353" s="244"/>
      <c r="M353" s="245"/>
      <c r="N353" s="246"/>
      <c r="O353" s="246"/>
      <c r="P353" s="246"/>
      <c r="Q353" s="246"/>
      <c r="R353" s="246"/>
      <c r="S353" s="246"/>
      <c r="T353" s="24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8" t="s">
        <v>148</v>
      </c>
      <c r="AU353" s="248" t="s">
        <v>86</v>
      </c>
      <c r="AV353" s="13" t="s">
        <v>86</v>
      </c>
      <c r="AW353" s="13" t="s">
        <v>31</v>
      </c>
      <c r="AX353" s="13" t="s">
        <v>82</v>
      </c>
      <c r="AY353" s="248" t="s">
        <v>136</v>
      </c>
    </row>
    <row r="354" spans="1:65" s="2" customFormat="1" ht="21.75" customHeight="1">
      <c r="A354" s="38"/>
      <c r="B354" s="39"/>
      <c r="C354" s="218" t="s">
        <v>497</v>
      </c>
      <c r="D354" s="218" t="s">
        <v>138</v>
      </c>
      <c r="E354" s="219" t="s">
        <v>498</v>
      </c>
      <c r="F354" s="220" t="s">
        <v>499</v>
      </c>
      <c r="G354" s="221" t="s">
        <v>141</v>
      </c>
      <c r="H354" s="222">
        <v>434.5</v>
      </c>
      <c r="I354" s="223"/>
      <c r="J354" s="224">
        <f>ROUND(I354*H354,2)</f>
        <v>0</v>
      </c>
      <c r="K354" s="220" t="s">
        <v>200</v>
      </c>
      <c r="L354" s="44"/>
      <c r="M354" s="225" t="s">
        <v>1</v>
      </c>
      <c r="N354" s="226" t="s">
        <v>42</v>
      </c>
      <c r="O354" s="91"/>
      <c r="P354" s="227">
        <f>O354*H354</f>
        <v>0</v>
      </c>
      <c r="Q354" s="227">
        <v>0</v>
      </c>
      <c r="R354" s="227">
        <f>Q354*H354</f>
        <v>0</v>
      </c>
      <c r="S354" s="227">
        <v>0</v>
      </c>
      <c r="T354" s="228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9" t="s">
        <v>92</v>
      </c>
      <c r="AT354" s="229" t="s">
        <v>138</v>
      </c>
      <c r="AU354" s="229" t="s">
        <v>86</v>
      </c>
      <c r="AY354" s="17" t="s">
        <v>136</v>
      </c>
      <c r="BE354" s="230">
        <f>IF(N354="základní",J354,0)</f>
        <v>0</v>
      </c>
      <c r="BF354" s="230">
        <f>IF(N354="snížená",J354,0)</f>
        <v>0</v>
      </c>
      <c r="BG354" s="230">
        <f>IF(N354="zákl. přenesená",J354,0)</f>
        <v>0</v>
      </c>
      <c r="BH354" s="230">
        <f>IF(N354="sníž. přenesená",J354,0)</f>
        <v>0</v>
      </c>
      <c r="BI354" s="230">
        <f>IF(N354="nulová",J354,0)</f>
        <v>0</v>
      </c>
      <c r="BJ354" s="17" t="s">
        <v>82</v>
      </c>
      <c r="BK354" s="230">
        <f>ROUND(I354*H354,2)</f>
        <v>0</v>
      </c>
      <c r="BL354" s="17" t="s">
        <v>92</v>
      </c>
      <c r="BM354" s="229" t="s">
        <v>500</v>
      </c>
    </row>
    <row r="355" spans="1:47" s="2" customFormat="1" ht="12">
      <c r="A355" s="38"/>
      <c r="B355" s="39"/>
      <c r="C355" s="40"/>
      <c r="D355" s="231" t="s">
        <v>144</v>
      </c>
      <c r="E355" s="40"/>
      <c r="F355" s="232" t="s">
        <v>501</v>
      </c>
      <c r="G355" s="40"/>
      <c r="H355" s="40"/>
      <c r="I355" s="233"/>
      <c r="J355" s="40"/>
      <c r="K355" s="40"/>
      <c r="L355" s="44"/>
      <c r="M355" s="234"/>
      <c r="N355" s="235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144</v>
      </c>
      <c r="AU355" s="17" t="s">
        <v>86</v>
      </c>
    </row>
    <row r="356" spans="1:47" s="2" customFormat="1" ht="12">
      <c r="A356" s="38"/>
      <c r="B356" s="39"/>
      <c r="C356" s="40"/>
      <c r="D356" s="236" t="s">
        <v>146</v>
      </c>
      <c r="E356" s="40"/>
      <c r="F356" s="237" t="s">
        <v>502</v>
      </c>
      <c r="G356" s="40"/>
      <c r="H356" s="40"/>
      <c r="I356" s="233"/>
      <c r="J356" s="40"/>
      <c r="K356" s="40"/>
      <c r="L356" s="44"/>
      <c r="M356" s="234"/>
      <c r="N356" s="235"/>
      <c r="O356" s="91"/>
      <c r="P356" s="91"/>
      <c r="Q356" s="91"/>
      <c r="R356" s="91"/>
      <c r="S356" s="91"/>
      <c r="T356" s="92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146</v>
      </c>
      <c r="AU356" s="17" t="s">
        <v>86</v>
      </c>
    </row>
    <row r="357" spans="1:51" s="13" customFormat="1" ht="12">
      <c r="A357" s="13"/>
      <c r="B357" s="238"/>
      <c r="C357" s="239"/>
      <c r="D357" s="231" t="s">
        <v>148</v>
      </c>
      <c r="E357" s="240" t="s">
        <v>1</v>
      </c>
      <c r="F357" s="241" t="s">
        <v>496</v>
      </c>
      <c r="G357" s="239"/>
      <c r="H357" s="242">
        <v>434.5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8" t="s">
        <v>148</v>
      </c>
      <c r="AU357" s="248" t="s">
        <v>86</v>
      </c>
      <c r="AV357" s="13" t="s">
        <v>86</v>
      </c>
      <c r="AW357" s="13" t="s">
        <v>31</v>
      </c>
      <c r="AX357" s="13" t="s">
        <v>82</v>
      </c>
      <c r="AY357" s="248" t="s">
        <v>136</v>
      </c>
    </row>
    <row r="358" spans="1:65" s="2" customFormat="1" ht="33" customHeight="1">
      <c r="A358" s="38"/>
      <c r="B358" s="39"/>
      <c r="C358" s="218" t="s">
        <v>503</v>
      </c>
      <c r="D358" s="218" t="s">
        <v>138</v>
      </c>
      <c r="E358" s="219" t="s">
        <v>504</v>
      </c>
      <c r="F358" s="220" t="s">
        <v>505</v>
      </c>
      <c r="G358" s="221" t="s">
        <v>141</v>
      </c>
      <c r="H358" s="222">
        <v>434.5</v>
      </c>
      <c r="I358" s="223"/>
      <c r="J358" s="224">
        <f>ROUND(I358*H358,2)</f>
        <v>0</v>
      </c>
      <c r="K358" s="220" t="s">
        <v>200</v>
      </c>
      <c r="L358" s="44"/>
      <c r="M358" s="225" t="s">
        <v>1</v>
      </c>
      <c r="N358" s="226" t="s">
        <v>42</v>
      </c>
      <c r="O358" s="91"/>
      <c r="P358" s="227">
        <f>O358*H358</f>
        <v>0</v>
      </c>
      <c r="Q358" s="227">
        <v>0</v>
      </c>
      <c r="R358" s="227">
        <f>Q358*H358</f>
        <v>0</v>
      </c>
      <c r="S358" s="227">
        <v>0</v>
      </c>
      <c r="T358" s="228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9" t="s">
        <v>92</v>
      </c>
      <c r="AT358" s="229" t="s">
        <v>138</v>
      </c>
      <c r="AU358" s="229" t="s">
        <v>86</v>
      </c>
      <c r="AY358" s="17" t="s">
        <v>136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7" t="s">
        <v>82</v>
      </c>
      <c r="BK358" s="230">
        <f>ROUND(I358*H358,2)</f>
        <v>0</v>
      </c>
      <c r="BL358" s="17" t="s">
        <v>92</v>
      </c>
      <c r="BM358" s="229" t="s">
        <v>506</v>
      </c>
    </row>
    <row r="359" spans="1:47" s="2" customFormat="1" ht="12">
      <c r="A359" s="38"/>
      <c r="B359" s="39"/>
      <c r="C359" s="40"/>
      <c r="D359" s="231" t="s">
        <v>144</v>
      </c>
      <c r="E359" s="40"/>
      <c r="F359" s="232" t="s">
        <v>507</v>
      </c>
      <c r="G359" s="40"/>
      <c r="H359" s="40"/>
      <c r="I359" s="233"/>
      <c r="J359" s="40"/>
      <c r="K359" s="40"/>
      <c r="L359" s="44"/>
      <c r="M359" s="234"/>
      <c r="N359" s="235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144</v>
      </c>
      <c r="AU359" s="17" t="s">
        <v>86</v>
      </c>
    </row>
    <row r="360" spans="1:47" s="2" customFormat="1" ht="12">
      <c r="A360" s="38"/>
      <c r="B360" s="39"/>
      <c r="C360" s="40"/>
      <c r="D360" s="236" t="s">
        <v>146</v>
      </c>
      <c r="E360" s="40"/>
      <c r="F360" s="237" t="s">
        <v>508</v>
      </c>
      <c r="G360" s="40"/>
      <c r="H360" s="40"/>
      <c r="I360" s="233"/>
      <c r="J360" s="40"/>
      <c r="K360" s="40"/>
      <c r="L360" s="44"/>
      <c r="M360" s="234"/>
      <c r="N360" s="235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146</v>
      </c>
      <c r="AU360" s="17" t="s">
        <v>86</v>
      </c>
    </row>
    <row r="361" spans="1:51" s="13" customFormat="1" ht="12">
      <c r="A361" s="13"/>
      <c r="B361" s="238"/>
      <c r="C361" s="239"/>
      <c r="D361" s="231" t="s">
        <v>148</v>
      </c>
      <c r="E361" s="240" t="s">
        <v>1</v>
      </c>
      <c r="F361" s="241" t="s">
        <v>496</v>
      </c>
      <c r="G361" s="239"/>
      <c r="H361" s="242">
        <v>434.5</v>
      </c>
      <c r="I361" s="243"/>
      <c r="J361" s="239"/>
      <c r="K361" s="239"/>
      <c r="L361" s="244"/>
      <c r="M361" s="245"/>
      <c r="N361" s="246"/>
      <c r="O361" s="246"/>
      <c r="P361" s="246"/>
      <c r="Q361" s="246"/>
      <c r="R361" s="246"/>
      <c r="S361" s="246"/>
      <c r="T361" s="24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8" t="s">
        <v>148</v>
      </c>
      <c r="AU361" s="248" t="s">
        <v>86</v>
      </c>
      <c r="AV361" s="13" t="s">
        <v>86</v>
      </c>
      <c r="AW361" s="13" t="s">
        <v>31</v>
      </c>
      <c r="AX361" s="13" t="s">
        <v>82</v>
      </c>
      <c r="AY361" s="248" t="s">
        <v>136</v>
      </c>
    </row>
    <row r="362" spans="1:65" s="2" customFormat="1" ht="33" customHeight="1">
      <c r="A362" s="38"/>
      <c r="B362" s="39"/>
      <c r="C362" s="218" t="s">
        <v>509</v>
      </c>
      <c r="D362" s="218" t="s">
        <v>138</v>
      </c>
      <c r="E362" s="219" t="s">
        <v>510</v>
      </c>
      <c r="F362" s="220" t="s">
        <v>511</v>
      </c>
      <c r="G362" s="221" t="s">
        <v>141</v>
      </c>
      <c r="H362" s="222">
        <v>237.2</v>
      </c>
      <c r="I362" s="223"/>
      <c r="J362" s="224">
        <f>ROUND(I362*H362,2)</f>
        <v>0</v>
      </c>
      <c r="K362" s="220" t="s">
        <v>142</v>
      </c>
      <c r="L362" s="44"/>
      <c r="M362" s="225" t="s">
        <v>1</v>
      </c>
      <c r="N362" s="226" t="s">
        <v>42</v>
      </c>
      <c r="O362" s="91"/>
      <c r="P362" s="227">
        <f>O362*H362</f>
        <v>0</v>
      </c>
      <c r="Q362" s="227">
        <v>0.08922</v>
      </c>
      <c r="R362" s="227">
        <f>Q362*H362</f>
        <v>21.162983999999998</v>
      </c>
      <c r="S362" s="227">
        <v>0</v>
      </c>
      <c r="T362" s="228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9" t="s">
        <v>92</v>
      </c>
      <c r="AT362" s="229" t="s">
        <v>138</v>
      </c>
      <c r="AU362" s="229" t="s">
        <v>86</v>
      </c>
      <c r="AY362" s="17" t="s">
        <v>136</v>
      </c>
      <c r="BE362" s="230">
        <f>IF(N362="základní",J362,0)</f>
        <v>0</v>
      </c>
      <c r="BF362" s="230">
        <f>IF(N362="snížená",J362,0)</f>
        <v>0</v>
      </c>
      <c r="BG362" s="230">
        <f>IF(N362="zákl. přenesená",J362,0)</f>
        <v>0</v>
      </c>
      <c r="BH362" s="230">
        <f>IF(N362="sníž. přenesená",J362,0)</f>
        <v>0</v>
      </c>
      <c r="BI362" s="230">
        <f>IF(N362="nulová",J362,0)</f>
        <v>0</v>
      </c>
      <c r="BJ362" s="17" t="s">
        <v>82</v>
      </c>
      <c r="BK362" s="230">
        <f>ROUND(I362*H362,2)</f>
        <v>0</v>
      </c>
      <c r="BL362" s="17" t="s">
        <v>92</v>
      </c>
      <c r="BM362" s="229" t="s">
        <v>512</v>
      </c>
    </row>
    <row r="363" spans="1:47" s="2" customFormat="1" ht="12">
      <c r="A363" s="38"/>
      <c r="B363" s="39"/>
      <c r="C363" s="40"/>
      <c r="D363" s="231" t="s">
        <v>144</v>
      </c>
      <c r="E363" s="40"/>
      <c r="F363" s="232" t="s">
        <v>513</v>
      </c>
      <c r="G363" s="40"/>
      <c r="H363" s="40"/>
      <c r="I363" s="233"/>
      <c r="J363" s="40"/>
      <c r="K363" s="40"/>
      <c r="L363" s="44"/>
      <c r="M363" s="234"/>
      <c r="N363" s="235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144</v>
      </c>
      <c r="AU363" s="17" t="s">
        <v>86</v>
      </c>
    </row>
    <row r="364" spans="1:47" s="2" customFormat="1" ht="12">
      <c r="A364" s="38"/>
      <c r="B364" s="39"/>
      <c r="C364" s="40"/>
      <c r="D364" s="236" t="s">
        <v>146</v>
      </c>
      <c r="E364" s="40"/>
      <c r="F364" s="237" t="s">
        <v>514</v>
      </c>
      <c r="G364" s="40"/>
      <c r="H364" s="40"/>
      <c r="I364" s="233"/>
      <c r="J364" s="40"/>
      <c r="K364" s="40"/>
      <c r="L364" s="44"/>
      <c r="M364" s="234"/>
      <c r="N364" s="235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146</v>
      </c>
      <c r="AU364" s="17" t="s">
        <v>86</v>
      </c>
    </row>
    <row r="365" spans="1:51" s="13" customFormat="1" ht="12">
      <c r="A365" s="13"/>
      <c r="B365" s="238"/>
      <c r="C365" s="239"/>
      <c r="D365" s="231" t="s">
        <v>148</v>
      </c>
      <c r="E365" s="240" t="s">
        <v>1</v>
      </c>
      <c r="F365" s="241" t="s">
        <v>515</v>
      </c>
      <c r="G365" s="239"/>
      <c r="H365" s="242">
        <v>206.1</v>
      </c>
      <c r="I365" s="243"/>
      <c r="J365" s="239"/>
      <c r="K365" s="239"/>
      <c r="L365" s="244"/>
      <c r="M365" s="245"/>
      <c r="N365" s="246"/>
      <c r="O365" s="246"/>
      <c r="P365" s="246"/>
      <c r="Q365" s="246"/>
      <c r="R365" s="246"/>
      <c r="S365" s="246"/>
      <c r="T365" s="24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8" t="s">
        <v>148</v>
      </c>
      <c r="AU365" s="248" t="s">
        <v>86</v>
      </c>
      <c r="AV365" s="13" t="s">
        <v>86</v>
      </c>
      <c r="AW365" s="13" t="s">
        <v>31</v>
      </c>
      <c r="AX365" s="13" t="s">
        <v>77</v>
      </c>
      <c r="AY365" s="248" t="s">
        <v>136</v>
      </c>
    </row>
    <row r="366" spans="1:51" s="13" customFormat="1" ht="12">
      <c r="A366" s="13"/>
      <c r="B366" s="238"/>
      <c r="C366" s="239"/>
      <c r="D366" s="231" t="s">
        <v>148</v>
      </c>
      <c r="E366" s="240" t="s">
        <v>1</v>
      </c>
      <c r="F366" s="241" t="s">
        <v>344</v>
      </c>
      <c r="G366" s="239"/>
      <c r="H366" s="242">
        <v>31.1</v>
      </c>
      <c r="I366" s="243"/>
      <c r="J366" s="239"/>
      <c r="K366" s="239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148</v>
      </c>
      <c r="AU366" s="248" t="s">
        <v>86</v>
      </c>
      <c r="AV366" s="13" t="s">
        <v>86</v>
      </c>
      <c r="AW366" s="13" t="s">
        <v>31</v>
      </c>
      <c r="AX366" s="13" t="s">
        <v>77</v>
      </c>
      <c r="AY366" s="248" t="s">
        <v>136</v>
      </c>
    </row>
    <row r="367" spans="1:51" s="14" customFormat="1" ht="12">
      <c r="A367" s="14"/>
      <c r="B367" s="259"/>
      <c r="C367" s="260"/>
      <c r="D367" s="231" t="s">
        <v>148</v>
      </c>
      <c r="E367" s="261" t="s">
        <v>1</v>
      </c>
      <c r="F367" s="262" t="s">
        <v>229</v>
      </c>
      <c r="G367" s="260"/>
      <c r="H367" s="263">
        <v>237.2</v>
      </c>
      <c r="I367" s="264"/>
      <c r="J367" s="260"/>
      <c r="K367" s="260"/>
      <c r="L367" s="265"/>
      <c r="M367" s="266"/>
      <c r="N367" s="267"/>
      <c r="O367" s="267"/>
      <c r="P367" s="267"/>
      <c r="Q367" s="267"/>
      <c r="R367" s="267"/>
      <c r="S367" s="267"/>
      <c r="T367" s="268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9" t="s">
        <v>148</v>
      </c>
      <c r="AU367" s="269" t="s">
        <v>86</v>
      </c>
      <c r="AV367" s="14" t="s">
        <v>92</v>
      </c>
      <c r="AW367" s="14" t="s">
        <v>31</v>
      </c>
      <c r="AX367" s="14" t="s">
        <v>82</v>
      </c>
      <c r="AY367" s="269" t="s">
        <v>136</v>
      </c>
    </row>
    <row r="368" spans="1:65" s="2" customFormat="1" ht="21.75" customHeight="1">
      <c r="A368" s="38"/>
      <c r="B368" s="39"/>
      <c r="C368" s="249" t="s">
        <v>516</v>
      </c>
      <c r="D368" s="249" t="s">
        <v>163</v>
      </c>
      <c r="E368" s="250" t="s">
        <v>517</v>
      </c>
      <c r="F368" s="251" t="s">
        <v>518</v>
      </c>
      <c r="G368" s="252" t="s">
        <v>141</v>
      </c>
      <c r="H368" s="253">
        <v>240.376</v>
      </c>
      <c r="I368" s="254"/>
      <c r="J368" s="255">
        <f>ROUND(I368*H368,2)</f>
        <v>0</v>
      </c>
      <c r="K368" s="251" t="s">
        <v>200</v>
      </c>
      <c r="L368" s="256"/>
      <c r="M368" s="257" t="s">
        <v>1</v>
      </c>
      <c r="N368" s="258" t="s">
        <v>42</v>
      </c>
      <c r="O368" s="91"/>
      <c r="P368" s="227">
        <f>O368*H368</f>
        <v>0</v>
      </c>
      <c r="Q368" s="227">
        <v>0.131</v>
      </c>
      <c r="R368" s="227">
        <f>Q368*H368</f>
        <v>31.489256</v>
      </c>
      <c r="S368" s="227">
        <v>0</v>
      </c>
      <c r="T368" s="228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9" t="s">
        <v>167</v>
      </c>
      <c r="AT368" s="229" t="s">
        <v>163</v>
      </c>
      <c r="AU368" s="229" t="s">
        <v>86</v>
      </c>
      <c r="AY368" s="17" t="s">
        <v>136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17" t="s">
        <v>82</v>
      </c>
      <c r="BK368" s="230">
        <f>ROUND(I368*H368,2)</f>
        <v>0</v>
      </c>
      <c r="BL368" s="17" t="s">
        <v>92</v>
      </c>
      <c r="BM368" s="229" t="s">
        <v>519</v>
      </c>
    </row>
    <row r="369" spans="1:47" s="2" customFormat="1" ht="12">
      <c r="A369" s="38"/>
      <c r="B369" s="39"/>
      <c r="C369" s="40"/>
      <c r="D369" s="231" t="s">
        <v>144</v>
      </c>
      <c r="E369" s="40"/>
      <c r="F369" s="232" t="s">
        <v>518</v>
      </c>
      <c r="G369" s="40"/>
      <c r="H369" s="40"/>
      <c r="I369" s="233"/>
      <c r="J369" s="40"/>
      <c r="K369" s="40"/>
      <c r="L369" s="44"/>
      <c r="M369" s="234"/>
      <c r="N369" s="235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144</v>
      </c>
      <c r="AU369" s="17" t="s">
        <v>86</v>
      </c>
    </row>
    <row r="370" spans="1:51" s="13" customFormat="1" ht="12">
      <c r="A370" s="13"/>
      <c r="B370" s="238"/>
      <c r="C370" s="239"/>
      <c r="D370" s="231" t="s">
        <v>148</v>
      </c>
      <c r="E370" s="240" t="s">
        <v>1</v>
      </c>
      <c r="F370" s="241" t="s">
        <v>520</v>
      </c>
      <c r="G370" s="239"/>
      <c r="H370" s="242">
        <v>237.2</v>
      </c>
      <c r="I370" s="243"/>
      <c r="J370" s="239"/>
      <c r="K370" s="239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148</v>
      </c>
      <c r="AU370" s="248" t="s">
        <v>86</v>
      </c>
      <c r="AV370" s="13" t="s">
        <v>86</v>
      </c>
      <c r="AW370" s="13" t="s">
        <v>31</v>
      </c>
      <c r="AX370" s="13" t="s">
        <v>77</v>
      </c>
      <c r="AY370" s="248" t="s">
        <v>136</v>
      </c>
    </row>
    <row r="371" spans="1:51" s="13" customFormat="1" ht="12">
      <c r="A371" s="13"/>
      <c r="B371" s="238"/>
      <c r="C371" s="239"/>
      <c r="D371" s="231" t="s">
        <v>148</v>
      </c>
      <c r="E371" s="240" t="s">
        <v>1</v>
      </c>
      <c r="F371" s="241" t="s">
        <v>521</v>
      </c>
      <c r="G371" s="239"/>
      <c r="H371" s="242">
        <v>-14.63</v>
      </c>
      <c r="I371" s="243"/>
      <c r="J371" s="239"/>
      <c r="K371" s="239"/>
      <c r="L371" s="244"/>
      <c r="M371" s="245"/>
      <c r="N371" s="246"/>
      <c r="O371" s="246"/>
      <c r="P371" s="246"/>
      <c r="Q371" s="246"/>
      <c r="R371" s="246"/>
      <c r="S371" s="246"/>
      <c r="T371" s="24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8" t="s">
        <v>148</v>
      </c>
      <c r="AU371" s="248" t="s">
        <v>86</v>
      </c>
      <c r="AV371" s="13" t="s">
        <v>86</v>
      </c>
      <c r="AW371" s="13" t="s">
        <v>31</v>
      </c>
      <c r="AX371" s="13" t="s">
        <v>77</v>
      </c>
      <c r="AY371" s="248" t="s">
        <v>136</v>
      </c>
    </row>
    <row r="372" spans="1:51" s="14" customFormat="1" ht="12">
      <c r="A372" s="14"/>
      <c r="B372" s="259"/>
      <c r="C372" s="260"/>
      <c r="D372" s="231" t="s">
        <v>148</v>
      </c>
      <c r="E372" s="261" t="s">
        <v>1</v>
      </c>
      <c r="F372" s="262" t="s">
        <v>229</v>
      </c>
      <c r="G372" s="260"/>
      <c r="H372" s="263">
        <v>222.57</v>
      </c>
      <c r="I372" s="264"/>
      <c r="J372" s="260"/>
      <c r="K372" s="260"/>
      <c r="L372" s="265"/>
      <c r="M372" s="266"/>
      <c r="N372" s="267"/>
      <c r="O372" s="267"/>
      <c r="P372" s="267"/>
      <c r="Q372" s="267"/>
      <c r="R372" s="267"/>
      <c r="S372" s="267"/>
      <c r="T372" s="268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9" t="s">
        <v>148</v>
      </c>
      <c r="AU372" s="269" t="s">
        <v>86</v>
      </c>
      <c r="AV372" s="14" t="s">
        <v>92</v>
      </c>
      <c r="AW372" s="14" t="s">
        <v>31</v>
      </c>
      <c r="AX372" s="14" t="s">
        <v>82</v>
      </c>
      <c r="AY372" s="269" t="s">
        <v>136</v>
      </c>
    </row>
    <row r="373" spans="1:51" s="13" customFormat="1" ht="12">
      <c r="A373" s="13"/>
      <c r="B373" s="238"/>
      <c r="C373" s="239"/>
      <c r="D373" s="231" t="s">
        <v>148</v>
      </c>
      <c r="E373" s="239"/>
      <c r="F373" s="241" t="s">
        <v>522</v>
      </c>
      <c r="G373" s="239"/>
      <c r="H373" s="242">
        <v>240.376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8" t="s">
        <v>148</v>
      </c>
      <c r="AU373" s="248" t="s">
        <v>86</v>
      </c>
      <c r="AV373" s="13" t="s">
        <v>86</v>
      </c>
      <c r="AW373" s="13" t="s">
        <v>4</v>
      </c>
      <c r="AX373" s="13" t="s">
        <v>82</v>
      </c>
      <c r="AY373" s="248" t="s">
        <v>136</v>
      </c>
    </row>
    <row r="374" spans="1:65" s="2" customFormat="1" ht="24.15" customHeight="1">
      <c r="A374" s="38"/>
      <c r="B374" s="39"/>
      <c r="C374" s="249" t="s">
        <v>523</v>
      </c>
      <c r="D374" s="249" t="s">
        <v>163</v>
      </c>
      <c r="E374" s="250" t="s">
        <v>524</v>
      </c>
      <c r="F374" s="251" t="s">
        <v>525</v>
      </c>
      <c r="G374" s="252" t="s">
        <v>141</v>
      </c>
      <c r="H374" s="253">
        <v>15.8</v>
      </c>
      <c r="I374" s="254"/>
      <c r="J374" s="255">
        <f>ROUND(I374*H374,2)</f>
        <v>0</v>
      </c>
      <c r="K374" s="251" t="s">
        <v>200</v>
      </c>
      <c r="L374" s="256"/>
      <c r="M374" s="257" t="s">
        <v>1</v>
      </c>
      <c r="N374" s="258" t="s">
        <v>42</v>
      </c>
      <c r="O374" s="91"/>
      <c r="P374" s="227">
        <f>O374*H374</f>
        <v>0</v>
      </c>
      <c r="Q374" s="227">
        <v>0.131</v>
      </c>
      <c r="R374" s="227">
        <f>Q374*H374</f>
        <v>2.0698000000000003</v>
      </c>
      <c r="S374" s="227">
        <v>0</v>
      </c>
      <c r="T374" s="228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9" t="s">
        <v>167</v>
      </c>
      <c r="AT374" s="229" t="s">
        <v>163</v>
      </c>
      <c r="AU374" s="229" t="s">
        <v>86</v>
      </c>
      <c r="AY374" s="17" t="s">
        <v>136</v>
      </c>
      <c r="BE374" s="230">
        <f>IF(N374="základní",J374,0)</f>
        <v>0</v>
      </c>
      <c r="BF374" s="230">
        <f>IF(N374="snížená",J374,0)</f>
        <v>0</v>
      </c>
      <c r="BG374" s="230">
        <f>IF(N374="zákl. přenesená",J374,0)</f>
        <v>0</v>
      </c>
      <c r="BH374" s="230">
        <f>IF(N374="sníž. přenesená",J374,0)</f>
        <v>0</v>
      </c>
      <c r="BI374" s="230">
        <f>IF(N374="nulová",J374,0)</f>
        <v>0</v>
      </c>
      <c r="BJ374" s="17" t="s">
        <v>82</v>
      </c>
      <c r="BK374" s="230">
        <f>ROUND(I374*H374,2)</f>
        <v>0</v>
      </c>
      <c r="BL374" s="17" t="s">
        <v>92</v>
      </c>
      <c r="BM374" s="229" t="s">
        <v>526</v>
      </c>
    </row>
    <row r="375" spans="1:47" s="2" customFormat="1" ht="12">
      <c r="A375" s="38"/>
      <c r="B375" s="39"/>
      <c r="C375" s="40"/>
      <c r="D375" s="231" t="s">
        <v>144</v>
      </c>
      <c r="E375" s="40"/>
      <c r="F375" s="232" t="s">
        <v>525</v>
      </c>
      <c r="G375" s="40"/>
      <c r="H375" s="40"/>
      <c r="I375" s="233"/>
      <c r="J375" s="40"/>
      <c r="K375" s="40"/>
      <c r="L375" s="44"/>
      <c r="M375" s="234"/>
      <c r="N375" s="235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144</v>
      </c>
      <c r="AU375" s="17" t="s">
        <v>86</v>
      </c>
    </row>
    <row r="376" spans="1:51" s="13" customFormat="1" ht="12">
      <c r="A376" s="13"/>
      <c r="B376" s="238"/>
      <c r="C376" s="239"/>
      <c r="D376" s="231" t="s">
        <v>148</v>
      </c>
      <c r="E376" s="240" t="s">
        <v>1</v>
      </c>
      <c r="F376" s="241" t="s">
        <v>527</v>
      </c>
      <c r="G376" s="239"/>
      <c r="H376" s="242">
        <v>14.63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8" t="s">
        <v>148</v>
      </c>
      <c r="AU376" s="248" t="s">
        <v>86</v>
      </c>
      <c r="AV376" s="13" t="s">
        <v>86</v>
      </c>
      <c r="AW376" s="13" t="s">
        <v>31</v>
      </c>
      <c r="AX376" s="13" t="s">
        <v>82</v>
      </c>
      <c r="AY376" s="248" t="s">
        <v>136</v>
      </c>
    </row>
    <row r="377" spans="1:51" s="13" customFormat="1" ht="12">
      <c r="A377" s="13"/>
      <c r="B377" s="238"/>
      <c r="C377" s="239"/>
      <c r="D377" s="231" t="s">
        <v>148</v>
      </c>
      <c r="E377" s="239"/>
      <c r="F377" s="241" t="s">
        <v>528</v>
      </c>
      <c r="G377" s="239"/>
      <c r="H377" s="242">
        <v>15.8</v>
      </c>
      <c r="I377" s="243"/>
      <c r="J377" s="239"/>
      <c r="K377" s="239"/>
      <c r="L377" s="244"/>
      <c r="M377" s="245"/>
      <c r="N377" s="246"/>
      <c r="O377" s="246"/>
      <c r="P377" s="246"/>
      <c r="Q377" s="246"/>
      <c r="R377" s="246"/>
      <c r="S377" s="246"/>
      <c r="T377" s="24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8" t="s">
        <v>148</v>
      </c>
      <c r="AU377" s="248" t="s">
        <v>86</v>
      </c>
      <c r="AV377" s="13" t="s">
        <v>86</v>
      </c>
      <c r="AW377" s="13" t="s">
        <v>4</v>
      </c>
      <c r="AX377" s="13" t="s">
        <v>82</v>
      </c>
      <c r="AY377" s="248" t="s">
        <v>136</v>
      </c>
    </row>
    <row r="378" spans="1:65" s="2" customFormat="1" ht="24.15" customHeight="1">
      <c r="A378" s="38"/>
      <c r="B378" s="39"/>
      <c r="C378" s="218" t="s">
        <v>529</v>
      </c>
      <c r="D378" s="218" t="s">
        <v>138</v>
      </c>
      <c r="E378" s="219" t="s">
        <v>530</v>
      </c>
      <c r="F378" s="220" t="s">
        <v>531</v>
      </c>
      <c r="G378" s="221" t="s">
        <v>141</v>
      </c>
      <c r="H378" s="222">
        <v>279.6</v>
      </c>
      <c r="I378" s="223"/>
      <c r="J378" s="224">
        <f>ROUND(I378*H378,2)</f>
        <v>0</v>
      </c>
      <c r="K378" s="220" t="s">
        <v>200</v>
      </c>
      <c r="L378" s="44"/>
      <c r="M378" s="225" t="s">
        <v>1</v>
      </c>
      <c r="N378" s="226" t="s">
        <v>42</v>
      </c>
      <c r="O378" s="91"/>
      <c r="P378" s="227">
        <f>O378*H378</f>
        <v>0</v>
      </c>
      <c r="Q378" s="227">
        <v>0.098</v>
      </c>
      <c r="R378" s="227">
        <f>Q378*H378</f>
        <v>27.400800000000004</v>
      </c>
      <c r="S378" s="227">
        <v>0</v>
      </c>
      <c r="T378" s="228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9" t="s">
        <v>92</v>
      </c>
      <c r="AT378" s="229" t="s">
        <v>138</v>
      </c>
      <c r="AU378" s="229" t="s">
        <v>86</v>
      </c>
      <c r="AY378" s="17" t="s">
        <v>136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17" t="s">
        <v>82</v>
      </c>
      <c r="BK378" s="230">
        <f>ROUND(I378*H378,2)</f>
        <v>0</v>
      </c>
      <c r="BL378" s="17" t="s">
        <v>92</v>
      </c>
      <c r="BM378" s="229" t="s">
        <v>532</v>
      </c>
    </row>
    <row r="379" spans="1:47" s="2" customFormat="1" ht="12">
      <c r="A379" s="38"/>
      <c r="B379" s="39"/>
      <c r="C379" s="40"/>
      <c r="D379" s="231" t="s">
        <v>144</v>
      </c>
      <c r="E379" s="40"/>
      <c r="F379" s="232" t="s">
        <v>533</v>
      </c>
      <c r="G379" s="40"/>
      <c r="H379" s="40"/>
      <c r="I379" s="233"/>
      <c r="J379" s="40"/>
      <c r="K379" s="40"/>
      <c r="L379" s="44"/>
      <c r="M379" s="234"/>
      <c r="N379" s="235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144</v>
      </c>
      <c r="AU379" s="17" t="s">
        <v>86</v>
      </c>
    </row>
    <row r="380" spans="1:47" s="2" customFormat="1" ht="12">
      <c r="A380" s="38"/>
      <c r="B380" s="39"/>
      <c r="C380" s="40"/>
      <c r="D380" s="236" t="s">
        <v>146</v>
      </c>
      <c r="E380" s="40"/>
      <c r="F380" s="237" t="s">
        <v>534</v>
      </c>
      <c r="G380" s="40"/>
      <c r="H380" s="40"/>
      <c r="I380" s="233"/>
      <c r="J380" s="40"/>
      <c r="K380" s="40"/>
      <c r="L380" s="44"/>
      <c r="M380" s="234"/>
      <c r="N380" s="235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146</v>
      </c>
      <c r="AU380" s="17" t="s">
        <v>86</v>
      </c>
    </row>
    <row r="381" spans="1:51" s="13" customFormat="1" ht="12">
      <c r="A381" s="13"/>
      <c r="B381" s="238"/>
      <c r="C381" s="239"/>
      <c r="D381" s="231" t="s">
        <v>148</v>
      </c>
      <c r="E381" s="240" t="s">
        <v>1</v>
      </c>
      <c r="F381" s="241" t="s">
        <v>535</v>
      </c>
      <c r="G381" s="239"/>
      <c r="H381" s="242">
        <v>279.6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148</v>
      </c>
      <c r="AU381" s="248" t="s">
        <v>86</v>
      </c>
      <c r="AV381" s="13" t="s">
        <v>86</v>
      </c>
      <c r="AW381" s="13" t="s">
        <v>31</v>
      </c>
      <c r="AX381" s="13" t="s">
        <v>82</v>
      </c>
      <c r="AY381" s="248" t="s">
        <v>136</v>
      </c>
    </row>
    <row r="382" spans="1:65" s="2" customFormat="1" ht="24.15" customHeight="1">
      <c r="A382" s="38"/>
      <c r="B382" s="39"/>
      <c r="C382" s="249" t="s">
        <v>536</v>
      </c>
      <c r="D382" s="249" t="s">
        <v>163</v>
      </c>
      <c r="E382" s="250" t="s">
        <v>537</v>
      </c>
      <c r="F382" s="251" t="s">
        <v>538</v>
      </c>
      <c r="G382" s="252" t="s">
        <v>141</v>
      </c>
      <c r="H382" s="253">
        <v>199.08</v>
      </c>
      <c r="I382" s="254"/>
      <c r="J382" s="255">
        <f>ROUND(I382*H382,2)</f>
        <v>0</v>
      </c>
      <c r="K382" s="251" t="s">
        <v>1</v>
      </c>
      <c r="L382" s="256"/>
      <c r="M382" s="257" t="s">
        <v>1</v>
      </c>
      <c r="N382" s="258" t="s">
        <v>42</v>
      </c>
      <c r="O382" s="91"/>
      <c r="P382" s="227">
        <f>O382*H382</f>
        <v>0</v>
      </c>
      <c r="Q382" s="227">
        <v>0.145</v>
      </c>
      <c r="R382" s="227">
        <f>Q382*H382</f>
        <v>28.8666</v>
      </c>
      <c r="S382" s="227">
        <v>0</v>
      </c>
      <c r="T382" s="228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9" t="s">
        <v>167</v>
      </c>
      <c r="AT382" s="229" t="s">
        <v>163</v>
      </c>
      <c r="AU382" s="229" t="s">
        <v>86</v>
      </c>
      <c r="AY382" s="17" t="s">
        <v>136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17" t="s">
        <v>82</v>
      </c>
      <c r="BK382" s="230">
        <f>ROUND(I382*H382,2)</f>
        <v>0</v>
      </c>
      <c r="BL382" s="17" t="s">
        <v>92</v>
      </c>
      <c r="BM382" s="229" t="s">
        <v>539</v>
      </c>
    </row>
    <row r="383" spans="1:51" s="13" customFormat="1" ht="12">
      <c r="A383" s="13"/>
      <c r="B383" s="238"/>
      <c r="C383" s="239"/>
      <c r="D383" s="231" t="s">
        <v>148</v>
      </c>
      <c r="E383" s="240" t="s">
        <v>1</v>
      </c>
      <c r="F383" s="241" t="s">
        <v>540</v>
      </c>
      <c r="G383" s="239"/>
      <c r="H383" s="242">
        <v>279.6</v>
      </c>
      <c r="I383" s="243"/>
      <c r="J383" s="239"/>
      <c r="K383" s="239"/>
      <c r="L383" s="244"/>
      <c r="M383" s="245"/>
      <c r="N383" s="246"/>
      <c r="O383" s="246"/>
      <c r="P383" s="246"/>
      <c r="Q383" s="246"/>
      <c r="R383" s="246"/>
      <c r="S383" s="246"/>
      <c r="T383" s="24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8" t="s">
        <v>148</v>
      </c>
      <c r="AU383" s="248" t="s">
        <v>86</v>
      </c>
      <c r="AV383" s="13" t="s">
        <v>86</v>
      </c>
      <c r="AW383" s="13" t="s">
        <v>31</v>
      </c>
      <c r="AX383" s="13" t="s">
        <v>77</v>
      </c>
      <c r="AY383" s="248" t="s">
        <v>136</v>
      </c>
    </row>
    <row r="384" spans="1:51" s="13" customFormat="1" ht="12">
      <c r="A384" s="13"/>
      <c r="B384" s="238"/>
      <c r="C384" s="239"/>
      <c r="D384" s="231" t="s">
        <v>148</v>
      </c>
      <c r="E384" s="240" t="s">
        <v>1</v>
      </c>
      <c r="F384" s="241" t="s">
        <v>541</v>
      </c>
      <c r="G384" s="239"/>
      <c r="H384" s="242">
        <v>-90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8" t="s">
        <v>148</v>
      </c>
      <c r="AU384" s="248" t="s">
        <v>86</v>
      </c>
      <c r="AV384" s="13" t="s">
        <v>86</v>
      </c>
      <c r="AW384" s="13" t="s">
        <v>31</v>
      </c>
      <c r="AX384" s="13" t="s">
        <v>77</v>
      </c>
      <c r="AY384" s="248" t="s">
        <v>136</v>
      </c>
    </row>
    <row r="385" spans="1:51" s="14" customFormat="1" ht="12">
      <c r="A385" s="14"/>
      <c r="B385" s="259"/>
      <c r="C385" s="260"/>
      <c r="D385" s="231" t="s">
        <v>148</v>
      </c>
      <c r="E385" s="261" t="s">
        <v>1</v>
      </c>
      <c r="F385" s="262" t="s">
        <v>229</v>
      </c>
      <c r="G385" s="260"/>
      <c r="H385" s="263">
        <v>189.6</v>
      </c>
      <c r="I385" s="264"/>
      <c r="J385" s="260"/>
      <c r="K385" s="260"/>
      <c r="L385" s="265"/>
      <c r="M385" s="266"/>
      <c r="N385" s="267"/>
      <c r="O385" s="267"/>
      <c r="P385" s="267"/>
      <c r="Q385" s="267"/>
      <c r="R385" s="267"/>
      <c r="S385" s="267"/>
      <c r="T385" s="26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9" t="s">
        <v>148</v>
      </c>
      <c r="AU385" s="269" t="s">
        <v>86</v>
      </c>
      <c r="AV385" s="14" t="s">
        <v>92</v>
      </c>
      <c r="AW385" s="14" t="s">
        <v>31</v>
      </c>
      <c r="AX385" s="14" t="s">
        <v>82</v>
      </c>
      <c r="AY385" s="269" t="s">
        <v>136</v>
      </c>
    </row>
    <row r="386" spans="1:51" s="13" customFormat="1" ht="12">
      <c r="A386" s="13"/>
      <c r="B386" s="238"/>
      <c r="C386" s="239"/>
      <c r="D386" s="231" t="s">
        <v>148</v>
      </c>
      <c r="E386" s="239"/>
      <c r="F386" s="241" t="s">
        <v>542</v>
      </c>
      <c r="G386" s="239"/>
      <c r="H386" s="242">
        <v>199.08</v>
      </c>
      <c r="I386" s="243"/>
      <c r="J386" s="239"/>
      <c r="K386" s="239"/>
      <c r="L386" s="244"/>
      <c r="M386" s="245"/>
      <c r="N386" s="246"/>
      <c r="O386" s="246"/>
      <c r="P386" s="246"/>
      <c r="Q386" s="246"/>
      <c r="R386" s="246"/>
      <c r="S386" s="246"/>
      <c r="T386" s="24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8" t="s">
        <v>148</v>
      </c>
      <c r="AU386" s="248" t="s">
        <v>86</v>
      </c>
      <c r="AV386" s="13" t="s">
        <v>86</v>
      </c>
      <c r="AW386" s="13" t="s">
        <v>4</v>
      </c>
      <c r="AX386" s="13" t="s">
        <v>82</v>
      </c>
      <c r="AY386" s="248" t="s">
        <v>136</v>
      </c>
    </row>
    <row r="387" spans="1:65" s="2" customFormat="1" ht="24.15" customHeight="1">
      <c r="A387" s="38"/>
      <c r="B387" s="39"/>
      <c r="C387" s="249" t="s">
        <v>543</v>
      </c>
      <c r="D387" s="249" t="s">
        <v>163</v>
      </c>
      <c r="E387" s="250" t="s">
        <v>544</v>
      </c>
      <c r="F387" s="251" t="s">
        <v>545</v>
      </c>
      <c r="G387" s="252" t="s">
        <v>141</v>
      </c>
      <c r="H387" s="253">
        <v>18.9</v>
      </c>
      <c r="I387" s="254"/>
      <c r="J387" s="255">
        <f>ROUND(I387*H387,2)</f>
        <v>0</v>
      </c>
      <c r="K387" s="251" t="s">
        <v>142</v>
      </c>
      <c r="L387" s="256"/>
      <c r="M387" s="257" t="s">
        <v>1</v>
      </c>
      <c r="N387" s="258" t="s">
        <v>42</v>
      </c>
      <c r="O387" s="91"/>
      <c r="P387" s="227">
        <f>O387*H387</f>
        <v>0</v>
      </c>
      <c r="Q387" s="227">
        <v>0.176</v>
      </c>
      <c r="R387" s="227">
        <f>Q387*H387</f>
        <v>3.3263999999999996</v>
      </c>
      <c r="S387" s="227">
        <v>0</v>
      </c>
      <c r="T387" s="228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9" t="s">
        <v>167</v>
      </c>
      <c r="AT387" s="229" t="s">
        <v>163</v>
      </c>
      <c r="AU387" s="229" t="s">
        <v>86</v>
      </c>
      <c r="AY387" s="17" t="s">
        <v>136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17" t="s">
        <v>82</v>
      </c>
      <c r="BK387" s="230">
        <f>ROUND(I387*H387,2)</f>
        <v>0</v>
      </c>
      <c r="BL387" s="17" t="s">
        <v>92</v>
      </c>
      <c r="BM387" s="229" t="s">
        <v>546</v>
      </c>
    </row>
    <row r="388" spans="1:47" s="2" customFormat="1" ht="12">
      <c r="A388" s="38"/>
      <c r="B388" s="39"/>
      <c r="C388" s="40"/>
      <c r="D388" s="231" t="s">
        <v>144</v>
      </c>
      <c r="E388" s="40"/>
      <c r="F388" s="232" t="s">
        <v>545</v>
      </c>
      <c r="G388" s="40"/>
      <c r="H388" s="40"/>
      <c r="I388" s="233"/>
      <c r="J388" s="40"/>
      <c r="K388" s="40"/>
      <c r="L388" s="44"/>
      <c r="M388" s="234"/>
      <c r="N388" s="235"/>
      <c r="O388" s="91"/>
      <c r="P388" s="91"/>
      <c r="Q388" s="91"/>
      <c r="R388" s="91"/>
      <c r="S388" s="91"/>
      <c r="T388" s="92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144</v>
      </c>
      <c r="AU388" s="17" t="s">
        <v>86</v>
      </c>
    </row>
    <row r="389" spans="1:51" s="13" customFormat="1" ht="12">
      <c r="A389" s="13"/>
      <c r="B389" s="238"/>
      <c r="C389" s="239"/>
      <c r="D389" s="231" t="s">
        <v>148</v>
      </c>
      <c r="E389" s="240" t="s">
        <v>1</v>
      </c>
      <c r="F389" s="241" t="s">
        <v>547</v>
      </c>
      <c r="G389" s="239"/>
      <c r="H389" s="242">
        <v>18</v>
      </c>
      <c r="I389" s="243"/>
      <c r="J389" s="239"/>
      <c r="K389" s="239"/>
      <c r="L389" s="244"/>
      <c r="M389" s="245"/>
      <c r="N389" s="246"/>
      <c r="O389" s="246"/>
      <c r="P389" s="246"/>
      <c r="Q389" s="246"/>
      <c r="R389" s="246"/>
      <c r="S389" s="246"/>
      <c r="T389" s="24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8" t="s">
        <v>148</v>
      </c>
      <c r="AU389" s="248" t="s">
        <v>86</v>
      </c>
      <c r="AV389" s="13" t="s">
        <v>86</v>
      </c>
      <c r="AW389" s="13" t="s">
        <v>31</v>
      </c>
      <c r="AX389" s="13" t="s">
        <v>82</v>
      </c>
      <c r="AY389" s="248" t="s">
        <v>136</v>
      </c>
    </row>
    <row r="390" spans="1:51" s="13" customFormat="1" ht="12">
      <c r="A390" s="13"/>
      <c r="B390" s="238"/>
      <c r="C390" s="239"/>
      <c r="D390" s="231" t="s">
        <v>148</v>
      </c>
      <c r="E390" s="239"/>
      <c r="F390" s="241" t="s">
        <v>548</v>
      </c>
      <c r="G390" s="239"/>
      <c r="H390" s="242">
        <v>18.9</v>
      </c>
      <c r="I390" s="243"/>
      <c r="J390" s="239"/>
      <c r="K390" s="239"/>
      <c r="L390" s="244"/>
      <c r="M390" s="245"/>
      <c r="N390" s="246"/>
      <c r="O390" s="246"/>
      <c r="P390" s="246"/>
      <c r="Q390" s="246"/>
      <c r="R390" s="246"/>
      <c r="S390" s="246"/>
      <c r="T390" s="24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8" t="s">
        <v>148</v>
      </c>
      <c r="AU390" s="248" t="s">
        <v>86</v>
      </c>
      <c r="AV390" s="13" t="s">
        <v>86</v>
      </c>
      <c r="AW390" s="13" t="s">
        <v>4</v>
      </c>
      <c r="AX390" s="13" t="s">
        <v>82</v>
      </c>
      <c r="AY390" s="248" t="s">
        <v>136</v>
      </c>
    </row>
    <row r="391" spans="1:65" s="2" customFormat="1" ht="24.15" customHeight="1">
      <c r="A391" s="38"/>
      <c r="B391" s="39"/>
      <c r="C391" s="249" t="s">
        <v>549</v>
      </c>
      <c r="D391" s="249" t="s">
        <v>163</v>
      </c>
      <c r="E391" s="250" t="s">
        <v>550</v>
      </c>
      <c r="F391" s="251" t="s">
        <v>551</v>
      </c>
      <c r="G391" s="252" t="s">
        <v>141</v>
      </c>
      <c r="H391" s="253">
        <v>75.6</v>
      </c>
      <c r="I391" s="254"/>
      <c r="J391" s="255">
        <f>ROUND(I391*H391,2)</f>
        <v>0</v>
      </c>
      <c r="K391" s="251" t="s">
        <v>142</v>
      </c>
      <c r="L391" s="256"/>
      <c r="M391" s="257" t="s">
        <v>1</v>
      </c>
      <c r="N391" s="258" t="s">
        <v>42</v>
      </c>
      <c r="O391" s="91"/>
      <c r="P391" s="227">
        <f>O391*H391</f>
        <v>0</v>
      </c>
      <c r="Q391" s="227">
        <v>0.15</v>
      </c>
      <c r="R391" s="227">
        <f>Q391*H391</f>
        <v>11.339999999999998</v>
      </c>
      <c r="S391" s="227">
        <v>0</v>
      </c>
      <c r="T391" s="228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9" t="s">
        <v>167</v>
      </c>
      <c r="AT391" s="229" t="s">
        <v>163</v>
      </c>
      <c r="AU391" s="229" t="s">
        <v>86</v>
      </c>
      <c r="AY391" s="17" t="s">
        <v>136</v>
      </c>
      <c r="BE391" s="230">
        <f>IF(N391="základní",J391,0)</f>
        <v>0</v>
      </c>
      <c r="BF391" s="230">
        <f>IF(N391="snížená",J391,0)</f>
        <v>0</v>
      </c>
      <c r="BG391" s="230">
        <f>IF(N391="zákl. přenesená",J391,0)</f>
        <v>0</v>
      </c>
      <c r="BH391" s="230">
        <f>IF(N391="sníž. přenesená",J391,0)</f>
        <v>0</v>
      </c>
      <c r="BI391" s="230">
        <f>IF(N391="nulová",J391,0)</f>
        <v>0</v>
      </c>
      <c r="BJ391" s="17" t="s">
        <v>82</v>
      </c>
      <c r="BK391" s="230">
        <f>ROUND(I391*H391,2)</f>
        <v>0</v>
      </c>
      <c r="BL391" s="17" t="s">
        <v>92</v>
      </c>
      <c r="BM391" s="229" t="s">
        <v>552</v>
      </c>
    </row>
    <row r="392" spans="1:47" s="2" customFormat="1" ht="12">
      <c r="A392" s="38"/>
      <c r="B392" s="39"/>
      <c r="C392" s="40"/>
      <c r="D392" s="231" t="s">
        <v>144</v>
      </c>
      <c r="E392" s="40"/>
      <c r="F392" s="232" t="s">
        <v>551</v>
      </c>
      <c r="G392" s="40"/>
      <c r="H392" s="40"/>
      <c r="I392" s="233"/>
      <c r="J392" s="40"/>
      <c r="K392" s="40"/>
      <c r="L392" s="44"/>
      <c r="M392" s="234"/>
      <c r="N392" s="235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144</v>
      </c>
      <c r="AU392" s="17" t="s">
        <v>86</v>
      </c>
    </row>
    <row r="393" spans="1:51" s="13" customFormat="1" ht="12">
      <c r="A393" s="13"/>
      <c r="B393" s="238"/>
      <c r="C393" s="239"/>
      <c r="D393" s="231" t="s">
        <v>148</v>
      </c>
      <c r="E393" s="240" t="s">
        <v>1</v>
      </c>
      <c r="F393" s="241" t="s">
        <v>553</v>
      </c>
      <c r="G393" s="239"/>
      <c r="H393" s="242">
        <v>72</v>
      </c>
      <c r="I393" s="243"/>
      <c r="J393" s="239"/>
      <c r="K393" s="239"/>
      <c r="L393" s="244"/>
      <c r="M393" s="245"/>
      <c r="N393" s="246"/>
      <c r="O393" s="246"/>
      <c r="P393" s="246"/>
      <c r="Q393" s="246"/>
      <c r="R393" s="246"/>
      <c r="S393" s="246"/>
      <c r="T393" s="24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8" t="s">
        <v>148</v>
      </c>
      <c r="AU393" s="248" t="s">
        <v>86</v>
      </c>
      <c r="AV393" s="13" t="s">
        <v>86</v>
      </c>
      <c r="AW393" s="13" t="s">
        <v>31</v>
      </c>
      <c r="AX393" s="13" t="s">
        <v>82</v>
      </c>
      <c r="AY393" s="248" t="s">
        <v>136</v>
      </c>
    </row>
    <row r="394" spans="1:51" s="13" customFormat="1" ht="12">
      <c r="A394" s="13"/>
      <c r="B394" s="238"/>
      <c r="C394" s="239"/>
      <c r="D394" s="231" t="s">
        <v>148</v>
      </c>
      <c r="E394" s="239"/>
      <c r="F394" s="241" t="s">
        <v>554</v>
      </c>
      <c r="G394" s="239"/>
      <c r="H394" s="242">
        <v>75.6</v>
      </c>
      <c r="I394" s="243"/>
      <c r="J394" s="239"/>
      <c r="K394" s="239"/>
      <c r="L394" s="244"/>
      <c r="M394" s="245"/>
      <c r="N394" s="246"/>
      <c r="O394" s="246"/>
      <c r="P394" s="246"/>
      <c r="Q394" s="246"/>
      <c r="R394" s="246"/>
      <c r="S394" s="246"/>
      <c r="T394" s="24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8" t="s">
        <v>148</v>
      </c>
      <c r="AU394" s="248" t="s">
        <v>86</v>
      </c>
      <c r="AV394" s="13" t="s">
        <v>86</v>
      </c>
      <c r="AW394" s="13" t="s">
        <v>4</v>
      </c>
      <c r="AX394" s="13" t="s">
        <v>82</v>
      </c>
      <c r="AY394" s="248" t="s">
        <v>136</v>
      </c>
    </row>
    <row r="395" spans="1:63" s="12" customFormat="1" ht="22.8" customHeight="1">
      <c r="A395" s="12"/>
      <c r="B395" s="202"/>
      <c r="C395" s="203"/>
      <c r="D395" s="204" t="s">
        <v>76</v>
      </c>
      <c r="E395" s="216" t="s">
        <v>167</v>
      </c>
      <c r="F395" s="216" t="s">
        <v>555</v>
      </c>
      <c r="G395" s="203"/>
      <c r="H395" s="203"/>
      <c r="I395" s="206"/>
      <c r="J395" s="217">
        <f>BK395</f>
        <v>0</v>
      </c>
      <c r="K395" s="203"/>
      <c r="L395" s="208"/>
      <c r="M395" s="209"/>
      <c r="N395" s="210"/>
      <c r="O395" s="210"/>
      <c r="P395" s="211">
        <f>SUM(P396:P449)</f>
        <v>0</v>
      </c>
      <c r="Q395" s="210"/>
      <c r="R395" s="211">
        <f>SUM(R396:R449)</f>
        <v>3.999504</v>
      </c>
      <c r="S395" s="210"/>
      <c r="T395" s="212">
        <f>SUM(T396:T449)</f>
        <v>1.28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3" t="s">
        <v>82</v>
      </c>
      <c r="AT395" s="214" t="s">
        <v>76</v>
      </c>
      <c r="AU395" s="214" t="s">
        <v>82</v>
      </c>
      <c r="AY395" s="213" t="s">
        <v>136</v>
      </c>
      <c r="BK395" s="215">
        <f>SUM(BK396:BK449)</f>
        <v>0</v>
      </c>
    </row>
    <row r="396" spans="1:65" s="2" customFormat="1" ht="24.15" customHeight="1">
      <c r="A396" s="38"/>
      <c r="B396" s="39"/>
      <c r="C396" s="218" t="s">
        <v>556</v>
      </c>
      <c r="D396" s="218" t="s">
        <v>138</v>
      </c>
      <c r="E396" s="219" t="s">
        <v>557</v>
      </c>
      <c r="F396" s="220" t="s">
        <v>558</v>
      </c>
      <c r="G396" s="221" t="s">
        <v>199</v>
      </c>
      <c r="H396" s="222">
        <v>6</v>
      </c>
      <c r="I396" s="223"/>
      <c r="J396" s="224">
        <f>ROUND(I396*H396,2)</f>
        <v>0</v>
      </c>
      <c r="K396" s="220" t="s">
        <v>200</v>
      </c>
      <c r="L396" s="44"/>
      <c r="M396" s="225" t="s">
        <v>1</v>
      </c>
      <c r="N396" s="226" t="s">
        <v>42</v>
      </c>
      <c r="O396" s="91"/>
      <c r="P396" s="227">
        <f>O396*H396</f>
        <v>0</v>
      </c>
      <c r="Q396" s="227">
        <v>0.00276</v>
      </c>
      <c r="R396" s="227">
        <f>Q396*H396</f>
        <v>0.01656</v>
      </c>
      <c r="S396" s="227">
        <v>0</v>
      </c>
      <c r="T396" s="228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9" t="s">
        <v>92</v>
      </c>
      <c r="AT396" s="229" t="s">
        <v>138</v>
      </c>
      <c r="AU396" s="229" t="s">
        <v>86</v>
      </c>
      <c r="AY396" s="17" t="s">
        <v>136</v>
      </c>
      <c r="BE396" s="230">
        <f>IF(N396="základní",J396,0)</f>
        <v>0</v>
      </c>
      <c r="BF396" s="230">
        <f>IF(N396="snížená",J396,0)</f>
        <v>0</v>
      </c>
      <c r="BG396" s="230">
        <f>IF(N396="zákl. přenesená",J396,0)</f>
        <v>0</v>
      </c>
      <c r="BH396" s="230">
        <f>IF(N396="sníž. přenesená",J396,0)</f>
        <v>0</v>
      </c>
      <c r="BI396" s="230">
        <f>IF(N396="nulová",J396,0)</f>
        <v>0</v>
      </c>
      <c r="BJ396" s="17" t="s">
        <v>82</v>
      </c>
      <c r="BK396" s="230">
        <f>ROUND(I396*H396,2)</f>
        <v>0</v>
      </c>
      <c r="BL396" s="17" t="s">
        <v>92</v>
      </c>
      <c r="BM396" s="229" t="s">
        <v>559</v>
      </c>
    </row>
    <row r="397" spans="1:47" s="2" customFormat="1" ht="12">
      <c r="A397" s="38"/>
      <c r="B397" s="39"/>
      <c r="C397" s="40"/>
      <c r="D397" s="231" t="s">
        <v>144</v>
      </c>
      <c r="E397" s="40"/>
      <c r="F397" s="232" t="s">
        <v>560</v>
      </c>
      <c r="G397" s="40"/>
      <c r="H397" s="40"/>
      <c r="I397" s="233"/>
      <c r="J397" s="40"/>
      <c r="K397" s="40"/>
      <c r="L397" s="44"/>
      <c r="M397" s="234"/>
      <c r="N397" s="235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144</v>
      </c>
      <c r="AU397" s="17" t="s">
        <v>86</v>
      </c>
    </row>
    <row r="398" spans="1:47" s="2" customFormat="1" ht="12">
      <c r="A398" s="38"/>
      <c r="B398" s="39"/>
      <c r="C398" s="40"/>
      <c r="D398" s="236" t="s">
        <v>146</v>
      </c>
      <c r="E398" s="40"/>
      <c r="F398" s="237" t="s">
        <v>561</v>
      </c>
      <c r="G398" s="40"/>
      <c r="H398" s="40"/>
      <c r="I398" s="233"/>
      <c r="J398" s="40"/>
      <c r="K398" s="40"/>
      <c r="L398" s="44"/>
      <c r="M398" s="234"/>
      <c r="N398" s="235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146</v>
      </c>
      <c r="AU398" s="17" t="s">
        <v>86</v>
      </c>
    </row>
    <row r="399" spans="1:51" s="13" customFormat="1" ht="12">
      <c r="A399" s="13"/>
      <c r="B399" s="238"/>
      <c r="C399" s="239"/>
      <c r="D399" s="231" t="s">
        <v>148</v>
      </c>
      <c r="E399" s="240" t="s">
        <v>1</v>
      </c>
      <c r="F399" s="241" t="s">
        <v>562</v>
      </c>
      <c r="G399" s="239"/>
      <c r="H399" s="242">
        <v>6</v>
      </c>
      <c r="I399" s="243"/>
      <c r="J399" s="239"/>
      <c r="K399" s="239"/>
      <c r="L399" s="244"/>
      <c r="M399" s="245"/>
      <c r="N399" s="246"/>
      <c r="O399" s="246"/>
      <c r="P399" s="246"/>
      <c r="Q399" s="246"/>
      <c r="R399" s="246"/>
      <c r="S399" s="246"/>
      <c r="T399" s="24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8" t="s">
        <v>148</v>
      </c>
      <c r="AU399" s="248" t="s">
        <v>86</v>
      </c>
      <c r="AV399" s="13" t="s">
        <v>86</v>
      </c>
      <c r="AW399" s="13" t="s">
        <v>31</v>
      </c>
      <c r="AX399" s="13" t="s">
        <v>82</v>
      </c>
      <c r="AY399" s="248" t="s">
        <v>136</v>
      </c>
    </row>
    <row r="400" spans="1:65" s="2" customFormat="1" ht="24.15" customHeight="1">
      <c r="A400" s="38"/>
      <c r="B400" s="39"/>
      <c r="C400" s="218" t="s">
        <v>563</v>
      </c>
      <c r="D400" s="218" t="s">
        <v>138</v>
      </c>
      <c r="E400" s="219" t="s">
        <v>564</v>
      </c>
      <c r="F400" s="220" t="s">
        <v>565</v>
      </c>
      <c r="G400" s="221" t="s">
        <v>158</v>
      </c>
      <c r="H400" s="222">
        <v>0.5</v>
      </c>
      <c r="I400" s="223"/>
      <c r="J400" s="224">
        <f>ROUND(I400*H400,2)</f>
        <v>0</v>
      </c>
      <c r="K400" s="220" t="s">
        <v>566</v>
      </c>
      <c r="L400" s="44"/>
      <c r="M400" s="225" t="s">
        <v>1</v>
      </c>
      <c r="N400" s="226" t="s">
        <v>42</v>
      </c>
      <c r="O400" s="91"/>
      <c r="P400" s="227">
        <f>O400*H400</f>
        <v>0</v>
      </c>
      <c r="Q400" s="227">
        <v>0</v>
      </c>
      <c r="R400" s="227">
        <f>Q400*H400</f>
        <v>0</v>
      </c>
      <c r="S400" s="227">
        <v>1.76</v>
      </c>
      <c r="T400" s="228">
        <f>S400*H400</f>
        <v>0.88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9" t="s">
        <v>92</v>
      </c>
      <c r="AT400" s="229" t="s">
        <v>138</v>
      </c>
      <c r="AU400" s="229" t="s">
        <v>86</v>
      </c>
      <c r="AY400" s="17" t="s">
        <v>136</v>
      </c>
      <c r="BE400" s="230">
        <f>IF(N400="základní",J400,0)</f>
        <v>0</v>
      </c>
      <c r="BF400" s="230">
        <f>IF(N400="snížená",J400,0)</f>
        <v>0</v>
      </c>
      <c r="BG400" s="230">
        <f>IF(N400="zákl. přenesená",J400,0)</f>
        <v>0</v>
      </c>
      <c r="BH400" s="230">
        <f>IF(N400="sníž. přenesená",J400,0)</f>
        <v>0</v>
      </c>
      <c r="BI400" s="230">
        <f>IF(N400="nulová",J400,0)</f>
        <v>0</v>
      </c>
      <c r="BJ400" s="17" t="s">
        <v>82</v>
      </c>
      <c r="BK400" s="230">
        <f>ROUND(I400*H400,2)</f>
        <v>0</v>
      </c>
      <c r="BL400" s="17" t="s">
        <v>92</v>
      </c>
      <c r="BM400" s="229" t="s">
        <v>567</v>
      </c>
    </row>
    <row r="401" spans="1:47" s="2" customFormat="1" ht="12">
      <c r="A401" s="38"/>
      <c r="B401" s="39"/>
      <c r="C401" s="40"/>
      <c r="D401" s="231" t="s">
        <v>144</v>
      </c>
      <c r="E401" s="40"/>
      <c r="F401" s="232" t="s">
        <v>568</v>
      </c>
      <c r="G401" s="40"/>
      <c r="H401" s="40"/>
      <c r="I401" s="233"/>
      <c r="J401" s="40"/>
      <c r="K401" s="40"/>
      <c r="L401" s="44"/>
      <c r="M401" s="234"/>
      <c r="N401" s="235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144</v>
      </c>
      <c r="AU401" s="17" t="s">
        <v>86</v>
      </c>
    </row>
    <row r="402" spans="1:47" s="2" customFormat="1" ht="12">
      <c r="A402" s="38"/>
      <c r="B402" s="39"/>
      <c r="C402" s="40"/>
      <c r="D402" s="236" t="s">
        <v>146</v>
      </c>
      <c r="E402" s="40"/>
      <c r="F402" s="237" t="s">
        <v>569</v>
      </c>
      <c r="G402" s="40"/>
      <c r="H402" s="40"/>
      <c r="I402" s="233"/>
      <c r="J402" s="40"/>
      <c r="K402" s="40"/>
      <c r="L402" s="44"/>
      <c r="M402" s="234"/>
      <c r="N402" s="235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146</v>
      </c>
      <c r="AU402" s="17" t="s">
        <v>86</v>
      </c>
    </row>
    <row r="403" spans="1:51" s="13" customFormat="1" ht="12">
      <c r="A403" s="13"/>
      <c r="B403" s="238"/>
      <c r="C403" s="239"/>
      <c r="D403" s="231" t="s">
        <v>148</v>
      </c>
      <c r="E403" s="240" t="s">
        <v>1</v>
      </c>
      <c r="F403" s="241" t="s">
        <v>570</v>
      </c>
      <c r="G403" s="239"/>
      <c r="H403" s="242">
        <v>0.5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8" t="s">
        <v>148</v>
      </c>
      <c r="AU403" s="248" t="s">
        <v>86</v>
      </c>
      <c r="AV403" s="13" t="s">
        <v>86</v>
      </c>
      <c r="AW403" s="13" t="s">
        <v>31</v>
      </c>
      <c r="AX403" s="13" t="s">
        <v>82</v>
      </c>
      <c r="AY403" s="248" t="s">
        <v>136</v>
      </c>
    </row>
    <row r="404" spans="1:65" s="2" customFormat="1" ht="24.15" customHeight="1">
      <c r="A404" s="38"/>
      <c r="B404" s="39"/>
      <c r="C404" s="218" t="s">
        <v>571</v>
      </c>
      <c r="D404" s="218" t="s">
        <v>138</v>
      </c>
      <c r="E404" s="219" t="s">
        <v>572</v>
      </c>
      <c r="F404" s="220" t="s">
        <v>573</v>
      </c>
      <c r="G404" s="221" t="s">
        <v>353</v>
      </c>
      <c r="H404" s="222">
        <v>2</v>
      </c>
      <c r="I404" s="223"/>
      <c r="J404" s="224">
        <f>ROUND(I404*H404,2)</f>
        <v>0</v>
      </c>
      <c r="K404" s="220" t="s">
        <v>200</v>
      </c>
      <c r="L404" s="44"/>
      <c r="M404" s="225" t="s">
        <v>1</v>
      </c>
      <c r="N404" s="226" t="s">
        <v>42</v>
      </c>
      <c r="O404" s="91"/>
      <c r="P404" s="227">
        <f>O404*H404</f>
        <v>0</v>
      </c>
      <c r="Q404" s="227">
        <v>0.12422</v>
      </c>
      <c r="R404" s="227">
        <f>Q404*H404</f>
        <v>0.24844</v>
      </c>
      <c r="S404" s="227">
        <v>0</v>
      </c>
      <c r="T404" s="228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9" t="s">
        <v>92</v>
      </c>
      <c r="AT404" s="229" t="s">
        <v>138</v>
      </c>
      <c r="AU404" s="229" t="s">
        <v>86</v>
      </c>
      <c r="AY404" s="17" t="s">
        <v>136</v>
      </c>
      <c r="BE404" s="230">
        <f>IF(N404="základní",J404,0)</f>
        <v>0</v>
      </c>
      <c r="BF404" s="230">
        <f>IF(N404="snížená",J404,0)</f>
        <v>0</v>
      </c>
      <c r="BG404" s="230">
        <f>IF(N404="zákl. přenesená",J404,0)</f>
        <v>0</v>
      </c>
      <c r="BH404" s="230">
        <f>IF(N404="sníž. přenesená",J404,0)</f>
        <v>0</v>
      </c>
      <c r="BI404" s="230">
        <f>IF(N404="nulová",J404,0)</f>
        <v>0</v>
      </c>
      <c r="BJ404" s="17" t="s">
        <v>82</v>
      </c>
      <c r="BK404" s="230">
        <f>ROUND(I404*H404,2)</f>
        <v>0</v>
      </c>
      <c r="BL404" s="17" t="s">
        <v>92</v>
      </c>
      <c r="BM404" s="229" t="s">
        <v>574</v>
      </c>
    </row>
    <row r="405" spans="1:47" s="2" customFormat="1" ht="12">
      <c r="A405" s="38"/>
      <c r="B405" s="39"/>
      <c r="C405" s="40"/>
      <c r="D405" s="231" t="s">
        <v>144</v>
      </c>
      <c r="E405" s="40"/>
      <c r="F405" s="232" t="s">
        <v>575</v>
      </c>
      <c r="G405" s="40"/>
      <c r="H405" s="40"/>
      <c r="I405" s="233"/>
      <c r="J405" s="40"/>
      <c r="K405" s="40"/>
      <c r="L405" s="44"/>
      <c r="M405" s="234"/>
      <c r="N405" s="235"/>
      <c r="O405" s="91"/>
      <c r="P405" s="91"/>
      <c r="Q405" s="91"/>
      <c r="R405" s="91"/>
      <c r="S405" s="91"/>
      <c r="T405" s="92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144</v>
      </c>
      <c r="AU405" s="17" t="s">
        <v>86</v>
      </c>
    </row>
    <row r="406" spans="1:47" s="2" customFormat="1" ht="12">
      <c r="A406" s="38"/>
      <c r="B406" s="39"/>
      <c r="C406" s="40"/>
      <c r="D406" s="236" t="s">
        <v>146</v>
      </c>
      <c r="E406" s="40"/>
      <c r="F406" s="237" t="s">
        <v>576</v>
      </c>
      <c r="G406" s="40"/>
      <c r="H406" s="40"/>
      <c r="I406" s="233"/>
      <c r="J406" s="40"/>
      <c r="K406" s="40"/>
      <c r="L406" s="44"/>
      <c r="M406" s="234"/>
      <c r="N406" s="235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146</v>
      </c>
      <c r="AU406" s="17" t="s">
        <v>86</v>
      </c>
    </row>
    <row r="407" spans="1:65" s="2" customFormat="1" ht="21.75" customHeight="1">
      <c r="A407" s="38"/>
      <c r="B407" s="39"/>
      <c r="C407" s="249" t="s">
        <v>577</v>
      </c>
      <c r="D407" s="249" t="s">
        <v>163</v>
      </c>
      <c r="E407" s="250" t="s">
        <v>578</v>
      </c>
      <c r="F407" s="251" t="s">
        <v>579</v>
      </c>
      <c r="G407" s="252" t="s">
        <v>353</v>
      </c>
      <c r="H407" s="253">
        <v>2</v>
      </c>
      <c r="I407" s="254"/>
      <c r="J407" s="255">
        <f>ROUND(I407*H407,2)</f>
        <v>0</v>
      </c>
      <c r="K407" s="251" t="s">
        <v>200</v>
      </c>
      <c r="L407" s="256"/>
      <c r="M407" s="257" t="s">
        <v>1</v>
      </c>
      <c r="N407" s="258" t="s">
        <v>42</v>
      </c>
      <c r="O407" s="91"/>
      <c r="P407" s="227">
        <f>O407*H407</f>
        <v>0</v>
      </c>
      <c r="Q407" s="227">
        <v>0.067</v>
      </c>
      <c r="R407" s="227">
        <f>Q407*H407</f>
        <v>0.134</v>
      </c>
      <c r="S407" s="227">
        <v>0</v>
      </c>
      <c r="T407" s="228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9" t="s">
        <v>167</v>
      </c>
      <c r="AT407" s="229" t="s">
        <v>163</v>
      </c>
      <c r="AU407" s="229" t="s">
        <v>86</v>
      </c>
      <c r="AY407" s="17" t="s">
        <v>136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17" t="s">
        <v>82</v>
      </c>
      <c r="BK407" s="230">
        <f>ROUND(I407*H407,2)</f>
        <v>0</v>
      </c>
      <c r="BL407" s="17" t="s">
        <v>92</v>
      </c>
      <c r="BM407" s="229" t="s">
        <v>580</v>
      </c>
    </row>
    <row r="408" spans="1:47" s="2" customFormat="1" ht="12">
      <c r="A408" s="38"/>
      <c r="B408" s="39"/>
      <c r="C408" s="40"/>
      <c r="D408" s="231" t="s">
        <v>144</v>
      </c>
      <c r="E408" s="40"/>
      <c r="F408" s="232" t="s">
        <v>579</v>
      </c>
      <c r="G408" s="40"/>
      <c r="H408" s="40"/>
      <c r="I408" s="233"/>
      <c r="J408" s="40"/>
      <c r="K408" s="40"/>
      <c r="L408" s="44"/>
      <c r="M408" s="234"/>
      <c r="N408" s="235"/>
      <c r="O408" s="91"/>
      <c r="P408" s="91"/>
      <c r="Q408" s="91"/>
      <c r="R408" s="91"/>
      <c r="S408" s="91"/>
      <c r="T408" s="92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144</v>
      </c>
      <c r="AU408" s="17" t="s">
        <v>86</v>
      </c>
    </row>
    <row r="409" spans="1:65" s="2" customFormat="1" ht="24.15" customHeight="1">
      <c r="A409" s="38"/>
      <c r="B409" s="39"/>
      <c r="C409" s="218" t="s">
        <v>581</v>
      </c>
      <c r="D409" s="218" t="s">
        <v>138</v>
      </c>
      <c r="E409" s="219" t="s">
        <v>582</v>
      </c>
      <c r="F409" s="220" t="s">
        <v>583</v>
      </c>
      <c r="G409" s="221" t="s">
        <v>353</v>
      </c>
      <c r="H409" s="222">
        <v>2</v>
      </c>
      <c r="I409" s="223"/>
      <c r="J409" s="224">
        <f>ROUND(I409*H409,2)</f>
        <v>0</v>
      </c>
      <c r="K409" s="220" t="s">
        <v>200</v>
      </c>
      <c r="L409" s="44"/>
      <c r="M409" s="225" t="s">
        <v>1</v>
      </c>
      <c r="N409" s="226" t="s">
        <v>42</v>
      </c>
      <c r="O409" s="91"/>
      <c r="P409" s="227">
        <f>O409*H409</f>
        <v>0</v>
      </c>
      <c r="Q409" s="227">
        <v>0.02972</v>
      </c>
      <c r="R409" s="227">
        <f>Q409*H409</f>
        <v>0.05944</v>
      </c>
      <c r="S409" s="227">
        <v>0</v>
      </c>
      <c r="T409" s="228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9" t="s">
        <v>92</v>
      </c>
      <c r="AT409" s="229" t="s">
        <v>138</v>
      </c>
      <c r="AU409" s="229" t="s">
        <v>86</v>
      </c>
      <c r="AY409" s="17" t="s">
        <v>136</v>
      </c>
      <c r="BE409" s="230">
        <f>IF(N409="základní",J409,0)</f>
        <v>0</v>
      </c>
      <c r="BF409" s="230">
        <f>IF(N409="snížená",J409,0)</f>
        <v>0</v>
      </c>
      <c r="BG409" s="230">
        <f>IF(N409="zákl. přenesená",J409,0)</f>
        <v>0</v>
      </c>
      <c r="BH409" s="230">
        <f>IF(N409="sníž. přenesená",J409,0)</f>
        <v>0</v>
      </c>
      <c r="BI409" s="230">
        <f>IF(N409="nulová",J409,0)</f>
        <v>0</v>
      </c>
      <c r="BJ409" s="17" t="s">
        <v>82</v>
      </c>
      <c r="BK409" s="230">
        <f>ROUND(I409*H409,2)</f>
        <v>0</v>
      </c>
      <c r="BL409" s="17" t="s">
        <v>92</v>
      </c>
      <c r="BM409" s="229" t="s">
        <v>584</v>
      </c>
    </row>
    <row r="410" spans="1:47" s="2" customFormat="1" ht="12">
      <c r="A410" s="38"/>
      <c r="B410" s="39"/>
      <c r="C410" s="40"/>
      <c r="D410" s="231" t="s">
        <v>144</v>
      </c>
      <c r="E410" s="40"/>
      <c r="F410" s="232" t="s">
        <v>585</v>
      </c>
      <c r="G410" s="40"/>
      <c r="H410" s="40"/>
      <c r="I410" s="233"/>
      <c r="J410" s="40"/>
      <c r="K410" s="40"/>
      <c r="L410" s="44"/>
      <c r="M410" s="234"/>
      <c r="N410" s="235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144</v>
      </c>
      <c r="AU410" s="17" t="s">
        <v>86</v>
      </c>
    </row>
    <row r="411" spans="1:47" s="2" customFormat="1" ht="12">
      <c r="A411" s="38"/>
      <c r="B411" s="39"/>
      <c r="C411" s="40"/>
      <c r="D411" s="236" t="s">
        <v>146</v>
      </c>
      <c r="E411" s="40"/>
      <c r="F411" s="237" t="s">
        <v>586</v>
      </c>
      <c r="G411" s="40"/>
      <c r="H411" s="40"/>
      <c r="I411" s="233"/>
      <c r="J411" s="40"/>
      <c r="K411" s="40"/>
      <c r="L411" s="44"/>
      <c r="M411" s="234"/>
      <c r="N411" s="235"/>
      <c r="O411" s="91"/>
      <c r="P411" s="91"/>
      <c r="Q411" s="91"/>
      <c r="R411" s="91"/>
      <c r="S411" s="91"/>
      <c r="T411" s="92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146</v>
      </c>
      <c r="AU411" s="17" t="s">
        <v>86</v>
      </c>
    </row>
    <row r="412" spans="1:65" s="2" customFormat="1" ht="24.15" customHeight="1">
      <c r="A412" s="38"/>
      <c r="B412" s="39"/>
      <c r="C412" s="249" t="s">
        <v>587</v>
      </c>
      <c r="D412" s="249" t="s">
        <v>163</v>
      </c>
      <c r="E412" s="250" t="s">
        <v>588</v>
      </c>
      <c r="F412" s="251" t="s">
        <v>589</v>
      </c>
      <c r="G412" s="252" t="s">
        <v>353</v>
      </c>
      <c r="H412" s="253">
        <v>2</v>
      </c>
      <c r="I412" s="254"/>
      <c r="J412" s="255">
        <f>ROUND(I412*H412,2)</f>
        <v>0</v>
      </c>
      <c r="K412" s="251" t="s">
        <v>200</v>
      </c>
      <c r="L412" s="256"/>
      <c r="M412" s="257" t="s">
        <v>1</v>
      </c>
      <c r="N412" s="258" t="s">
        <v>42</v>
      </c>
      <c r="O412" s="91"/>
      <c r="P412" s="227">
        <f>O412*H412</f>
        <v>0</v>
      </c>
      <c r="Q412" s="227">
        <v>0.11</v>
      </c>
      <c r="R412" s="227">
        <f>Q412*H412</f>
        <v>0.22</v>
      </c>
      <c r="S412" s="227">
        <v>0</v>
      </c>
      <c r="T412" s="228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9" t="s">
        <v>167</v>
      </c>
      <c r="AT412" s="229" t="s">
        <v>163</v>
      </c>
      <c r="AU412" s="229" t="s">
        <v>86</v>
      </c>
      <c r="AY412" s="17" t="s">
        <v>136</v>
      </c>
      <c r="BE412" s="230">
        <f>IF(N412="základní",J412,0)</f>
        <v>0</v>
      </c>
      <c r="BF412" s="230">
        <f>IF(N412="snížená",J412,0)</f>
        <v>0</v>
      </c>
      <c r="BG412" s="230">
        <f>IF(N412="zákl. přenesená",J412,0)</f>
        <v>0</v>
      </c>
      <c r="BH412" s="230">
        <f>IF(N412="sníž. přenesená",J412,0)</f>
        <v>0</v>
      </c>
      <c r="BI412" s="230">
        <f>IF(N412="nulová",J412,0)</f>
        <v>0</v>
      </c>
      <c r="BJ412" s="17" t="s">
        <v>82</v>
      </c>
      <c r="BK412" s="230">
        <f>ROUND(I412*H412,2)</f>
        <v>0</v>
      </c>
      <c r="BL412" s="17" t="s">
        <v>92</v>
      </c>
      <c r="BM412" s="229" t="s">
        <v>590</v>
      </c>
    </row>
    <row r="413" spans="1:47" s="2" customFormat="1" ht="12">
      <c r="A413" s="38"/>
      <c r="B413" s="39"/>
      <c r="C413" s="40"/>
      <c r="D413" s="231" t="s">
        <v>144</v>
      </c>
      <c r="E413" s="40"/>
      <c r="F413" s="232" t="s">
        <v>589</v>
      </c>
      <c r="G413" s="40"/>
      <c r="H413" s="40"/>
      <c r="I413" s="233"/>
      <c r="J413" s="40"/>
      <c r="K413" s="40"/>
      <c r="L413" s="44"/>
      <c r="M413" s="234"/>
      <c r="N413" s="235"/>
      <c r="O413" s="91"/>
      <c r="P413" s="91"/>
      <c r="Q413" s="91"/>
      <c r="R413" s="91"/>
      <c r="S413" s="91"/>
      <c r="T413" s="92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144</v>
      </c>
      <c r="AU413" s="17" t="s">
        <v>86</v>
      </c>
    </row>
    <row r="414" spans="1:65" s="2" customFormat="1" ht="24.15" customHeight="1">
      <c r="A414" s="38"/>
      <c r="B414" s="39"/>
      <c r="C414" s="218" t="s">
        <v>591</v>
      </c>
      <c r="D414" s="218" t="s">
        <v>138</v>
      </c>
      <c r="E414" s="219" t="s">
        <v>592</v>
      </c>
      <c r="F414" s="220" t="s">
        <v>593</v>
      </c>
      <c r="G414" s="221" t="s">
        <v>353</v>
      </c>
      <c r="H414" s="222">
        <v>2</v>
      </c>
      <c r="I414" s="223"/>
      <c r="J414" s="224">
        <f>ROUND(I414*H414,2)</f>
        <v>0</v>
      </c>
      <c r="K414" s="220" t="s">
        <v>200</v>
      </c>
      <c r="L414" s="44"/>
      <c r="M414" s="225" t="s">
        <v>1</v>
      </c>
      <c r="N414" s="226" t="s">
        <v>42</v>
      </c>
      <c r="O414" s="91"/>
      <c r="P414" s="227">
        <f>O414*H414</f>
        <v>0</v>
      </c>
      <c r="Q414" s="227">
        <v>0.02972</v>
      </c>
      <c r="R414" s="227">
        <f>Q414*H414</f>
        <v>0.05944</v>
      </c>
      <c r="S414" s="227">
        <v>0</v>
      </c>
      <c r="T414" s="228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9" t="s">
        <v>92</v>
      </c>
      <c r="AT414" s="229" t="s">
        <v>138</v>
      </c>
      <c r="AU414" s="229" t="s">
        <v>86</v>
      </c>
      <c r="AY414" s="17" t="s">
        <v>136</v>
      </c>
      <c r="BE414" s="230">
        <f>IF(N414="základní",J414,0)</f>
        <v>0</v>
      </c>
      <c r="BF414" s="230">
        <f>IF(N414="snížená",J414,0)</f>
        <v>0</v>
      </c>
      <c r="BG414" s="230">
        <f>IF(N414="zákl. přenesená",J414,0)</f>
        <v>0</v>
      </c>
      <c r="BH414" s="230">
        <f>IF(N414="sníž. přenesená",J414,0)</f>
        <v>0</v>
      </c>
      <c r="BI414" s="230">
        <f>IF(N414="nulová",J414,0)</f>
        <v>0</v>
      </c>
      <c r="BJ414" s="17" t="s">
        <v>82</v>
      </c>
      <c r="BK414" s="230">
        <f>ROUND(I414*H414,2)</f>
        <v>0</v>
      </c>
      <c r="BL414" s="17" t="s">
        <v>92</v>
      </c>
      <c r="BM414" s="229" t="s">
        <v>594</v>
      </c>
    </row>
    <row r="415" spans="1:47" s="2" customFormat="1" ht="12">
      <c r="A415" s="38"/>
      <c r="B415" s="39"/>
      <c r="C415" s="40"/>
      <c r="D415" s="231" t="s">
        <v>144</v>
      </c>
      <c r="E415" s="40"/>
      <c r="F415" s="232" t="s">
        <v>595</v>
      </c>
      <c r="G415" s="40"/>
      <c r="H415" s="40"/>
      <c r="I415" s="233"/>
      <c r="J415" s="40"/>
      <c r="K415" s="40"/>
      <c r="L415" s="44"/>
      <c r="M415" s="234"/>
      <c r="N415" s="235"/>
      <c r="O415" s="91"/>
      <c r="P415" s="91"/>
      <c r="Q415" s="91"/>
      <c r="R415" s="91"/>
      <c r="S415" s="91"/>
      <c r="T415" s="92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144</v>
      </c>
      <c r="AU415" s="17" t="s">
        <v>86</v>
      </c>
    </row>
    <row r="416" spans="1:47" s="2" customFormat="1" ht="12">
      <c r="A416" s="38"/>
      <c r="B416" s="39"/>
      <c r="C416" s="40"/>
      <c r="D416" s="236" t="s">
        <v>146</v>
      </c>
      <c r="E416" s="40"/>
      <c r="F416" s="237" t="s">
        <v>596</v>
      </c>
      <c r="G416" s="40"/>
      <c r="H416" s="40"/>
      <c r="I416" s="233"/>
      <c r="J416" s="40"/>
      <c r="K416" s="40"/>
      <c r="L416" s="44"/>
      <c r="M416" s="234"/>
      <c r="N416" s="235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146</v>
      </c>
      <c r="AU416" s="17" t="s">
        <v>86</v>
      </c>
    </row>
    <row r="417" spans="1:65" s="2" customFormat="1" ht="33" customHeight="1">
      <c r="A417" s="38"/>
      <c r="B417" s="39"/>
      <c r="C417" s="249" t="s">
        <v>597</v>
      </c>
      <c r="D417" s="249" t="s">
        <v>163</v>
      </c>
      <c r="E417" s="250" t="s">
        <v>598</v>
      </c>
      <c r="F417" s="251" t="s">
        <v>599</v>
      </c>
      <c r="G417" s="252" t="s">
        <v>353</v>
      </c>
      <c r="H417" s="253">
        <v>2</v>
      </c>
      <c r="I417" s="254"/>
      <c r="J417" s="255">
        <f>ROUND(I417*H417,2)</f>
        <v>0</v>
      </c>
      <c r="K417" s="251" t="s">
        <v>200</v>
      </c>
      <c r="L417" s="256"/>
      <c r="M417" s="257" t="s">
        <v>1</v>
      </c>
      <c r="N417" s="258" t="s">
        <v>42</v>
      </c>
      <c r="O417" s="91"/>
      <c r="P417" s="227">
        <f>O417*H417</f>
        <v>0</v>
      </c>
      <c r="Q417" s="227">
        <v>0.298</v>
      </c>
      <c r="R417" s="227">
        <f>Q417*H417</f>
        <v>0.596</v>
      </c>
      <c r="S417" s="227">
        <v>0</v>
      </c>
      <c r="T417" s="228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9" t="s">
        <v>167</v>
      </c>
      <c r="AT417" s="229" t="s">
        <v>163</v>
      </c>
      <c r="AU417" s="229" t="s">
        <v>86</v>
      </c>
      <c r="AY417" s="17" t="s">
        <v>136</v>
      </c>
      <c r="BE417" s="230">
        <f>IF(N417="základní",J417,0)</f>
        <v>0</v>
      </c>
      <c r="BF417" s="230">
        <f>IF(N417="snížená",J417,0)</f>
        <v>0</v>
      </c>
      <c r="BG417" s="230">
        <f>IF(N417="zákl. přenesená",J417,0)</f>
        <v>0</v>
      </c>
      <c r="BH417" s="230">
        <f>IF(N417="sníž. přenesená",J417,0)</f>
        <v>0</v>
      </c>
      <c r="BI417" s="230">
        <f>IF(N417="nulová",J417,0)</f>
        <v>0</v>
      </c>
      <c r="BJ417" s="17" t="s">
        <v>82</v>
      </c>
      <c r="BK417" s="230">
        <f>ROUND(I417*H417,2)</f>
        <v>0</v>
      </c>
      <c r="BL417" s="17" t="s">
        <v>92</v>
      </c>
      <c r="BM417" s="229" t="s">
        <v>600</v>
      </c>
    </row>
    <row r="418" spans="1:47" s="2" customFormat="1" ht="12">
      <c r="A418" s="38"/>
      <c r="B418" s="39"/>
      <c r="C418" s="40"/>
      <c r="D418" s="231" t="s">
        <v>144</v>
      </c>
      <c r="E418" s="40"/>
      <c r="F418" s="232" t="s">
        <v>599</v>
      </c>
      <c r="G418" s="40"/>
      <c r="H418" s="40"/>
      <c r="I418" s="233"/>
      <c r="J418" s="40"/>
      <c r="K418" s="40"/>
      <c r="L418" s="44"/>
      <c r="M418" s="234"/>
      <c r="N418" s="235"/>
      <c r="O418" s="91"/>
      <c r="P418" s="91"/>
      <c r="Q418" s="91"/>
      <c r="R418" s="91"/>
      <c r="S418" s="91"/>
      <c r="T418" s="92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144</v>
      </c>
      <c r="AU418" s="17" t="s">
        <v>86</v>
      </c>
    </row>
    <row r="419" spans="1:65" s="2" customFormat="1" ht="24.15" customHeight="1">
      <c r="A419" s="38"/>
      <c r="B419" s="39"/>
      <c r="C419" s="218" t="s">
        <v>601</v>
      </c>
      <c r="D419" s="218" t="s">
        <v>138</v>
      </c>
      <c r="E419" s="219" t="s">
        <v>602</v>
      </c>
      <c r="F419" s="220" t="s">
        <v>603</v>
      </c>
      <c r="G419" s="221" t="s">
        <v>353</v>
      </c>
      <c r="H419" s="222">
        <v>2</v>
      </c>
      <c r="I419" s="223"/>
      <c r="J419" s="224">
        <f>ROUND(I419*H419,2)</f>
        <v>0</v>
      </c>
      <c r="K419" s="220" t="s">
        <v>200</v>
      </c>
      <c r="L419" s="44"/>
      <c r="M419" s="225" t="s">
        <v>1</v>
      </c>
      <c r="N419" s="226" t="s">
        <v>42</v>
      </c>
      <c r="O419" s="91"/>
      <c r="P419" s="227">
        <f>O419*H419</f>
        <v>0</v>
      </c>
      <c r="Q419" s="227">
        <v>0.03076</v>
      </c>
      <c r="R419" s="227">
        <f>Q419*H419</f>
        <v>0.06152</v>
      </c>
      <c r="S419" s="227">
        <v>0</v>
      </c>
      <c r="T419" s="228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9" t="s">
        <v>92</v>
      </c>
      <c r="AT419" s="229" t="s">
        <v>138</v>
      </c>
      <c r="AU419" s="229" t="s">
        <v>86</v>
      </c>
      <c r="AY419" s="17" t="s">
        <v>136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17" t="s">
        <v>82</v>
      </c>
      <c r="BK419" s="230">
        <f>ROUND(I419*H419,2)</f>
        <v>0</v>
      </c>
      <c r="BL419" s="17" t="s">
        <v>92</v>
      </c>
      <c r="BM419" s="229" t="s">
        <v>604</v>
      </c>
    </row>
    <row r="420" spans="1:47" s="2" customFormat="1" ht="12">
      <c r="A420" s="38"/>
      <c r="B420" s="39"/>
      <c r="C420" s="40"/>
      <c r="D420" s="231" t="s">
        <v>144</v>
      </c>
      <c r="E420" s="40"/>
      <c r="F420" s="232" t="s">
        <v>605</v>
      </c>
      <c r="G420" s="40"/>
      <c r="H420" s="40"/>
      <c r="I420" s="233"/>
      <c r="J420" s="40"/>
      <c r="K420" s="40"/>
      <c r="L420" s="44"/>
      <c r="M420" s="234"/>
      <c r="N420" s="235"/>
      <c r="O420" s="91"/>
      <c r="P420" s="91"/>
      <c r="Q420" s="91"/>
      <c r="R420" s="91"/>
      <c r="S420" s="91"/>
      <c r="T420" s="92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144</v>
      </c>
      <c r="AU420" s="17" t="s">
        <v>86</v>
      </c>
    </row>
    <row r="421" spans="1:47" s="2" customFormat="1" ht="12">
      <c r="A421" s="38"/>
      <c r="B421" s="39"/>
      <c r="C421" s="40"/>
      <c r="D421" s="236" t="s">
        <v>146</v>
      </c>
      <c r="E421" s="40"/>
      <c r="F421" s="237" t="s">
        <v>606</v>
      </c>
      <c r="G421" s="40"/>
      <c r="H421" s="40"/>
      <c r="I421" s="233"/>
      <c r="J421" s="40"/>
      <c r="K421" s="40"/>
      <c r="L421" s="44"/>
      <c r="M421" s="234"/>
      <c r="N421" s="235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146</v>
      </c>
      <c r="AU421" s="17" t="s">
        <v>86</v>
      </c>
    </row>
    <row r="422" spans="1:65" s="2" customFormat="1" ht="24.15" customHeight="1">
      <c r="A422" s="38"/>
      <c r="B422" s="39"/>
      <c r="C422" s="249" t="s">
        <v>607</v>
      </c>
      <c r="D422" s="249" t="s">
        <v>163</v>
      </c>
      <c r="E422" s="250" t="s">
        <v>608</v>
      </c>
      <c r="F422" s="251" t="s">
        <v>609</v>
      </c>
      <c r="G422" s="252" t="s">
        <v>353</v>
      </c>
      <c r="H422" s="253">
        <v>2</v>
      </c>
      <c r="I422" s="254"/>
      <c r="J422" s="255">
        <f>ROUND(I422*H422,2)</f>
        <v>0</v>
      </c>
      <c r="K422" s="251" t="s">
        <v>200</v>
      </c>
      <c r="L422" s="256"/>
      <c r="M422" s="257" t="s">
        <v>1</v>
      </c>
      <c r="N422" s="258" t="s">
        <v>42</v>
      </c>
      <c r="O422" s="91"/>
      <c r="P422" s="227">
        <f>O422*H422</f>
        <v>0</v>
      </c>
      <c r="Q422" s="227">
        <v>0.074</v>
      </c>
      <c r="R422" s="227">
        <f>Q422*H422</f>
        <v>0.148</v>
      </c>
      <c r="S422" s="227">
        <v>0</v>
      </c>
      <c r="T422" s="228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9" t="s">
        <v>167</v>
      </c>
      <c r="AT422" s="229" t="s">
        <v>163</v>
      </c>
      <c r="AU422" s="229" t="s">
        <v>86</v>
      </c>
      <c r="AY422" s="17" t="s">
        <v>136</v>
      </c>
      <c r="BE422" s="230">
        <f>IF(N422="základní",J422,0)</f>
        <v>0</v>
      </c>
      <c r="BF422" s="230">
        <f>IF(N422="snížená",J422,0)</f>
        <v>0</v>
      </c>
      <c r="BG422" s="230">
        <f>IF(N422="zákl. přenesená",J422,0)</f>
        <v>0</v>
      </c>
      <c r="BH422" s="230">
        <f>IF(N422="sníž. přenesená",J422,0)</f>
        <v>0</v>
      </c>
      <c r="BI422" s="230">
        <f>IF(N422="nulová",J422,0)</f>
        <v>0</v>
      </c>
      <c r="BJ422" s="17" t="s">
        <v>82</v>
      </c>
      <c r="BK422" s="230">
        <f>ROUND(I422*H422,2)</f>
        <v>0</v>
      </c>
      <c r="BL422" s="17" t="s">
        <v>92</v>
      </c>
      <c r="BM422" s="229" t="s">
        <v>610</v>
      </c>
    </row>
    <row r="423" spans="1:47" s="2" customFormat="1" ht="12">
      <c r="A423" s="38"/>
      <c r="B423" s="39"/>
      <c r="C423" s="40"/>
      <c r="D423" s="231" t="s">
        <v>144</v>
      </c>
      <c r="E423" s="40"/>
      <c r="F423" s="232" t="s">
        <v>609</v>
      </c>
      <c r="G423" s="40"/>
      <c r="H423" s="40"/>
      <c r="I423" s="233"/>
      <c r="J423" s="40"/>
      <c r="K423" s="40"/>
      <c r="L423" s="44"/>
      <c r="M423" s="234"/>
      <c r="N423" s="235"/>
      <c r="O423" s="91"/>
      <c r="P423" s="91"/>
      <c r="Q423" s="91"/>
      <c r="R423" s="91"/>
      <c r="S423" s="91"/>
      <c r="T423" s="92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144</v>
      </c>
      <c r="AU423" s="17" t="s">
        <v>86</v>
      </c>
    </row>
    <row r="424" spans="1:65" s="2" customFormat="1" ht="24.15" customHeight="1">
      <c r="A424" s="38"/>
      <c r="B424" s="39"/>
      <c r="C424" s="218" t="s">
        <v>611</v>
      </c>
      <c r="D424" s="218" t="s">
        <v>138</v>
      </c>
      <c r="E424" s="219" t="s">
        <v>612</v>
      </c>
      <c r="F424" s="220" t="s">
        <v>613</v>
      </c>
      <c r="G424" s="221" t="s">
        <v>353</v>
      </c>
      <c r="H424" s="222">
        <v>2</v>
      </c>
      <c r="I424" s="223"/>
      <c r="J424" s="224">
        <f>ROUND(I424*H424,2)</f>
        <v>0</v>
      </c>
      <c r="K424" s="220" t="s">
        <v>566</v>
      </c>
      <c r="L424" s="44"/>
      <c r="M424" s="225" t="s">
        <v>1</v>
      </c>
      <c r="N424" s="226" t="s">
        <v>42</v>
      </c>
      <c r="O424" s="91"/>
      <c r="P424" s="227">
        <f>O424*H424</f>
        <v>0</v>
      </c>
      <c r="Q424" s="227">
        <v>0</v>
      </c>
      <c r="R424" s="227">
        <f>Q424*H424</f>
        <v>0</v>
      </c>
      <c r="S424" s="227">
        <v>0.2</v>
      </c>
      <c r="T424" s="228">
        <f>S424*H424</f>
        <v>0.4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9" t="s">
        <v>92</v>
      </c>
      <c r="AT424" s="229" t="s">
        <v>138</v>
      </c>
      <c r="AU424" s="229" t="s">
        <v>86</v>
      </c>
      <c r="AY424" s="17" t="s">
        <v>136</v>
      </c>
      <c r="BE424" s="230">
        <f>IF(N424="základní",J424,0)</f>
        <v>0</v>
      </c>
      <c r="BF424" s="230">
        <f>IF(N424="snížená",J424,0)</f>
        <v>0</v>
      </c>
      <c r="BG424" s="230">
        <f>IF(N424="zákl. přenesená",J424,0)</f>
        <v>0</v>
      </c>
      <c r="BH424" s="230">
        <f>IF(N424="sníž. přenesená",J424,0)</f>
        <v>0</v>
      </c>
      <c r="BI424" s="230">
        <f>IF(N424="nulová",J424,0)</f>
        <v>0</v>
      </c>
      <c r="BJ424" s="17" t="s">
        <v>82</v>
      </c>
      <c r="BK424" s="230">
        <f>ROUND(I424*H424,2)</f>
        <v>0</v>
      </c>
      <c r="BL424" s="17" t="s">
        <v>92</v>
      </c>
      <c r="BM424" s="229" t="s">
        <v>614</v>
      </c>
    </row>
    <row r="425" spans="1:47" s="2" customFormat="1" ht="12">
      <c r="A425" s="38"/>
      <c r="B425" s="39"/>
      <c r="C425" s="40"/>
      <c r="D425" s="231" t="s">
        <v>144</v>
      </c>
      <c r="E425" s="40"/>
      <c r="F425" s="232" t="s">
        <v>615</v>
      </c>
      <c r="G425" s="40"/>
      <c r="H425" s="40"/>
      <c r="I425" s="233"/>
      <c r="J425" s="40"/>
      <c r="K425" s="40"/>
      <c r="L425" s="44"/>
      <c r="M425" s="234"/>
      <c r="N425" s="235"/>
      <c r="O425" s="91"/>
      <c r="P425" s="91"/>
      <c r="Q425" s="91"/>
      <c r="R425" s="91"/>
      <c r="S425" s="91"/>
      <c r="T425" s="92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144</v>
      </c>
      <c r="AU425" s="17" t="s">
        <v>86</v>
      </c>
    </row>
    <row r="426" spans="1:47" s="2" customFormat="1" ht="12">
      <c r="A426" s="38"/>
      <c r="B426" s="39"/>
      <c r="C426" s="40"/>
      <c r="D426" s="236" t="s">
        <v>146</v>
      </c>
      <c r="E426" s="40"/>
      <c r="F426" s="237" t="s">
        <v>616</v>
      </c>
      <c r="G426" s="40"/>
      <c r="H426" s="40"/>
      <c r="I426" s="233"/>
      <c r="J426" s="40"/>
      <c r="K426" s="40"/>
      <c r="L426" s="44"/>
      <c r="M426" s="234"/>
      <c r="N426" s="235"/>
      <c r="O426" s="91"/>
      <c r="P426" s="91"/>
      <c r="Q426" s="91"/>
      <c r="R426" s="91"/>
      <c r="S426" s="91"/>
      <c r="T426" s="92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146</v>
      </c>
      <c r="AU426" s="17" t="s">
        <v>86</v>
      </c>
    </row>
    <row r="427" spans="1:65" s="2" customFormat="1" ht="24.15" customHeight="1">
      <c r="A427" s="38"/>
      <c r="B427" s="39"/>
      <c r="C427" s="218" t="s">
        <v>617</v>
      </c>
      <c r="D427" s="218" t="s">
        <v>138</v>
      </c>
      <c r="E427" s="219" t="s">
        <v>618</v>
      </c>
      <c r="F427" s="220" t="s">
        <v>619</v>
      </c>
      <c r="G427" s="221" t="s">
        <v>353</v>
      </c>
      <c r="H427" s="222">
        <v>3</v>
      </c>
      <c r="I427" s="223"/>
      <c r="J427" s="224">
        <f>ROUND(I427*H427,2)</f>
        <v>0</v>
      </c>
      <c r="K427" s="220" t="s">
        <v>620</v>
      </c>
      <c r="L427" s="44"/>
      <c r="M427" s="225" t="s">
        <v>1</v>
      </c>
      <c r="N427" s="226" t="s">
        <v>42</v>
      </c>
      <c r="O427" s="91"/>
      <c r="P427" s="227">
        <f>O427*H427</f>
        <v>0</v>
      </c>
      <c r="Q427" s="227">
        <v>0.42368</v>
      </c>
      <c r="R427" s="227">
        <f>Q427*H427</f>
        <v>1.27104</v>
      </c>
      <c r="S427" s="227">
        <v>0</v>
      </c>
      <c r="T427" s="228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9" t="s">
        <v>92</v>
      </c>
      <c r="AT427" s="229" t="s">
        <v>138</v>
      </c>
      <c r="AU427" s="229" t="s">
        <v>86</v>
      </c>
      <c r="AY427" s="17" t="s">
        <v>136</v>
      </c>
      <c r="BE427" s="230">
        <f>IF(N427="základní",J427,0)</f>
        <v>0</v>
      </c>
      <c r="BF427" s="230">
        <f>IF(N427="snížená",J427,0)</f>
        <v>0</v>
      </c>
      <c r="BG427" s="230">
        <f>IF(N427="zákl. přenesená",J427,0)</f>
        <v>0</v>
      </c>
      <c r="BH427" s="230">
        <f>IF(N427="sníž. přenesená",J427,0)</f>
        <v>0</v>
      </c>
      <c r="BI427" s="230">
        <f>IF(N427="nulová",J427,0)</f>
        <v>0</v>
      </c>
      <c r="BJ427" s="17" t="s">
        <v>82</v>
      </c>
      <c r="BK427" s="230">
        <f>ROUND(I427*H427,2)</f>
        <v>0</v>
      </c>
      <c r="BL427" s="17" t="s">
        <v>92</v>
      </c>
      <c r="BM427" s="229" t="s">
        <v>621</v>
      </c>
    </row>
    <row r="428" spans="1:47" s="2" customFormat="1" ht="12">
      <c r="A428" s="38"/>
      <c r="B428" s="39"/>
      <c r="C428" s="40"/>
      <c r="D428" s="231" t="s">
        <v>144</v>
      </c>
      <c r="E428" s="40"/>
      <c r="F428" s="232" t="s">
        <v>622</v>
      </c>
      <c r="G428" s="40"/>
      <c r="H428" s="40"/>
      <c r="I428" s="233"/>
      <c r="J428" s="40"/>
      <c r="K428" s="40"/>
      <c r="L428" s="44"/>
      <c r="M428" s="234"/>
      <c r="N428" s="235"/>
      <c r="O428" s="91"/>
      <c r="P428" s="91"/>
      <c r="Q428" s="91"/>
      <c r="R428" s="91"/>
      <c r="S428" s="91"/>
      <c r="T428" s="92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144</v>
      </c>
      <c r="AU428" s="17" t="s">
        <v>86</v>
      </c>
    </row>
    <row r="429" spans="1:47" s="2" customFormat="1" ht="12">
      <c r="A429" s="38"/>
      <c r="B429" s="39"/>
      <c r="C429" s="40"/>
      <c r="D429" s="236" t="s">
        <v>146</v>
      </c>
      <c r="E429" s="40"/>
      <c r="F429" s="237" t="s">
        <v>623</v>
      </c>
      <c r="G429" s="40"/>
      <c r="H429" s="40"/>
      <c r="I429" s="233"/>
      <c r="J429" s="40"/>
      <c r="K429" s="40"/>
      <c r="L429" s="44"/>
      <c r="M429" s="234"/>
      <c r="N429" s="235"/>
      <c r="O429" s="91"/>
      <c r="P429" s="91"/>
      <c r="Q429" s="91"/>
      <c r="R429" s="91"/>
      <c r="S429" s="91"/>
      <c r="T429" s="92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146</v>
      </c>
      <c r="AU429" s="17" t="s">
        <v>86</v>
      </c>
    </row>
    <row r="430" spans="1:47" s="2" customFormat="1" ht="12">
      <c r="A430" s="38"/>
      <c r="B430" s="39"/>
      <c r="C430" s="40"/>
      <c r="D430" s="231" t="s">
        <v>624</v>
      </c>
      <c r="E430" s="40"/>
      <c r="F430" s="270" t="s">
        <v>625</v>
      </c>
      <c r="G430" s="40"/>
      <c r="H430" s="40"/>
      <c r="I430" s="233"/>
      <c r="J430" s="40"/>
      <c r="K430" s="40"/>
      <c r="L430" s="44"/>
      <c r="M430" s="234"/>
      <c r="N430" s="235"/>
      <c r="O430" s="91"/>
      <c r="P430" s="91"/>
      <c r="Q430" s="91"/>
      <c r="R430" s="91"/>
      <c r="S430" s="91"/>
      <c r="T430" s="92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624</v>
      </c>
      <c r="AU430" s="17" t="s">
        <v>86</v>
      </c>
    </row>
    <row r="431" spans="1:65" s="2" customFormat="1" ht="24.15" customHeight="1">
      <c r="A431" s="38"/>
      <c r="B431" s="39"/>
      <c r="C431" s="218" t="s">
        <v>626</v>
      </c>
      <c r="D431" s="218" t="s">
        <v>138</v>
      </c>
      <c r="E431" s="219" t="s">
        <v>627</v>
      </c>
      <c r="F431" s="220" t="s">
        <v>628</v>
      </c>
      <c r="G431" s="221" t="s">
        <v>353</v>
      </c>
      <c r="H431" s="222">
        <v>2</v>
      </c>
      <c r="I431" s="223"/>
      <c r="J431" s="224">
        <f>ROUND(I431*H431,2)</f>
        <v>0</v>
      </c>
      <c r="K431" s="220" t="s">
        <v>620</v>
      </c>
      <c r="L431" s="44"/>
      <c r="M431" s="225" t="s">
        <v>1</v>
      </c>
      <c r="N431" s="226" t="s">
        <v>42</v>
      </c>
      <c r="O431" s="91"/>
      <c r="P431" s="227">
        <f>O431*H431</f>
        <v>0</v>
      </c>
      <c r="Q431" s="227">
        <v>0.4208</v>
      </c>
      <c r="R431" s="227">
        <f>Q431*H431</f>
        <v>0.8416</v>
      </c>
      <c r="S431" s="227">
        <v>0</v>
      </c>
      <c r="T431" s="228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9" t="s">
        <v>92</v>
      </c>
      <c r="AT431" s="229" t="s">
        <v>138</v>
      </c>
      <c r="AU431" s="229" t="s">
        <v>86</v>
      </c>
      <c r="AY431" s="17" t="s">
        <v>136</v>
      </c>
      <c r="BE431" s="230">
        <f>IF(N431="základní",J431,0)</f>
        <v>0</v>
      </c>
      <c r="BF431" s="230">
        <f>IF(N431="snížená",J431,0)</f>
        <v>0</v>
      </c>
      <c r="BG431" s="230">
        <f>IF(N431="zákl. přenesená",J431,0)</f>
        <v>0</v>
      </c>
      <c r="BH431" s="230">
        <f>IF(N431="sníž. přenesená",J431,0)</f>
        <v>0</v>
      </c>
      <c r="BI431" s="230">
        <f>IF(N431="nulová",J431,0)</f>
        <v>0</v>
      </c>
      <c r="BJ431" s="17" t="s">
        <v>82</v>
      </c>
      <c r="BK431" s="230">
        <f>ROUND(I431*H431,2)</f>
        <v>0</v>
      </c>
      <c r="BL431" s="17" t="s">
        <v>92</v>
      </c>
      <c r="BM431" s="229" t="s">
        <v>629</v>
      </c>
    </row>
    <row r="432" spans="1:47" s="2" customFormat="1" ht="12">
      <c r="A432" s="38"/>
      <c r="B432" s="39"/>
      <c r="C432" s="40"/>
      <c r="D432" s="231" t="s">
        <v>144</v>
      </c>
      <c r="E432" s="40"/>
      <c r="F432" s="232" t="s">
        <v>630</v>
      </c>
      <c r="G432" s="40"/>
      <c r="H432" s="40"/>
      <c r="I432" s="233"/>
      <c r="J432" s="40"/>
      <c r="K432" s="40"/>
      <c r="L432" s="44"/>
      <c r="M432" s="234"/>
      <c r="N432" s="235"/>
      <c r="O432" s="91"/>
      <c r="P432" s="91"/>
      <c r="Q432" s="91"/>
      <c r="R432" s="91"/>
      <c r="S432" s="91"/>
      <c r="T432" s="92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144</v>
      </c>
      <c r="AU432" s="17" t="s">
        <v>86</v>
      </c>
    </row>
    <row r="433" spans="1:47" s="2" customFormat="1" ht="12">
      <c r="A433" s="38"/>
      <c r="B433" s="39"/>
      <c r="C433" s="40"/>
      <c r="D433" s="236" t="s">
        <v>146</v>
      </c>
      <c r="E433" s="40"/>
      <c r="F433" s="237" t="s">
        <v>631</v>
      </c>
      <c r="G433" s="40"/>
      <c r="H433" s="40"/>
      <c r="I433" s="233"/>
      <c r="J433" s="40"/>
      <c r="K433" s="40"/>
      <c r="L433" s="44"/>
      <c r="M433" s="234"/>
      <c r="N433" s="235"/>
      <c r="O433" s="91"/>
      <c r="P433" s="91"/>
      <c r="Q433" s="91"/>
      <c r="R433" s="91"/>
      <c r="S433" s="91"/>
      <c r="T433" s="92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T433" s="17" t="s">
        <v>146</v>
      </c>
      <c r="AU433" s="17" t="s">
        <v>86</v>
      </c>
    </row>
    <row r="434" spans="1:47" s="2" customFormat="1" ht="12">
      <c r="A434" s="38"/>
      <c r="B434" s="39"/>
      <c r="C434" s="40"/>
      <c r="D434" s="231" t="s">
        <v>624</v>
      </c>
      <c r="E434" s="40"/>
      <c r="F434" s="270" t="s">
        <v>625</v>
      </c>
      <c r="G434" s="40"/>
      <c r="H434" s="40"/>
      <c r="I434" s="233"/>
      <c r="J434" s="40"/>
      <c r="K434" s="40"/>
      <c r="L434" s="44"/>
      <c r="M434" s="234"/>
      <c r="N434" s="235"/>
      <c r="O434" s="91"/>
      <c r="P434" s="91"/>
      <c r="Q434" s="91"/>
      <c r="R434" s="91"/>
      <c r="S434" s="91"/>
      <c r="T434" s="92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624</v>
      </c>
      <c r="AU434" s="17" t="s">
        <v>86</v>
      </c>
    </row>
    <row r="435" spans="1:65" s="2" customFormat="1" ht="33" customHeight="1">
      <c r="A435" s="38"/>
      <c r="B435" s="39"/>
      <c r="C435" s="218" t="s">
        <v>632</v>
      </c>
      <c r="D435" s="218" t="s">
        <v>138</v>
      </c>
      <c r="E435" s="219" t="s">
        <v>633</v>
      </c>
      <c r="F435" s="220" t="s">
        <v>634</v>
      </c>
      <c r="G435" s="221" t="s">
        <v>353</v>
      </c>
      <c r="H435" s="222">
        <v>1</v>
      </c>
      <c r="I435" s="223"/>
      <c r="J435" s="224">
        <f>ROUND(I435*H435,2)</f>
        <v>0</v>
      </c>
      <c r="K435" s="220" t="s">
        <v>309</v>
      </c>
      <c r="L435" s="44"/>
      <c r="M435" s="225" t="s">
        <v>1</v>
      </c>
      <c r="N435" s="226" t="s">
        <v>42</v>
      </c>
      <c r="O435" s="91"/>
      <c r="P435" s="227">
        <f>O435*H435</f>
        <v>0</v>
      </c>
      <c r="Q435" s="227">
        <v>0.31108</v>
      </c>
      <c r="R435" s="227">
        <f>Q435*H435</f>
        <v>0.31108</v>
      </c>
      <c r="S435" s="227">
        <v>0</v>
      </c>
      <c r="T435" s="228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9" t="s">
        <v>92</v>
      </c>
      <c r="AT435" s="229" t="s">
        <v>138</v>
      </c>
      <c r="AU435" s="229" t="s">
        <v>86</v>
      </c>
      <c r="AY435" s="17" t="s">
        <v>136</v>
      </c>
      <c r="BE435" s="230">
        <f>IF(N435="základní",J435,0)</f>
        <v>0</v>
      </c>
      <c r="BF435" s="230">
        <f>IF(N435="snížená",J435,0)</f>
        <v>0</v>
      </c>
      <c r="BG435" s="230">
        <f>IF(N435="zákl. přenesená",J435,0)</f>
        <v>0</v>
      </c>
      <c r="BH435" s="230">
        <f>IF(N435="sníž. přenesená",J435,0)</f>
        <v>0</v>
      </c>
      <c r="BI435" s="230">
        <f>IF(N435="nulová",J435,0)</f>
        <v>0</v>
      </c>
      <c r="BJ435" s="17" t="s">
        <v>82</v>
      </c>
      <c r="BK435" s="230">
        <f>ROUND(I435*H435,2)</f>
        <v>0</v>
      </c>
      <c r="BL435" s="17" t="s">
        <v>92</v>
      </c>
      <c r="BM435" s="229" t="s">
        <v>635</v>
      </c>
    </row>
    <row r="436" spans="1:47" s="2" customFormat="1" ht="12">
      <c r="A436" s="38"/>
      <c r="B436" s="39"/>
      <c r="C436" s="40"/>
      <c r="D436" s="231" t="s">
        <v>144</v>
      </c>
      <c r="E436" s="40"/>
      <c r="F436" s="232" t="s">
        <v>636</v>
      </c>
      <c r="G436" s="40"/>
      <c r="H436" s="40"/>
      <c r="I436" s="233"/>
      <c r="J436" s="40"/>
      <c r="K436" s="40"/>
      <c r="L436" s="44"/>
      <c r="M436" s="234"/>
      <c r="N436" s="235"/>
      <c r="O436" s="91"/>
      <c r="P436" s="91"/>
      <c r="Q436" s="91"/>
      <c r="R436" s="91"/>
      <c r="S436" s="91"/>
      <c r="T436" s="92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144</v>
      </c>
      <c r="AU436" s="17" t="s">
        <v>86</v>
      </c>
    </row>
    <row r="437" spans="1:47" s="2" customFormat="1" ht="12">
      <c r="A437" s="38"/>
      <c r="B437" s="39"/>
      <c r="C437" s="40"/>
      <c r="D437" s="236" t="s">
        <v>146</v>
      </c>
      <c r="E437" s="40"/>
      <c r="F437" s="237" t="s">
        <v>637</v>
      </c>
      <c r="G437" s="40"/>
      <c r="H437" s="40"/>
      <c r="I437" s="233"/>
      <c r="J437" s="40"/>
      <c r="K437" s="40"/>
      <c r="L437" s="44"/>
      <c r="M437" s="234"/>
      <c r="N437" s="235"/>
      <c r="O437" s="91"/>
      <c r="P437" s="91"/>
      <c r="Q437" s="91"/>
      <c r="R437" s="91"/>
      <c r="S437" s="91"/>
      <c r="T437" s="92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146</v>
      </c>
      <c r="AU437" s="17" t="s">
        <v>86</v>
      </c>
    </row>
    <row r="438" spans="1:65" s="2" customFormat="1" ht="24.15" customHeight="1">
      <c r="A438" s="38"/>
      <c r="B438" s="39"/>
      <c r="C438" s="218" t="s">
        <v>638</v>
      </c>
      <c r="D438" s="218" t="s">
        <v>138</v>
      </c>
      <c r="E438" s="219" t="s">
        <v>639</v>
      </c>
      <c r="F438" s="220" t="s">
        <v>640</v>
      </c>
      <c r="G438" s="221" t="s">
        <v>158</v>
      </c>
      <c r="H438" s="222">
        <v>5.28</v>
      </c>
      <c r="I438" s="223"/>
      <c r="J438" s="224">
        <f>ROUND(I438*H438,2)</f>
        <v>0</v>
      </c>
      <c r="K438" s="220" t="s">
        <v>142</v>
      </c>
      <c r="L438" s="44"/>
      <c r="M438" s="225" t="s">
        <v>1</v>
      </c>
      <c r="N438" s="226" t="s">
        <v>42</v>
      </c>
      <c r="O438" s="91"/>
      <c r="P438" s="227">
        <f>O438*H438</f>
        <v>0</v>
      </c>
      <c r="Q438" s="227">
        <v>0</v>
      </c>
      <c r="R438" s="227">
        <f>Q438*H438</f>
        <v>0</v>
      </c>
      <c r="S438" s="227">
        <v>0</v>
      </c>
      <c r="T438" s="228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9" t="s">
        <v>92</v>
      </c>
      <c r="AT438" s="229" t="s">
        <v>138</v>
      </c>
      <c r="AU438" s="229" t="s">
        <v>86</v>
      </c>
      <c r="AY438" s="17" t="s">
        <v>136</v>
      </c>
      <c r="BE438" s="230">
        <f>IF(N438="základní",J438,0)</f>
        <v>0</v>
      </c>
      <c r="BF438" s="230">
        <f>IF(N438="snížená",J438,0)</f>
        <v>0</v>
      </c>
      <c r="BG438" s="230">
        <f>IF(N438="zákl. přenesená",J438,0)</f>
        <v>0</v>
      </c>
      <c r="BH438" s="230">
        <f>IF(N438="sníž. přenesená",J438,0)</f>
        <v>0</v>
      </c>
      <c r="BI438" s="230">
        <f>IF(N438="nulová",J438,0)</f>
        <v>0</v>
      </c>
      <c r="BJ438" s="17" t="s">
        <v>82</v>
      </c>
      <c r="BK438" s="230">
        <f>ROUND(I438*H438,2)</f>
        <v>0</v>
      </c>
      <c r="BL438" s="17" t="s">
        <v>92</v>
      </c>
      <c r="BM438" s="229" t="s">
        <v>641</v>
      </c>
    </row>
    <row r="439" spans="1:47" s="2" customFormat="1" ht="12">
      <c r="A439" s="38"/>
      <c r="B439" s="39"/>
      <c r="C439" s="40"/>
      <c r="D439" s="231" t="s">
        <v>144</v>
      </c>
      <c r="E439" s="40"/>
      <c r="F439" s="232" t="s">
        <v>642</v>
      </c>
      <c r="G439" s="40"/>
      <c r="H439" s="40"/>
      <c r="I439" s="233"/>
      <c r="J439" s="40"/>
      <c r="K439" s="40"/>
      <c r="L439" s="44"/>
      <c r="M439" s="234"/>
      <c r="N439" s="235"/>
      <c r="O439" s="91"/>
      <c r="P439" s="91"/>
      <c r="Q439" s="91"/>
      <c r="R439" s="91"/>
      <c r="S439" s="91"/>
      <c r="T439" s="92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144</v>
      </c>
      <c r="AU439" s="17" t="s">
        <v>86</v>
      </c>
    </row>
    <row r="440" spans="1:47" s="2" customFormat="1" ht="12">
      <c r="A440" s="38"/>
      <c r="B440" s="39"/>
      <c r="C440" s="40"/>
      <c r="D440" s="236" t="s">
        <v>146</v>
      </c>
      <c r="E440" s="40"/>
      <c r="F440" s="237" t="s">
        <v>643</v>
      </c>
      <c r="G440" s="40"/>
      <c r="H440" s="40"/>
      <c r="I440" s="233"/>
      <c r="J440" s="40"/>
      <c r="K440" s="40"/>
      <c r="L440" s="44"/>
      <c r="M440" s="234"/>
      <c r="N440" s="235"/>
      <c r="O440" s="91"/>
      <c r="P440" s="91"/>
      <c r="Q440" s="91"/>
      <c r="R440" s="91"/>
      <c r="S440" s="91"/>
      <c r="T440" s="92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146</v>
      </c>
      <c r="AU440" s="17" t="s">
        <v>86</v>
      </c>
    </row>
    <row r="441" spans="1:51" s="13" customFormat="1" ht="12">
      <c r="A441" s="13"/>
      <c r="B441" s="238"/>
      <c r="C441" s="239"/>
      <c r="D441" s="231" t="s">
        <v>148</v>
      </c>
      <c r="E441" s="240" t="s">
        <v>1</v>
      </c>
      <c r="F441" s="241" t="s">
        <v>644</v>
      </c>
      <c r="G441" s="239"/>
      <c r="H441" s="242">
        <v>5.28</v>
      </c>
      <c r="I441" s="243"/>
      <c r="J441" s="239"/>
      <c r="K441" s="239"/>
      <c r="L441" s="244"/>
      <c r="M441" s="245"/>
      <c r="N441" s="246"/>
      <c r="O441" s="246"/>
      <c r="P441" s="246"/>
      <c r="Q441" s="246"/>
      <c r="R441" s="246"/>
      <c r="S441" s="246"/>
      <c r="T441" s="24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8" t="s">
        <v>148</v>
      </c>
      <c r="AU441" s="248" t="s">
        <v>86</v>
      </c>
      <c r="AV441" s="13" t="s">
        <v>86</v>
      </c>
      <c r="AW441" s="13" t="s">
        <v>31</v>
      </c>
      <c r="AX441" s="13" t="s">
        <v>82</v>
      </c>
      <c r="AY441" s="248" t="s">
        <v>136</v>
      </c>
    </row>
    <row r="442" spans="1:65" s="2" customFormat="1" ht="24.15" customHeight="1">
      <c r="A442" s="38"/>
      <c r="B442" s="39"/>
      <c r="C442" s="218" t="s">
        <v>645</v>
      </c>
      <c r="D442" s="218" t="s">
        <v>138</v>
      </c>
      <c r="E442" s="219" t="s">
        <v>646</v>
      </c>
      <c r="F442" s="220" t="s">
        <v>647</v>
      </c>
      <c r="G442" s="221" t="s">
        <v>141</v>
      </c>
      <c r="H442" s="222">
        <v>7.04</v>
      </c>
      <c r="I442" s="223"/>
      <c r="J442" s="224">
        <f>ROUND(I442*H442,2)</f>
        <v>0</v>
      </c>
      <c r="K442" s="220" t="s">
        <v>142</v>
      </c>
      <c r="L442" s="44"/>
      <c r="M442" s="225" t="s">
        <v>1</v>
      </c>
      <c r="N442" s="226" t="s">
        <v>42</v>
      </c>
      <c r="O442" s="91"/>
      <c r="P442" s="227">
        <f>O442*H442</f>
        <v>0</v>
      </c>
      <c r="Q442" s="227">
        <v>0.0046</v>
      </c>
      <c r="R442" s="227">
        <f>Q442*H442</f>
        <v>0.032384</v>
      </c>
      <c r="S442" s="227">
        <v>0</v>
      </c>
      <c r="T442" s="228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9" t="s">
        <v>92</v>
      </c>
      <c r="AT442" s="229" t="s">
        <v>138</v>
      </c>
      <c r="AU442" s="229" t="s">
        <v>86</v>
      </c>
      <c r="AY442" s="17" t="s">
        <v>136</v>
      </c>
      <c r="BE442" s="230">
        <f>IF(N442="základní",J442,0)</f>
        <v>0</v>
      </c>
      <c r="BF442" s="230">
        <f>IF(N442="snížená",J442,0)</f>
        <v>0</v>
      </c>
      <c r="BG442" s="230">
        <f>IF(N442="zákl. přenesená",J442,0)</f>
        <v>0</v>
      </c>
      <c r="BH442" s="230">
        <f>IF(N442="sníž. přenesená",J442,0)</f>
        <v>0</v>
      </c>
      <c r="BI442" s="230">
        <f>IF(N442="nulová",J442,0)</f>
        <v>0</v>
      </c>
      <c r="BJ442" s="17" t="s">
        <v>82</v>
      </c>
      <c r="BK442" s="230">
        <f>ROUND(I442*H442,2)</f>
        <v>0</v>
      </c>
      <c r="BL442" s="17" t="s">
        <v>92</v>
      </c>
      <c r="BM442" s="229" t="s">
        <v>648</v>
      </c>
    </row>
    <row r="443" spans="1:47" s="2" customFormat="1" ht="12">
      <c r="A443" s="38"/>
      <c r="B443" s="39"/>
      <c r="C443" s="40"/>
      <c r="D443" s="231" t="s">
        <v>144</v>
      </c>
      <c r="E443" s="40"/>
      <c r="F443" s="232" t="s">
        <v>649</v>
      </c>
      <c r="G443" s="40"/>
      <c r="H443" s="40"/>
      <c r="I443" s="233"/>
      <c r="J443" s="40"/>
      <c r="K443" s="40"/>
      <c r="L443" s="44"/>
      <c r="M443" s="234"/>
      <c r="N443" s="235"/>
      <c r="O443" s="91"/>
      <c r="P443" s="91"/>
      <c r="Q443" s="91"/>
      <c r="R443" s="91"/>
      <c r="S443" s="91"/>
      <c r="T443" s="92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144</v>
      </c>
      <c r="AU443" s="17" t="s">
        <v>86</v>
      </c>
    </row>
    <row r="444" spans="1:47" s="2" customFormat="1" ht="12">
      <c r="A444" s="38"/>
      <c r="B444" s="39"/>
      <c r="C444" s="40"/>
      <c r="D444" s="236" t="s">
        <v>146</v>
      </c>
      <c r="E444" s="40"/>
      <c r="F444" s="237" t="s">
        <v>650</v>
      </c>
      <c r="G444" s="40"/>
      <c r="H444" s="40"/>
      <c r="I444" s="233"/>
      <c r="J444" s="40"/>
      <c r="K444" s="40"/>
      <c r="L444" s="44"/>
      <c r="M444" s="234"/>
      <c r="N444" s="235"/>
      <c r="O444" s="91"/>
      <c r="P444" s="91"/>
      <c r="Q444" s="91"/>
      <c r="R444" s="91"/>
      <c r="S444" s="91"/>
      <c r="T444" s="92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146</v>
      </c>
      <c r="AU444" s="17" t="s">
        <v>86</v>
      </c>
    </row>
    <row r="445" spans="1:51" s="13" customFormat="1" ht="12">
      <c r="A445" s="13"/>
      <c r="B445" s="238"/>
      <c r="C445" s="239"/>
      <c r="D445" s="231" t="s">
        <v>148</v>
      </c>
      <c r="E445" s="240" t="s">
        <v>1</v>
      </c>
      <c r="F445" s="241" t="s">
        <v>651</v>
      </c>
      <c r="G445" s="239"/>
      <c r="H445" s="242">
        <v>7.04</v>
      </c>
      <c r="I445" s="243"/>
      <c r="J445" s="239"/>
      <c r="K445" s="239"/>
      <c r="L445" s="244"/>
      <c r="M445" s="245"/>
      <c r="N445" s="246"/>
      <c r="O445" s="246"/>
      <c r="P445" s="246"/>
      <c r="Q445" s="246"/>
      <c r="R445" s="246"/>
      <c r="S445" s="246"/>
      <c r="T445" s="24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8" t="s">
        <v>148</v>
      </c>
      <c r="AU445" s="248" t="s">
        <v>86</v>
      </c>
      <c r="AV445" s="13" t="s">
        <v>86</v>
      </c>
      <c r="AW445" s="13" t="s">
        <v>31</v>
      </c>
      <c r="AX445" s="13" t="s">
        <v>82</v>
      </c>
      <c r="AY445" s="248" t="s">
        <v>136</v>
      </c>
    </row>
    <row r="446" spans="1:65" s="2" customFormat="1" ht="24.15" customHeight="1">
      <c r="A446" s="38"/>
      <c r="B446" s="39"/>
      <c r="C446" s="218" t="s">
        <v>652</v>
      </c>
      <c r="D446" s="218" t="s">
        <v>138</v>
      </c>
      <c r="E446" s="219" t="s">
        <v>653</v>
      </c>
      <c r="F446" s="220" t="s">
        <v>654</v>
      </c>
      <c r="G446" s="221" t="s">
        <v>141</v>
      </c>
      <c r="H446" s="222">
        <v>7.04</v>
      </c>
      <c r="I446" s="223"/>
      <c r="J446" s="224">
        <f>ROUND(I446*H446,2)</f>
        <v>0</v>
      </c>
      <c r="K446" s="220" t="s">
        <v>142</v>
      </c>
      <c r="L446" s="44"/>
      <c r="M446" s="225" t="s">
        <v>1</v>
      </c>
      <c r="N446" s="226" t="s">
        <v>42</v>
      </c>
      <c r="O446" s="91"/>
      <c r="P446" s="227">
        <f>O446*H446</f>
        <v>0</v>
      </c>
      <c r="Q446" s="227">
        <v>0</v>
      </c>
      <c r="R446" s="227">
        <f>Q446*H446</f>
        <v>0</v>
      </c>
      <c r="S446" s="227">
        <v>0</v>
      </c>
      <c r="T446" s="228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29" t="s">
        <v>92</v>
      </c>
      <c r="AT446" s="229" t="s">
        <v>138</v>
      </c>
      <c r="AU446" s="229" t="s">
        <v>86</v>
      </c>
      <c r="AY446" s="17" t="s">
        <v>136</v>
      </c>
      <c r="BE446" s="230">
        <f>IF(N446="základní",J446,0)</f>
        <v>0</v>
      </c>
      <c r="BF446" s="230">
        <f>IF(N446="snížená",J446,0)</f>
        <v>0</v>
      </c>
      <c r="BG446" s="230">
        <f>IF(N446="zákl. přenesená",J446,0)</f>
        <v>0</v>
      </c>
      <c r="BH446" s="230">
        <f>IF(N446="sníž. přenesená",J446,0)</f>
        <v>0</v>
      </c>
      <c r="BI446" s="230">
        <f>IF(N446="nulová",J446,0)</f>
        <v>0</v>
      </c>
      <c r="BJ446" s="17" t="s">
        <v>82</v>
      </c>
      <c r="BK446" s="230">
        <f>ROUND(I446*H446,2)</f>
        <v>0</v>
      </c>
      <c r="BL446" s="17" t="s">
        <v>92</v>
      </c>
      <c r="BM446" s="229" t="s">
        <v>655</v>
      </c>
    </row>
    <row r="447" spans="1:47" s="2" customFormat="1" ht="12">
      <c r="A447" s="38"/>
      <c r="B447" s="39"/>
      <c r="C447" s="40"/>
      <c r="D447" s="231" t="s">
        <v>144</v>
      </c>
      <c r="E447" s="40"/>
      <c r="F447" s="232" t="s">
        <v>656</v>
      </c>
      <c r="G447" s="40"/>
      <c r="H447" s="40"/>
      <c r="I447" s="233"/>
      <c r="J447" s="40"/>
      <c r="K447" s="40"/>
      <c r="L447" s="44"/>
      <c r="M447" s="234"/>
      <c r="N447" s="235"/>
      <c r="O447" s="91"/>
      <c r="P447" s="91"/>
      <c r="Q447" s="91"/>
      <c r="R447" s="91"/>
      <c r="S447" s="91"/>
      <c r="T447" s="92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144</v>
      </c>
      <c r="AU447" s="17" t="s">
        <v>86</v>
      </c>
    </row>
    <row r="448" spans="1:47" s="2" customFormat="1" ht="12">
      <c r="A448" s="38"/>
      <c r="B448" s="39"/>
      <c r="C448" s="40"/>
      <c r="D448" s="236" t="s">
        <v>146</v>
      </c>
      <c r="E448" s="40"/>
      <c r="F448" s="237" t="s">
        <v>657</v>
      </c>
      <c r="G448" s="40"/>
      <c r="H448" s="40"/>
      <c r="I448" s="233"/>
      <c r="J448" s="40"/>
      <c r="K448" s="40"/>
      <c r="L448" s="44"/>
      <c r="M448" s="234"/>
      <c r="N448" s="235"/>
      <c r="O448" s="91"/>
      <c r="P448" s="91"/>
      <c r="Q448" s="91"/>
      <c r="R448" s="91"/>
      <c r="S448" s="91"/>
      <c r="T448" s="92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146</v>
      </c>
      <c r="AU448" s="17" t="s">
        <v>86</v>
      </c>
    </row>
    <row r="449" spans="1:51" s="13" customFormat="1" ht="12">
      <c r="A449" s="13"/>
      <c r="B449" s="238"/>
      <c r="C449" s="239"/>
      <c r="D449" s="231" t="s">
        <v>148</v>
      </c>
      <c r="E449" s="240" t="s">
        <v>1</v>
      </c>
      <c r="F449" s="241" t="s">
        <v>658</v>
      </c>
      <c r="G449" s="239"/>
      <c r="H449" s="242">
        <v>7.04</v>
      </c>
      <c r="I449" s="243"/>
      <c r="J449" s="239"/>
      <c r="K449" s="239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148</v>
      </c>
      <c r="AU449" s="248" t="s">
        <v>86</v>
      </c>
      <c r="AV449" s="13" t="s">
        <v>86</v>
      </c>
      <c r="AW449" s="13" t="s">
        <v>31</v>
      </c>
      <c r="AX449" s="13" t="s">
        <v>82</v>
      </c>
      <c r="AY449" s="248" t="s">
        <v>136</v>
      </c>
    </row>
    <row r="450" spans="1:63" s="12" customFormat="1" ht="22.8" customHeight="1">
      <c r="A450" s="12"/>
      <c r="B450" s="202"/>
      <c r="C450" s="203"/>
      <c r="D450" s="204" t="s">
        <v>76</v>
      </c>
      <c r="E450" s="216" t="s">
        <v>196</v>
      </c>
      <c r="F450" s="216" t="s">
        <v>659</v>
      </c>
      <c r="G450" s="203"/>
      <c r="H450" s="203"/>
      <c r="I450" s="206"/>
      <c r="J450" s="217">
        <f>BK450</f>
        <v>0</v>
      </c>
      <c r="K450" s="203"/>
      <c r="L450" s="208"/>
      <c r="M450" s="209"/>
      <c r="N450" s="210"/>
      <c r="O450" s="210"/>
      <c r="P450" s="211">
        <f>SUM(P451:P558)</f>
        <v>0</v>
      </c>
      <c r="Q450" s="210"/>
      <c r="R450" s="211">
        <f>SUM(R451:R558)</f>
        <v>74.18996250000001</v>
      </c>
      <c r="S450" s="210"/>
      <c r="T450" s="212">
        <f>SUM(T451:T558)</f>
        <v>22.2774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13" t="s">
        <v>82</v>
      </c>
      <c r="AT450" s="214" t="s">
        <v>76</v>
      </c>
      <c r="AU450" s="214" t="s">
        <v>82</v>
      </c>
      <c r="AY450" s="213" t="s">
        <v>136</v>
      </c>
      <c r="BK450" s="215">
        <f>SUM(BK451:BK558)</f>
        <v>0</v>
      </c>
    </row>
    <row r="451" spans="1:65" s="2" customFormat="1" ht="16.5" customHeight="1">
      <c r="A451" s="38"/>
      <c r="B451" s="39"/>
      <c r="C451" s="218" t="s">
        <v>660</v>
      </c>
      <c r="D451" s="218" t="s">
        <v>138</v>
      </c>
      <c r="E451" s="219" t="s">
        <v>661</v>
      </c>
      <c r="F451" s="220" t="s">
        <v>662</v>
      </c>
      <c r="G451" s="221" t="s">
        <v>353</v>
      </c>
      <c r="H451" s="222">
        <v>16</v>
      </c>
      <c r="I451" s="223"/>
      <c r="J451" s="224">
        <f>ROUND(I451*H451,2)</f>
        <v>0</v>
      </c>
      <c r="K451" s="220" t="s">
        <v>200</v>
      </c>
      <c r="L451" s="44"/>
      <c r="M451" s="225" t="s">
        <v>1</v>
      </c>
      <c r="N451" s="226" t="s">
        <v>42</v>
      </c>
      <c r="O451" s="91"/>
      <c r="P451" s="227">
        <f>O451*H451</f>
        <v>0</v>
      </c>
      <c r="Q451" s="227">
        <v>0.003</v>
      </c>
      <c r="R451" s="227">
        <f>Q451*H451</f>
        <v>0.048</v>
      </c>
      <c r="S451" s="227">
        <v>0</v>
      </c>
      <c r="T451" s="228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29" t="s">
        <v>92</v>
      </c>
      <c r="AT451" s="229" t="s">
        <v>138</v>
      </c>
      <c r="AU451" s="229" t="s">
        <v>86</v>
      </c>
      <c r="AY451" s="17" t="s">
        <v>136</v>
      </c>
      <c r="BE451" s="230">
        <f>IF(N451="základní",J451,0)</f>
        <v>0</v>
      </c>
      <c r="BF451" s="230">
        <f>IF(N451="snížená",J451,0)</f>
        <v>0</v>
      </c>
      <c r="BG451" s="230">
        <f>IF(N451="zákl. přenesená",J451,0)</f>
        <v>0</v>
      </c>
      <c r="BH451" s="230">
        <f>IF(N451="sníž. přenesená",J451,0)</f>
        <v>0</v>
      </c>
      <c r="BI451" s="230">
        <f>IF(N451="nulová",J451,0)</f>
        <v>0</v>
      </c>
      <c r="BJ451" s="17" t="s">
        <v>82</v>
      </c>
      <c r="BK451" s="230">
        <f>ROUND(I451*H451,2)</f>
        <v>0</v>
      </c>
      <c r="BL451" s="17" t="s">
        <v>92</v>
      </c>
      <c r="BM451" s="229" t="s">
        <v>663</v>
      </c>
    </row>
    <row r="452" spans="1:47" s="2" customFormat="1" ht="12">
      <c r="A452" s="38"/>
      <c r="B452" s="39"/>
      <c r="C452" s="40"/>
      <c r="D452" s="231" t="s">
        <v>144</v>
      </c>
      <c r="E452" s="40"/>
      <c r="F452" s="232" t="s">
        <v>662</v>
      </c>
      <c r="G452" s="40"/>
      <c r="H452" s="40"/>
      <c r="I452" s="233"/>
      <c r="J452" s="40"/>
      <c r="K452" s="40"/>
      <c r="L452" s="44"/>
      <c r="M452" s="234"/>
      <c r="N452" s="235"/>
      <c r="O452" s="91"/>
      <c r="P452" s="91"/>
      <c r="Q452" s="91"/>
      <c r="R452" s="91"/>
      <c r="S452" s="91"/>
      <c r="T452" s="92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144</v>
      </c>
      <c r="AU452" s="17" t="s">
        <v>86</v>
      </c>
    </row>
    <row r="453" spans="1:47" s="2" customFormat="1" ht="12">
      <c r="A453" s="38"/>
      <c r="B453" s="39"/>
      <c r="C453" s="40"/>
      <c r="D453" s="236" t="s">
        <v>146</v>
      </c>
      <c r="E453" s="40"/>
      <c r="F453" s="237" t="s">
        <v>664</v>
      </c>
      <c r="G453" s="40"/>
      <c r="H453" s="40"/>
      <c r="I453" s="233"/>
      <c r="J453" s="40"/>
      <c r="K453" s="40"/>
      <c r="L453" s="44"/>
      <c r="M453" s="234"/>
      <c r="N453" s="235"/>
      <c r="O453" s="91"/>
      <c r="P453" s="91"/>
      <c r="Q453" s="91"/>
      <c r="R453" s="91"/>
      <c r="S453" s="91"/>
      <c r="T453" s="92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146</v>
      </c>
      <c r="AU453" s="17" t="s">
        <v>86</v>
      </c>
    </row>
    <row r="454" spans="1:51" s="13" customFormat="1" ht="12">
      <c r="A454" s="13"/>
      <c r="B454" s="238"/>
      <c r="C454" s="239"/>
      <c r="D454" s="231" t="s">
        <v>148</v>
      </c>
      <c r="E454" s="240" t="s">
        <v>1</v>
      </c>
      <c r="F454" s="241" t="s">
        <v>665</v>
      </c>
      <c r="G454" s="239"/>
      <c r="H454" s="242">
        <v>16</v>
      </c>
      <c r="I454" s="243"/>
      <c r="J454" s="239"/>
      <c r="K454" s="239"/>
      <c r="L454" s="244"/>
      <c r="M454" s="245"/>
      <c r="N454" s="246"/>
      <c r="O454" s="246"/>
      <c r="P454" s="246"/>
      <c r="Q454" s="246"/>
      <c r="R454" s="246"/>
      <c r="S454" s="246"/>
      <c r="T454" s="24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8" t="s">
        <v>148</v>
      </c>
      <c r="AU454" s="248" t="s">
        <v>86</v>
      </c>
      <c r="AV454" s="13" t="s">
        <v>86</v>
      </c>
      <c r="AW454" s="13" t="s">
        <v>31</v>
      </c>
      <c r="AX454" s="13" t="s">
        <v>82</v>
      </c>
      <c r="AY454" s="248" t="s">
        <v>136</v>
      </c>
    </row>
    <row r="455" spans="1:65" s="2" customFormat="1" ht="16.5" customHeight="1">
      <c r="A455" s="38"/>
      <c r="B455" s="39"/>
      <c r="C455" s="249" t="s">
        <v>666</v>
      </c>
      <c r="D455" s="249" t="s">
        <v>163</v>
      </c>
      <c r="E455" s="250" t="s">
        <v>667</v>
      </c>
      <c r="F455" s="251" t="s">
        <v>668</v>
      </c>
      <c r="G455" s="252" t="s">
        <v>353</v>
      </c>
      <c r="H455" s="253">
        <v>16</v>
      </c>
      <c r="I455" s="254"/>
      <c r="J455" s="255">
        <f>ROUND(I455*H455,2)</f>
        <v>0</v>
      </c>
      <c r="K455" s="251" t="s">
        <v>200</v>
      </c>
      <c r="L455" s="256"/>
      <c r="M455" s="257" t="s">
        <v>1</v>
      </c>
      <c r="N455" s="258" t="s">
        <v>42</v>
      </c>
      <c r="O455" s="91"/>
      <c r="P455" s="227">
        <f>O455*H455</f>
        <v>0</v>
      </c>
      <c r="Q455" s="227">
        <v>0.0061</v>
      </c>
      <c r="R455" s="227">
        <f>Q455*H455</f>
        <v>0.0976</v>
      </c>
      <c r="S455" s="227">
        <v>0</v>
      </c>
      <c r="T455" s="228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9" t="s">
        <v>167</v>
      </c>
      <c r="AT455" s="229" t="s">
        <v>163</v>
      </c>
      <c r="AU455" s="229" t="s">
        <v>86</v>
      </c>
      <c r="AY455" s="17" t="s">
        <v>136</v>
      </c>
      <c r="BE455" s="230">
        <f>IF(N455="základní",J455,0)</f>
        <v>0</v>
      </c>
      <c r="BF455" s="230">
        <f>IF(N455="snížená",J455,0)</f>
        <v>0</v>
      </c>
      <c r="BG455" s="230">
        <f>IF(N455="zákl. přenesená",J455,0)</f>
        <v>0</v>
      </c>
      <c r="BH455" s="230">
        <f>IF(N455="sníž. přenesená",J455,0)</f>
        <v>0</v>
      </c>
      <c r="BI455" s="230">
        <f>IF(N455="nulová",J455,0)</f>
        <v>0</v>
      </c>
      <c r="BJ455" s="17" t="s">
        <v>82</v>
      </c>
      <c r="BK455" s="230">
        <f>ROUND(I455*H455,2)</f>
        <v>0</v>
      </c>
      <c r="BL455" s="17" t="s">
        <v>92</v>
      </c>
      <c r="BM455" s="229" t="s">
        <v>669</v>
      </c>
    </row>
    <row r="456" spans="1:47" s="2" customFormat="1" ht="12">
      <c r="A456" s="38"/>
      <c r="B456" s="39"/>
      <c r="C456" s="40"/>
      <c r="D456" s="231" t="s">
        <v>144</v>
      </c>
      <c r="E456" s="40"/>
      <c r="F456" s="232" t="s">
        <v>668</v>
      </c>
      <c r="G456" s="40"/>
      <c r="H456" s="40"/>
      <c r="I456" s="233"/>
      <c r="J456" s="40"/>
      <c r="K456" s="40"/>
      <c r="L456" s="44"/>
      <c r="M456" s="234"/>
      <c r="N456" s="235"/>
      <c r="O456" s="91"/>
      <c r="P456" s="91"/>
      <c r="Q456" s="91"/>
      <c r="R456" s="91"/>
      <c r="S456" s="91"/>
      <c r="T456" s="92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144</v>
      </c>
      <c r="AU456" s="17" t="s">
        <v>86</v>
      </c>
    </row>
    <row r="457" spans="1:65" s="2" customFormat="1" ht="24.15" customHeight="1">
      <c r="A457" s="38"/>
      <c r="B457" s="39"/>
      <c r="C457" s="218" t="s">
        <v>670</v>
      </c>
      <c r="D457" s="218" t="s">
        <v>138</v>
      </c>
      <c r="E457" s="219" t="s">
        <v>671</v>
      </c>
      <c r="F457" s="220" t="s">
        <v>672</v>
      </c>
      <c r="G457" s="221" t="s">
        <v>353</v>
      </c>
      <c r="H457" s="222">
        <v>3</v>
      </c>
      <c r="I457" s="223"/>
      <c r="J457" s="224">
        <f>ROUND(I457*H457,2)</f>
        <v>0</v>
      </c>
      <c r="K457" s="220" t="s">
        <v>200</v>
      </c>
      <c r="L457" s="44"/>
      <c r="M457" s="225" t="s">
        <v>1</v>
      </c>
      <c r="N457" s="226" t="s">
        <v>42</v>
      </c>
      <c r="O457" s="91"/>
      <c r="P457" s="227">
        <f>O457*H457</f>
        <v>0</v>
      </c>
      <c r="Q457" s="227">
        <v>0.0007</v>
      </c>
      <c r="R457" s="227">
        <f>Q457*H457</f>
        <v>0.0021</v>
      </c>
      <c r="S457" s="227">
        <v>0</v>
      </c>
      <c r="T457" s="228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29" t="s">
        <v>92</v>
      </c>
      <c r="AT457" s="229" t="s">
        <v>138</v>
      </c>
      <c r="AU457" s="229" t="s">
        <v>86</v>
      </c>
      <c r="AY457" s="17" t="s">
        <v>136</v>
      </c>
      <c r="BE457" s="230">
        <f>IF(N457="základní",J457,0)</f>
        <v>0</v>
      </c>
      <c r="BF457" s="230">
        <f>IF(N457="snížená",J457,0)</f>
        <v>0</v>
      </c>
      <c r="BG457" s="230">
        <f>IF(N457="zákl. přenesená",J457,0)</f>
        <v>0</v>
      </c>
      <c r="BH457" s="230">
        <f>IF(N457="sníž. přenesená",J457,0)</f>
        <v>0</v>
      </c>
      <c r="BI457" s="230">
        <f>IF(N457="nulová",J457,0)</f>
        <v>0</v>
      </c>
      <c r="BJ457" s="17" t="s">
        <v>82</v>
      </c>
      <c r="BK457" s="230">
        <f>ROUND(I457*H457,2)</f>
        <v>0</v>
      </c>
      <c r="BL457" s="17" t="s">
        <v>92</v>
      </c>
      <c r="BM457" s="229" t="s">
        <v>673</v>
      </c>
    </row>
    <row r="458" spans="1:47" s="2" customFormat="1" ht="12">
      <c r="A458" s="38"/>
      <c r="B458" s="39"/>
      <c r="C458" s="40"/>
      <c r="D458" s="231" t="s">
        <v>144</v>
      </c>
      <c r="E458" s="40"/>
      <c r="F458" s="232" t="s">
        <v>674</v>
      </c>
      <c r="G458" s="40"/>
      <c r="H458" s="40"/>
      <c r="I458" s="233"/>
      <c r="J458" s="40"/>
      <c r="K458" s="40"/>
      <c r="L458" s="44"/>
      <c r="M458" s="234"/>
      <c r="N458" s="235"/>
      <c r="O458" s="91"/>
      <c r="P458" s="91"/>
      <c r="Q458" s="91"/>
      <c r="R458" s="91"/>
      <c r="S458" s="91"/>
      <c r="T458" s="92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144</v>
      </c>
      <c r="AU458" s="17" t="s">
        <v>86</v>
      </c>
    </row>
    <row r="459" spans="1:47" s="2" customFormat="1" ht="12">
      <c r="A459" s="38"/>
      <c r="B459" s="39"/>
      <c r="C459" s="40"/>
      <c r="D459" s="236" t="s">
        <v>146</v>
      </c>
      <c r="E459" s="40"/>
      <c r="F459" s="237" t="s">
        <v>675</v>
      </c>
      <c r="G459" s="40"/>
      <c r="H459" s="40"/>
      <c r="I459" s="233"/>
      <c r="J459" s="40"/>
      <c r="K459" s="40"/>
      <c r="L459" s="44"/>
      <c r="M459" s="234"/>
      <c r="N459" s="235"/>
      <c r="O459" s="91"/>
      <c r="P459" s="91"/>
      <c r="Q459" s="91"/>
      <c r="R459" s="91"/>
      <c r="S459" s="91"/>
      <c r="T459" s="92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146</v>
      </c>
      <c r="AU459" s="17" t="s">
        <v>86</v>
      </c>
    </row>
    <row r="460" spans="1:65" s="2" customFormat="1" ht="16.5" customHeight="1">
      <c r="A460" s="38"/>
      <c r="B460" s="39"/>
      <c r="C460" s="249" t="s">
        <v>676</v>
      </c>
      <c r="D460" s="249" t="s">
        <v>163</v>
      </c>
      <c r="E460" s="250" t="s">
        <v>677</v>
      </c>
      <c r="F460" s="251" t="s">
        <v>678</v>
      </c>
      <c r="G460" s="252" t="s">
        <v>353</v>
      </c>
      <c r="H460" s="253">
        <v>1</v>
      </c>
      <c r="I460" s="254"/>
      <c r="J460" s="255">
        <f>ROUND(I460*H460,2)</f>
        <v>0</v>
      </c>
      <c r="K460" s="251" t="s">
        <v>200</v>
      </c>
      <c r="L460" s="256"/>
      <c r="M460" s="257" t="s">
        <v>1</v>
      </c>
      <c r="N460" s="258" t="s">
        <v>42</v>
      </c>
      <c r="O460" s="91"/>
      <c r="P460" s="227">
        <f>O460*H460</f>
        <v>0</v>
      </c>
      <c r="Q460" s="227">
        <v>0.005</v>
      </c>
      <c r="R460" s="227">
        <f>Q460*H460</f>
        <v>0.005</v>
      </c>
      <c r="S460" s="227">
        <v>0</v>
      </c>
      <c r="T460" s="228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29" t="s">
        <v>167</v>
      </c>
      <c r="AT460" s="229" t="s">
        <v>163</v>
      </c>
      <c r="AU460" s="229" t="s">
        <v>86</v>
      </c>
      <c r="AY460" s="17" t="s">
        <v>136</v>
      </c>
      <c r="BE460" s="230">
        <f>IF(N460="základní",J460,0)</f>
        <v>0</v>
      </c>
      <c r="BF460" s="230">
        <f>IF(N460="snížená",J460,0)</f>
        <v>0</v>
      </c>
      <c r="BG460" s="230">
        <f>IF(N460="zákl. přenesená",J460,0)</f>
        <v>0</v>
      </c>
      <c r="BH460" s="230">
        <f>IF(N460="sníž. přenesená",J460,0)</f>
        <v>0</v>
      </c>
      <c r="BI460" s="230">
        <f>IF(N460="nulová",J460,0)</f>
        <v>0</v>
      </c>
      <c r="BJ460" s="17" t="s">
        <v>82</v>
      </c>
      <c r="BK460" s="230">
        <f>ROUND(I460*H460,2)</f>
        <v>0</v>
      </c>
      <c r="BL460" s="17" t="s">
        <v>92</v>
      </c>
      <c r="BM460" s="229" t="s">
        <v>679</v>
      </c>
    </row>
    <row r="461" spans="1:47" s="2" customFormat="1" ht="12">
      <c r="A461" s="38"/>
      <c r="B461" s="39"/>
      <c r="C461" s="40"/>
      <c r="D461" s="231" t="s">
        <v>144</v>
      </c>
      <c r="E461" s="40"/>
      <c r="F461" s="232" t="s">
        <v>678</v>
      </c>
      <c r="G461" s="40"/>
      <c r="H461" s="40"/>
      <c r="I461" s="233"/>
      <c r="J461" s="40"/>
      <c r="K461" s="40"/>
      <c r="L461" s="44"/>
      <c r="M461" s="234"/>
      <c r="N461" s="235"/>
      <c r="O461" s="91"/>
      <c r="P461" s="91"/>
      <c r="Q461" s="91"/>
      <c r="R461" s="91"/>
      <c r="S461" s="91"/>
      <c r="T461" s="92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144</v>
      </c>
      <c r="AU461" s="17" t="s">
        <v>86</v>
      </c>
    </row>
    <row r="462" spans="1:65" s="2" customFormat="1" ht="24.15" customHeight="1">
      <c r="A462" s="38"/>
      <c r="B462" s="39"/>
      <c r="C462" s="249" t="s">
        <v>680</v>
      </c>
      <c r="D462" s="249" t="s">
        <v>163</v>
      </c>
      <c r="E462" s="250" t="s">
        <v>681</v>
      </c>
      <c r="F462" s="251" t="s">
        <v>682</v>
      </c>
      <c r="G462" s="252" t="s">
        <v>353</v>
      </c>
      <c r="H462" s="253">
        <v>1</v>
      </c>
      <c r="I462" s="254"/>
      <c r="J462" s="255">
        <f>ROUND(I462*H462,2)</f>
        <v>0</v>
      </c>
      <c r="K462" s="251" t="s">
        <v>200</v>
      </c>
      <c r="L462" s="256"/>
      <c r="M462" s="257" t="s">
        <v>1</v>
      </c>
      <c r="N462" s="258" t="s">
        <v>42</v>
      </c>
      <c r="O462" s="91"/>
      <c r="P462" s="227">
        <f>O462*H462</f>
        <v>0</v>
      </c>
      <c r="Q462" s="227">
        <v>0.0035</v>
      </c>
      <c r="R462" s="227">
        <f>Q462*H462</f>
        <v>0.0035</v>
      </c>
      <c r="S462" s="227">
        <v>0</v>
      </c>
      <c r="T462" s="228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29" t="s">
        <v>167</v>
      </c>
      <c r="AT462" s="229" t="s">
        <v>163</v>
      </c>
      <c r="AU462" s="229" t="s">
        <v>86</v>
      </c>
      <c r="AY462" s="17" t="s">
        <v>136</v>
      </c>
      <c r="BE462" s="230">
        <f>IF(N462="základní",J462,0)</f>
        <v>0</v>
      </c>
      <c r="BF462" s="230">
        <f>IF(N462="snížená",J462,0)</f>
        <v>0</v>
      </c>
      <c r="BG462" s="230">
        <f>IF(N462="zákl. přenesená",J462,0)</f>
        <v>0</v>
      </c>
      <c r="BH462" s="230">
        <f>IF(N462="sníž. přenesená",J462,0)</f>
        <v>0</v>
      </c>
      <c r="BI462" s="230">
        <f>IF(N462="nulová",J462,0)</f>
        <v>0</v>
      </c>
      <c r="BJ462" s="17" t="s">
        <v>82</v>
      </c>
      <c r="BK462" s="230">
        <f>ROUND(I462*H462,2)</f>
        <v>0</v>
      </c>
      <c r="BL462" s="17" t="s">
        <v>92</v>
      </c>
      <c r="BM462" s="229" t="s">
        <v>683</v>
      </c>
    </row>
    <row r="463" spans="1:47" s="2" customFormat="1" ht="12">
      <c r="A463" s="38"/>
      <c r="B463" s="39"/>
      <c r="C463" s="40"/>
      <c r="D463" s="231" t="s">
        <v>144</v>
      </c>
      <c r="E463" s="40"/>
      <c r="F463" s="232" t="s">
        <v>682</v>
      </c>
      <c r="G463" s="40"/>
      <c r="H463" s="40"/>
      <c r="I463" s="233"/>
      <c r="J463" s="40"/>
      <c r="K463" s="40"/>
      <c r="L463" s="44"/>
      <c r="M463" s="234"/>
      <c r="N463" s="235"/>
      <c r="O463" s="91"/>
      <c r="P463" s="91"/>
      <c r="Q463" s="91"/>
      <c r="R463" s="91"/>
      <c r="S463" s="91"/>
      <c r="T463" s="92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144</v>
      </c>
      <c r="AU463" s="17" t="s">
        <v>86</v>
      </c>
    </row>
    <row r="464" spans="1:65" s="2" customFormat="1" ht="16.5" customHeight="1">
      <c r="A464" s="38"/>
      <c r="B464" s="39"/>
      <c r="C464" s="249" t="s">
        <v>684</v>
      </c>
      <c r="D464" s="249" t="s">
        <v>163</v>
      </c>
      <c r="E464" s="250" t="s">
        <v>685</v>
      </c>
      <c r="F464" s="251" t="s">
        <v>686</v>
      </c>
      <c r="G464" s="252" t="s">
        <v>353</v>
      </c>
      <c r="H464" s="253">
        <v>1</v>
      </c>
      <c r="I464" s="254"/>
      <c r="J464" s="255">
        <f>ROUND(I464*H464,2)</f>
        <v>0</v>
      </c>
      <c r="K464" s="251" t="s">
        <v>142</v>
      </c>
      <c r="L464" s="256"/>
      <c r="M464" s="257" t="s">
        <v>1</v>
      </c>
      <c r="N464" s="258" t="s">
        <v>42</v>
      </c>
      <c r="O464" s="91"/>
      <c r="P464" s="227">
        <f>O464*H464</f>
        <v>0</v>
      </c>
      <c r="Q464" s="227">
        <v>0.004</v>
      </c>
      <c r="R464" s="227">
        <f>Q464*H464</f>
        <v>0.004</v>
      </c>
      <c r="S464" s="227">
        <v>0</v>
      </c>
      <c r="T464" s="228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29" t="s">
        <v>167</v>
      </c>
      <c r="AT464" s="229" t="s">
        <v>163</v>
      </c>
      <c r="AU464" s="229" t="s">
        <v>86</v>
      </c>
      <c r="AY464" s="17" t="s">
        <v>136</v>
      </c>
      <c r="BE464" s="230">
        <f>IF(N464="základní",J464,0)</f>
        <v>0</v>
      </c>
      <c r="BF464" s="230">
        <f>IF(N464="snížená",J464,0)</f>
        <v>0</v>
      </c>
      <c r="BG464" s="230">
        <f>IF(N464="zákl. přenesená",J464,0)</f>
        <v>0</v>
      </c>
      <c r="BH464" s="230">
        <f>IF(N464="sníž. přenesená",J464,0)</f>
        <v>0</v>
      </c>
      <c r="BI464" s="230">
        <f>IF(N464="nulová",J464,0)</f>
        <v>0</v>
      </c>
      <c r="BJ464" s="17" t="s">
        <v>82</v>
      </c>
      <c r="BK464" s="230">
        <f>ROUND(I464*H464,2)</f>
        <v>0</v>
      </c>
      <c r="BL464" s="17" t="s">
        <v>92</v>
      </c>
      <c r="BM464" s="229" t="s">
        <v>687</v>
      </c>
    </row>
    <row r="465" spans="1:47" s="2" customFormat="1" ht="12">
      <c r="A465" s="38"/>
      <c r="B465" s="39"/>
      <c r="C465" s="40"/>
      <c r="D465" s="231" t="s">
        <v>144</v>
      </c>
      <c r="E465" s="40"/>
      <c r="F465" s="232" t="s">
        <v>686</v>
      </c>
      <c r="G465" s="40"/>
      <c r="H465" s="40"/>
      <c r="I465" s="233"/>
      <c r="J465" s="40"/>
      <c r="K465" s="40"/>
      <c r="L465" s="44"/>
      <c r="M465" s="234"/>
      <c r="N465" s="235"/>
      <c r="O465" s="91"/>
      <c r="P465" s="91"/>
      <c r="Q465" s="91"/>
      <c r="R465" s="91"/>
      <c r="S465" s="91"/>
      <c r="T465" s="92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144</v>
      </c>
      <c r="AU465" s="17" t="s">
        <v>86</v>
      </c>
    </row>
    <row r="466" spans="1:65" s="2" customFormat="1" ht="24.15" customHeight="1">
      <c r="A466" s="38"/>
      <c r="B466" s="39"/>
      <c r="C466" s="218" t="s">
        <v>688</v>
      </c>
      <c r="D466" s="218" t="s">
        <v>138</v>
      </c>
      <c r="E466" s="219" t="s">
        <v>689</v>
      </c>
      <c r="F466" s="220" t="s">
        <v>690</v>
      </c>
      <c r="G466" s="221" t="s">
        <v>353</v>
      </c>
      <c r="H466" s="222">
        <v>3</v>
      </c>
      <c r="I466" s="223"/>
      <c r="J466" s="224">
        <f>ROUND(I466*H466,2)</f>
        <v>0</v>
      </c>
      <c r="K466" s="220" t="s">
        <v>200</v>
      </c>
      <c r="L466" s="44"/>
      <c r="M466" s="225" t="s">
        <v>1</v>
      </c>
      <c r="N466" s="226" t="s">
        <v>42</v>
      </c>
      <c r="O466" s="91"/>
      <c r="P466" s="227">
        <f>O466*H466</f>
        <v>0</v>
      </c>
      <c r="Q466" s="227">
        <v>0.11276</v>
      </c>
      <c r="R466" s="227">
        <f>Q466*H466</f>
        <v>0.33828</v>
      </c>
      <c r="S466" s="227">
        <v>0</v>
      </c>
      <c r="T466" s="228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29" t="s">
        <v>92</v>
      </c>
      <c r="AT466" s="229" t="s">
        <v>138</v>
      </c>
      <c r="AU466" s="229" t="s">
        <v>86</v>
      </c>
      <c r="AY466" s="17" t="s">
        <v>136</v>
      </c>
      <c r="BE466" s="230">
        <f>IF(N466="základní",J466,0)</f>
        <v>0</v>
      </c>
      <c r="BF466" s="230">
        <f>IF(N466="snížená",J466,0)</f>
        <v>0</v>
      </c>
      <c r="BG466" s="230">
        <f>IF(N466="zákl. přenesená",J466,0)</f>
        <v>0</v>
      </c>
      <c r="BH466" s="230">
        <f>IF(N466="sníž. přenesená",J466,0)</f>
        <v>0</v>
      </c>
      <c r="BI466" s="230">
        <f>IF(N466="nulová",J466,0)</f>
        <v>0</v>
      </c>
      <c r="BJ466" s="17" t="s">
        <v>82</v>
      </c>
      <c r="BK466" s="230">
        <f>ROUND(I466*H466,2)</f>
        <v>0</v>
      </c>
      <c r="BL466" s="17" t="s">
        <v>92</v>
      </c>
      <c r="BM466" s="229" t="s">
        <v>691</v>
      </c>
    </row>
    <row r="467" spans="1:47" s="2" customFormat="1" ht="12">
      <c r="A467" s="38"/>
      <c r="B467" s="39"/>
      <c r="C467" s="40"/>
      <c r="D467" s="231" t="s">
        <v>144</v>
      </c>
      <c r="E467" s="40"/>
      <c r="F467" s="232" t="s">
        <v>692</v>
      </c>
      <c r="G467" s="40"/>
      <c r="H467" s="40"/>
      <c r="I467" s="233"/>
      <c r="J467" s="40"/>
      <c r="K467" s="40"/>
      <c r="L467" s="44"/>
      <c r="M467" s="234"/>
      <c r="N467" s="235"/>
      <c r="O467" s="91"/>
      <c r="P467" s="91"/>
      <c r="Q467" s="91"/>
      <c r="R467" s="91"/>
      <c r="S467" s="91"/>
      <c r="T467" s="92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144</v>
      </c>
      <c r="AU467" s="17" t="s">
        <v>86</v>
      </c>
    </row>
    <row r="468" spans="1:47" s="2" customFormat="1" ht="12">
      <c r="A468" s="38"/>
      <c r="B468" s="39"/>
      <c r="C468" s="40"/>
      <c r="D468" s="236" t="s">
        <v>146</v>
      </c>
      <c r="E468" s="40"/>
      <c r="F468" s="237" t="s">
        <v>693</v>
      </c>
      <c r="G468" s="40"/>
      <c r="H468" s="40"/>
      <c r="I468" s="233"/>
      <c r="J468" s="40"/>
      <c r="K468" s="40"/>
      <c r="L468" s="44"/>
      <c r="M468" s="234"/>
      <c r="N468" s="235"/>
      <c r="O468" s="91"/>
      <c r="P468" s="91"/>
      <c r="Q468" s="91"/>
      <c r="R468" s="91"/>
      <c r="S468" s="91"/>
      <c r="T468" s="92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146</v>
      </c>
      <c r="AU468" s="17" t="s">
        <v>86</v>
      </c>
    </row>
    <row r="469" spans="1:65" s="2" customFormat="1" ht="21.75" customHeight="1">
      <c r="A469" s="38"/>
      <c r="B469" s="39"/>
      <c r="C469" s="249" t="s">
        <v>694</v>
      </c>
      <c r="D469" s="249" t="s">
        <v>163</v>
      </c>
      <c r="E469" s="250" t="s">
        <v>695</v>
      </c>
      <c r="F469" s="251" t="s">
        <v>696</v>
      </c>
      <c r="G469" s="252" t="s">
        <v>353</v>
      </c>
      <c r="H469" s="253">
        <v>3</v>
      </c>
      <c r="I469" s="254"/>
      <c r="J469" s="255">
        <f>ROUND(I469*H469,2)</f>
        <v>0</v>
      </c>
      <c r="K469" s="251" t="s">
        <v>200</v>
      </c>
      <c r="L469" s="256"/>
      <c r="M469" s="257" t="s">
        <v>1</v>
      </c>
      <c r="N469" s="258" t="s">
        <v>42</v>
      </c>
      <c r="O469" s="91"/>
      <c r="P469" s="227">
        <f>O469*H469</f>
        <v>0</v>
      </c>
      <c r="Q469" s="227">
        <v>0.0065</v>
      </c>
      <c r="R469" s="227">
        <f>Q469*H469</f>
        <v>0.0195</v>
      </c>
      <c r="S469" s="227">
        <v>0</v>
      </c>
      <c r="T469" s="228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29" t="s">
        <v>167</v>
      </c>
      <c r="AT469" s="229" t="s">
        <v>163</v>
      </c>
      <c r="AU469" s="229" t="s">
        <v>86</v>
      </c>
      <c r="AY469" s="17" t="s">
        <v>136</v>
      </c>
      <c r="BE469" s="230">
        <f>IF(N469="základní",J469,0)</f>
        <v>0</v>
      </c>
      <c r="BF469" s="230">
        <f>IF(N469="snížená",J469,0)</f>
        <v>0</v>
      </c>
      <c r="BG469" s="230">
        <f>IF(N469="zákl. přenesená",J469,0)</f>
        <v>0</v>
      </c>
      <c r="BH469" s="230">
        <f>IF(N469="sníž. přenesená",J469,0)</f>
        <v>0</v>
      </c>
      <c r="BI469" s="230">
        <f>IF(N469="nulová",J469,0)</f>
        <v>0</v>
      </c>
      <c r="BJ469" s="17" t="s">
        <v>82</v>
      </c>
      <c r="BK469" s="230">
        <f>ROUND(I469*H469,2)</f>
        <v>0</v>
      </c>
      <c r="BL469" s="17" t="s">
        <v>92</v>
      </c>
      <c r="BM469" s="229" t="s">
        <v>697</v>
      </c>
    </row>
    <row r="470" spans="1:47" s="2" customFormat="1" ht="12">
      <c r="A470" s="38"/>
      <c r="B470" s="39"/>
      <c r="C470" s="40"/>
      <c r="D470" s="231" t="s">
        <v>144</v>
      </c>
      <c r="E470" s="40"/>
      <c r="F470" s="232" t="s">
        <v>696</v>
      </c>
      <c r="G470" s="40"/>
      <c r="H470" s="40"/>
      <c r="I470" s="233"/>
      <c r="J470" s="40"/>
      <c r="K470" s="40"/>
      <c r="L470" s="44"/>
      <c r="M470" s="234"/>
      <c r="N470" s="235"/>
      <c r="O470" s="91"/>
      <c r="P470" s="91"/>
      <c r="Q470" s="91"/>
      <c r="R470" s="91"/>
      <c r="S470" s="91"/>
      <c r="T470" s="92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144</v>
      </c>
      <c r="AU470" s="17" t="s">
        <v>86</v>
      </c>
    </row>
    <row r="471" spans="1:65" s="2" customFormat="1" ht="16.5" customHeight="1">
      <c r="A471" s="38"/>
      <c r="B471" s="39"/>
      <c r="C471" s="249" t="s">
        <v>698</v>
      </c>
      <c r="D471" s="249" t="s">
        <v>163</v>
      </c>
      <c r="E471" s="250" t="s">
        <v>699</v>
      </c>
      <c r="F471" s="251" t="s">
        <v>700</v>
      </c>
      <c r="G471" s="252" t="s">
        <v>353</v>
      </c>
      <c r="H471" s="253">
        <v>3</v>
      </c>
      <c r="I471" s="254"/>
      <c r="J471" s="255">
        <f>ROUND(I471*H471,2)</f>
        <v>0</v>
      </c>
      <c r="K471" s="251" t="s">
        <v>200</v>
      </c>
      <c r="L471" s="256"/>
      <c r="M471" s="257" t="s">
        <v>1</v>
      </c>
      <c r="N471" s="258" t="s">
        <v>42</v>
      </c>
      <c r="O471" s="91"/>
      <c r="P471" s="227">
        <f>O471*H471</f>
        <v>0</v>
      </c>
      <c r="Q471" s="227">
        <v>0.0033</v>
      </c>
      <c r="R471" s="227">
        <f>Q471*H471</f>
        <v>0.009899999999999999</v>
      </c>
      <c r="S471" s="227">
        <v>0</v>
      </c>
      <c r="T471" s="228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29" t="s">
        <v>167</v>
      </c>
      <c r="AT471" s="229" t="s">
        <v>163</v>
      </c>
      <c r="AU471" s="229" t="s">
        <v>86</v>
      </c>
      <c r="AY471" s="17" t="s">
        <v>136</v>
      </c>
      <c r="BE471" s="230">
        <f>IF(N471="základní",J471,0)</f>
        <v>0</v>
      </c>
      <c r="BF471" s="230">
        <f>IF(N471="snížená",J471,0)</f>
        <v>0</v>
      </c>
      <c r="BG471" s="230">
        <f>IF(N471="zákl. přenesená",J471,0)</f>
        <v>0</v>
      </c>
      <c r="BH471" s="230">
        <f>IF(N471="sníž. přenesená",J471,0)</f>
        <v>0</v>
      </c>
      <c r="BI471" s="230">
        <f>IF(N471="nulová",J471,0)</f>
        <v>0</v>
      </c>
      <c r="BJ471" s="17" t="s">
        <v>82</v>
      </c>
      <c r="BK471" s="230">
        <f>ROUND(I471*H471,2)</f>
        <v>0</v>
      </c>
      <c r="BL471" s="17" t="s">
        <v>92</v>
      </c>
      <c r="BM471" s="229" t="s">
        <v>701</v>
      </c>
    </row>
    <row r="472" spans="1:47" s="2" customFormat="1" ht="12">
      <c r="A472" s="38"/>
      <c r="B472" s="39"/>
      <c r="C472" s="40"/>
      <c r="D472" s="231" t="s">
        <v>144</v>
      </c>
      <c r="E472" s="40"/>
      <c r="F472" s="232" t="s">
        <v>700</v>
      </c>
      <c r="G472" s="40"/>
      <c r="H472" s="40"/>
      <c r="I472" s="233"/>
      <c r="J472" s="40"/>
      <c r="K472" s="40"/>
      <c r="L472" s="44"/>
      <c r="M472" s="234"/>
      <c r="N472" s="235"/>
      <c r="O472" s="91"/>
      <c r="P472" s="91"/>
      <c r="Q472" s="91"/>
      <c r="R472" s="91"/>
      <c r="S472" s="91"/>
      <c r="T472" s="92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144</v>
      </c>
      <c r="AU472" s="17" t="s">
        <v>86</v>
      </c>
    </row>
    <row r="473" spans="1:65" s="2" customFormat="1" ht="16.5" customHeight="1">
      <c r="A473" s="38"/>
      <c r="B473" s="39"/>
      <c r="C473" s="249" t="s">
        <v>702</v>
      </c>
      <c r="D473" s="249" t="s">
        <v>163</v>
      </c>
      <c r="E473" s="250" t="s">
        <v>703</v>
      </c>
      <c r="F473" s="251" t="s">
        <v>704</v>
      </c>
      <c r="G473" s="252" t="s">
        <v>353</v>
      </c>
      <c r="H473" s="253">
        <v>3</v>
      </c>
      <c r="I473" s="254"/>
      <c r="J473" s="255">
        <f>ROUND(I473*H473,2)</f>
        <v>0</v>
      </c>
      <c r="K473" s="251" t="s">
        <v>200</v>
      </c>
      <c r="L473" s="256"/>
      <c r="M473" s="257" t="s">
        <v>1</v>
      </c>
      <c r="N473" s="258" t="s">
        <v>42</v>
      </c>
      <c r="O473" s="91"/>
      <c r="P473" s="227">
        <f>O473*H473</f>
        <v>0</v>
      </c>
      <c r="Q473" s="227">
        <v>0.00015</v>
      </c>
      <c r="R473" s="227">
        <f>Q473*H473</f>
        <v>0.00045</v>
      </c>
      <c r="S473" s="227">
        <v>0</v>
      </c>
      <c r="T473" s="228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29" t="s">
        <v>167</v>
      </c>
      <c r="AT473" s="229" t="s">
        <v>163</v>
      </c>
      <c r="AU473" s="229" t="s">
        <v>86</v>
      </c>
      <c r="AY473" s="17" t="s">
        <v>136</v>
      </c>
      <c r="BE473" s="230">
        <f>IF(N473="základní",J473,0)</f>
        <v>0</v>
      </c>
      <c r="BF473" s="230">
        <f>IF(N473="snížená",J473,0)</f>
        <v>0</v>
      </c>
      <c r="BG473" s="230">
        <f>IF(N473="zákl. přenesená",J473,0)</f>
        <v>0</v>
      </c>
      <c r="BH473" s="230">
        <f>IF(N473="sníž. přenesená",J473,0)</f>
        <v>0</v>
      </c>
      <c r="BI473" s="230">
        <f>IF(N473="nulová",J473,0)</f>
        <v>0</v>
      </c>
      <c r="BJ473" s="17" t="s">
        <v>82</v>
      </c>
      <c r="BK473" s="230">
        <f>ROUND(I473*H473,2)</f>
        <v>0</v>
      </c>
      <c r="BL473" s="17" t="s">
        <v>92</v>
      </c>
      <c r="BM473" s="229" t="s">
        <v>705</v>
      </c>
    </row>
    <row r="474" spans="1:47" s="2" customFormat="1" ht="12">
      <c r="A474" s="38"/>
      <c r="B474" s="39"/>
      <c r="C474" s="40"/>
      <c r="D474" s="231" t="s">
        <v>144</v>
      </c>
      <c r="E474" s="40"/>
      <c r="F474" s="232" t="s">
        <v>704</v>
      </c>
      <c r="G474" s="40"/>
      <c r="H474" s="40"/>
      <c r="I474" s="233"/>
      <c r="J474" s="40"/>
      <c r="K474" s="40"/>
      <c r="L474" s="44"/>
      <c r="M474" s="234"/>
      <c r="N474" s="235"/>
      <c r="O474" s="91"/>
      <c r="P474" s="91"/>
      <c r="Q474" s="91"/>
      <c r="R474" s="91"/>
      <c r="S474" s="91"/>
      <c r="T474" s="92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144</v>
      </c>
      <c r="AU474" s="17" t="s">
        <v>86</v>
      </c>
    </row>
    <row r="475" spans="1:65" s="2" customFormat="1" ht="16.5" customHeight="1">
      <c r="A475" s="38"/>
      <c r="B475" s="39"/>
      <c r="C475" s="249" t="s">
        <v>706</v>
      </c>
      <c r="D475" s="249" t="s">
        <v>163</v>
      </c>
      <c r="E475" s="250" t="s">
        <v>707</v>
      </c>
      <c r="F475" s="251" t="s">
        <v>708</v>
      </c>
      <c r="G475" s="252" t="s">
        <v>353</v>
      </c>
      <c r="H475" s="253">
        <v>3</v>
      </c>
      <c r="I475" s="254"/>
      <c r="J475" s="255">
        <f>ROUND(I475*H475,2)</f>
        <v>0</v>
      </c>
      <c r="K475" s="251" t="s">
        <v>200</v>
      </c>
      <c r="L475" s="256"/>
      <c r="M475" s="257" t="s">
        <v>1</v>
      </c>
      <c r="N475" s="258" t="s">
        <v>42</v>
      </c>
      <c r="O475" s="91"/>
      <c r="P475" s="227">
        <f>O475*H475</f>
        <v>0</v>
      </c>
      <c r="Q475" s="227">
        <v>0.0004</v>
      </c>
      <c r="R475" s="227">
        <f>Q475*H475</f>
        <v>0.0012000000000000001</v>
      </c>
      <c r="S475" s="227">
        <v>0</v>
      </c>
      <c r="T475" s="228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29" t="s">
        <v>167</v>
      </c>
      <c r="AT475" s="229" t="s">
        <v>163</v>
      </c>
      <c r="AU475" s="229" t="s">
        <v>86</v>
      </c>
      <c r="AY475" s="17" t="s">
        <v>136</v>
      </c>
      <c r="BE475" s="230">
        <f>IF(N475="základní",J475,0)</f>
        <v>0</v>
      </c>
      <c r="BF475" s="230">
        <f>IF(N475="snížená",J475,0)</f>
        <v>0</v>
      </c>
      <c r="BG475" s="230">
        <f>IF(N475="zákl. přenesená",J475,0)</f>
        <v>0</v>
      </c>
      <c r="BH475" s="230">
        <f>IF(N475="sníž. přenesená",J475,0)</f>
        <v>0</v>
      </c>
      <c r="BI475" s="230">
        <f>IF(N475="nulová",J475,0)</f>
        <v>0</v>
      </c>
      <c r="BJ475" s="17" t="s">
        <v>82</v>
      </c>
      <c r="BK475" s="230">
        <f>ROUND(I475*H475,2)</f>
        <v>0</v>
      </c>
      <c r="BL475" s="17" t="s">
        <v>92</v>
      </c>
      <c r="BM475" s="229" t="s">
        <v>709</v>
      </c>
    </row>
    <row r="476" spans="1:47" s="2" customFormat="1" ht="12">
      <c r="A476" s="38"/>
      <c r="B476" s="39"/>
      <c r="C476" s="40"/>
      <c r="D476" s="231" t="s">
        <v>144</v>
      </c>
      <c r="E476" s="40"/>
      <c r="F476" s="232" t="s">
        <v>708</v>
      </c>
      <c r="G476" s="40"/>
      <c r="H476" s="40"/>
      <c r="I476" s="233"/>
      <c r="J476" s="40"/>
      <c r="K476" s="40"/>
      <c r="L476" s="44"/>
      <c r="M476" s="234"/>
      <c r="N476" s="235"/>
      <c r="O476" s="91"/>
      <c r="P476" s="91"/>
      <c r="Q476" s="91"/>
      <c r="R476" s="91"/>
      <c r="S476" s="91"/>
      <c r="T476" s="92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144</v>
      </c>
      <c r="AU476" s="17" t="s">
        <v>86</v>
      </c>
    </row>
    <row r="477" spans="1:65" s="2" customFormat="1" ht="24.15" customHeight="1">
      <c r="A477" s="38"/>
      <c r="B477" s="39"/>
      <c r="C477" s="218" t="s">
        <v>710</v>
      </c>
      <c r="D477" s="218" t="s">
        <v>138</v>
      </c>
      <c r="E477" s="219" t="s">
        <v>711</v>
      </c>
      <c r="F477" s="220" t="s">
        <v>712</v>
      </c>
      <c r="G477" s="221" t="s">
        <v>199</v>
      </c>
      <c r="H477" s="222">
        <v>19</v>
      </c>
      <c r="I477" s="223"/>
      <c r="J477" s="224">
        <f>ROUND(I477*H477,2)</f>
        <v>0</v>
      </c>
      <c r="K477" s="220" t="s">
        <v>200</v>
      </c>
      <c r="L477" s="44"/>
      <c r="M477" s="225" t="s">
        <v>1</v>
      </c>
      <c r="N477" s="226" t="s">
        <v>42</v>
      </c>
      <c r="O477" s="91"/>
      <c r="P477" s="227">
        <f>O477*H477</f>
        <v>0</v>
      </c>
      <c r="Q477" s="227">
        <v>0.0001</v>
      </c>
      <c r="R477" s="227">
        <f>Q477*H477</f>
        <v>0.0019</v>
      </c>
      <c r="S477" s="227">
        <v>0</v>
      </c>
      <c r="T477" s="228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29" t="s">
        <v>92</v>
      </c>
      <c r="AT477" s="229" t="s">
        <v>138</v>
      </c>
      <c r="AU477" s="229" t="s">
        <v>86</v>
      </c>
      <c r="AY477" s="17" t="s">
        <v>136</v>
      </c>
      <c r="BE477" s="230">
        <f>IF(N477="základní",J477,0)</f>
        <v>0</v>
      </c>
      <c r="BF477" s="230">
        <f>IF(N477="snížená",J477,0)</f>
        <v>0</v>
      </c>
      <c r="BG477" s="230">
        <f>IF(N477="zákl. přenesená",J477,0)</f>
        <v>0</v>
      </c>
      <c r="BH477" s="230">
        <f>IF(N477="sníž. přenesená",J477,0)</f>
        <v>0</v>
      </c>
      <c r="BI477" s="230">
        <f>IF(N477="nulová",J477,0)</f>
        <v>0</v>
      </c>
      <c r="BJ477" s="17" t="s">
        <v>82</v>
      </c>
      <c r="BK477" s="230">
        <f>ROUND(I477*H477,2)</f>
        <v>0</v>
      </c>
      <c r="BL477" s="17" t="s">
        <v>92</v>
      </c>
      <c r="BM477" s="229" t="s">
        <v>713</v>
      </c>
    </row>
    <row r="478" spans="1:47" s="2" customFormat="1" ht="12">
      <c r="A478" s="38"/>
      <c r="B478" s="39"/>
      <c r="C478" s="40"/>
      <c r="D478" s="231" t="s">
        <v>144</v>
      </c>
      <c r="E478" s="40"/>
      <c r="F478" s="232" t="s">
        <v>714</v>
      </c>
      <c r="G478" s="40"/>
      <c r="H478" s="40"/>
      <c r="I478" s="233"/>
      <c r="J478" s="40"/>
      <c r="K478" s="40"/>
      <c r="L478" s="44"/>
      <c r="M478" s="234"/>
      <c r="N478" s="235"/>
      <c r="O478" s="91"/>
      <c r="P478" s="91"/>
      <c r="Q478" s="91"/>
      <c r="R478" s="91"/>
      <c r="S478" s="91"/>
      <c r="T478" s="92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7" t="s">
        <v>144</v>
      </c>
      <c r="AU478" s="17" t="s">
        <v>86</v>
      </c>
    </row>
    <row r="479" spans="1:47" s="2" customFormat="1" ht="12">
      <c r="A479" s="38"/>
      <c r="B479" s="39"/>
      <c r="C479" s="40"/>
      <c r="D479" s="236" t="s">
        <v>146</v>
      </c>
      <c r="E479" s="40"/>
      <c r="F479" s="237" t="s">
        <v>715</v>
      </c>
      <c r="G479" s="40"/>
      <c r="H479" s="40"/>
      <c r="I479" s="233"/>
      <c r="J479" s="40"/>
      <c r="K479" s="40"/>
      <c r="L479" s="44"/>
      <c r="M479" s="234"/>
      <c r="N479" s="235"/>
      <c r="O479" s="91"/>
      <c r="P479" s="91"/>
      <c r="Q479" s="91"/>
      <c r="R479" s="91"/>
      <c r="S479" s="91"/>
      <c r="T479" s="92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146</v>
      </c>
      <c r="AU479" s="17" t="s">
        <v>86</v>
      </c>
    </row>
    <row r="480" spans="1:51" s="13" customFormat="1" ht="12">
      <c r="A480" s="13"/>
      <c r="B480" s="238"/>
      <c r="C480" s="239"/>
      <c r="D480" s="231" t="s">
        <v>148</v>
      </c>
      <c r="E480" s="240" t="s">
        <v>1</v>
      </c>
      <c r="F480" s="241" t="s">
        <v>716</v>
      </c>
      <c r="G480" s="239"/>
      <c r="H480" s="242">
        <v>19</v>
      </c>
      <c r="I480" s="243"/>
      <c r="J480" s="239"/>
      <c r="K480" s="239"/>
      <c r="L480" s="244"/>
      <c r="M480" s="245"/>
      <c r="N480" s="246"/>
      <c r="O480" s="246"/>
      <c r="P480" s="246"/>
      <c r="Q480" s="246"/>
      <c r="R480" s="246"/>
      <c r="S480" s="246"/>
      <c r="T480" s="24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8" t="s">
        <v>148</v>
      </c>
      <c r="AU480" s="248" t="s">
        <v>86</v>
      </c>
      <c r="AV480" s="13" t="s">
        <v>86</v>
      </c>
      <c r="AW480" s="13" t="s">
        <v>31</v>
      </c>
      <c r="AX480" s="13" t="s">
        <v>82</v>
      </c>
      <c r="AY480" s="248" t="s">
        <v>136</v>
      </c>
    </row>
    <row r="481" spans="1:65" s="2" customFormat="1" ht="24.15" customHeight="1">
      <c r="A481" s="38"/>
      <c r="B481" s="39"/>
      <c r="C481" s="218" t="s">
        <v>717</v>
      </c>
      <c r="D481" s="218" t="s">
        <v>138</v>
      </c>
      <c r="E481" s="219" t="s">
        <v>718</v>
      </c>
      <c r="F481" s="220" t="s">
        <v>719</v>
      </c>
      <c r="G481" s="221" t="s">
        <v>141</v>
      </c>
      <c r="H481" s="222">
        <v>1</v>
      </c>
      <c r="I481" s="223"/>
      <c r="J481" s="224">
        <f>ROUND(I481*H481,2)</f>
        <v>0</v>
      </c>
      <c r="K481" s="220" t="s">
        <v>200</v>
      </c>
      <c r="L481" s="44"/>
      <c r="M481" s="225" t="s">
        <v>1</v>
      </c>
      <c r="N481" s="226" t="s">
        <v>42</v>
      </c>
      <c r="O481" s="91"/>
      <c r="P481" s="227">
        <f>O481*H481</f>
        <v>0</v>
      </c>
      <c r="Q481" s="227">
        <v>0.0012</v>
      </c>
      <c r="R481" s="227">
        <f>Q481*H481</f>
        <v>0.0012</v>
      </c>
      <c r="S481" s="227">
        <v>0</v>
      </c>
      <c r="T481" s="228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29" t="s">
        <v>92</v>
      </c>
      <c r="AT481" s="229" t="s">
        <v>138</v>
      </c>
      <c r="AU481" s="229" t="s">
        <v>86</v>
      </c>
      <c r="AY481" s="17" t="s">
        <v>136</v>
      </c>
      <c r="BE481" s="230">
        <f>IF(N481="základní",J481,0)</f>
        <v>0</v>
      </c>
      <c r="BF481" s="230">
        <f>IF(N481="snížená",J481,0)</f>
        <v>0</v>
      </c>
      <c r="BG481" s="230">
        <f>IF(N481="zákl. přenesená",J481,0)</f>
        <v>0</v>
      </c>
      <c r="BH481" s="230">
        <f>IF(N481="sníž. přenesená",J481,0)</f>
        <v>0</v>
      </c>
      <c r="BI481" s="230">
        <f>IF(N481="nulová",J481,0)</f>
        <v>0</v>
      </c>
      <c r="BJ481" s="17" t="s">
        <v>82</v>
      </c>
      <c r="BK481" s="230">
        <f>ROUND(I481*H481,2)</f>
        <v>0</v>
      </c>
      <c r="BL481" s="17" t="s">
        <v>92</v>
      </c>
      <c r="BM481" s="229" t="s">
        <v>720</v>
      </c>
    </row>
    <row r="482" spans="1:47" s="2" customFormat="1" ht="12">
      <c r="A482" s="38"/>
      <c r="B482" s="39"/>
      <c r="C482" s="40"/>
      <c r="D482" s="231" t="s">
        <v>144</v>
      </c>
      <c r="E482" s="40"/>
      <c r="F482" s="232" t="s">
        <v>721</v>
      </c>
      <c r="G482" s="40"/>
      <c r="H482" s="40"/>
      <c r="I482" s="233"/>
      <c r="J482" s="40"/>
      <c r="K482" s="40"/>
      <c r="L482" s="44"/>
      <c r="M482" s="234"/>
      <c r="N482" s="235"/>
      <c r="O482" s="91"/>
      <c r="P482" s="91"/>
      <c r="Q482" s="91"/>
      <c r="R482" s="91"/>
      <c r="S482" s="91"/>
      <c r="T482" s="92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144</v>
      </c>
      <c r="AU482" s="17" t="s">
        <v>86</v>
      </c>
    </row>
    <row r="483" spans="1:47" s="2" customFormat="1" ht="12">
      <c r="A483" s="38"/>
      <c r="B483" s="39"/>
      <c r="C483" s="40"/>
      <c r="D483" s="236" t="s">
        <v>146</v>
      </c>
      <c r="E483" s="40"/>
      <c r="F483" s="237" t="s">
        <v>722</v>
      </c>
      <c r="G483" s="40"/>
      <c r="H483" s="40"/>
      <c r="I483" s="233"/>
      <c r="J483" s="40"/>
      <c r="K483" s="40"/>
      <c r="L483" s="44"/>
      <c r="M483" s="234"/>
      <c r="N483" s="235"/>
      <c r="O483" s="91"/>
      <c r="P483" s="91"/>
      <c r="Q483" s="91"/>
      <c r="R483" s="91"/>
      <c r="S483" s="91"/>
      <c r="T483" s="92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146</v>
      </c>
      <c r="AU483" s="17" t="s">
        <v>86</v>
      </c>
    </row>
    <row r="484" spans="1:51" s="13" customFormat="1" ht="12">
      <c r="A484" s="13"/>
      <c r="B484" s="238"/>
      <c r="C484" s="239"/>
      <c r="D484" s="231" t="s">
        <v>148</v>
      </c>
      <c r="E484" s="240" t="s">
        <v>1</v>
      </c>
      <c r="F484" s="241" t="s">
        <v>723</v>
      </c>
      <c r="G484" s="239"/>
      <c r="H484" s="242">
        <v>1</v>
      </c>
      <c r="I484" s="243"/>
      <c r="J484" s="239"/>
      <c r="K484" s="239"/>
      <c r="L484" s="244"/>
      <c r="M484" s="245"/>
      <c r="N484" s="246"/>
      <c r="O484" s="246"/>
      <c r="P484" s="246"/>
      <c r="Q484" s="246"/>
      <c r="R484" s="246"/>
      <c r="S484" s="246"/>
      <c r="T484" s="24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8" t="s">
        <v>148</v>
      </c>
      <c r="AU484" s="248" t="s">
        <v>86</v>
      </c>
      <c r="AV484" s="13" t="s">
        <v>86</v>
      </c>
      <c r="AW484" s="13" t="s">
        <v>31</v>
      </c>
      <c r="AX484" s="13" t="s">
        <v>82</v>
      </c>
      <c r="AY484" s="248" t="s">
        <v>136</v>
      </c>
    </row>
    <row r="485" spans="1:65" s="2" customFormat="1" ht="24.15" customHeight="1">
      <c r="A485" s="38"/>
      <c r="B485" s="39"/>
      <c r="C485" s="218" t="s">
        <v>724</v>
      </c>
      <c r="D485" s="218" t="s">
        <v>138</v>
      </c>
      <c r="E485" s="219" t="s">
        <v>725</v>
      </c>
      <c r="F485" s="220" t="s">
        <v>726</v>
      </c>
      <c r="G485" s="221" t="s">
        <v>199</v>
      </c>
      <c r="H485" s="222">
        <v>19</v>
      </c>
      <c r="I485" s="223"/>
      <c r="J485" s="224">
        <f>ROUND(I485*H485,2)</f>
        <v>0</v>
      </c>
      <c r="K485" s="220" t="s">
        <v>200</v>
      </c>
      <c r="L485" s="44"/>
      <c r="M485" s="225" t="s">
        <v>1</v>
      </c>
      <c r="N485" s="226" t="s">
        <v>42</v>
      </c>
      <c r="O485" s="91"/>
      <c r="P485" s="227">
        <f>O485*H485</f>
        <v>0</v>
      </c>
      <c r="Q485" s="227">
        <v>0.0002</v>
      </c>
      <c r="R485" s="227">
        <f>Q485*H485</f>
        <v>0.0038</v>
      </c>
      <c r="S485" s="227">
        <v>0</v>
      </c>
      <c r="T485" s="228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29" t="s">
        <v>92</v>
      </c>
      <c r="AT485" s="229" t="s">
        <v>138</v>
      </c>
      <c r="AU485" s="229" t="s">
        <v>86</v>
      </c>
      <c r="AY485" s="17" t="s">
        <v>136</v>
      </c>
      <c r="BE485" s="230">
        <f>IF(N485="základní",J485,0)</f>
        <v>0</v>
      </c>
      <c r="BF485" s="230">
        <f>IF(N485="snížená",J485,0)</f>
        <v>0</v>
      </c>
      <c r="BG485" s="230">
        <f>IF(N485="zákl. přenesená",J485,0)</f>
        <v>0</v>
      </c>
      <c r="BH485" s="230">
        <f>IF(N485="sníž. přenesená",J485,0)</f>
        <v>0</v>
      </c>
      <c r="BI485" s="230">
        <f>IF(N485="nulová",J485,0)</f>
        <v>0</v>
      </c>
      <c r="BJ485" s="17" t="s">
        <v>82</v>
      </c>
      <c r="BK485" s="230">
        <f>ROUND(I485*H485,2)</f>
        <v>0</v>
      </c>
      <c r="BL485" s="17" t="s">
        <v>92</v>
      </c>
      <c r="BM485" s="229" t="s">
        <v>727</v>
      </c>
    </row>
    <row r="486" spans="1:47" s="2" customFormat="1" ht="12">
      <c r="A486" s="38"/>
      <c r="B486" s="39"/>
      <c r="C486" s="40"/>
      <c r="D486" s="231" t="s">
        <v>144</v>
      </c>
      <c r="E486" s="40"/>
      <c r="F486" s="232" t="s">
        <v>728</v>
      </c>
      <c r="G486" s="40"/>
      <c r="H486" s="40"/>
      <c r="I486" s="233"/>
      <c r="J486" s="40"/>
      <c r="K486" s="40"/>
      <c r="L486" s="44"/>
      <c r="M486" s="234"/>
      <c r="N486" s="235"/>
      <c r="O486" s="91"/>
      <c r="P486" s="91"/>
      <c r="Q486" s="91"/>
      <c r="R486" s="91"/>
      <c r="S486" s="91"/>
      <c r="T486" s="92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144</v>
      </c>
      <c r="AU486" s="17" t="s">
        <v>86</v>
      </c>
    </row>
    <row r="487" spans="1:47" s="2" customFormat="1" ht="12">
      <c r="A487" s="38"/>
      <c r="B487" s="39"/>
      <c r="C487" s="40"/>
      <c r="D487" s="236" t="s">
        <v>146</v>
      </c>
      <c r="E487" s="40"/>
      <c r="F487" s="237" t="s">
        <v>729</v>
      </c>
      <c r="G487" s="40"/>
      <c r="H487" s="40"/>
      <c r="I487" s="233"/>
      <c r="J487" s="40"/>
      <c r="K487" s="40"/>
      <c r="L487" s="44"/>
      <c r="M487" s="234"/>
      <c r="N487" s="235"/>
      <c r="O487" s="91"/>
      <c r="P487" s="91"/>
      <c r="Q487" s="91"/>
      <c r="R487" s="91"/>
      <c r="S487" s="91"/>
      <c r="T487" s="92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7" t="s">
        <v>146</v>
      </c>
      <c r="AU487" s="17" t="s">
        <v>86</v>
      </c>
    </row>
    <row r="488" spans="1:51" s="13" customFormat="1" ht="12">
      <c r="A488" s="13"/>
      <c r="B488" s="238"/>
      <c r="C488" s="239"/>
      <c r="D488" s="231" t="s">
        <v>148</v>
      </c>
      <c r="E488" s="240" t="s">
        <v>1</v>
      </c>
      <c r="F488" s="241" t="s">
        <v>716</v>
      </c>
      <c r="G488" s="239"/>
      <c r="H488" s="242">
        <v>19</v>
      </c>
      <c r="I488" s="243"/>
      <c r="J488" s="239"/>
      <c r="K488" s="239"/>
      <c r="L488" s="244"/>
      <c r="M488" s="245"/>
      <c r="N488" s="246"/>
      <c r="O488" s="246"/>
      <c r="P488" s="246"/>
      <c r="Q488" s="246"/>
      <c r="R488" s="246"/>
      <c r="S488" s="246"/>
      <c r="T488" s="24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8" t="s">
        <v>148</v>
      </c>
      <c r="AU488" s="248" t="s">
        <v>86</v>
      </c>
      <c r="AV488" s="13" t="s">
        <v>86</v>
      </c>
      <c r="AW488" s="13" t="s">
        <v>31</v>
      </c>
      <c r="AX488" s="13" t="s">
        <v>82</v>
      </c>
      <c r="AY488" s="248" t="s">
        <v>136</v>
      </c>
    </row>
    <row r="489" spans="1:65" s="2" customFormat="1" ht="16.5" customHeight="1">
      <c r="A489" s="38"/>
      <c r="B489" s="39"/>
      <c r="C489" s="218" t="s">
        <v>730</v>
      </c>
      <c r="D489" s="218" t="s">
        <v>138</v>
      </c>
      <c r="E489" s="219" t="s">
        <v>731</v>
      </c>
      <c r="F489" s="220" t="s">
        <v>732</v>
      </c>
      <c r="G489" s="221" t="s">
        <v>199</v>
      </c>
      <c r="H489" s="222">
        <v>19</v>
      </c>
      <c r="I489" s="223"/>
      <c r="J489" s="224">
        <f>ROUND(I489*H489,2)</f>
        <v>0</v>
      </c>
      <c r="K489" s="220" t="s">
        <v>200</v>
      </c>
      <c r="L489" s="44"/>
      <c r="M489" s="225" t="s">
        <v>1</v>
      </c>
      <c r="N489" s="226" t="s">
        <v>42</v>
      </c>
      <c r="O489" s="91"/>
      <c r="P489" s="227">
        <f>O489*H489</f>
        <v>0</v>
      </c>
      <c r="Q489" s="227">
        <v>0</v>
      </c>
      <c r="R489" s="227">
        <f>Q489*H489</f>
        <v>0</v>
      </c>
      <c r="S489" s="227">
        <v>0</v>
      </c>
      <c r="T489" s="228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9" t="s">
        <v>92</v>
      </c>
      <c r="AT489" s="229" t="s">
        <v>138</v>
      </c>
      <c r="AU489" s="229" t="s">
        <v>86</v>
      </c>
      <c r="AY489" s="17" t="s">
        <v>136</v>
      </c>
      <c r="BE489" s="230">
        <f>IF(N489="základní",J489,0)</f>
        <v>0</v>
      </c>
      <c r="BF489" s="230">
        <f>IF(N489="snížená",J489,0)</f>
        <v>0</v>
      </c>
      <c r="BG489" s="230">
        <f>IF(N489="zákl. přenesená",J489,0)</f>
        <v>0</v>
      </c>
      <c r="BH489" s="230">
        <f>IF(N489="sníž. přenesená",J489,0)</f>
        <v>0</v>
      </c>
      <c r="BI489" s="230">
        <f>IF(N489="nulová",J489,0)</f>
        <v>0</v>
      </c>
      <c r="BJ489" s="17" t="s">
        <v>82</v>
      </c>
      <c r="BK489" s="230">
        <f>ROUND(I489*H489,2)</f>
        <v>0</v>
      </c>
      <c r="BL489" s="17" t="s">
        <v>92</v>
      </c>
      <c r="BM489" s="229" t="s">
        <v>733</v>
      </c>
    </row>
    <row r="490" spans="1:47" s="2" customFormat="1" ht="12">
      <c r="A490" s="38"/>
      <c r="B490" s="39"/>
      <c r="C490" s="40"/>
      <c r="D490" s="231" t="s">
        <v>144</v>
      </c>
      <c r="E490" s="40"/>
      <c r="F490" s="232" t="s">
        <v>734</v>
      </c>
      <c r="G490" s="40"/>
      <c r="H490" s="40"/>
      <c r="I490" s="233"/>
      <c r="J490" s="40"/>
      <c r="K490" s="40"/>
      <c r="L490" s="44"/>
      <c r="M490" s="234"/>
      <c r="N490" s="235"/>
      <c r="O490" s="91"/>
      <c r="P490" s="91"/>
      <c r="Q490" s="91"/>
      <c r="R490" s="91"/>
      <c r="S490" s="91"/>
      <c r="T490" s="92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144</v>
      </c>
      <c r="AU490" s="17" t="s">
        <v>86</v>
      </c>
    </row>
    <row r="491" spans="1:47" s="2" customFormat="1" ht="12">
      <c r="A491" s="38"/>
      <c r="B491" s="39"/>
      <c r="C491" s="40"/>
      <c r="D491" s="236" t="s">
        <v>146</v>
      </c>
      <c r="E491" s="40"/>
      <c r="F491" s="237" t="s">
        <v>735</v>
      </c>
      <c r="G491" s="40"/>
      <c r="H491" s="40"/>
      <c r="I491" s="233"/>
      <c r="J491" s="40"/>
      <c r="K491" s="40"/>
      <c r="L491" s="44"/>
      <c r="M491" s="234"/>
      <c r="N491" s="235"/>
      <c r="O491" s="91"/>
      <c r="P491" s="91"/>
      <c r="Q491" s="91"/>
      <c r="R491" s="91"/>
      <c r="S491" s="91"/>
      <c r="T491" s="92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146</v>
      </c>
      <c r="AU491" s="17" t="s">
        <v>86</v>
      </c>
    </row>
    <row r="492" spans="1:51" s="13" customFormat="1" ht="12">
      <c r="A492" s="13"/>
      <c r="B492" s="238"/>
      <c r="C492" s="239"/>
      <c r="D492" s="231" t="s">
        <v>148</v>
      </c>
      <c r="E492" s="240" t="s">
        <v>1</v>
      </c>
      <c r="F492" s="241" t="s">
        <v>716</v>
      </c>
      <c r="G492" s="239"/>
      <c r="H492" s="242">
        <v>19</v>
      </c>
      <c r="I492" s="243"/>
      <c r="J492" s="239"/>
      <c r="K492" s="239"/>
      <c r="L492" s="244"/>
      <c r="M492" s="245"/>
      <c r="N492" s="246"/>
      <c r="O492" s="246"/>
      <c r="P492" s="246"/>
      <c r="Q492" s="246"/>
      <c r="R492" s="246"/>
      <c r="S492" s="246"/>
      <c r="T492" s="24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8" t="s">
        <v>148</v>
      </c>
      <c r="AU492" s="248" t="s">
        <v>86</v>
      </c>
      <c r="AV492" s="13" t="s">
        <v>86</v>
      </c>
      <c r="AW492" s="13" t="s">
        <v>31</v>
      </c>
      <c r="AX492" s="13" t="s">
        <v>82</v>
      </c>
      <c r="AY492" s="248" t="s">
        <v>136</v>
      </c>
    </row>
    <row r="493" spans="1:65" s="2" customFormat="1" ht="16.5" customHeight="1">
      <c r="A493" s="38"/>
      <c r="B493" s="39"/>
      <c r="C493" s="218" t="s">
        <v>736</v>
      </c>
      <c r="D493" s="218" t="s">
        <v>138</v>
      </c>
      <c r="E493" s="219" t="s">
        <v>737</v>
      </c>
      <c r="F493" s="220" t="s">
        <v>738</v>
      </c>
      <c r="G493" s="221" t="s">
        <v>141</v>
      </c>
      <c r="H493" s="222">
        <v>1</v>
      </c>
      <c r="I493" s="223"/>
      <c r="J493" s="224">
        <f>ROUND(I493*H493,2)</f>
        <v>0</v>
      </c>
      <c r="K493" s="220" t="s">
        <v>200</v>
      </c>
      <c r="L493" s="44"/>
      <c r="M493" s="225" t="s">
        <v>1</v>
      </c>
      <c r="N493" s="226" t="s">
        <v>42</v>
      </c>
      <c r="O493" s="91"/>
      <c r="P493" s="227">
        <f>O493*H493</f>
        <v>0</v>
      </c>
      <c r="Q493" s="227">
        <v>1E-05</v>
      </c>
      <c r="R493" s="227">
        <f>Q493*H493</f>
        <v>1E-05</v>
      </c>
      <c r="S493" s="227">
        <v>0</v>
      </c>
      <c r="T493" s="228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29" t="s">
        <v>92</v>
      </c>
      <c r="AT493" s="229" t="s">
        <v>138</v>
      </c>
      <c r="AU493" s="229" t="s">
        <v>86</v>
      </c>
      <c r="AY493" s="17" t="s">
        <v>136</v>
      </c>
      <c r="BE493" s="230">
        <f>IF(N493="základní",J493,0)</f>
        <v>0</v>
      </c>
      <c r="BF493" s="230">
        <f>IF(N493="snížená",J493,0)</f>
        <v>0</v>
      </c>
      <c r="BG493" s="230">
        <f>IF(N493="zákl. přenesená",J493,0)</f>
        <v>0</v>
      </c>
      <c r="BH493" s="230">
        <f>IF(N493="sníž. přenesená",J493,0)</f>
        <v>0</v>
      </c>
      <c r="BI493" s="230">
        <f>IF(N493="nulová",J493,0)</f>
        <v>0</v>
      </c>
      <c r="BJ493" s="17" t="s">
        <v>82</v>
      </c>
      <c r="BK493" s="230">
        <f>ROUND(I493*H493,2)</f>
        <v>0</v>
      </c>
      <c r="BL493" s="17" t="s">
        <v>92</v>
      </c>
      <c r="BM493" s="229" t="s">
        <v>739</v>
      </c>
    </row>
    <row r="494" spans="1:47" s="2" customFormat="1" ht="12">
      <c r="A494" s="38"/>
      <c r="B494" s="39"/>
      <c r="C494" s="40"/>
      <c r="D494" s="231" t="s">
        <v>144</v>
      </c>
      <c r="E494" s="40"/>
      <c r="F494" s="232" t="s">
        <v>740</v>
      </c>
      <c r="G494" s="40"/>
      <c r="H494" s="40"/>
      <c r="I494" s="233"/>
      <c r="J494" s="40"/>
      <c r="K494" s="40"/>
      <c r="L494" s="44"/>
      <c r="M494" s="234"/>
      <c r="N494" s="235"/>
      <c r="O494" s="91"/>
      <c r="P494" s="91"/>
      <c r="Q494" s="91"/>
      <c r="R494" s="91"/>
      <c r="S494" s="91"/>
      <c r="T494" s="92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144</v>
      </c>
      <c r="AU494" s="17" t="s">
        <v>86</v>
      </c>
    </row>
    <row r="495" spans="1:47" s="2" customFormat="1" ht="12">
      <c r="A495" s="38"/>
      <c r="B495" s="39"/>
      <c r="C495" s="40"/>
      <c r="D495" s="236" t="s">
        <v>146</v>
      </c>
      <c r="E495" s="40"/>
      <c r="F495" s="237" t="s">
        <v>741</v>
      </c>
      <c r="G495" s="40"/>
      <c r="H495" s="40"/>
      <c r="I495" s="233"/>
      <c r="J495" s="40"/>
      <c r="K495" s="40"/>
      <c r="L495" s="44"/>
      <c r="M495" s="234"/>
      <c r="N495" s="235"/>
      <c r="O495" s="91"/>
      <c r="P495" s="91"/>
      <c r="Q495" s="91"/>
      <c r="R495" s="91"/>
      <c r="S495" s="91"/>
      <c r="T495" s="92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7" t="s">
        <v>146</v>
      </c>
      <c r="AU495" s="17" t="s">
        <v>86</v>
      </c>
    </row>
    <row r="496" spans="1:51" s="13" customFormat="1" ht="12">
      <c r="A496" s="13"/>
      <c r="B496" s="238"/>
      <c r="C496" s="239"/>
      <c r="D496" s="231" t="s">
        <v>148</v>
      </c>
      <c r="E496" s="240" t="s">
        <v>1</v>
      </c>
      <c r="F496" s="241" t="s">
        <v>723</v>
      </c>
      <c r="G496" s="239"/>
      <c r="H496" s="242">
        <v>1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8" t="s">
        <v>148</v>
      </c>
      <c r="AU496" s="248" t="s">
        <v>86</v>
      </c>
      <c r="AV496" s="13" t="s">
        <v>86</v>
      </c>
      <c r="AW496" s="13" t="s">
        <v>31</v>
      </c>
      <c r="AX496" s="13" t="s">
        <v>82</v>
      </c>
      <c r="AY496" s="248" t="s">
        <v>136</v>
      </c>
    </row>
    <row r="497" spans="1:65" s="2" customFormat="1" ht="33" customHeight="1">
      <c r="A497" s="38"/>
      <c r="B497" s="39"/>
      <c r="C497" s="218" t="s">
        <v>742</v>
      </c>
      <c r="D497" s="218" t="s">
        <v>138</v>
      </c>
      <c r="E497" s="219" t="s">
        <v>743</v>
      </c>
      <c r="F497" s="220" t="s">
        <v>744</v>
      </c>
      <c r="G497" s="221" t="s">
        <v>199</v>
      </c>
      <c r="H497" s="222">
        <v>220.1</v>
      </c>
      <c r="I497" s="223"/>
      <c r="J497" s="224">
        <f>ROUND(I497*H497,2)</f>
        <v>0</v>
      </c>
      <c r="K497" s="220" t="s">
        <v>200</v>
      </c>
      <c r="L497" s="44"/>
      <c r="M497" s="225" t="s">
        <v>1</v>
      </c>
      <c r="N497" s="226" t="s">
        <v>42</v>
      </c>
      <c r="O497" s="91"/>
      <c r="P497" s="227">
        <f>O497*H497</f>
        <v>0</v>
      </c>
      <c r="Q497" s="227">
        <v>0.1554</v>
      </c>
      <c r="R497" s="227">
        <f>Q497*H497</f>
        <v>34.203540000000004</v>
      </c>
      <c r="S497" s="227">
        <v>0</v>
      </c>
      <c r="T497" s="228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29" t="s">
        <v>92</v>
      </c>
      <c r="AT497" s="229" t="s">
        <v>138</v>
      </c>
      <c r="AU497" s="229" t="s">
        <v>86</v>
      </c>
      <c r="AY497" s="17" t="s">
        <v>136</v>
      </c>
      <c r="BE497" s="230">
        <f>IF(N497="základní",J497,0)</f>
        <v>0</v>
      </c>
      <c r="BF497" s="230">
        <f>IF(N497="snížená",J497,0)</f>
        <v>0</v>
      </c>
      <c r="BG497" s="230">
        <f>IF(N497="zákl. přenesená",J497,0)</f>
        <v>0</v>
      </c>
      <c r="BH497" s="230">
        <f>IF(N497="sníž. přenesená",J497,0)</f>
        <v>0</v>
      </c>
      <c r="BI497" s="230">
        <f>IF(N497="nulová",J497,0)</f>
        <v>0</v>
      </c>
      <c r="BJ497" s="17" t="s">
        <v>82</v>
      </c>
      <c r="BK497" s="230">
        <f>ROUND(I497*H497,2)</f>
        <v>0</v>
      </c>
      <c r="BL497" s="17" t="s">
        <v>92</v>
      </c>
      <c r="BM497" s="229" t="s">
        <v>745</v>
      </c>
    </row>
    <row r="498" spans="1:47" s="2" customFormat="1" ht="12">
      <c r="A498" s="38"/>
      <c r="B498" s="39"/>
      <c r="C498" s="40"/>
      <c r="D498" s="231" t="s">
        <v>144</v>
      </c>
      <c r="E498" s="40"/>
      <c r="F498" s="232" t="s">
        <v>746</v>
      </c>
      <c r="G498" s="40"/>
      <c r="H498" s="40"/>
      <c r="I498" s="233"/>
      <c r="J498" s="40"/>
      <c r="K498" s="40"/>
      <c r="L498" s="44"/>
      <c r="M498" s="234"/>
      <c r="N498" s="235"/>
      <c r="O498" s="91"/>
      <c r="P498" s="91"/>
      <c r="Q498" s="91"/>
      <c r="R498" s="91"/>
      <c r="S498" s="91"/>
      <c r="T498" s="92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144</v>
      </c>
      <c r="AU498" s="17" t="s">
        <v>86</v>
      </c>
    </row>
    <row r="499" spans="1:47" s="2" customFormat="1" ht="12">
      <c r="A499" s="38"/>
      <c r="B499" s="39"/>
      <c r="C499" s="40"/>
      <c r="D499" s="236" t="s">
        <v>146</v>
      </c>
      <c r="E499" s="40"/>
      <c r="F499" s="237" t="s">
        <v>747</v>
      </c>
      <c r="G499" s="40"/>
      <c r="H499" s="40"/>
      <c r="I499" s="233"/>
      <c r="J499" s="40"/>
      <c r="K499" s="40"/>
      <c r="L499" s="44"/>
      <c r="M499" s="234"/>
      <c r="N499" s="235"/>
      <c r="O499" s="91"/>
      <c r="P499" s="91"/>
      <c r="Q499" s="91"/>
      <c r="R499" s="91"/>
      <c r="S499" s="91"/>
      <c r="T499" s="92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7" t="s">
        <v>146</v>
      </c>
      <c r="AU499" s="17" t="s">
        <v>86</v>
      </c>
    </row>
    <row r="500" spans="1:51" s="13" customFormat="1" ht="12">
      <c r="A500" s="13"/>
      <c r="B500" s="238"/>
      <c r="C500" s="239"/>
      <c r="D500" s="231" t="s">
        <v>148</v>
      </c>
      <c r="E500" s="240" t="s">
        <v>1</v>
      </c>
      <c r="F500" s="241" t="s">
        <v>748</v>
      </c>
      <c r="G500" s="239"/>
      <c r="H500" s="242">
        <v>220.1</v>
      </c>
      <c r="I500" s="243"/>
      <c r="J500" s="239"/>
      <c r="K500" s="239"/>
      <c r="L500" s="244"/>
      <c r="M500" s="245"/>
      <c r="N500" s="246"/>
      <c r="O500" s="246"/>
      <c r="P500" s="246"/>
      <c r="Q500" s="246"/>
      <c r="R500" s="246"/>
      <c r="S500" s="246"/>
      <c r="T500" s="24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8" t="s">
        <v>148</v>
      </c>
      <c r="AU500" s="248" t="s">
        <v>86</v>
      </c>
      <c r="AV500" s="13" t="s">
        <v>86</v>
      </c>
      <c r="AW500" s="13" t="s">
        <v>31</v>
      </c>
      <c r="AX500" s="13" t="s">
        <v>82</v>
      </c>
      <c r="AY500" s="248" t="s">
        <v>136</v>
      </c>
    </row>
    <row r="501" spans="1:65" s="2" customFormat="1" ht="16.5" customHeight="1">
      <c r="A501" s="38"/>
      <c r="B501" s="39"/>
      <c r="C501" s="249" t="s">
        <v>749</v>
      </c>
      <c r="D501" s="249" t="s">
        <v>163</v>
      </c>
      <c r="E501" s="250" t="s">
        <v>750</v>
      </c>
      <c r="F501" s="251" t="s">
        <v>751</v>
      </c>
      <c r="G501" s="252" t="s">
        <v>199</v>
      </c>
      <c r="H501" s="253">
        <v>128.982</v>
      </c>
      <c r="I501" s="254"/>
      <c r="J501" s="255">
        <f>ROUND(I501*H501,2)</f>
        <v>0</v>
      </c>
      <c r="K501" s="251" t="s">
        <v>200</v>
      </c>
      <c r="L501" s="256"/>
      <c r="M501" s="257" t="s">
        <v>1</v>
      </c>
      <c r="N501" s="258" t="s">
        <v>42</v>
      </c>
      <c r="O501" s="91"/>
      <c r="P501" s="227">
        <f>O501*H501</f>
        <v>0</v>
      </c>
      <c r="Q501" s="227">
        <v>0.08</v>
      </c>
      <c r="R501" s="227">
        <f>Q501*H501</f>
        <v>10.31856</v>
      </c>
      <c r="S501" s="227">
        <v>0</v>
      </c>
      <c r="T501" s="228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29" t="s">
        <v>167</v>
      </c>
      <c r="AT501" s="229" t="s">
        <v>163</v>
      </c>
      <c r="AU501" s="229" t="s">
        <v>86</v>
      </c>
      <c r="AY501" s="17" t="s">
        <v>136</v>
      </c>
      <c r="BE501" s="230">
        <f>IF(N501="základní",J501,0)</f>
        <v>0</v>
      </c>
      <c r="BF501" s="230">
        <f>IF(N501="snížená",J501,0)</f>
        <v>0</v>
      </c>
      <c r="BG501" s="230">
        <f>IF(N501="zákl. přenesená",J501,0)</f>
        <v>0</v>
      </c>
      <c r="BH501" s="230">
        <f>IF(N501="sníž. přenesená",J501,0)</f>
        <v>0</v>
      </c>
      <c r="BI501" s="230">
        <f>IF(N501="nulová",J501,0)</f>
        <v>0</v>
      </c>
      <c r="BJ501" s="17" t="s">
        <v>82</v>
      </c>
      <c r="BK501" s="230">
        <f>ROUND(I501*H501,2)</f>
        <v>0</v>
      </c>
      <c r="BL501" s="17" t="s">
        <v>92</v>
      </c>
      <c r="BM501" s="229" t="s">
        <v>752</v>
      </c>
    </row>
    <row r="502" spans="1:47" s="2" customFormat="1" ht="12">
      <c r="A502" s="38"/>
      <c r="B502" s="39"/>
      <c r="C502" s="40"/>
      <c r="D502" s="231" t="s">
        <v>144</v>
      </c>
      <c r="E502" s="40"/>
      <c r="F502" s="232" t="s">
        <v>751</v>
      </c>
      <c r="G502" s="40"/>
      <c r="H502" s="40"/>
      <c r="I502" s="233"/>
      <c r="J502" s="40"/>
      <c r="K502" s="40"/>
      <c r="L502" s="44"/>
      <c r="M502" s="234"/>
      <c r="N502" s="235"/>
      <c r="O502" s="91"/>
      <c r="P502" s="91"/>
      <c r="Q502" s="91"/>
      <c r="R502" s="91"/>
      <c r="S502" s="91"/>
      <c r="T502" s="92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144</v>
      </c>
      <c r="AU502" s="17" t="s">
        <v>86</v>
      </c>
    </row>
    <row r="503" spans="1:51" s="13" customFormat="1" ht="12">
      <c r="A503" s="13"/>
      <c r="B503" s="238"/>
      <c r="C503" s="239"/>
      <c r="D503" s="231" t="s">
        <v>148</v>
      </c>
      <c r="E503" s="240" t="s">
        <v>1</v>
      </c>
      <c r="F503" s="241" t="s">
        <v>753</v>
      </c>
      <c r="G503" s="239"/>
      <c r="H503" s="242">
        <v>122.84</v>
      </c>
      <c r="I503" s="243"/>
      <c r="J503" s="239"/>
      <c r="K503" s="239"/>
      <c r="L503" s="244"/>
      <c r="M503" s="245"/>
      <c r="N503" s="246"/>
      <c r="O503" s="246"/>
      <c r="P503" s="246"/>
      <c r="Q503" s="246"/>
      <c r="R503" s="246"/>
      <c r="S503" s="246"/>
      <c r="T503" s="24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8" t="s">
        <v>148</v>
      </c>
      <c r="AU503" s="248" t="s">
        <v>86</v>
      </c>
      <c r="AV503" s="13" t="s">
        <v>86</v>
      </c>
      <c r="AW503" s="13" t="s">
        <v>31</v>
      </c>
      <c r="AX503" s="13" t="s">
        <v>82</v>
      </c>
      <c r="AY503" s="248" t="s">
        <v>136</v>
      </c>
    </row>
    <row r="504" spans="1:51" s="13" customFormat="1" ht="12">
      <c r="A504" s="13"/>
      <c r="B504" s="238"/>
      <c r="C504" s="239"/>
      <c r="D504" s="231" t="s">
        <v>148</v>
      </c>
      <c r="E504" s="239"/>
      <c r="F504" s="241" t="s">
        <v>754</v>
      </c>
      <c r="G504" s="239"/>
      <c r="H504" s="242">
        <v>128.982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8" t="s">
        <v>148</v>
      </c>
      <c r="AU504" s="248" t="s">
        <v>86</v>
      </c>
      <c r="AV504" s="13" t="s">
        <v>86</v>
      </c>
      <c r="AW504" s="13" t="s">
        <v>4</v>
      </c>
      <c r="AX504" s="13" t="s">
        <v>82</v>
      </c>
      <c r="AY504" s="248" t="s">
        <v>136</v>
      </c>
    </row>
    <row r="505" spans="1:65" s="2" customFormat="1" ht="21.75" customHeight="1">
      <c r="A505" s="38"/>
      <c r="B505" s="39"/>
      <c r="C505" s="249" t="s">
        <v>755</v>
      </c>
      <c r="D505" s="249" t="s">
        <v>163</v>
      </c>
      <c r="E505" s="250" t="s">
        <v>756</v>
      </c>
      <c r="F505" s="251" t="s">
        <v>757</v>
      </c>
      <c r="G505" s="252" t="s">
        <v>199</v>
      </c>
      <c r="H505" s="253">
        <v>88.935</v>
      </c>
      <c r="I505" s="254"/>
      <c r="J505" s="255">
        <f>ROUND(I505*H505,2)</f>
        <v>0</v>
      </c>
      <c r="K505" s="251" t="s">
        <v>200</v>
      </c>
      <c r="L505" s="256"/>
      <c r="M505" s="257" t="s">
        <v>1</v>
      </c>
      <c r="N505" s="258" t="s">
        <v>42</v>
      </c>
      <c r="O505" s="91"/>
      <c r="P505" s="227">
        <f>O505*H505</f>
        <v>0</v>
      </c>
      <c r="Q505" s="227">
        <v>0.0484</v>
      </c>
      <c r="R505" s="227">
        <f>Q505*H505</f>
        <v>4.304454</v>
      </c>
      <c r="S505" s="227">
        <v>0</v>
      </c>
      <c r="T505" s="228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29" t="s">
        <v>167</v>
      </c>
      <c r="AT505" s="229" t="s">
        <v>163</v>
      </c>
      <c r="AU505" s="229" t="s">
        <v>86</v>
      </c>
      <c r="AY505" s="17" t="s">
        <v>136</v>
      </c>
      <c r="BE505" s="230">
        <f>IF(N505="základní",J505,0)</f>
        <v>0</v>
      </c>
      <c r="BF505" s="230">
        <f>IF(N505="snížená",J505,0)</f>
        <v>0</v>
      </c>
      <c r="BG505" s="230">
        <f>IF(N505="zákl. přenesená",J505,0)</f>
        <v>0</v>
      </c>
      <c r="BH505" s="230">
        <f>IF(N505="sníž. přenesená",J505,0)</f>
        <v>0</v>
      </c>
      <c r="BI505" s="230">
        <f>IF(N505="nulová",J505,0)</f>
        <v>0</v>
      </c>
      <c r="BJ505" s="17" t="s">
        <v>82</v>
      </c>
      <c r="BK505" s="230">
        <f>ROUND(I505*H505,2)</f>
        <v>0</v>
      </c>
      <c r="BL505" s="17" t="s">
        <v>92</v>
      </c>
      <c r="BM505" s="229" t="s">
        <v>758</v>
      </c>
    </row>
    <row r="506" spans="1:47" s="2" customFormat="1" ht="12">
      <c r="A506" s="38"/>
      <c r="B506" s="39"/>
      <c r="C506" s="40"/>
      <c r="D506" s="231" t="s">
        <v>144</v>
      </c>
      <c r="E506" s="40"/>
      <c r="F506" s="232" t="s">
        <v>757</v>
      </c>
      <c r="G506" s="40"/>
      <c r="H506" s="40"/>
      <c r="I506" s="233"/>
      <c r="J506" s="40"/>
      <c r="K506" s="40"/>
      <c r="L506" s="44"/>
      <c r="M506" s="234"/>
      <c r="N506" s="235"/>
      <c r="O506" s="91"/>
      <c r="P506" s="91"/>
      <c r="Q506" s="91"/>
      <c r="R506" s="91"/>
      <c r="S506" s="91"/>
      <c r="T506" s="92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144</v>
      </c>
      <c r="AU506" s="17" t="s">
        <v>86</v>
      </c>
    </row>
    <row r="507" spans="1:51" s="13" customFormat="1" ht="12">
      <c r="A507" s="13"/>
      <c r="B507" s="238"/>
      <c r="C507" s="239"/>
      <c r="D507" s="231" t="s">
        <v>148</v>
      </c>
      <c r="E507" s="240" t="s">
        <v>1</v>
      </c>
      <c r="F507" s="241" t="s">
        <v>759</v>
      </c>
      <c r="G507" s="239"/>
      <c r="H507" s="242">
        <v>84.7</v>
      </c>
      <c r="I507" s="243"/>
      <c r="J507" s="239"/>
      <c r="K507" s="239"/>
      <c r="L507" s="244"/>
      <c r="M507" s="245"/>
      <c r="N507" s="246"/>
      <c r="O507" s="246"/>
      <c r="P507" s="246"/>
      <c r="Q507" s="246"/>
      <c r="R507" s="246"/>
      <c r="S507" s="246"/>
      <c r="T507" s="24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8" t="s">
        <v>148</v>
      </c>
      <c r="AU507" s="248" t="s">
        <v>86</v>
      </c>
      <c r="AV507" s="13" t="s">
        <v>86</v>
      </c>
      <c r="AW507" s="13" t="s">
        <v>31</v>
      </c>
      <c r="AX507" s="13" t="s">
        <v>82</v>
      </c>
      <c r="AY507" s="248" t="s">
        <v>136</v>
      </c>
    </row>
    <row r="508" spans="1:51" s="13" customFormat="1" ht="12">
      <c r="A508" s="13"/>
      <c r="B508" s="238"/>
      <c r="C508" s="239"/>
      <c r="D508" s="231" t="s">
        <v>148</v>
      </c>
      <c r="E508" s="239"/>
      <c r="F508" s="241" t="s">
        <v>760</v>
      </c>
      <c r="G508" s="239"/>
      <c r="H508" s="242">
        <v>88.935</v>
      </c>
      <c r="I508" s="243"/>
      <c r="J508" s="239"/>
      <c r="K508" s="239"/>
      <c r="L508" s="244"/>
      <c r="M508" s="245"/>
      <c r="N508" s="246"/>
      <c r="O508" s="246"/>
      <c r="P508" s="246"/>
      <c r="Q508" s="246"/>
      <c r="R508" s="246"/>
      <c r="S508" s="246"/>
      <c r="T508" s="24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8" t="s">
        <v>148</v>
      </c>
      <c r="AU508" s="248" t="s">
        <v>86</v>
      </c>
      <c r="AV508" s="13" t="s">
        <v>86</v>
      </c>
      <c r="AW508" s="13" t="s">
        <v>4</v>
      </c>
      <c r="AX508" s="13" t="s">
        <v>82</v>
      </c>
      <c r="AY508" s="248" t="s">
        <v>136</v>
      </c>
    </row>
    <row r="509" spans="1:65" s="2" customFormat="1" ht="24.15" customHeight="1">
      <c r="A509" s="38"/>
      <c r="B509" s="39"/>
      <c r="C509" s="249" t="s">
        <v>761</v>
      </c>
      <c r="D509" s="249" t="s">
        <v>163</v>
      </c>
      <c r="E509" s="250" t="s">
        <v>762</v>
      </c>
      <c r="F509" s="251" t="s">
        <v>763</v>
      </c>
      <c r="G509" s="252" t="s">
        <v>199</v>
      </c>
      <c r="H509" s="253">
        <v>11.55</v>
      </c>
      <c r="I509" s="254"/>
      <c r="J509" s="255">
        <f>ROUND(I509*H509,2)</f>
        <v>0</v>
      </c>
      <c r="K509" s="251" t="s">
        <v>200</v>
      </c>
      <c r="L509" s="256"/>
      <c r="M509" s="257" t="s">
        <v>1</v>
      </c>
      <c r="N509" s="258" t="s">
        <v>42</v>
      </c>
      <c r="O509" s="91"/>
      <c r="P509" s="227">
        <f>O509*H509</f>
        <v>0</v>
      </c>
      <c r="Q509" s="227">
        <v>0.06567</v>
      </c>
      <c r="R509" s="227">
        <f>Q509*H509</f>
        <v>0.7584885000000001</v>
      </c>
      <c r="S509" s="227">
        <v>0</v>
      </c>
      <c r="T509" s="228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29" t="s">
        <v>167</v>
      </c>
      <c r="AT509" s="229" t="s">
        <v>163</v>
      </c>
      <c r="AU509" s="229" t="s">
        <v>86</v>
      </c>
      <c r="AY509" s="17" t="s">
        <v>136</v>
      </c>
      <c r="BE509" s="230">
        <f>IF(N509="základní",J509,0)</f>
        <v>0</v>
      </c>
      <c r="BF509" s="230">
        <f>IF(N509="snížená",J509,0)</f>
        <v>0</v>
      </c>
      <c r="BG509" s="230">
        <f>IF(N509="zákl. přenesená",J509,0)</f>
        <v>0</v>
      </c>
      <c r="BH509" s="230">
        <f>IF(N509="sníž. přenesená",J509,0)</f>
        <v>0</v>
      </c>
      <c r="BI509" s="230">
        <f>IF(N509="nulová",J509,0)</f>
        <v>0</v>
      </c>
      <c r="BJ509" s="17" t="s">
        <v>82</v>
      </c>
      <c r="BK509" s="230">
        <f>ROUND(I509*H509,2)</f>
        <v>0</v>
      </c>
      <c r="BL509" s="17" t="s">
        <v>92</v>
      </c>
      <c r="BM509" s="229" t="s">
        <v>764</v>
      </c>
    </row>
    <row r="510" spans="1:47" s="2" customFormat="1" ht="12">
      <c r="A510" s="38"/>
      <c r="B510" s="39"/>
      <c r="C510" s="40"/>
      <c r="D510" s="231" t="s">
        <v>144</v>
      </c>
      <c r="E510" s="40"/>
      <c r="F510" s="232" t="s">
        <v>763</v>
      </c>
      <c r="G510" s="40"/>
      <c r="H510" s="40"/>
      <c r="I510" s="233"/>
      <c r="J510" s="40"/>
      <c r="K510" s="40"/>
      <c r="L510" s="44"/>
      <c r="M510" s="234"/>
      <c r="N510" s="235"/>
      <c r="O510" s="91"/>
      <c r="P510" s="91"/>
      <c r="Q510" s="91"/>
      <c r="R510" s="91"/>
      <c r="S510" s="91"/>
      <c r="T510" s="92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T510" s="17" t="s">
        <v>144</v>
      </c>
      <c r="AU510" s="17" t="s">
        <v>86</v>
      </c>
    </row>
    <row r="511" spans="1:51" s="13" customFormat="1" ht="12">
      <c r="A511" s="13"/>
      <c r="B511" s="238"/>
      <c r="C511" s="239"/>
      <c r="D511" s="231" t="s">
        <v>148</v>
      </c>
      <c r="E511" s="240" t="s">
        <v>1</v>
      </c>
      <c r="F511" s="241" t="s">
        <v>212</v>
      </c>
      <c r="G511" s="239"/>
      <c r="H511" s="242">
        <v>11</v>
      </c>
      <c r="I511" s="243"/>
      <c r="J511" s="239"/>
      <c r="K511" s="239"/>
      <c r="L511" s="244"/>
      <c r="M511" s="245"/>
      <c r="N511" s="246"/>
      <c r="O511" s="246"/>
      <c r="P511" s="246"/>
      <c r="Q511" s="246"/>
      <c r="R511" s="246"/>
      <c r="S511" s="246"/>
      <c r="T511" s="247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8" t="s">
        <v>148</v>
      </c>
      <c r="AU511" s="248" t="s">
        <v>86</v>
      </c>
      <c r="AV511" s="13" t="s">
        <v>86</v>
      </c>
      <c r="AW511" s="13" t="s">
        <v>31</v>
      </c>
      <c r="AX511" s="13" t="s">
        <v>82</v>
      </c>
      <c r="AY511" s="248" t="s">
        <v>136</v>
      </c>
    </row>
    <row r="512" spans="1:51" s="13" customFormat="1" ht="12">
      <c r="A512" s="13"/>
      <c r="B512" s="238"/>
      <c r="C512" s="239"/>
      <c r="D512" s="231" t="s">
        <v>148</v>
      </c>
      <c r="E512" s="239"/>
      <c r="F512" s="241" t="s">
        <v>765</v>
      </c>
      <c r="G512" s="239"/>
      <c r="H512" s="242">
        <v>11.55</v>
      </c>
      <c r="I512" s="243"/>
      <c r="J512" s="239"/>
      <c r="K512" s="239"/>
      <c r="L512" s="244"/>
      <c r="M512" s="245"/>
      <c r="N512" s="246"/>
      <c r="O512" s="246"/>
      <c r="P512" s="246"/>
      <c r="Q512" s="246"/>
      <c r="R512" s="246"/>
      <c r="S512" s="246"/>
      <c r="T512" s="247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8" t="s">
        <v>148</v>
      </c>
      <c r="AU512" s="248" t="s">
        <v>86</v>
      </c>
      <c r="AV512" s="13" t="s">
        <v>86</v>
      </c>
      <c r="AW512" s="13" t="s">
        <v>4</v>
      </c>
      <c r="AX512" s="13" t="s">
        <v>82</v>
      </c>
      <c r="AY512" s="248" t="s">
        <v>136</v>
      </c>
    </row>
    <row r="513" spans="1:65" s="2" customFormat="1" ht="24.15" customHeight="1">
      <c r="A513" s="38"/>
      <c r="B513" s="39"/>
      <c r="C513" s="249" t="s">
        <v>766</v>
      </c>
      <c r="D513" s="249" t="s">
        <v>163</v>
      </c>
      <c r="E513" s="250" t="s">
        <v>767</v>
      </c>
      <c r="F513" s="251" t="s">
        <v>768</v>
      </c>
      <c r="G513" s="252" t="s">
        <v>353</v>
      </c>
      <c r="H513" s="253">
        <v>2</v>
      </c>
      <c r="I513" s="254"/>
      <c r="J513" s="255">
        <f>ROUND(I513*H513,2)</f>
        <v>0</v>
      </c>
      <c r="K513" s="251" t="s">
        <v>1</v>
      </c>
      <c r="L513" s="256"/>
      <c r="M513" s="257" t="s">
        <v>1</v>
      </c>
      <c r="N513" s="258" t="s">
        <v>42</v>
      </c>
      <c r="O513" s="91"/>
      <c r="P513" s="227">
        <f>O513*H513</f>
        <v>0</v>
      </c>
      <c r="Q513" s="227">
        <v>0.04758</v>
      </c>
      <c r="R513" s="227">
        <f>Q513*H513</f>
        <v>0.09516</v>
      </c>
      <c r="S513" s="227">
        <v>0</v>
      </c>
      <c r="T513" s="228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29" t="s">
        <v>167</v>
      </c>
      <c r="AT513" s="229" t="s">
        <v>163</v>
      </c>
      <c r="AU513" s="229" t="s">
        <v>86</v>
      </c>
      <c r="AY513" s="17" t="s">
        <v>136</v>
      </c>
      <c r="BE513" s="230">
        <f>IF(N513="základní",J513,0)</f>
        <v>0</v>
      </c>
      <c r="BF513" s="230">
        <f>IF(N513="snížená",J513,0)</f>
        <v>0</v>
      </c>
      <c r="BG513" s="230">
        <f>IF(N513="zákl. přenesená",J513,0)</f>
        <v>0</v>
      </c>
      <c r="BH513" s="230">
        <f>IF(N513="sníž. přenesená",J513,0)</f>
        <v>0</v>
      </c>
      <c r="BI513" s="230">
        <f>IF(N513="nulová",J513,0)</f>
        <v>0</v>
      </c>
      <c r="BJ513" s="17" t="s">
        <v>82</v>
      </c>
      <c r="BK513" s="230">
        <f>ROUND(I513*H513,2)</f>
        <v>0</v>
      </c>
      <c r="BL513" s="17" t="s">
        <v>92</v>
      </c>
      <c r="BM513" s="229" t="s">
        <v>769</v>
      </c>
    </row>
    <row r="514" spans="1:47" s="2" customFormat="1" ht="12">
      <c r="A514" s="38"/>
      <c r="B514" s="39"/>
      <c r="C514" s="40"/>
      <c r="D514" s="231" t="s">
        <v>144</v>
      </c>
      <c r="E514" s="40"/>
      <c r="F514" s="232" t="s">
        <v>768</v>
      </c>
      <c r="G514" s="40"/>
      <c r="H514" s="40"/>
      <c r="I514" s="233"/>
      <c r="J514" s="40"/>
      <c r="K514" s="40"/>
      <c r="L514" s="44"/>
      <c r="M514" s="234"/>
      <c r="N514" s="235"/>
      <c r="O514" s="91"/>
      <c r="P514" s="91"/>
      <c r="Q514" s="91"/>
      <c r="R514" s="91"/>
      <c r="S514" s="91"/>
      <c r="T514" s="92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T514" s="17" t="s">
        <v>144</v>
      </c>
      <c r="AU514" s="17" t="s">
        <v>86</v>
      </c>
    </row>
    <row r="515" spans="1:65" s="2" customFormat="1" ht="33" customHeight="1">
      <c r="A515" s="38"/>
      <c r="B515" s="39"/>
      <c r="C515" s="218" t="s">
        <v>770</v>
      </c>
      <c r="D515" s="218" t="s">
        <v>138</v>
      </c>
      <c r="E515" s="219" t="s">
        <v>771</v>
      </c>
      <c r="F515" s="220" t="s">
        <v>772</v>
      </c>
      <c r="G515" s="221" t="s">
        <v>199</v>
      </c>
      <c r="H515" s="222">
        <v>134.5</v>
      </c>
      <c r="I515" s="223"/>
      <c r="J515" s="224">
        <f>ROUND(I515*H515,2)</f>
        <v>0</v>
      </c>
      <c r="K515" s="220" t="s">
        <v>200</v>
      </c>
      <c r="L515" s="44"/>
      <c r="M515" s="225" t="s">
        <v>1</v>
      </c>
      <c r="N515" s="226" t="s">
        <v>42</v>
      </c>
      <c r="O515" s="91"/>
      <c r="P515" s="227">
        <f>O515*H515</f>
        <v>0</v>
      </c>
      <c r="Q515" s="227">
        <v>0.1295</v>
      </c>
      <c r="R515" s="227">
        <f>Q515*H515</f>
        <v>17.41775</v>
      </c>
      <c r="S515" s="227">
        <v>0</v>
      </c>
      <c r="T515" s="228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29" t="s">
        <v>92</v>
      </c>
      <c r="AT515" s="229" t="s">
        <v>138</v>
      </c>
      <c r="AU515" s="229" t="s">
        <v>86</v>
      </c>
      <c r="AY515" s="17" t="s">
        <v>136</v>
      </c>
      <c r="BE515" s="230">
        <f>IF(N515="základní",J515,0)</f>
        <v>0</v>
      </c>
      <c r="BF515" s="230">
        <f>IF(N515="snížená",J515,0)</f>
        <v>0</v>
      </c>
      <c r="BG515" s="230">
        <f>IF(N515="zákl. přenesená",J515,0)</f>
        <v>0</v>
      </c>
      <c r="BH515" s="230">
        <f>IF(N515="sníž. přenesená",J515,0)</f>
        <v>0</v>
      </c>
      <c r="BI515" s="230">
        <f>IF(N515="nulová",J515,0)</f>
        <v>0</v>
      </c>
      <c r="BJ515" s="17" t="s">
        <v>82</v>
      </c>
      <c r="BK515" s="230">
        <f>ROUND(I515*H515,2)</f>
        <v>0</v>
      </c>
      <c r="BL515" s="17" t="s">
        <v>92</v>
      </c>
      <c r="BM515" s="229" t="s">
        <v>773</v>
      </c>
    </row>
    <row r="516" spans="1:47" s="2" customFormat="1" ht="12">
      <c r="A516" s="38"/>
      <c r="B516" s="39"/>
      <c r="C516" s="40"/>
      <c r="D516" s="231" t="s">
        <v>144</v>
      </c>
      <c r="E516" s="40"/>
      <c r="F516" s="232" t="s">
        <v>774</v>
      </c>
      <c r="G516" s="40"/>
      <c r="H516" s="40"/>
      <c r="I516" s="233"/>
      <c r="J516" s="40"/>
      <c r="K516" s="40"/>
      <c r="L516" s="44"/>
      <c r="M516" s="234"/>
      <c r="N516" s="235"/>
      <c r="O516" s="91"/>
      <c r="P516" s="91"/>
      <c r="Q516" s="91"/>
      <c r="R516" s="91"/>
      <c r="S516" s="91"/>
      <c r="T516" s="92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T516" s="17" t="s">
        <v>144</v>
      </c>
      <c r="AU516" s="17" t="s">
        <v>86</v>
      </c>
    </row>
    <row r="517" spans="1:47" s="2" customFormat="1" ht="12">
      <c r="A517" s="38"/>
      <c r="B517" s="39"/>
      <c r="C517" s="40"/>
      <c r="D517" s="236" t="s">
        <v>146</v>
      </c>
      <c r="E517" s="40"/>
      <c r="F517" s="237" t="s">
        <v>775</v>
      </c>
      <c r="G517" s="40"/>
      <c r="H517" s="40"/>
      <c r="I517" s="233"/>
      <c r="J517" s="40"/>
      <c r="K517" s="40"/>
      <c r="L517" s="44"/>
      <c r="M517" s="234"/>
      <c r="N517" s="235"/>
      <c r="O517" s="91"/>
      <c r="P517" s="91"/>
      <c r="Q517" s="91"/>
      <c r="R517" s="91"/>
      <c r="S517" s="91"/>
      <c r="T517" s="92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T517" s="17" t="s">
        <v>146</v>
      </c>
      <c r="AU517" s="17" t="s">
        <v>86</v>
      </c>
    </row>
    <row r="518" spans="1:51" s="13" customFormat="1" ht="12">
      <c r="A518" s="13"/>
      <c r="B518" s="238"/>
      <c r="C518" s="239"/>
      <c r="D518" s="231" t="s">
        <v>148</v>
      </c>
      <c r="E518" s="240" t="s">
        <v>1</v>
      </c>
      <c r="F518" s="241" t="s">
        <v>776</v>
      </c>
      <c r="G518" s="239"/>
      <c r="H518" s="242">
        <v>134.5</v>
      </c>
      <c r="I518" s="243"/>
      <c r="J518" s="239"/>
      <c r="K518" s="239"/>
      <c r="L518" s="244"/>
      <c r="M518" s="245"/>
      <c r="N518" s="246"/>
      <c r="O518" s="246"/>
      <c r="P518" s="246"/>
      <c r="Q518" s="246"/>
      <c r="R518" s="246"/>
      <c r="S518" s="246"/>
      <c r="T518" s="247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8" t="s">
        <v>148</v>
      </c>
      <c r="AU518" s="248" t="s">
        <v>86</v>
      </c>
      <c r="AV518" s="13" t="s">
        <v>86</v>
      </c>
      <c r="AW518" s="13" t="s">
        <v>31</v>
      </c>
      <c r="AX518" s="13" t="s">
        <v>82</v>
      </c>
      <c r="AY518" s="248" t="s">
        <v>136</v>
      </c>
    </row>
    <row r="519" spans="1:65" s="2" customFormat="1" ht="16.5" customHeight="1">
      <c r="A519" s="38"/>
      <c r="B519" s="39"/>
      <c r="C519" s="249" t="s">
        <v>777</v>
      </c>
      <c r="D519" s="249" t="s">
        <v>163</v>
      </c>
      <c r="E519" s="250" t="s">
        <v>778</v>
      </c>
      <c r="F519" s="251" t="s">
        <v>779</v>
      </c>
      <c r="G519" s="252" t="s">
        <v>199</v>
      </c>
      <c r="H519" s="253">
        <v>141.225</v>
      </c>
      <c r="I519" s="254"/>
      <c r="J519" s="255">
        <f>ROUND(I519*H519,2)</f>
        <v>0</v>
      </c>
      <c r="K519" s="251" t="s">
        <v>200</v>
      </c>
      <c r="L519" s="256"/>
      <c r="M519" s="257" t="s">
        <v>1</v>
      </c>
      <c r="N519" s="258" t="s">
        <v>42</v>
      </c>
      <c r="O519" s="91"/>
      <c r="P519" s="227">
        <f>O519*H519</f>
        <v>0</v>
      </c>
      <c r="Q519" s="227">
        <v>0.045</v>
      </c>
      <c r="R519" s="227">
        <f>Q519*H519</f>
        <v>6.355124999999999</v>
      </c>
      <c r="S519" s="227">
        <v>0</v>
      </c>
      <c r="T519" s="228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29" t="s">
        <v>167</v>
      </c>
      <c r="AT519" s="229" t="s">
        <v>163</v>
      </c>
      <c r="AU519" s="229" t="s">
        <v>86</v>
      </c>
      <c r="AY519" s="17" t="s">
        <v>136</v>
      </c>
      <c r="BE519" s="230">
        <f>IF(N519="základní",J519,0)</f>
        <v>0</v>
      </c>
      <c r="BF519" s="230">
        <f>IF(N519="snížená",J519,0)</f>
        <v>0</v>
      </c>
      <c r="BG519" s="230">
        <f>IF(N519="zákl. přenesená",J519,0)</f>
        <v>0</v>
      </c>
      <c r="BH519" s="230">
        <f>IF(N519="sníž. přenesená",J519,0)</f>
        <v>0</v>
      </c>
      <c r="BI519" s="230">
        <f>IF(N519="nulová",J519,0)</f>
        <v>0</v>
      </c>
      <c r="BJ519" s="17" t="s">
        <v>82</v>
      </c>
      <c r="BK519" s="230">
        <f>ROUND(I519*H519,2)</f>
        <v>0</v>
      </c>
      <c r="BL519" s="17" t="s">
        <v>92</v>
      </c>
      <c r="BM519" s="229" t="s">
        <v>780</v>
      </c>
    </row>
    <row r="520" spans="1:47" s="2" customFormat="1" ht="12">
      <c r="A520" s="38"/>
      <c r="B520" s="39"/>
      <c r="C520" s="40"/>
      <c r="D520" s="231" t="s">
        <v>144</v>
      </c>
      <c r="E520" s="40"/>
      <c r="F520" s="232" t="s">
        <v>779</v>
      </c>
      <c r="G520" s="40"/>
      <c r="H520" s="40"/>
      <c r="I520" s="233"/>
      <c r="J520" s="40"/>
      <c r="K520" s="40"/>
      <c r="L520" s="44"/>
      <c r="M520" s="234"/>
      <c r="N520" s="235"/>
      <c r="O520" s="91"/>
      <c r="P520" s="91"/>
      <c r="Q520" s="91"/>
      <c r="R520" s="91"/>
      <c r="S520" s="91"/>
      <c r="T520" s="92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144</v>
      </c>
      <c r="AU520" s="17" t="s">
        <v>86</v>
      </c>
    </row>
    <row r="521" spans="1:51" s="13" customFormat="1" ht="12">
      <c r="A521" s="13"/>
      <c r="B521" s="238"/>
      <c r="C521" s="239"/>
      <c r="D521" s="231" t="s">
        <v>148</v>
      </c>
      <c r="E521" s="240" t="s">
        <v>1</v>
      </c>
      <c r="F521" s="241" t="s">
        <v>781</v>
      </c>
      <c r="G521" s="239"/>
      <c r="H521" s="242">
        <v>134.5</v>
      </c>
      <c r="I521" s="243"/>
      <c r="J521" s="239"/>
      <c r="K521" s="239"/>
      <c r="L521" s="244"/>
      <c r="M521" s="245"/>
      <c r="N521" s="246"/>
      <c r="O521" s="246"/>
      <c r="P521" s="246"/>
      <c r="Q521" s="246"/>
      <c r="R521" s="246"/>
      <c r="S521" s="246"/>
      <c r="T521" s="247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8" t="s">
        <v>148</v>
      </c>
      <c r="AU521" s="248" t="s">
        <v>86</v>
      </c>
      <c r="AV521" s="13" t="s">
        <v>86</v>
      </c>
      <c r="AW521" s="13" t="s">
        <v>31</v>
      </c>
      <c r="AX521" s="13" t="s">
        <v>82</v>
      </c>
      <c r="AY521" s="248" t="s">
        <v>136</v>
      </c>
    </row>
    <row r="522" spans="1:51" s="13" customFormat="1" ht="12">
      <c r="A522" s="13"/>
      <c r="B522" s="238"/>
      <c r="C522" s="239"/>
      <c r="D522" s="231" t="s">
        <v>148</v>
      </c>
      <c r="E522" s="239"/>
      <c r="F522" s="241" t="s">
        <v>782</v>
      </c>
      <c r="G522" s="239"/>
      <c r="H522" s="242">
        <v>141.225</v>
      </c>
      <c r="I522" s="243"/>
      <c r="J522" s="239"/>
      <c r="K522" s="239"/>
      <c r="L522" s="244"/>
      <c r="M522" s="245"/>
      <c r="N522" s="246"/>
      <c r="O522" s="246"/>
      <c r="P522" s="246"/>
      <c r="Q522" s="246"/>
      <c r="R522" s="246"/>
      <c r="S522" s="246"/>
      <c r="T522" s="24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8" t="s">
        <v>148</v>
      </c>
      <c r="AU522" s="248" t="s">
        <v>86</v>
      </c>
      <c r="AV522" s="13" t="s">
        <v>86</v>
      </c>
      <c r="AW522" s="13" t="s">
        <v>4</v>
      </c>
      <c r="AX522" s="13" t="s">
        <v>82</v>
      </c>
      <c r="AY522" s="248" t="s">
        <v>136</v>
      </c>
    </row>
    <row r="523" spans="1:65" s="2" customFormat="1" ht="24.15" customHeight="1">
      <c r="A523" s="38"/>
      <c r="B523" s="39"/>
      <c r="C523" s="218" t="s">
        <v>783</v>
      </c>
      <c r="D523" s="218" t="s">
        <v>138</v>
      </c>
      <c r="E523" s="219" t="s">
        <v>784</v>
      </c>
      <c r="F523" s="220" t="s">
        <v>785</v>
      </c>
      <c r="G523" s="221" t="s">
        <v>141</v>
      </c>
      <c r="H523" s="222">
        <v>270</v>
      </c>
      <c r="I523" s="223"/>
      <c r="J523" s="224">
        <f>ROUND(I523*H523,2)</f>
        <v>0</v>
      </c>
      <c r="K523" s="220" t="s">
        <v>200</v>
      </c>
      <c r="L523" s="44"/>
      <c r="M523" s="225" t="s">
        <v>1</v>
      </c>
      <c r="N523" s="226" t="s">
        <v>42</v>
      </c>
      <c r="O523" s="91"/>
      <c r="P523" s="227">
        <f>O523*H523</f>
        <v>0</v>
      </c>
      <c r="Q523" s="227">
        <v>0.00069</v>
      </c>
      <c r="R523" s="227">
        <f>Q523*H523</f>
        <v>0.1863</v>
      </c>
      <c r="S523" s="227">
        <v>0</v>
      </c>
      <c r="T523" s="228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29" t="s">
        <v>92</v>
      </c>
      <c r="AT523" s="229" t="s">
        <v>138</v>
      </c>
      <c r="AU523" s="229" t="s">
        <v>86</v>
      </c>
      <c r="AY523" s="17" t="s">
        <v>136</v>
      </c>
      <c r="BE523" s="230">
        <f>IF(N523="základní",J523,0)</f>
        <v>0</v>
      </c>
      <c r="BF523" s="230">
        <f>IF(N523="snížená",J523,0)</f>
        <v>0</v>
      </c>
      <c r="BG523" s="230">
        <f>IF(N523="zákl. přenesená",J523,0)</f>
        <v>0</v>
      </c>
      <c r="BH523" s="230">
        <f>IF(N523="sníž. přenesená",J523,0)</f>
        <v>0</v>
      </c>
      <c r="BI523" s="230">
        <f>IF(N523="nulová",J523,0)</f>
        <v>0</v>
      </c>
      <c r="BJ523" s="17" t="s">
        <v>82</v>
      </c>
      <c r="BK523" s="230">
        <f>ROUND(I523*H523,2)</f>
        <v>0</v>
      </c>
      <c r="BL523" s="17" t="s">
        <v>92</v>
      </c>
      <c r="BM523" s="229" t="s">
        <v>786</v>
      </c>
    </row>
    <row r="524" spans="1:47" s="2" customFormat="1" ht="12">
      <c r="A524" s="38"/>
      <c r="B524" s="39"/>
      <c r="C524" s="40"/>
      <c r="D524" s="231" t="s">
        <v>144</v>
      </c>
      <c r="E524" s="40"/>
      <c r="F524" s="232" t="s">
        <v>787</v>
      </c>
      <c r="G524" s="40"/>
      <c r="H524" s="40"/>
      <c r="I524" s="233"/>
      <c r="J524" s="40"/>
      <c r="K524" s="40"/>
      <c r="L524" s="44"/>
      <c r="M524" s="234"/>
      <c r="N524" s="235"/>
      <c r="O524" s="91"/>
      <c r="P524" s="91"/>
      <c r="Q524" s="91"/>
      <c r="R524" s="91"/>
      <c r="S524" s="91"/>
      <c r="T524" s="92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T524" s="17" t="s">
        <v>144</v>
      </c>
      <c r="AU524" s="17" t="s">
        <v>86</v>
      </c>
    </row>
    <row r="525" spans="1:47" s="2" customFormat="1" ht="12">
      <c r="A525" s="38"/>
      <c r="B525" s="39"/>
      <c r="C525" s="40"/>
      <c r="D525" s="236" t="s">
        <v>146</v>
      </c>
      <c r="E525" s="40"/>
      <c r="F525" s="237" t="s">
        <v>788</v>
      </c>
      <c r="G525" s="40"/>
      <c r="H525" s="40"/>
      <c r="I525" s="233"/>
      <c r="J525" s="40"/>
      <c r="K525" s="40"/>
      <c r="L525" s="44"/>
      <c r="M525" s="234"/>
      <c r="N525" s="235"/>
      <c r="O525" s="91"/>
      <c r="P525" s="91"/>
      <c r="Q525" s="91"/>
      <c r="R525" s="91"/>
      <c r="S525" s="91"/>
      <c r="T525" s="92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7" t="s">
        <v>146</v>
      </c>
      <c r="AU525" s="17" t="s">
        <v>86</v>
      </c>
    </row>
    <row r="526" spans="1:51" s="13" customFormat="1" ht="12">
      <c r="A526" s="13"/>
      <c r="B526" s="238"/>
      <c r="C526" s="239"/>
      <c r="D526" s="231" t="s">
        <v>148</v>
      </c>
      <c r="E526" s="240" t="s">
        <v>1</v>
      </c>
      <c r="F526" s="241" t="s">
        <v>789</v>
      </c>
      <c r="G526" s="239"/>
      <c r="H526" s="242">
        <v>270</v>
      </c>
      <c r="I526" s="243"/>
      <c r="J526" s="239"/>
      <c r="K526" s="239"/>
      <c r="L526" s="244"/>
      <c r="M526" s="245"/>
      <c r="N526" s="246"/>
      <c r="O526" s="246"/>
      <c r="P526" s="246"/>
      <c r="Q526" s="246"/>
      <c r="R526" s="246"/>
      <c r="S526" s="246"/>
      <c r="T526" s="24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8" t="s">
        <v>148</v>
      </c>
      <c r="AU526" s="248" t="s">
        <v>86</v>
      </c>
      <c r="AV526" s="13" t="s">
        <v>86</v>
      </c>
      <c r="AW526" s="13" t="s">
        <v>31</v>
      </c>
      <c r="AX526" s="13" t="s">
        <v>82</v>
      </c>
      <c r="AY526" s="248" t="s">
        <v>136</v>
      </c>
    </row>
    <row r="527" spans="1:65" s="2" customFormat="1" ht="24.15" customHeight="1">
      <c r="A527" s="38"/>
      <c r="B527" s="39"/>
      <c r="C527" s="218" t="s">
        <v>790</v>
      </c>
      <c r="D527" s="218" t="s">
        <v>138</v>
      </c>
      <c r="E527" s="219" t="s">
        <v>791</v>
      </c>
      <c r="F527" s="220" t="s">
        <v>792</v>
      </c>
      <c r="G527" s="221" t="s">
        <v>199</v>
      </c>
      <c r="H527" s="222">
        <v>20.5</v>
      </c>
      <c r="I527" s="223"/>
      <c r="J527" s="224">
        <f>ROUND(I527*H527,2)</f>
        <v>0</v>
      </c>
      <c r="K527" s="220" t="s">
        <v>200</v>
      </c>
      <c r="L527" s="44"/>
      <c r="M527" s="225" t="s">
        <v>1</v>
      </c>
      <c r="N527" s="226" t="s">
        <v>42</v>
      </c>
      <c r="O527" s="91"/>
      <c r="P527" s="227">
        <f>O527*H527</f>
        <v>0</v>
      </c>
      <c r="Q527" s="227">
        <v>0</v>
      </c>
      <c r="R527" s="227">
        <f>Q527*H527</f>
        <v>0</v>
      </c>
      <c r="S527" s="227">
        <v>0</v>
      </c>
      <c r="T527" s="228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29" t="s">
        <v>92</v>
      </c>
      <c r="AT527" s="229" t="s">
        <v>138</v>
      </c>
      <c r="AU527" s="229" t="s">
        <v>86</v>
      </c>
      <c r="AY527" s="17" t="s">
        <v>136</v>
      </c>
      <c r="BE527" s="230">
        <f>IF(N527="základní",J527,0)</f>
        <v>0</v>
      </c>
      <c r="BF527" s="230">
        <f>IF(N527="snížená",J527,0)</f>
        <v>0</v>
      </c>
      <c r="BG527" s="230">
        <f>IF(N527="zákl. přenesená",J527,0)</f>
        <v>0</v>
      </c>
      <c r="BH527" s="230">
        <f>IF(N527="sníž. přenesená",J527,0)</f>
        <v>0</v>
      </c>
      <c r="BI527" s="230">
        <f>IF(N527="nulová",J527,0)</f>
        <v>0</v>
      </c>
      <c r="BJ527" s="17" t="s">
        <v>82</v>
      </c>
      <c r="BK527" s="230">
        <f>ROUND(I527*H527,2)</f>
        <v>0</v>
      </c>
      <c r="BL527" s="17" t="s">
        <v>92</v>
      </c>
      <c r="BM527" s="229" t="s">
        <v>793</v>
      </c>
    </row>
    <row r="528" spans="1:47" s="2" customFormat="1" ht="12">
      <c r="A528" s="38"/>
      <c r="B528" s="39"/>
      <c r="C528" s="40"/>
      <c r="D528" s="231" t="s">
        <v>144</v>
      </c>
      <c r="E528" s="40"/>
      <c r="F528" s="232" t="s">
        <v>794</v>
      </c>
      <c r="G528" s="40"/>
      <c r="H528" s="40"/>
      <c r="I528" s="233"/>
      <c r="J528" s="40"/>
      <c r="K528" s="40"/>
      <c r="L528" s="44"/>
      <c r="M528" s="234"/>
      <c r="N528" s="235"/>
      <c r="O528" s="91"/>
      <c r="P528" s="91"/>
      <c r="Q528" s="91"/>
      <c r="R528" s="91"/>
      <c r="S528" s="91"/>
      <c r="T528" s="92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T528" s="17" t="s">
        <v>144</v>
      </c>
      <c r="AU528" s="17" t="s">
        <v>86</v>
      </c>
    </row>
    <row r="529" spans="1:47" s="2" customFormat="1" ht="12">
      <c r="A529" s="38"/>
      <c r="B529" s="39"/>
      <c r="C529" s="40"/>
      <c r="D529" s="236" t="s">
        <v>146</v>
      </c>
      <c r="E529" s="40"/>
      <c r="F529" s="237" t="s">
        <v>795</v>
      </c>
      <c r="G529" s="40"/>
      <c r="H529" s="40"/>
      <c r="I529" s="233"/>
      <c r="J529" s="40"/>
      <c r="K529" s="40"/>
      <c r="L529" s="44"/>
      <c r="M529" s="234"/>
      <c r="N529" s="235"/>
      <c r="O529" s="91"/>
      <c r="P529" s="91"/>
      <c r="Q529" s="91"/>
      <c r="R529" s="91"/>
      <c r="S529" s="91"/>
      <c r="T529" s="92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146</v>
      </c>
      <c r="AU529" s="17" t="s">
        <v>86</v>
      </c>
    </row>
    <row r="530" spans="1:51" s="13" customFormat="1" ht="12">
      <c r="A530" s="13"/>
      <c r="B530" s="238"/>
      <c r="C530" s="239"/>
      <c r="D530" s="231" t="s">
        <v>148</v>
      </c>
      <c r="E530" s="240" t="s">
        <v>1</v>
      </c>
      <c r="F530" s="241" t="s">
        <v>796</v>
      </c>
      <c r="G530" s="239"/>
      <c r="H530" s="242">
        <v>20.5</v>
      </c>
      <c r="I530" s="243"/>
      <c r="J530" s="239"/>
      <c r="K530" s="239"/>
      <c r="L530" s="244"/>
      <c r="M530" s="245"/>
      <c r="N530" s="246"/>
      <c r="O530" s="246"/>
      <c r="P530" s="246"/>
      <c r="Q530" s="246"/>
      <c r="R530" s="246"/>
      <c r="S530" s="246"/>
      <c r="T530" s="24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8" t="s">
        <v>148</v>
      </c>
      <c r="AU530" s="248" t="s">
        <v>86</v>
      </c>
      <c r="AV530" s="13" t="s">
        <v>86</v>
      </c>
      <c r="AW530" s="13" t="s">
        <v>31</v>
      </c>
      <c r="AX530" s="13" t="s">
        <v>82</v>
      </c>
      <c r="AY530" s="248" t="s">
        <v>136</v>
      </c>
    </row>
    <row r="531" spans="1:65" s="2" customFormat="1" ht="24.15" customHeight="1">
      <c r="A531" s="38"/>
      <c r="B531" s="39"/>
      <c r="C531" s="218" t="s">
        <v>797</v>
      </c>
      <c r="D531" s="218" t="s">
        <v>138</v>
      </c>
      <c r="E531" s="219" t="s">
        <v>798</v>
      </c>
      <c r="F531" s="220" t="s">
        <v>799</v>
      </c>
      <c r="G531" s="221" t="s">
        <v>199</v>
      </c>
      <c r="H531" s="222">
        <v>20.5</v>
      </c>
      <c r="I531" s="223"/>
      <c r="J531" s="224">
        <f>ROUND(I531*H531,2)</f>
        <v>0</v>
      </c>
      <c r="K531" s="220" t="s">
        <v>200</v>
      </c>
      <c r="L531" s="44"/>
      <c r="M531" s="225" t="s">
        <v>1</v>
      </c>
      <c r="N531" s="226" t="s">
        <v>42</v>
      </c>
      <c r="O531" s="91"/>
      <c r="P531" s="227">
        <f>O531*H531</f>
        <v>0</v>
      </c>
      <c r="Q531" s="227">
        <v>0</v>
      </c>
      <c r="R531" s="227">
        <f>Q531*H531</f>
        <v>0</v>
      </c>
      <c r="S531" s="227">
        <v>0</v>
      </c>
      <c r="T531" s="228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29" t="s">
        <v>92</v>
      </c>
      <c r="AT531" s="229" t="s">
        <v>138</v>
      </c>
      <c r="AU531" s="229" t="s">
        <v>86</v>
      </c>
      <c r="AY531" s="17" t="s">
        <v>136</v>
      </c>
      <c r="BE531" s="230">
        <f>IF(N531="základní",J531,0)</f>
        <v>0</v>
      </c>
      <c r="BF531" s="230">
        <f>IF(N531="snížená",J531,0)</f>
        <v>0</v>
      </c>
      <c r="BG531" s="230">
        <f>IF(N531="zákl. přenesená",J531,0)</f>
        <v>0</v>
      </c>
      <c r="BH531" s="230">
        <f>IF(N531="sníž. přenesená",J531,0)</f>
        <v>0</v>
      </c>
      <c r="BI531" s="230">
        <f>IF(N531="nulová",J531,0)</f>
        <v>0</v>
      </c>
      <c r="BJ531" s="17" t="s">
        <v>82</v>
      </c>
      <c r="BK531" s="230">
        <f>ROUND(I531*H531,2)</f>
        <v>0</v>
      </c>
      <c r="BL531" s="17" t="s">
        <v>92</v>
      </c>
      <c r="BM531" s="229" t="s">
        <v>800</v>
      </c>
    </row>
    <row r="532" spans="1:47" s="2" customFormat="1" ht="12">
      <c r="A532" s="38"/>
      <c r="B532" s="39"/>
      <c r="C532" s="40"/>
      <c r="D532" s="231" t="s">
        <v>144</v>
      </c>
      <c r="E532" s="40"/>
      <c r="F532" s="232" t="s">
        <v>801</v>
      </c>
      <c r="G532" s="40"/>
      <c r="H532" s="40"/>
      <c r="I532" s="233"/>
      <c r="J532" s="40"/>
      <c r="K532" s="40"/>
      <c r="L532" s="44"/>
      <c r="M532" s="234"/>
      <c r="N532" s="235"/>
      <c r="O532" s="91"/>
      <c r="P532" s="91"/>
      <c r="Q532" s="91"/>
      <c r="R532" s="91"/>
      <c r="S532" s="91"/>
      <c r="T532" s="92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T532" s="17" t="s">
        <v>144</v>
      </c>
      <c r="AU532" s="17" t="s">
        <v>86</v>
      </c>
    </row>
    <row r="533" spans="1:47" s="2" customFormat="1" ht="12">
      <c r="A533" s="38"/>
      <c r="B533" s="39"/>
      <c r="C533" s="40"/>
      <c r="D533" s="236" t="s">
        <v>146</v>
      </c>
      <c r="E533" s="40"/>
      <c r="F533" s="237" t="s">
        <v>802</v>
      </c>
      <c r="G533" s="40"/>
      <c r="H533" s="40"/>
      <c r="I533" s="233"/>
      <c r="J533" s="40"/>
      <c r="K533" s="40"/>
      <c r="L533" s="44"/>
      <c r="M533" s="234"/>
      <c r="N533" s="235"/>
      <c r="O533" s="91"/>
      <c r="P533" s="91"/>
      <c r="Q533" s="91"/>
      <c r="R533" s="91"/>
      <c r="S533" s="91"/>
      <c r="T533" s="92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7" t="s">
        <v>146</v>
      </c>
      <c r="AU533" s="17" t="s">
        <v>86</v>
      </c>
    </row>
    <row r="534" spans="1:51" s="13" customFormat="1" ht="12">
      <c r="A534" s="13"/>
      <c r="B534" s="238"/>
      <c r="C534" s="239"/>
      <c r="D534" s="231" t="s">
        <v>148</v>
      </c>
      <c r="E534" s="240" t="s">
        <v>1</v>
      </c>
      <c r="F534" s="241" t="s">
        <v>803</v>
      </c>
      <c r="G534" s="239"/>
      <c r="H534" s="242">
        <v>20.5</v>
      </c>
      <c r="I534" s="243"/>
      <c r="J534" s="239"/>
      <c r="K534" s="239"/>
      <c r="L534" s="244"/>
      <c r="M534" s="245"/>
      <c r="N534" s="246"/>
      <c r="O534" s="246"/>
      <c r="P534" s="246"/>
      <c r="Q534" s="246"/>
      <c r="R534" s="246"/>
      <c r="S534" s="246"/>
      <c r="T534" s="24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8" t="s">
        <v>148</v>
      </c>
      <c r="AU534" s="248" t="s">
        <v>86</v>
      </c>
      <c r="AV534" s="13" t="s">
        <v>86</v>
      </c>
      <c r="AW534" s="13" t="s">
        <v>31</v>
      </c>
      <c r="AX534" s="13" t="s">
        <v>82</v>
      </c>
      <c r="AY534" s="248" t="s">
        <v>136</v>
      </c>
    </row>
    <row r="535" spans="1:65" s="2" customFormat="1" ht="33" customHeight="1">
      <c r="A535" s="38"/>
      <c r="B535" s="39"/>
      <c r="C535" s="218" t="s">
        <v>804</v>
      </c>
      <c r="D535" s="218" t="s">
        <v>138</v>
      </c>
      <c r="E535" s="219" t="s">
        <v>805</v>
      </c>
      <c r="F535" s="220" t="s">
        <v>806</v>
      </c>
      <c r="G535" s="221" t="s">
        <v>199</v>
      </c>
      <c r="H535" s="222">
        <v>20.5</v>
      </c>
      <c r="I535" s="223"/>
      <c r="J535" s="224">
        <f>ROUND(I535*H535,2)</f>
        <v>0</v>
      </c>
      <c r="K535" s="220" t="s">
        <v>200</v>
      </c>
      <c r="L535" s="44"/>
      <c r="M535" s="225" t="s">
        <v>1</v>
      </c>
      <c r="N535" s="226" t="s">
        <v>42</v>
      </c>
      <c r="O535" s="91"/>
      <c r="P535" s="227">
        <f>O535*H535</f>
        <v>0</v>
      </c>
      <c r="Q535" s="227">
        <v>0.00061</v>
      </c>
      <c r="R535" s="227">
        <f>Q535*H535</f>
        <v>0.012504999999999999</v>
      </c>
      <c r="S535" s="227">
        <v>0</v>
      </c>
      <c r="T535" s="228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29" t="s">
        <v>92</v>
      </c>
      <c r="AT535" s="229" t="s">
        <v>138</v>
      </c>
      <c r="AU535" s="229" t="s">
        <v>86</v>
      </c>
      <c r="AY535" s="17" t="s">
        <v>136</v>
      </c>
      <c r="BE535" s="230">
        <f>IF(N535="základní",J535,0)</f>
        <v>0</v>
      </c>
      <c r="BF535" s="230">
        <f>IF(N535="snížená",J535,0)</f>
        <v>0</v>
      </c>
      <c r="BG535" s="230">
        <f>IF(N535="zákl. přenesená",J535,0)</f>
        <v>0</v>
      </c>
      <c r="BH535" s="230">
        <f>IF(N535="sníž. přenesená",J535,0)</f>
        <v>0</v>
      </c>
      <c r="BI535" s="230">
        <f>IF(N535="nulová",J535,0)</f>
        <v>0</v>
      </c>
      <c r="BJ535" s="17" t="s">
        <v>82</v>
      </c>
      <c r="BK535" s="230">
        <f>ROUND(I535*H535,2)</f>
        <v>0</v>
      </c>
      <c r="BL535" s="17" t="s">
        <v>92</v>
      </c>
      <c r="BM535" s="229" t="s">
        <v>807</v>
      </c>
    </row>
    <row r="536" spans="1:47" s="2" customFormat="1" ht="12">
      <c r="A536" s="38"/>
      <c r="B536" s="39"/>
      <c r="C536" s="40"/>
      <c r="D536" s="231" t="s">
        <v>144</v>
      </c>
      <c r="E536" s="40"/>
      <c r="F536" s="232" t="s">
        <v>808</v>
      </c>
      <c r="G536" s="40"/>
      <c r="H536" s="40"/>
      <c r="I536" s="233"/>
      <c r="J536" s="40"/>
      <c r="K536" s="40"/>
      <c r="L536" s="44"/>
      <c r="M536" s="234"/>
      <c r="N536" s="235"/>
      <c r="O536" s="91"/>
      <c r="P536" s="91"/>
      <c r="Q536" s="91"/>
      <c r="R536" s="91"/>
      <c r="S536" s="91"/>
      <c r="T536" s="92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T536" s="17" t="s">
        <v>144</v>
      </c>
      <c r="AU536" s="17" t="s">
        <v>86</v>
      </c>
    </row>
    <row r="537" spans="1:47" s="2" customFormat="1" ht="12">
      <c r="A537" s="38"/>
      <c r="B537" s="39"/>
      <c r="C537" s="40"/>
      <c r="D537" s="236" t="s">
        <v>146</v>
      </c>
      <c r="E537" s="40"/>
      <c r="F537" s="237" t="s">
        <v>809</v>
      </c>
      <c r="G537" s="40"/>
      <c r="H537" s="40"/>
      <c r="I537" s="233"/>
      <c r="J537" s="40"/>
      <c r="K537" s="40"/>
      <c r="L537" s="44"/>
      <c r="M537" s="234"/>
      <c r="N537" s="235"/>
      <c r="O537" s="91"/>
      <c r="P537" s="91"/>
      <c r="Q537" s="91"/>
      <c r="R537" s="91"/>
      <c r="S537" s="91"/>
      <c r="T537" s="92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T537" s="17" t="s">
        <v>146</v>
      </c>
      <c r="AU537" s="17" t="s">
        <v>86</v>
      </c>
    </row>
    <row r="538" spans="1:51" s="13" customFormat="1" ht="12">
      <c r="A538" s="13"/>
      <c r="B538" s="238"/>
      <c r="C538" s="239"/>
      <c r="D538" s="231" t="s">
        <v>148</v>
      </c>
      <c r="E538" s="240" t="s">
        <v>1</v>
      </c>
      <c r="F538" s="241" t="s">
        <v>810</v>
      </c>
      <c r="G538" s="239"/>
      <c r="H538" s="242">
        <v>20.5</v>
      </c>
      <c r="I538" s="243"/>
      <c r="J538" s="239"/>
      <c r="K538" s="239"/>
      <c r="L538" s="244"/>
      <c r="M538" s="245"/>
      <c r="N538" s="246"/>
      <c r="O538" s="246"/>
      <c r="P538" s="246"/>
      <c r="Q538" s="246"/>
      <c r="R538" s="246"/>
      <c r="S538" s="246"/>
      <c r="T538" s="247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8" t="s">
        <v>148</v>
      </c>
      <c r="AU538" s="248" t="s">
        <v>86</v>
      </c>
      <c r="AV538" s="13" t="s">
        <v>86</v>
      </c>
      <c r="AW538" s="13" t="s">
        <v>31</v>
      </c>
      <c r="AX538" s="13" t="s">
        <v>82</v>
      </c>
      <c r="AY538" s="248" t="s">
        <v>136</v>
      </c>
    </row>
    <row r="539" spans="1:65" s="2" customFormat="1" ht="24.15" customHeight="1">
      <c r="A539" s="38"/>
      <c r="B539" s="39"/>
      <c r="C539" s="218" t="s">
        <v>811</v>
      </c>
      <c r="D539" s="218" t="s">
        <v>138</v>
      </c>
      <c r="E539" s="219" t="s">
        <v>812</v>
      </c>
      <c r="F539" s="220" t="s">
        <v>813</v>
      </c>
      <c r="G539" s="221" t="s">
        <v>199</v>
      </c>
      <c r="H539" s="222">
        <v>20.5</v>
      </c>
      <c r="I539" s="223"/>
      <c r="J539" s="224">
        <f>ROUND(I539*H539,2)</f>
        <v>0</v>
      </c>
      <c r="K539" s="220" t="s">
        <v>200</v>
      </c>
      <c r="L539" s="44"/>
      <c r="M539" s="225" t="s">
        <v>1</v>
      </c>
      <c r="N539" s="226" t="s">
        <v>42</v>
      </c>
      <c r="O539" s="91"/>
      <c r="P539" s="227">
        <f>O539*H539</f>
        <v>0</v>
      </c>
      <c r="Q539" s="227">
        <v>0</v>
      </c>
      <c r="R539" s="227">
        <f>Q539*H539</f>
        <v>0</v>
      </c>
      <c r="S539" s="227">
        <v>0</v>
      </c>
      <c r="T539" s="228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29" t="s">
        <v>92</v>
      </c>
      <c r="AT539" s="229" t="s">
        <v>138</v>
      </c>
      <c r="AU539" s="229" t="s">
        <v>86</v>
      </c>
      <c r="AY539" s="17" t="s">
        <v>136</v>
      </c>
      <c r="BE539" s="230">
        <f>IF(N539="základní",J539,0)</f>
        <v>0</v>
      </c>
      <c r="BF539" s="230">
        <f>IF(N539="snížená",J539,0)</f>
        <v>0</v>
      </c>
      <c r="BG539" s="230">
        <f>IF(N539="zákl. přenesená",J539,0)</f>
        <v>0</v>
      </c>
      <c r="BH539" s="230">
        <f>IF(N539="sníž. přenesená",J539,0)</f>
        <v>0</v>
      </c>
      <c r="BI539" s="230">
        <f>IF(N539="nulová",J539,0)</f>
        <v>0</v>
      </c>
      <c r="BJ539" s="17" t="s">
        <v>82</v>
      </c>
      <c r="BK539" s="230">
        <f>ROUND(I539*H539,2)</f>
        <v>0</v>
      </c>
      <c r="BL539" s="17" t="s">
        <v>92</v>
      </c>
      <c r="BM539" s="229" t="s">
        <v>814</v>
      </c>
    </row>
    <row r="540" spans="1:47" s="2" customFormat="1" ht="12">
      <c r="A540" s="38"/>
      <c r="B540" s="39"/>
      <c r="C540" s="40"/>
      <c r="D540" s="231" t="s">
        <v>144</v>
      </c>
      <c r="E540" s="40"/>
      <c r="F540" s="232" t="s">
        <v>815</v>
      </c>
      <c r="G540" s="40"/>
      <c r="H540" s="40"/>
      <c r="I540" s="233"/>
      <c r="J540" s="40"/>
      <c r="K540" s="40"/>
      <c r="L540" s="44"/>
      <c r="M540" s="234"/>
      <c r="N540" s="235"/>
      <c r="O540" s="91"/>
      <c r="P540" s="91"/>
      <c r="Q540" s="91"/>
      <c r="R540" s="91"/>
      <c r="S540" s="91"/>
      <c r="T540" s="92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T540" s="17" t="s">
        <v>144</v>
      </c>
      <c r="AU540" s="17" t="s">
        <v>86</v>
      </c>
    </row>
    <row r="541" spans="1:47" s="2" customFormat="1" ht="12">
      <c r="A541" s="38"/>
      <c r="B541" s="39"/>
      <c r="C541" s="40"/>
      <c r="D541" s="236" t="s">
        <v>146</v>
      </c>
      <c r="E541" s="40"/>
      <c r="F541" s="237" t="s">
        <v>816</v>
      </c>
      <c r="G541" s="40"/>
      <c r="H541" s="40"/>
      <c r="I541" s="233"/>
      <c r="J541" s="40"/>
      <c r="K541" s="40"/>
      <c r="L541" s="44"/>
      <c r="M541" s="234"/>
      <c r="N541" s="235"/>
      <c r="O541" s="91"/>
      <c r="P541" s="91"/>
      <c r="Q541" s="91"/>
      <c r="R541" s="91"/>
      <c r="S541" s="91"/>
      <c r="T541" s="92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146</v>
      </c>
      <c r="AU541" s="17" t="s">
        <v>86</v>
      </c>
    </row>
    <row r="542" spans="1:51" s="13" customFormat="1" ht="12">
      <c r="A542" s="13"/>
      <c r="B542" s="238"/>
      <c r="C542" s="239"/>
      <c r="D542" s="231" t="s">
        <v>148</v>
      </c>
      <c r="E542" s="240" t="s">
        <v>1</v>
      </c>
      <c r="F542" s="241" t="s">
        <v>796</v>
      </c>
      <c r="G542" s="239"/>
      <c r="H542" s="242">
        <v>20.5</v>
      </c>
      <c r="I542" s="243"/>
      <c r="J542" s="239"/>
      <c r="K542" s="239"/>
      <c r="L542" s="244"/>
      <c r="M542" s="245"/>
      <c r="N542" s="246"/>
      <c r="O542" s="246"/>
      <c r="P542" s="246"/>
      <c r="Q542" s="246"/>
      <c r="R542" s="246"/>
      <c r="S542" s="246"/>
      <c r="T542" s="247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8" t="s">
        <v>148</v>
      </c>
      <c r="AU542" s="248" t="s">
        <v>86</v>
      </c>
      <c r="AV542" s="13" t="s">
        <v>86</v>
      </c>
      <c r="AW542" s="13" t="s">
        <v>31</v>
      </c>
      <c r="AX542" s="13" t="s">
        <v>82</v>
      </c>
      <c r="AY542" s="248" t="s">
        <v>136</v>
      </c>
    </row>
    <row r="543" spans="1:65" s="2" customFormat="1" ht="24.15" customHeight="1">
      <c r="A543" s="38"/>
      <c r="B543" s="39"/>
      <c r="C543" s="218" t="s">
        <v>817</v>
      </c>
      <c r="D543" s="218" t="s">
        <v>138</v>
      </c>
      <c r="E543" s="219" t="s">
        <v>818</v>
      </c>
      <c r="F543" s="220" t="s">
        <v>819</v>
      </c>
      <c r="G543" s="221" t="s">
        <v>199</v>
      </c>
      <c r="H543" s="222">
        <v>20.5</v>
      </c>
      <c r="I543" s="223"/>
      <c r="J543" s="224">
        <f>ROUND(I543*H543,2)</f>
        <v>0</v>
      </c>
      <c r="K543" s="220" t="s">
        <v>200</v>
      </c>
      <c r="L543" s="44"/>
      <c r="M543" s="225" t="s">
        <v>1</v>
      </c>
      <c r="N543" s="226" t="s">
        <v>42</v>
      </c>
      <c r="O543" s="91"/>
      <c r="P543" s="227">
        <f>O543*H543</f>
        <v>0</v>
      </c>
      <c r="Q543" s="227">
        <v>8E-05</v>
      </c>
      <c r="R543" s="227">
        <f>Q543*H543</f>
        <v>0.0016400000000000002</v>
      </c>
      <c r="S543" s="227">
        <v>0</v>
      </c>
      <c r="T543" s="228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29" t="s">
        <v>92</v>
      </c>
      <c r="AT543" s="229" t="s">
        <v>138</v>
      </c>
      <c r="AU543" s="229" t="s">
        <v>86</v>
      </c>
      <c r="AY543" s="17" t="s">
        <v>136</v>
      </c>
      <c r="BE543" s="230">
        <f>IF(N543="základní",J543,0)</f>
        <v>0</v>
      </c>
      <c r="BF543" s="230">
        <f>IF(N543="snížená",J543,0)</f>
        <v>0</v>
      </c>
      <c r="BG543" s="230">
        <f>IF(N543="zákl. přenesená",J543,0)</f>
        <v>0</v>
      </c>
      <c r="BH543" s="230">
        <f>IF(N543="sníž. přenesená",J543,0)</f>
        <v>0</v>
      </c>
      <c r="BI543" s="230">
        <f>IF(N543="nulová",J543,0)</f>
        <v>0</v>
      </c>
      <c r="BJ543" s="17" t="s">
        <v>82</v>
      </c>
      <c r="BK543" s="230">
        <f>ROUND(I543*H543,2)</f>
        <v>0</v>
      </c>
      <c r="BL543" s="17" t="s">
        <v>92</v>
      </c>
      <c r="BM543" s="229" t="s">
        <v>820</v>
      </c>
    </row>
    <row r="544" spans="1:47" s="2" customFormat="1" ht="12">
      <c r="A544" s="38"/>
      <c r="B544" s="39"/>
      <c r="C544" s="40"/>
      <c r="D544" s="231" t="s">
        <v>144</v>
      </c>
      <c r="E544" s="40"/>
      <c r="F544" s="232" t="s">
        <v>821</v>
      </c>
      <c r="G544" s="40"/>
      <c r="H544" s="40"/>
      <c r="I544" s="233"/>
      <c r="J544" s="40"/>
      <c r="K544" s="40"/>
      <c r="L544" s="44"/>
      <c r="M544" s="234"/>
      <c r="N544" s="235"/>
      <c r="O544" s="91"/>
      <c r="P544" s="91"/>
      <c r="Q544" s="91"/>
      <c r="R544" s="91"/>
      <c r="S544" s="91"/>
      <c r="T544" s="92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144</v>
      </c>
      <c r="AU544" s="17" t="s">
        <v>86</v>
      </c>
    </row>
    <row r="545" spans="1:47" s="2" customFormat="1" ht="12">
      <c r="A545" s="38"/>
      <c r="B545" s="39"/>
      <c r="C545" s="40"/>
      <c r="D545" s="236" t="s">
        <v>146</v>
      </c>
      <c r="E545" s="40"/>
      <c r="F545" s="237" t="s">
        <v>822</v>
      </c>
      <c r="G545" s="40"/>
      <c r="H545" s="40"/>
      <c r="I545" s="233"/>
      <c r="J545" s="40"/>
      <c r="K545" s="40"/>
      <c r="L545" s="44"/>
      <c r="M545" s="234"/>
      <c r="N545" s="235"/>
      <c r="O545" s="91"/>
      <c r="P545" s="91"/>
      <c r="Q545" s="91"/>
      <c r="R545" s="91"/>
      <c r="S545" s="91"/>
      <c r="T545" s="92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T545" s="17" t="s">
        <v>146</v>
      </c>
      <c r="AU545" s="17" t="s">
        <v>86</v>
      </c>
    </row>
    <row r="546" spans="1:51" s="13" customFormat="1" ht="12">
      <c r="A546" s="13"/>
      <c r="B546" s="238"/>
      <c r="C546" s="239"/>
      <c r="D546" s="231" t="s">
        <v>148</v>
      </c>
      <c r="E546" s="240" t="s">
        <v>1</v>
      </c>
      <c r="F546" s="241" t="s">
        <v>796</v>
      </c>
      <c r="G546" s="239"/>
      <c r="H546" s="242">
        <v>20.5</v>
      </c>
      <c r="I546" s="243"/>
      <c r="J546" s="239"/>
      <c r="K546" s="239"/>
      <c r="L546" s="244"/>
      <c r="M546" s="245"/>
      <c r="N546" s="246"/>
      <c r="O546" s="246"/>
      <c r="P546" s="246"/>
      <c r="Q546" s="246"/>
      <c r="R546" s="246"/>
      <c r="S546" s="246"/>
      <c r="T546" s="247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8" t="s">
        <v>148</v>
      </c>
      <c r="AU546" s="248" t="s">
        <v>86</v>
      </c>
      <c r="AV546" s="13" t="s">
        <v>86</v>
      </c>
      <c r="AW546" s="13" t="s">
        <v>31</v>
      </c>
      <c r="AX546" s="13" t="s">
        <v>82</v>
      </c>
      <c r="AY546" s="248" t="s">
        <v>136</v>
      </c>
    </row>
    <row r="547" spans="1:65" s="2" customFormat="1" ht="24.15" customHeight="1">
      <c r="A547" s="38"/>
      <c r="B547" s="39"/>
      <c r="C547" s="218" t="s">
        <v>823</v>
      </c>
      <c r="D547" s="218" t="s">
        <v>138</v>
      </c>
      <c r="E547" s="219" t="s">
        <v>824</v>
      </c>
      <c r="F547" s="220" t="s">
        <v>825</v>
      </c>
      <c r="G547" s="221" t="s">
        <v>141</v>
      </c>
      <c r="H547" s="222">
        <v>454.5</v>
      </c>
      <c r="I547" s="223"/>
      <c r="J547" s="224">
        <f>ROUND(I547*H547,2)</f>
        <v>0</v>
      </c>
      <c r="K547" s="220" t="s">
        <v>200</v>
      </c>
      <c r="L547" s="44"/>
      <c r="M547" s="225" t="s">
        <v>1</v>
      </c>
      <c r="N547" s="226" t="s">
        <v>42</v>
      </c>
      <c r="O547" s="91"/>
      <c r="P547" s="227">
        <f>O547*H547</f>
        <v>0</v>
      </c>
      <c r="Q547" s="227">
        <v>0</v>
      </c>
      <c r="R547" s="227">
        <f>Q547*H547</f>
        <v>0</v>
      </c>
      <c r="S547" s="227">
        <v>0.02</v>
      </c>
      <c r="T547" s="228">
        <f>S547*H547</f>
        <v>9.09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29" t="s">
        <v>92</v>
      </c>
      <c r="AT547" s="229" t="s">
        <v>138</v>
      </c>
      <c r="AU547" s="229" t="s">
        <v>86</v>
      </c>
      <c r="AY547" s="17" t="s">
        <v>136</v>
      </c>
      <c r="BE547" s="230">
        <f>IF(N547="základní",J547,0)</f>
        <v>0</v>
      </c>
      <c r="BF547" s="230">
        <f>IF(N547="snížená",J547,0)</f>
        <v>0</v>
      </c>
      <c r="BG547" s="230">
        <f>IF(N547="zákl. přenesená",J547,0)</f>
        <v>0</v>
      </c>
      <c r="BH547" s="230">
        <f>IF(N547="sníž. přenesená",J547,0)</f>
        <v>0</v>
      </c>
      <c r="BI547" s="230">
        <f>IF(N547="nulová",J547,0)</f>
        <v>0</v>
      </c>
      <c r="BJ547" s="17" t="s">
        <v>82</v>
      </c>
      <c r="BK547" s="230">
        <f>ROUND(I547*H547,2)</f>
        <v>0</v>
      </c>
      <c r="BL547" s="17" t="s">
        <v>92</v>
      </c>
      <c r="BM547" s="229" t="s">
        <v>826</v>
      </c>
    </row>
    <row r="548" spans="1:47" s="2" customFormat="1" ht="12">
      <c r="A548" s="38"/>
      <c r="B548" s="39"/>
      <c r="C548" s="40"/>
      <c r="D548" s="231" t="s">
        <v>144</v>
      </c>
      <c r="E548" s="40"/>
      <c r="F548" s="232" t="s">
        <v>827</v>
      </c>
      <c r="G548" s="40"/>
      <c r="H548" s="40"/>
      <c r="I548" s="233"/>
      <c r="J548" s="40"/>
      <c r="K548" s="40"/>
      <c r="L548" s="44"/>
      <c r="M548" s="234"/>
      <c r="N548" s="235"/>
      <c r="O548" s="91"/>
      <c r="P548" s="91"/>
      <c r="Q548" s="91"/>
      <c r="R548" s="91"/>
      <c r="S548" s="91"/>
      <c r="T548" s="92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T548" s="17" t="s">
        <v>144</v>
      </c>
      <c r="AU548" s="17" t="s">
        <v>86</v>
      </c>
    </row>
    <row r="549" spans="1:47" s="2" customFormat="1" ht="12">
      <c r="A549" s="38"/>
      <c r="B549" s="39"/>
      <c r="C549" s="40"/>
      <c r="D549" s="236" t="s">
        <v>146</v>
      </c>
      <c r="E549" s="40"/>
      <c r="F549" s="237" t="s">
        <v>828</v>
      </c>
      <c r="G549" s="40"/>
      <c r="H549" s="40"/>
      <c r="I549" s="233"/>
      <c r="J549" s="40"/>
      <c r="K549" s="40"/>
      <c r="L549" s="44"/>
      <c r="M549" s="234"/>
      <c r="N549" s="235"/>
      <c r="O549" s="91"/>
      <c r="P549" s="91"/>
      <c r="Q549" s="91"/>
      <c r="R549" s="91"/>
      <c r="S549" s="91"/>
      <c r="T549" s="92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T549" s="17" t="s">
        <v>146</v>
      </c>
      <c r="AU549" s="17" t="s">
        <v>86</v>
      </c>
    </row>
    <row r="550" spans="1:51" s="13" customFormat="1" ht="12">
      <c r="A550" s="13"/>
      <c r="B550" s="238"/>
      <c r="C550" s="239"/>
      <c r="D550" s="231" t="s">
        <v>148</v>
      </c>
      <c r="E550" s="240" t="s">
        <v>1</v>
      </c>
      <c r="F550" s="241" t="s">
        <v>829</v>
      </c>
      <c r="G550" s="239"/>
      <c r="H550" s="242">
        <v>454.5</v>
      </c>
      <c r="I550" s="243"/>
      <c r="J550" s="239"/>
      <c r="K550" s="239"/>
      <c r="L550" s="244"/>
      <c r="M550" s="245"/>
      <c r="N550" s="246"/>
      <c r="O550" s="246"/>
      <c r="P550" s="246"/>
      <c r="Q550" s="246"/>
      <c r="R550" s="246"/>
      <c r="S550" s="246"/>
      <c r="T550" s="247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8" t="s">
        <v>148</v>
      </c>
      <c r="AU550" s="248" t="s">
        <v>86</v>
      </c>
      <c r="AV550" s="13" t="s">
        <v>86</v>
      </c>
      <c r="AW550" s="13" t="s">
        <v>31</v>
      </c>
      <c r="AX550" s="13" t="s">
        <v>82</v>
      </c>
      <c r="AY550" s="248" t="s">
        <v>136</v>
      </c>
    </row>
    <row r="551" spans="1:65" s="2" customFormat="1" ht="16.5" customHeight="1">
      <c r="A551" s="38"/>
      <c r="B551" s="39"/>
      <c r="C551" s="218" t="s">
        <v>830</v>
      </c>
      <c r="D551" s="218" t="s">
        <v>138</v>
      </c>
      <c r="E551" s="219" t="s">
        <v>831</v>
      </c>
      <c r="F551" s="220" t="s">
        <v>832</v>
      </c>
      <c r="G551" s="221" t="s">
        <v>158</v>
      </c>
      <c r="H551" s="222">
        <v>4.254</v>
      </c>
      <c r="I551" s="223"/>
      <c r="J551" s="224">
        <f>ROUND(I551*H551,2)</f>
        <v>0</v>
      </c>
      <c r="K551" s="220" t="s">
        <v>142</v>
      </c>
      <c r="L551" s="44"/>
      <c r="M551" s="225" t="s">
        <v>1</v>
      </c>
      <c r="N551" s="226" t="s">
        <v>42</v>
      </c>
      <c r="O551" s="91"/>
      <c r="P551" s="227">
        <f>O551*H551</f>
        <v>0</v>
      </c>
      <c r="Q551" s="227">
        <v>0</v>
      </c>
      <c r="R551" s="227">
        <f>Q551*H551</f>
        <v>0</v>
      </c>
      <c r="S551" s="227">
        <v>2</v>
      </c>
      <c r="T551" s="228">
        <f>S551*H551</f>
        <v>8.508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29" t="s">
        <v>92</v>
      </c>
      <c r="AT551" s="229" t="s">
        <v>138</v>
      </c>
      <c r="AU551" s="229" t="s">
        <v>86</v>
      </c>
      <c r="AY551" s="17" t="s">
        <v>136</v>
      </c>
      <c r="BE551" s="230">
        <f>IF(N551="základní",J551,0)</f>
        <v>0</v>
      </c>
      <c r="BF551" s="230">
        <f>IF(N551="snížená",J551,0)</f>
        <v>0</v>
      </c>
      <c r="BG551" s="230">
        <f>IF(N551="zákl. přenesená",J551,0)</f>
        <v>0</v>
      </c>
      <c r="BH551" s="230">
        <f>IF(N551="sníž. přenesená",J551,0)</f>
        <v>0</v>
      </c>
      <c r="BI551" s="230">
        <f>IF(N551="nulová",J551,0)</f>
        <v>0</v>
      </c>
      <c r="BJ551" s="17" t="s">
        <v>82</v>
      </c>
      <c r="BK551" s="230">
        <f>ROUND(I551*H551,2)</f>
        <v>0</v>
      </c>
      <c r="BL551" s="17" t="s">
        <v>92</v>
      </c>
      <c r="BM551" s="229" t="s">
        <v>833</v>
      </c>
    </row>
    <row r="552" spans="1:47" s="2" customFormat="1" ht="12">
      <c r="A552" s="38"/>
      <c r="B552" s="39"/>
      <c r="C552" s="40"/>
      <c r="D552" s="231" t="s">
        <v>144</v>
      </c>
      <c r="E552" s="40"/>
      <c r="F552" s="232" t="s">
        <v>832</v>
      </c>
      <c r="G552" s="40"/>
      <c r="H552" s="40"/>
      <c r="I552" s="233"/>
      <c r="J552" s="40"/>
      <c r="K552" s="40"/>
      <c r="L552" s="44"/>
      <c r="M552" s="234"/>
      <c r="N552" s="235"/>
      <c r="O552" s="91"/>
      <c r="P552" s="91"/>
      <c r="Q552" s="91"/>
      <c r="R552" s="91"/>
      <c r="S552" s="91"/>
      <c r="T552" s="92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T552" s="17" t="s">
        <v>144</v>
      </c>
      <c r="AU552" s="17" t="s">
        <v>86</v>
      </c>
    </row>
    <row r="553" spans="1:47" s="2" customFormat="1" ht="12">
      <c r="A553" s="38"/>
      <c r="B553" s="39"/>
      <c r="C553" s="40"/>
      <c r="D553" s="236" t="s">
        <v>146</v>
      </c>
      <c r="E553" s="40"/>
      <c r="F553" s="237" t="s">
        <v>834</v>
      </c>
      <c r="G553" s="40"/>
      <c r="H553" s="40"/>
      <c r="I553" s="233"/>
      <c r="J553" s="40"/>
      <c r="K553" s="40"/>
      <c r="L553" s="44"/>
      <c r="M553" s="234"/>
      <c r="N553" s="235"/>
      <c r="O553" s="91"/>
      <c r="P553" s="91"/>
      <c r="Q553" s="91"/>
      <c r="R553" s="91"/>
      <c r="S553" s="91"/>
      <c r="T553" s="92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T553" s="17" t="s">
        <v>146</v>
      </c>
      <c r="AU553" s="17" t="s">
        <v>86</v>
      </c>
    </row>
    <row r="554" spans="1:51" s="13" customFormat="1" ht="12">
      <c r="A554" s="13"/>
      <c r="B554" s="238"/>
      <c r="C554" s="239"/>
      <c r="D554" s="231" t="s">
        <v>148</v>
      </c>
      <c r="E554" s="240" t="s">
        <v>1</v>
      </c>
      <c r="F554" s="241" t="s">
        <v>835</v>
      </c>
      <c r="G554" s="239"/>
      <c r="H554" s="242">
        <v>4.254</v>
      </c>
      <c r="I554" s="243"/>
      <c r="J554" s="239"/>
      <c r="K554" s="239"/>
      <c r="L554" s="244"/>
      <c r="M554" s="245"/>
      <c r="N554" s="246"/>
      <c r="O554" s="246"/>
      <c r="P554" s="246"/>
      <c r="Q554" s="246"/>
      <c r="R554" s="246"/>
      <c r="S554" s="246"/>
      <c r="T554" s="24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8" t="s">
        <v>148</v>
      </c>
      <c r="AU554" s="248" t="s">
        <v>86</v>
      </c>
      <c r="AV554" s="13" t="s">
        <v>86</v>
      </c>
      <c r="AW554" s="13" t="s">
        <v>31</v>
      </c>
      <c r="AX554" s="13" t="s">
        <v>82</v>
      </c>
      <c r="AY554" s="248" t="s">
        <v>136</v>
      </c>
    </row>
    <row r="555" spans="1:65" s="2" customFormat="1" ht="24.15" customHeight="1">
      <c r="A555" s="38"/>
      <c r="B555" s="39"/>
      <c r="C555" s="218" t="s">
        <v>836</v>
      </c>
      <c r="D555" s="218" t="s">
        <v>138</v>
      </c>
      <c r="E555" s="219" t="s">
        <v>837</v>
      </c>
      <c r="F555" s="220" t="s">
        <v>838</v>
      </c>
      <c r="G555" s="221" t="s">
        <v>158</v>
      </c>
      <c r="H555" s="222">
        <v>2.127</v>
      </c>
      <c r="I555" s="223"/>
      <c r="J555" s="224">
        <f>ROUND(I555*H555,2)</f>
        <v>0</v>
      </c>
      <c r="K555" s="220" t="s">
        <v>142</v>
      </c>
      <c r="L555" s="44"/>
      <c r="M555" s="225" t="s">
        <v>1</v>
      </c>
      <c r="N555" s="226" t="s">
        <v>42</v>
      </c>
      <c r="O555" s="91"/>
      <c r="P555" s="227">
        <f>O555*H555</f>
        <v>0</v>
      </c>
      <c r="Q555" s="227">
        <v>0</v>
      </c>
      <c r="R555" s="227">
        <f>Q555*H555</f>
        <v>0</v>
      </c>
      <c r="S555" s="227">
        <v>2.2</v>
      </c>
      <c r="T555" s="228">
        <f>S555*H555</f>
        <v>4.6794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29" t="s">
        <v>92</v>
      </c>
      <c r="AT555" s="229" t="s">
        <v>138</v>
      </c>
      <c r="AU555" s="229" t="s">
        <v>86</v>
      </c>
      <c r="AY555" s="17" t="s">
        <v>136</v>
      </c>
      <c r="BE555" s="230">
        <f>IF(N555="základní",J555,0)</f>
        <v>0</v>
      </c>
      <c r="BF555" s="230">
        <f>IF(N555="snížená",J555,0)</f>
        <v>0</v>
      </c>
      <c r="BG555" s="230">
        <f>IF(N555="zákl. přenesená",J555,0)</f>
        <v>0</v>
      </c>
      <c r="BH555" s="230">
        <f>IF(N555="sníž. přenesená",J555,0)</f>
        <v>0</v>
      </c>
      <c r="BI555" s="230">
        <f>IF(N555="nulová",J555,0)</f>
        <v>0</v>
      </c>
      <c r="BJ555" s="17" t="s">
        <v>82</v>
      </c>
      <c r="BK555" s="230">
        <f>ROUND(I555*H555,2)</f>
        <v>0</v>
      </c>
      <c r="BL555" s="17" t="s">
        <v>92</v>
      </c>
      <c r="BM555" s="229" t="s">
        <v>839</v>
      </c>
    </row>
    <row r="556" spans="1:47" s="2" customFormat="1" ht="12">
      <c r="A556" s="38"/>
      <c r="B556" s="39"/>
      <c r="C556" s="40"/>
      <c r="D556" s="231" t="s">
        <v>144</v>
      </c>
      <c r="E556" s="40"/>
      <c r="F556" s="232" t="s">
        <v>840</v>
      </c>
      <c r="G556" s="40"/>
      <c r="H556" s="40"/>
      <c r="I556" s="233"/>
      <c r="J556" s="40"/>
      <c r="K556" s="40"/>
      <c r="L556" s="44"/>
      <c r="M556" s="234"/>
      <c r="N556" s="235"/>
      <c r="O556" s="91"/>
      <c r="P556" s="91"/>
      <c r="Q556" s="91"/>
      <c r="R556" s="91"/>
      <c r="S556" s="91"/>
      <c r="T556" s="92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144</v>
      </c>
      <c r="AU556" s="17" t="s">
        <v>86</v>
      </c>
    </row>
    <row r="557" spans="1:47" s="2" customFormat="1" ht="12">
      <c r="A557" s="38"/>
      <c r="B557" s="39"/>
      <c r="C557" s="40"/>
      <c r="D557" s="236" t="s">
        <v>146</v>
      </c>
      <c r="E557" s="40"/>
      <c r="F557" s="237" t="s">
        <v>841</v>
      </c>
      <c r="G557" s="40"/>
      <c r="H557" s="40"/>
      <c r="I557" s="233"/>
      <c r="J557" s="40"/>
      <c r="K557" s="40"/>
      <c r="L557" s="44"/>
      <c r="M557" s="234"/>
      <c r="N557" s="235"/>
      <c r="O557" s="91"/>
      <c r="P557" s="91"/>
      <c r="Q557" s="91"/>
      <c r="R557" s="91"/>
      <c r="S557" s="91"/>
      <c r="T557" s="92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T557" s="17" t="s">
        <v>146</v>
      </c>
      <c r="AU557" s="17" t="s">
        <v>86</v>
      </c>
    </row>
    <row r="558" spans="1:51" s="13" customFormat="1" ht="12">
      <c r="A558" s="13"/>
      <c r="B558" s="238"/>
      <c r="C558" s="239"/>
      <c r="D558" s="231" t="s">
        <v>148</v>
      </c>
      <c r="E558" s="240" t="s">
        <v>1</v>
      </c>
      <c r="F558" s="241" t="s">
        <v>842</v>
      </c>
      <c r="G558" s="239"/>
      <c r="H558" s="242">
        <v>2.127</v>
      </c>
      <c r="I558" s="243"/>
      <c r="J558" s="239"/>
      <c r="K558" s="239"/>
      <c r="L558" s="244"/>
      <c r="M558" s="245"/>
      <c r="N558" s="246"/>
      <c r="O558" s="246"/>
      <c r="P558" s="246"/>
      <c r="Q558" s="246"/>
      <c r="R558" s="246"/>
      <c r="S558" s="246"/>
      <c r="T558" s="247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8" t="s">
        <v>148</v>
      </c>
      <c r="AU558" s="248" t="s">
        <v>86</v>
      </c>
      <c r="AV558" s="13" t="s">
        <v>86</v>
      </c>
      <c r="AW558" s="13" t="s">
        <v>31</v>
      </c>
      <c r="AX558" s="13" t="s">
        <v>82</v>
      </c>
      <c r="AY558" s="248" t="s">
        <v>136</v>
      </c>
    </row>
    <row r="559" spans="1:63" s="12" customFormat="1" ht="22.8" customHeight="1">
      <c r="A559" s="12"/>
      <c r="B559" s="202"/>
      <c r="C559" s="203"/>
      <c r="D559" s="204" t="s">
        <v>76</v>
      </c>
      <c r="E559" s="216" t="s">
        <v>843</v>
      </c>
      <c r="F559" s="216" t="s">
        <v>844</v>
      </c>
      <c r="G559" s="203"/>
      <c r="H559" s="203"/>
      <c r="I559" s="206"/>
      <c r="J559" s="217">
        <f>BK559</f>
        <v>0</v>
      </c>
      <c r="K559" s="203"/>
      <c r="L559" s="208"/>
      <c r="M559" s="209"/>
      <c r="N559" s="210"/>
      <c r="O559" s="210"/>
      <c r="P559" s="211">
        <f>SUM(P560:P585)</f>
        <v>0</v>
      </c>
      <c r="Q559" s="210"/>
      <c r="R559" s="211">
        <f>SUM(R560:R585)</f>
        <v>0</v>
      </c>
      <c r="S559" s="210"/>
      <c r="T559" s="212">
        <f>SUM(T560:T585)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13" t="s">
        <v>82</v>
      </c>
      <c r="AT559" s="214" t="s">
        <v>76</v>
      </c>
      <c r="AU559" s="214" t="s">
        <v>82</v>
      </c>
      <c r="AY559" s="213" t="s">
        <v>136</v>
      </c>
      <c r="BK559" s="215">
        <f>SUM(BK560:BK585)</f>
        <v>0</v>
      </c>
    </row>
    <row r="560" spans="1:65" s="2" customFormat="1" ht="21.75" customHeight="1">
      <c r="A560" s="38"/>
      <c r="B560" s="39"/>
      <c r="C560" s="218" t="s">
        <v>845</v>
      </c>
      <c r="D560" s="218" t="s">
        <v>138</v>
      </c>
      <c r="E560" s="219" t="s">
        <v>846</v>
      </c>
      <c r="F560" s="220" t="s">
        <v>847</v>
      </c>
      <c r="G560" s="221" t="s">
        <v>166</v>
      </c>
      <c r="H560" s="222">
        <v>940.89</v>
      </c>
      <c r="I560" s="223"/>
      <c r="J560" s="224">
        <f>ROUND(I560*H560,2)</f>
        <v>0</v>
      </c>
      <c r="K560" s="220" t="s">
        <v>200</v>
      </c>
      <c r="L560" s="44"/>
      <c r="M560" s="225" t="s">
        <v>1</v>
      </c>
      <c r="N560" s="226" t="s">
        <v>42</v>
      </c>
      <c r="O560" s="91"/>
      <c r="P560" s="227">
        <f>O560*H560</f>
        <v>0</v>
      </c>
      <c r="Q560" s="227">
        <v>0</v>
      </c>
      <c r="R560" s="227">
        <f>Q560*H560</f>
        <v>0</v>
      </c>
      <c r="S560" s="227">
        <v>0</v>
      </c>
      <c r="T560" s="228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29" t="s">
        <v>92</v>
      </c>
      <c r="AT560" s="229" t="s">
        <v>138</v>
      </c>
      <c r="AU560" s="229" t="s">
        <v>86</v>
      </c>
      <c r="AY560" s="17" t="s">
        <v>136</v>
      </c>
      <c r="BE560" s="230">
        <f>IF(N560="základní",J560,0)</f>
        <v>0</v>
      </c>
      <c r="BF560" s="230">
        <f>IF(N560="snížená",J560,0)</f>
        <v>0</v>
      </c>
      <c r="BG560" s="230">
        <f>IF(N560="zákl. přenesená",J560,0)</f>
        <v>0</v>
      </c>
      <c r="BH560" s="230">
        <f>IF(N560="sníž. přenesená",J560,0)</f>
        <v>0</v>
      </c>
      <c r="BI560" s="230">
        <f>IF(N560="nulová",J560,0)</f>
        <v>0</v>
      </c>
      <c r="BJ560" s="17" t="s">
        <v>82</v>
      </c>
      <c r="BK560" s="230">
        <f>ROUND(I560*H560,2)</f>
        <v>0</v>
      </c>
      <c r="BL560" s="17" t="s">
        <v>92</v>
      </c>
      <c r="BM560" s="229" t="s">
        <v>848</v>
      </c>
    </row>
    <row r="561" spans="1:47" s="2" customFormat="1" ht="12">
      <c r="A561" s="38"/>
      <c r="B561" s="39"/>
      <c r="C561" s="40"/>
      <c r="D561" s="231" t="s">
        <v>144</v>
      </c>
      <c r="E561" s="40"/>
      <c r="F561" s="232" t="s">
        <v>849</v>
      </c>
      <c r="G561" s="40"/>
      <c r="H561" s="40"/>
      <c r="I561" s="233"/>
      <c r="J561" s="40"/>
      <c r="K561" s="40"/>
      <c r="L561" s="44"/>
      <c r="M561" s="234"/>
      <c r="N561" s="235"/>
      <c r="O561" s="91"/>
      <c r="P561" s="91"/>
      <c r="Q561" s="91"/>
      <c r="R561" s="91"/>
      <c r="S561" s="91"/>
      <c r="T561" s="92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T561" s="17" t="s">
        <v>144</v>
      </c>
      <c r="AU561" s="17" t="s">
        <v>86</v>
      </c>
    </row>
    <row r="562" spans="1:47" s="2" customFormat="1" ht="12">
      <c r="A562" s="38"/>
      <c r="B562" s="39"/>
      <c r="C562" s="40"/>
      <c r="D562" s="236" t="s">
        <v>146</v>
      </c>
      <c r="E562" s="40"/>
      <c r="F562" s="237" t="s">
        <v>850</v>
      </c>
      <c r="G562" s="40"/>
      <c r="H562" s="40"/>
      <c r="I562" s="233"/>
      <c r="J562" s="40"/>
      <c r="K562" s="40"/>
      <c r="L562" s="44"/>
      <c r="M562" s="234"/>
      <c r="N562" s="235"/>
      <c r="O562" s="91"/>
      <c r="P562" s="91"/>
      <c r="Q562" s="91"/>
      <c r="R562" s="91"/>
      <c r="S562" s="91"/>
      <c r="T562" s="92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146</v>
      </c>
      <c r="AU562" s="17" t="s">
        <v>86</v>
      </c>
    </row>
    <row r="563" spans="1:65" s="2" customFormat="1" ht="24.15" customHeight="1">
      <c r="A563" s="38"/>
      <c r="B563" s="39"/>
      <c r="C563" s="218" t="s">
        <v>851</v>
      </c>
      <c r="D563" s="218" t="s">
        <v>138</v>
      </c>
      <c r="E563" s="219" t="s">
        <v>852</v>
      </c>
      <c r="F563" s="220" t="s">
        <v>853</v>
      </c>
      <c r="G563" s="221" t="s">
        <v>166</v>
      </c>
      <c r="H563" s="222">
        <v>17876.91</v>
      </c>
      <c r="I563" s="223"/>
      <c r="J563" s="224">
        <f>ROUND(I563*H563,2)</f>
        <v>0</v>
      </c>
      <c r="K563" s="220" t="s">
        <v>200</v>
      </c>
      <c r="L563" s="44"/>
      <c r="M563" s="225" t="s">
        <v>1</v>
      </c>
      <c r="N563" s="226" t="s">
        <v>42</v>
      </c>
      <c r="O563" s="91"/>
      <c r="P563" s="227">
        <f>O563*H563</f>
        <v>0</v>
      </c>
      <c r="Q563" s="227">
        <v>0</v>
      </c>
      <c r="R563" s="227">
        <f>Q563*H563</f>
        <v>0</v>
      </c>
      <c r="S563" s="227">
        <v>0</v>
      </c>
      <c r="T563" s="228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29" t="s">
        <v>92</v>
      </c>
      <c r="AT563" s="229" t="s">
        <v>138</v>
      </c>
      <c r="AU563" s="229" t="s">
        <v>86</v>
      </c>
      <c r="AY563" s="17" t="s">
        <v>136</v>
      </c>
      <c r="BE563" s="230">
        <f>IF(N563="základní",J563,0)</f>
        <v>0</v>
      </c>
      <c r="BF563" s="230">
        <f>IF(N563="snížená",J563,0)</f>
        <v>0</v>
      </c>
      <c r="BG563" s="230">
        <f>IF(N563="zákl. přenesená",J563,0)</f>
        <v>0</v>
      </c>
      <c r="BH563" s="230">
        <f>IF(N563="sníž. přenesená",J563,0)</f>
        <v>0</v>
      </c>
      <c r="BI563" s="230">
        <f>IF(N563="nulová",J563,0)</f>
        <v>0</v>
      </c>
      <c r="BJ563" s="17" t="s">
        <v>82</v>
      </c>
      <c r="BK563" s="230">
        <f>ROUND(I563*H563,2)</f>
        <v>0</v>
      </c>
      <c r="BL563" s="17" t="s">
        <v>92</v>
      </c>
      <c r="BM563" s="229" t="s">
        <v>854</v>
      </c>
    </row>
    <row r="564" spans="1:47" s="2" customFormat="1" ht="12">
      <c r="A564" s="38"/>
      <c r="B564" s="39"/>
      <c r="C564" s="40"/>
      <c r="D564" s="231" t="s">
        <v>144</v>
      </c>
      <c r="E564" s="40"/>
      <c r="F564" s="232" t="s">
        <v>855</v>
      </c>
      <c r="G564" s="40"/>
      <c r="H564" s="40"/>
      <c r="I564" s="233"/>
      <c r="J564" s="40"/>
      <c r="K564" s="40"/>
      <c r="L564" s="44"/>
      <c r="M564" s="234"/>
      <c r="N564" s="235"/>
      <c r="O564" s="91"/>
      <c r="P564" s="91"/>
      <c r="Q564" s="91"/>
      <c r="R564" s="91"/>
      <c r="S564" s="91"/>
      <c r="T564" s="92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T564" s="17" t="s">
        <v>144</v>
      </c>
      <c r="AU564" s="17" t="s">
        <v>86</v>
      </c>
    </row>
    <row r="565" spans="1:47" s="2" customFormat="1" ht="12">
      <c r="A565" s="38"/>
      <c r="B565" s="39"/>
      <c r="C565" s="40"/>
      <c r="D565" s="236" t="s">
        <v>146</v>
      </c>
      <c r="E565" s="40"/>
      <c r="F565" s="237" t="s">
        <v>856</v>
      </c>
      <c r="G565" s="40"/>
      <c r="H565" s="40"/>
      <c r="I565" s="233"/>
      <c r="J565" s="40"/>
      <c r="K565" s="40"/>
      <c r="L565" s="44"/>
      <c r="M565" s="234"/>
      <c r="N565" s="235"/>
      <c r="O565" s="91"/>
      <c r="P565" s="91"/>
      <c r="Q565" s="91"/>
      <c r="R565" s="91"/>
      <c r="S565" s="91"/>
      <c r="T565" s="92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T565" s="17" t="s">
        <v>146</v>
      </c>
      <c r="AU565" s="17" t="s">
        <v>86</v>
      </c>
    </row>
    <row r="566" spans="1:51" s="13" customFormat="1" ht="12">
      <c r="A566" s="13"/>
      <c r="B566" s="238"/>
      <c r="C566" s="239"/>
      <c r="D566" s="231" t="s">
        <v>148</v>
      </c>
      <c r="E566" s="239"/>
      <c r="F566" s="241" t="s">
        <v>857</v>
      </c>
      <c r="G566" s="239"/>
      <c r="H566" s="242">
        <v>17876.91</v>
      </c>
      <c r="I566" s="243"/>
      <c r="J566" s="239"/>
      <c r="K566" s="239"/>
      <c r="L566" s="244"/>
      <c r="M566" s="245"/>
      <c r="N566" s="246"/>
      <c r="O566" s="246"/>
      <c r="P566" s="246"/>
      <c r="Q566" s="246"/>
      <c r="R566" s="246"/>
      <c r="S566" s="246"/>
      <c r="T566" s="247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8" t="s">
        <v>148</v>
      </c>
      <c r="AU566" s="248" t="s">
        <v>86</v>
      </c>
      <c r="AV566" s="13" t="s">
        <v>86</v>
      </c>
      <c r="AW566" s="13" t="s">
        <v>4</v>
      </c>
      <c r="AX566" s="13" t="s">
        <v>82</v>
      </c>
      <c r="AY566" s="248" t="s">
        <v>136</v>
      </c>
    </row>
    <row r="567" spans="1:65" s="2" customFormat="1" ht="24.15" customHeight="1">
      <c r="A567" s="38"/>
      <c r="B567" s="39"/>
      <c r="C567" s="218" t="s">
        <v>858</v>
      </c>
      <c r="D567" s="218" t="s">
        <v>138</v>
      </c>
      <c r="E567" s="219" t="s">
        <v>859</v>
      </c>
      <c r="F567" s="220" t="s">
        <v>860</v>
      </c>
      <c r="G567" s="221" t="s">
        <v>166</v>
      </c>
      <c r="H567" s="222">
        <v>940.89</v>
      </c>
      <c r="I567" s="223"/>
      <c r="J567" s="224">
        <f>ROUND(I567*H567,2)</f>
        <v>0</v>
      </c>
      <c r="K567" s="220" t="s">
        <v>200</v>
      </c>
      <c r="L567" s="44"/>
      <c r="M567" s="225" t="s">
        <v>1</v>
      </c>
      <c r="N567" s="226" t="s">
        <v>42</v>
      </c>
      <c r="O567" s="91"/>
      <c r="P567" s="227">
        <f>O567*H567</f>
        <v>0</v>
      </c>
      <c r="Q567" s="227">
        <v>0</v>
      </c>
      <c r="R567" s="227">
        <f>Q567*H567</f>
        <v>0</v>
      </c>
      <c r="S567" s="227">
        <v>0</v>
      </c>
      <c r="T567" s="228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29" t="s">
        <v>92</v>
      </c>
      <c r="AT567" s="229" t="s">
        <v>138</v>
      </c>
      <c r="AU567" s="229" t="s">
        <v>86</v>
      </c>
      <c r="AY567" s="17" t="s">
        <v>136</v>
      </c>
      <c r="BE567" s="230">
        <f>IF(N567="základní",J567,0)</f>
        <v>0</v>
      </c>
      <c r="BF567" s="230">
        <f>IF(N567="snížená",J567,0)</f>
        <v>0</v>
      </c>
      <c r="BG567" s="230">
        <f>IF(N567="zákl. přenesená",J567,0)</f>
        <v>0</v>
      </c>
      <c r="BH567" s="230">
        <f>IF(N567="sníž. přenesená",J567,0)</f>
        <v>0</v>
      </c>
      <c r="BI567" s="230">
        <f>IF(N567="nulová",J567,0)</f>
        <v>0</v>
      </c>
      <c r="BJ567" s="17" t="s">
        <v>82</v>
      </c>
      <c r="BK567" s="230">
        <f>ROUND(I567*H567,2)</f>
        <v>0</v>
      </c>
      <c r="BL567" s="17" t="s">
        <v>92</v>
      </c>
      <c r="BM567" s="229" t="s">
        <v>861</v>
      </c>
    </row>
    <row r="568" spans="1:47" s="2" customFormat="1" ht="12">
      <c r="A568" s="38"/>
      <c r="B568" s="39"/>
      <c r="C568" s="40"/>
      <c r="D568" s="231" t="s">
        <v>144</v>
      </c>
      <c r="E568" s="40"/>
      <c r="F568" s="232" t="s">
        <v>862</v>
      </c>
      <c r="G568" s="40"/>
      <c r="H568" s="40"/>
      <c r="I568" s="233"/>
      <c r="J568" s="40"/>
      <c r="K568" s="40"/>
      <c r="L568" s="44"/>
      <c r="M568" s="234"/>
      <c r="N568" s="235"/>
      <c r="O568" s="91"/>
      <c r="P568" s="91"/>
      <c r="Q568" s="91"/>
      <c r="R568" s="91"/>
      <c r="S568" s="91"/>
      <c r="T568" s="92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T568" s="17" t="s">
        <v>144</v>
      </c>
      <c r="AU568" s="17" t="s">
        <v>86</v>
      </c>
    </row>
    <row r="569" spans="1:47" s="2" customFormat="1" ht="12">
      <c r="A569" s="38"/>
      <c r="B569" s="39"/>
      <c r="C569" s="40"/>
      <c r="D569" s="236" t="s">
        <v>146</v>
      </c>
      <c r="E569" s="40"/>
      <c r="F569" s="237" t="s">
        <v>863</v>
      </c>
      <c r="G569" s="40"/>
      <c r="H569" s="40"/>
      <c r="I569" s="233"/>
      <c r="J569" s="40"/>
      <c r="K569" s="40"/>
      <c r="L569" s="44"/>
      <c r="M569" s="234"/>
      <c r="N569" s="235"/>
      <c r="O569" s="91"/>
      <c r="P569" s="91"/>
      <c r="Q569" s="91"/>
      <c r="R569" s="91"/>
      <c r="S569" s="91"/>
      <c r="T569" s="92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T569" s="17" t="s">
        <v>146</v>
      </c>
      <c r="AU569" s="17" t="s">
        <v>86</v>
      </c>
    </row>
    <row r="570" spans="1:65" s="2" customFormat="1" ht="37.8" customHeight="1">
      <c r="A570" s="38"/>
      <c r="B570" s="39"/>
      <c r="C570" s="218" t="s">
        <v>864</v>
      </c>
      <c r="D570" s="218" t="s">
        <v>138</v>
      </c>
      <c r="E570" s="219" t="s">
        <v>865</v>
      </c>
      <c r="F570" s="220" t="s">
        <v>866</v>
      </c>
      <c r="G570" s="221" t="s">
        <v>166</v>
      </c>
      <c r="H570" s="222">
        <v>201.8</v>
      </c>
      <c r="I570" s="223"/>
      <c r="J570" s="224">
        <f>ROUND(I570*H570,2)</f>
        <v>0</v>
      </c>
      <c r="K570" s="220" t="s">
        <v>200</v>
      </c>
      <c r="L570" s="44"/>
      <c r="M570" s="225" t="s">
        <v>1</v>
      </c>
      <c r="N570" s="226" t="s">
        <v>42</v>
      </c>
      <c r="O570" s="91"/>
      <c r="P570" s="227">
        <f>O570*H570</f>
        <v>0</v>
      </c>
      <c r="Q570" s="227">
        <v>0</v>
      </c>
      <c r="R570" s="227">
        <f>Q570*H570</f>
        <v>0</v>
      </c>
      <c r="S570" s="227">
        <v>0</v>
      </c>
      <c r="T570" s="228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29" t="s">
        <v>92</v>
      </c>
      <c r="AT570" s="229" t="s">
        <v>138</v>
      </c>
      <c r="AU570" s="229" t="s">
        <v>86</v>
      </c>
      <c r="AY570" s="17" t="s">
        <v>136</v>
      </c>
      <c r="BE570" s="230">
        <f>IF(N570="základní",J570,0)</f>
        <v>0</v>
      </c>
      <c r="BF570" s="230">
        <f>IF(N570="snížená",J570,0)</f>
        <v>0</v>
      </c>
      <c r="BG570" s="230">
        <f>IF(N570="zákl. přenesená",J570,0)</f>
        <v>0</v>
      </c>
      <c r="BH570" s="230">
        <f>IF(N570="sníž. přenesená",J570,0)</f>
        <v>0</v>
      </c>
      <c r="BI570" s="230">
        <f>IF(N570="nulová",J570,0)</f>
        <v>0</v>
      </c>
      <c r="BJ570" s="17" t="s">
        <v>82</v>
      </c>
      <c r="BK570" s="230">
        <f>ROUND(I570*H570,2)</f>
        <v>0</v>
      </c>
      <c r="BL570" s="17" t="s">
        <v>92</v>
      </c>
      <c r="BM570" s="229" t="s">
        <v>867</v>
      </c>
    </row>
    <row r="571" spans="1:47" s="2" customFormat="1" ht="12">
      <c r="A571" s="38"/>
      <c r="B571" s="39"/>
      <c r="C571" s="40"/>
      <c r="D571" s="231" t="s">
        <v>144</v>
      </c>
      <c r="E571" s="40"/>
      <c r="F571" s="232" t="s">
        <v>868</v>
      </c>
      <c r="G571" s="40"/>
      <c r="H571" s="40"/>
      <c r="I571" s="233"/>
      <c r="J571" s="40"/>
      <c r="K571" s="40"/>
      <c r="L571" s="44"/>
      <c r="M571" s="234"/>
      <c r="N571" s="235"/>
      <c r="O571" s="91"/>
      <c r="P571" s="91"/>
      <c r="Q571" s="91"/>
      <c r="R571" s="91"/>
      <c r="S571" s="91"/>
      <c r="T571" s="92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T571" s="17" t="s">
        <v>144</v>
      </c>
      <c r="AU571" s="17" t="s">
        <v>86</v>
      </c>
    </row>
    <row r="572" spans="1:47" s="2" customFormat="1" ht="12">
      <c r="A572" s="38"/>
      <c r="B572" s="39"/>
      <c r="C572" s="40"/>
      <c r="D572" s="236" t="s">
        <v>146</v>
      </c>
      <c r="E572" s="40"/>
      <c r="F572" s="237" t="s">
        <v>869</v>
      </c>
      <c r="G572" s="40"/>
      <c r="H572" s="40"/>
      <c r="I572" s="233"/>
      <c r="J572" s="40"/>
      <c r="K572" s="40"/>
      <c r="L572" s="44"/>
      <c r="M572" s="234"/>
      <c r="N572" s="235"/>
      <c r="O572" s="91"/>
      <c r="P572" s="91"/>
      <c r="Q572" s="91"/>
      <c r="R572" s="91"/>
      <c r="S572" s="91"/>
      <c r="T572" s="92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146</v>
      </c>
      <c r="AU572" s="17" t="s">
        <v>86</v>
      </c>
    </row>
    <row r="573" spans="1:51" s="13" customFormat="1" ht="12">
      <c r="A573" s="13"/>
      <c r="B573" s="238"/>
      <c r="C573" s="239"/>
      <c r="D573" s="231" t="s">
        <v>148</v>
      </c>
      <c r="E573" s="240" t="s">
        <v>1</v>
      </c>
      <c r="F573" s="241" t="s">
        <v>870</v>
      </c>
      <c r="G573" s="239"/>
      <c r="H573" s="242">
        <v>201.8</v>
      </c>
      <c r="I573" s="243"/>
      <c r="J573" s="239"/>
      <c r="K573" s="239"/>
      <c r="L573" s="244"/>
      <c r="M573" s="245"/>
      <c r="N573" s="246"/>
      <c r="O573" s="246"/>
      <c r="P573" s="246"/>
      <c r="Q573" s="246"/>
      <c r="R573" s="246"/>
      <c r="S573" s="246"/>
      <c r="T573" s="247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8" t="s">
        <v>148</v>
      </c>
      <c r="AU573" s="248" t="s">
        <v>86</v>
      </c>
      <c r="AV573" s="13" t="s">
        <v>86</v>
      </c>
      <c r="AW573" s="13" t="s">
        <v>31</v>
      </c>
      <c r="AX573" s="13" t="s">
        <v>82</v>
      </c>
      <c r="AY573" s="248" t="s">
        <v>136</v>
      </c>
    </row>
    <row r="574" spans="1:65" s="2" customFormat="1" ht="37.8" customHeight="1">
      <c r="A574" s="38"/>
      <c r="B574" s="39"/>
      <c r="C574" s="218" t="s">
        <v>871</v>
      </c>
      <c r="D574" s="218" t="s">
        <v>138</v>
      </c>
      <c r="E574" s="219" t="s">
        <v>872</v>
      </c>
      <c r="F574" s="220" t="s">
        <v>873</v>
      </c>
      <c r="G574" s="221" t="s">
        <v>166</v>
      </c>
      <c r="H574" s="222">
        <v>317.9</v>
      </c>
      <c r="I574" s="223"/>
      <c r="J574" s="224">
        <f>ROUND(I574*H574,2)</f>
        <v>0</v>
      </c>
      <c r="K574" s="220" t="s">
        <v>200</v>
      </c>
      <c r="L574" s="44"/>
      <c r="M574" s="225" t="s">
        <v>1</v>
      </c>
      <c r="N574" s="226" t="s">
        <v>42</v>
      </c>
      <c r="O574" s="91"/>
      <c r="P574" s="227">
        <f>O574*H574</f>
        <v>0</v>
      </c>
      <c r="Q574" s="227">
        <v>0</v>
      </c>
      <c r="R574" s="227">
        <f>Q574*H574</f>
        <v>0</v>
      </c>
      <c r="S574" s="227">
        <v>0</v>
      </c>
      <c r="T574" s="228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29" t="s">
        <v>92</v>
      </c>
      <c r="AT574" s="229" t="s">
        <v>138</v>
      </c>
      <c r="AU574" s="229" t="s">
        <v>86</v>
      </c>
      <c r="AY574" s="17" t="s">
        <v>136</v>
      </c>
      <c r="BE574" s="230">
        <f>IF(N574="základní",J574,0)</f>
        <v>0</v>
      </c>
      <c r="BF574" s="230">
        <f>IF(N574="snížená",J574,0)</f>
        <v>0</v>
      </c>
      <c r="BG574" s="230">
        <f>IF(N574="zákl. přenesená",J574,0)</f>
        <v>0</v>
      </c>
      <c r="BH574" s="230">
        <f>IF(N574="sníž. přenesená",J574,0)</f>
        <v>0</v>
      </c>
      <c r="BI574" s="230">
        <f>IF(N574="nulová",J574,0)</f>
        <v>0</v>
      </c>
      <c r="BJ574" s="17" t="s">
        <v>82</v>
      </c>
      <c r="BK574" s="230">
        <f>ROUND(I574*H574,2)</f>
        <v>0</v>
      </c>
      <c r="BL574" s="17" t="s">
        <v>92</v>
      </c>
      <c r="BM574" s="229" t="s">
        <v>874</v>
      </c>
    </row>
    <row r="575" spans="1:47" s="2" customFormat="1" ht="12">
      <c r="A575" s="38"/>
      <c r="B575" s="39"/>
      <c r="C575" s="40"/>
      <c r="D575" s="231" t="s">
        <v>144</v>
      </c>
      <c r="E575" s="40"/>
      <c r="F575" s="232" t="s">
        <v>875</v>
      </c>
      <c r="G575" s="40"/>
      <c r="H575" s="40"/>
      <c r="I575" s="233"/>
      <c r="J575" s="40"/>
      <c r="K575" s="40"/>
      <c r="L575" s="44"/>
      <c r="M575" s="234"/>
      <c r="N575" s="235"/>
      <c r="O575" s="91"/>
      <c r="P575" s="91"/>
      <c r="Q575" s="91"/>
      <c r="R575" s="91"/>
      <c r="S575" s="91"/>
      <c r="T575" s="92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T575" s="17" t="s">
        <v>144</v>
      </c>
      <c r="AU575" s="17" t="s">
        <v>86</v>
      </c>
    </row>
    <row r="576" spans="1:47" s="2" customFormat="1" ht="12">
      <c r="A576" s="38"/>
      <c r="B576" s="39"/>
      <c r="C576" s="40"/>
      <c r="D576" s="236" t="s">
        <v>146</v>
      </c>
      <c r="E576" s="40"/>
      <c r="F576" s="237" t="s">
        <v>876</v>
      </c>
      <c r="G576" s="40"/>
      <c r="H576" s="40"/>
      <c r="I576" s="233"/>
      <c r="J576" s="40"/>
      <c r="K576" s="40"/>
      <c r="L576" s="44"/>
      <c r="M576" s="234"/>
      <c r="N576" s="235"/>
      <c r="O576" s="91"/>
      <c r="P576" s="91"/>
      <c r="Q576" s="91"/>
      <c r="R576" s="91"/>
      <c r="S576" s="91"/>
      <c r="T576" s="92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7" t="s">
        <v>146</v>
      </c>
      <c r="AU576" s="17" t="s">
        <v>86</v>
      </c>
    </row>
    <row r="577" spans="1:51" s="13" customFormat="1" ht="12">
      <c r="A577" s="13"/>
      <c r="B577" s="238"/>
      <c r="C577" s="239"/>
      <c r="D577" s="231" t="s">
        <v>148</v>
      </c>
      <c r="E577" s="240" t="s">
        <v>1</v>
      </c>
      <c r="F577" s="241" t="s">
        <v>877</v>
      </c>
      <c r="G577" s="239"/>
      <c r="H577" s="242">
        <v>317.9</v>
      </c>
      <c r="I577" s="243"/>
      <c r="J577" s="239"/>
      <c r="K577" s="239"/>
      <c r="L577" s="244"/>
      <c r="M577" s="245"/>
      <c r="N577" s="246"/>
      <c r="O577" s="246"/>
      <c r="P577" s="246"/>
      <c r="Q577" s="246"/>
      <c r="R577" s="246"/>
      <c r="S577" s="246"/>
      <c r="T577" s="247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8" t="s">
        <v>148</v>
      </c>
      <c r="AU577" s="248" t="s">
        <v>86</v>
      </c>
      <c r="AV577" s="13" t="s">
        <v>86</v>
      </c>
      <c r="AW577" s="13" t="s">
        <v>31</v>
      </c>
      <c r="AX577" s="13" t="s">
        <v>82</v>
      </c>
      <c r="AY577" s="248" t="s">
        <v>136</v>
      </c>
    </row>
    <row r="578" spans="1:65" s="2" customFormat="1" ht="44.25" customHeight="1">
      <c r="A578" s="38"/>
      <c r="B578" s="39"/>
      <c r="C578" s="218" t="s">
        <v>878</v>
      </c>
      <c r="D578" s="218" t="s">
        <v>138</v>
      </c>
      <c r="E578" s="219" t="s">
        <v>879</v>
      </c>
      <c r="F578" s="220" t="s">
        <v>880</v>
      </c>
      <c r="G578" s="221" t="s">
        <v>166</v>
      </c>
      <c r="H578" s="222">
        <v>262.59</v>
      </c>
      <c r="I578" s="223"/>
      <c r="J578" s="224">
        <f>ROUND(I578*H578,2)</f>
        <v>0</v>
      </c>
      <c r="K578" s="220" t="s">
        <v>200</v>
      </c>
      <c r="L578" s="44"/>
      <c r="M578" s="225" t="s">
        <v>1</v>
      </c>
      <c r="N578" s="226" t="s">
        <v>42</v>
      </c>
      <c r="O578" s="91"/>
      <c r="P578" s="227">
        <f>O578*H578</f>
        <v>0</v>
      </c>
      <c r="Q578" s="227">
        <v>0</v>
      </c>
      <c r="R578" s="227">
        <f>Q578*H578</f>
        <v>0</v>
      </c>
      <c r="S578" s="227">
        <v>0</v>
      </c>
      <c r="T578" s="228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29" t="s">
        <v>92</v>
      </c>
      <c r="AT578" s="229" t="s">
        <v>138</v>
      </c>
      <c r="AU578" s="229" t="s">
        <v>86</v>
      </c>
      <c r="AY578" s="17" t="s">
        <v>136</v>
      </c>
      <c r="BE578" s="230">
        <f>IF(N578="základní",J578,0)</f>
        <v>0</v>
      </c>
      <c r="BF578" s="230">
        <f>IF(N578="snížená",J578,0)</f>
        <v>0</v>
      </c>
      <c r="BG578" s="230">
        <f>IF(N578="zákl. přenesená",J578,0)</f>
        <v>0</v>
      </c>
      <c r="BH578" s="230">
        <f>IF(N578="sníž. přenesená",J578,0)</f>
        <v>0</v>
      </c>
      <c r="BI578" s="230">
        <f>IF(N578="nulová",J578,0)</f>
        <v>0</v>
      </c>
      <c r="BJ578" s="17" t="s">
        <v>82</v>
      </c>
      <c r="BK578" s="230">
        <f>ROUND(I578*H578,2)</f>
        <v>0</v>
      </c>
      <c r="BL578" s="17" t="s">
        <v>92</v>
      </c>
      <c r="BM578" s="229" t="s">
        <v>881</v>
      </c>
    </row>
    <row r="579" spans="1:47" s="2" customFormat="1" ht="12">
      <c r="A579" s="38"/>
      <c r="B579" s="39"/>
      <c r="C579" s="40"/>
      <c r="D579" s="231" t="s">
        <v>144</v>
      </c>
      <c r="E579" s="40"/>
      <c r="F579" s="232" t="s">
        <v>291</v>
      </c>
      <c r="G579" s="40"/>
      <c r="H579" s="40"/>
      <c r="I579" s="233"/>
      <c r="J579" s="40"/>
      <c r="K579" s="40"/>
      <c r="L579" s="44"/>
      <c r="M579" s="234"/>
      <c r="N579" s="235"/>
      <c r="O579" s="91"/>
      <c r="P579" s="91"/>
      <c r="Q579" s="91"/>
      <c r="R579" s="91"/>
      <c r="S579" s="91"/>
      <c r="T579" s="92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T579" s="17" t="s">
        <v>144</v>
      </c>
      <c r="AU579" s="17" t="s">
        <v>86</v>
      </c>
    </row>
    <row r="580" spans="1:47" s="2" customFormat="1" ht="12">
      <c r="A580" s="38"/>
      <c r="B580" s="39"/>
      <c r="C580" s="40"/>
      <c r="D580" s="236" t="s">
        <v>146</v>
      </c>
      <c r="E580" s="40"/>
      <c r="F580" s="237" t="s">
        <v>882</v>
      </c>
      <c r="G580" s="40"/>
      <c r="H580" s="40"/>
      <c r="I580" s="233"/>
      <c r="J580" s="40"/>
      <c r="K580" s="40"/>
      <c r="L580" s="44"/>
      <c r="M580" s="234"/>
      <c r="N580" s="235"/>
      <c r="O580" s="91"/>
      <c r="P580" s="91"/>
      <c r="Q580" s="91"/>
      <c r="R580" s="91"/>
      <c r="S580" s="91"/>
      <c r="T580" s="92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T580" s="17" t="s">
        <v>146</v>
      </c>
      <c r="AU580" s="17" t="s">
        <v>86</v>
      </c>
    </row>
    <row r="581" spans="1:51" s="13" customFormat="1" ht="12">
      <c r="A581" s="13"/>
      <c r="B581" s="238"/>
      <c r="C581" s="239"/>
      <c r="D581" s="231" t="s">
        <v>148</v>
      </c>
      <c r="E581" s="240" t="s">
        <v>1</v>
      </c>
      <c r="F581" s="241" t="s">
        <v>883</v>
      </c>
      <c r="G581" s="239"/>
      <c r="H581" s="242">
        <v>262.59</v>
      </c>
      <c r="I581" s="243"/>
      <c r="J581" s="239"/>
      <c r="K581" s="239"/>
      <c r="L581" s="244"/>
      <c r="M581" s="245"/>
      <c r="N581" s="246"/>
      <c r="O581" s="246"/>
      <c r="P581" s="246"/>
      <c r="Q581" s="246"/>
      <c r="R581" s="246"/>
      <c r="S581" s="246"/>
      <c r="T581" s="247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8" t="s">
        <v>148</v>
      </c>
      <c r="AU581" s="248" t="s">
        <v>86</v>
      </c>
      <c r="AV581" s="13" t="s">
        <v>86</v>
      </c>
      <c r="AW581" s="13" t="s">
        <v>31</v>
      </c>
      <c r="AX581" s="13" t="s">
        <v>82</v>
      </c>
      <c r="AY581" s="248" t="s">
        <v>136</v>
      </c>
    </row>
    <row r="582" spans="1:65" s="2" customFormat="1" ht="44.25" customHeight="1">
      <c r="A582" s="38"/>
      <c r="B582" s="39"/>
      <c r="C582" s="218" t="s">
        <v>884</v>
      </c>
      <c r="D582" s="218" t="s">
        <v>138</v>
      </c>
      <c r="E582" s="219" t="s">
        <v>885</v>
      </c>
      <c r="F582" s="220" t="s">
        <v>886</v>
      </c>
      <c r="G582" s="221" t="s">
        <v>166</v>
      </c>
      <c r="H582" s="222">
        <v>158.6</v>
      </c>
      <c r="I582" s="223"/>
      <c r="J582" s="224">
        <f>ROUND(I582*H582,2)</f>
        <v>0</v>
      </c>
      <c r="K582" s="220" t="s">
        <v>200</v>
      </c>
      <c r="L582" s="44"/>
      <c r="M582" s="225" t="s">
        <v>1</v>
      </c>
      <c r="N582" s="226" t="s">
        <v>42</v>
      </c>
      <c r="O582" s="91"/>
      <c r="P582" s="227">
        <f>O582*H582</f>
        <v>0</v>
      </c>
      <c r="Q582" s="227">
        <v>0</v>
      </c>
      <c r="R582" s="227">
        <f>Q582*H582</f>
        <v>0</v>
      </c>
      <c r="S582" s="227">
        <v>0</v>
      </c>
      <c r="T582" s="228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29" t="s">
        <v>92</v>
      </c>
      <c r="AT582" s="229" t="s">
        <v>138</v>
      </c>
      <c r="AU582" s="229" t="s">
        <v>86</v>
      </c>
      <c r="AY582" s="17" t="s">
        <v>136</v>
      </c>
      <c r="BE582" s="230">
        <f>IF(N582="základní",J582,0)</f>
        <v>0</v>
      </c>
      <c r="BF582" s="230">
        <f>IF(N582="snížená",J582,0)</f>
        <v>0</v>
      </c>
      <c r="BG582" s="230">
        <f>IF(N582="zákl. přenesená",J582,0)</f>
        <v>0</v>
      </c>
      <c r="BH582" s="230">
        <f>IF(N582="sníž. přenesená",J582,0)</f>
        <v>0</v>
      </c>
      <c r="BI582" s="230">
        <f>IF(N582="nulová",J582,0)</f>
        <v>0</v>
      </c>
      <c r="BJ582" s="17" t="s">
        <v>82</v>
      </c>
      <c r="BK582" s="230">
        <f>ROUND(I582*H582,2)</f>
        <v>0</v>
      </c>
      <c r="BL582" s="17" t="s">
        <v>92</v>
      </c>
      <c r="BM582" s="229" t="s">
        <v>887</v>
      </c>
    </row>
    <row r="583" spans="1:47" s="2" customFormat="1" ht="12">
      <c r="A583" s="38"/>
      <c r="B583" s="39"/>
      <c r="C583" s="40"/>
      <c r="D583" s="231" t="s">
        <v>144</v>
      </c>
      <c r="E583" s="40"/>
      <c r="F583" s="232" t="s">
        <v>888</v>
      </c>
      <c r="G583" s="40"/>
      <c r="H583" s="40"/>
      <c r="I583" s="233"/>
      <c r="J583" s="40"/>
      <c r="K583" s="40"/>
      <c r="L583" s="44"/>
      <c r="M583" s="234"/>
      <c r="N583" s="235"/>
      <c r="O583" s="91"/>
      <c r="P583" s="91"/>
      <c r="Q583" s="91"/>
      <c r="R583" s="91"/>
      <c r="S583" s="91"/>
      <c r="T583" s="92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T583" s="17" t="s">
        <v>144</v>
      </c>
      <c r="AU583" s="17" t="s">
        <v>86</v>
      </c>
    </row>
    <row r="584" spans="1:47" s="2" customFormat="1" ht="12">
      <c r="A584" s="38"/>
      <c r="B584" s="39"/>
      <c r="C584" s="40"/>
      <c r="D584" s="236" t="s">
        <v>146</v>
      </c>
      <c r="E584" s="40"/>
      <c r="F584" s="237" t="s">
        <v>889</v>
      </c>
      <c r="G584" s="40"/>
      <c r="H584" s="40"/>
      <c r="I584" s="233"/>
      <c r="J584" s="40"/>
      <c r="K584" s="40"/>
      <c r="L584" s="44"/>
      <c r="M584" s="234"/>
      <c r="N584" s="235"/>
      <c r="O584" s="91"/>
      <c r="P584" s="91"/>
      <c r="Q584" s="91"/>
      <c r="R584" s="91"/>
      <c r="S584" s="91"/>
      <c r="T584" s="92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T584" s="17" t="s">
        <v>146</v>
      </c>
      <c r="AU584" s="17" t="s">
        <v>86</v>
      </c>
    </row>
    <row r="585" spans="1:51" s="13" customFormat="1" ht="12">
      <c r="A585" s="13"/>
      <c r="B585" s="238"/>
      <c r="C585" s="239"/>
      <c r="D585" s="231" t="s">
        <v>148</v>
      </c>
      <c r="E585" s="240" t="s">
        <v>1</v>
      </c>
      <c r="F585" s="241" t="s">
        <v>890</v>
      </c>
      <c r="G585" s="239"/>
      <c r="H585" s="242">
        <v>158.6</v>
      </c>
      <c r="I585" s="243"/>
      <c r="J585" s="239"/>
      <c r="K585" s="239"/>
      <c r="L585" s="244"/>
      <c r="M585" s="245"/>
      <c r="N585" s="246"/>
      <c r="O585" s="246"/>
      <c r="P585" s="246"/>
      <c r="Q585" s="246"/>
      <c r="R585" s="246"/>
      <c r="S585" s="246"/>
      <c r="T585" s="247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8" t="s">
        <v>148</v>
      </c>
      <c r="AU585" s="248" t="s">
        <v>86</v>
      </c>
      <c r="AV585" s="13" t="s">
        <v>86</v>
      </c>
      <c r="AW585" s="13" t="s">
        <v>31</v>
      </c>
      <c r="AX585" s="13" t="s">
        <v>82</v>
      </c>
      <c r="AY585" s="248" t="s">
        <v>136</v>
      </c>
    </row>
    <row r="586" spans="1:63" s="12" customFormat="1" ht="22.8" customHeight="1">
      <c r="A586" s="12"/>
      <c r="B586" s="202"/>
      <c r="C586" s="203"/>
      <c r="D586" s="204" t="s">
        <v>76</v>
      </c>
      <c r="E586" s="216" t="s">
        <v>891</v>
      </c>
      <c r="F586" s="216" t="s">
        <v>892</v>
      </c>
      <c r="G586" s="203"/>
      <c r="H586" s="203"/>
      <c r="I586" s="206"/>
      <c r="J586" s="217">
        <f>BK586</f>
        <v>0</v>
      </c>
      <c r="K586" s="203"/>
      <c r="L586" s="208"/>
      <c r="M586" s="209"/>
      <c r="N586" s="210"/>
      <c r="O586" s="210"/>
      <c r="P586" s="211">
        <f>SUM(P587:P593)</f>
        <v>0</v>
      </c>
      <c r="Q586" s="210"/>
      <c r="R586" s="211">
        <f>SUM(R587:R593)</f>
        <v>0</v>
      </c>
      <c r="S586" s="210"/>
      <c r="T586" s="212">
        <f>SUM(T587:T593)</f>
        <v>0</v>
      </c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R586" s="213" t="s">
        <v>82</v>
      </c>
      <c r="AT586" s="214" t="s">
        <v>76</v>
      </c>
      <c r="AU586" s="214" t="s">
        <v>82</v>
      </c>
      <c r="AY586" s="213" t="s">
        <v>136</v>
      </c>
      <c r="BK586" s="215">
        <f>SUM(BK587:BK593)</f>
        <v>0</v>
      </c>
    </row>
    <row r="587" spans="1:65" s="2" customFormat="1" ht="33" customHeight="1">
      <c r="A587" s="38"/>
      <c r="B587" s="39"/>
      <c r="C587" s="218" t="s">
        <v>893</v>
      </c>
      <c r="D587" s="218" t="s">
        <v>138</v>
      </c>
      <c r="E587" s="219" t="s">
        <v>894</v>
      </c>
      <c r="F587" s="220" t="s">
        <v>895</v>
      </c>
      <c r="G587" s="221" t="s">
        <v>166</v>
      </c>
      <c r="H587" s="222">
        <v>333.041</v>
      </c>
      <c r="I587" s="223"/>
      <c r="J587" s="224">
        <f>ROUND(I587*H587,2)</f>
        <v>0</v>
      </c>
      <c r="K587" s="220" t="s">
        <v>200</v>
      </c>
      <c r="L587" s="44"/>
      <c r="M587" s="225" t="s">
        <v>1</v>
      </c>
      <c r="N587" s="226" t="s">
        <v>42</v>
      </c>
      <c r="O587" s="91"/>
      <c r="P587" s="227">
        <f>O587*H587</f>
        <v>0</v>
      </c>
      <c r="Q587" s="227">
        <v>0</v>
      </c>
      <c r="R587" s="227">
        <f>Q587*H587</f>
        <v>0</v>
      </c>
      <c r="S587" s="227">
        <v>0</v>
      </c>
      <c r="T587" s="228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29" t="s">
        <v>92</v>
      </c>
      <c r="AT587" s="229" t="s">
        <v>138</v>
      </c>
      <c r="AU587" s="229" t="s">
        <v>86</v>
      </c>
      <c r="AY587" s="17" t="s">
        <v>136</v>
      </c>
      <c r="BE587" s="230">
        <f>IF(N587="základní",J587,0)</f>
        <v>0</v>
      </c>
      <c r="BF587" s="230">
        <f>IF(N587="snížená",J587,0)</f>
        <v>0</v>
      </c>
      <c r="BG587" s="230">
        <f>IF(N587="zákl. přenesená",J587,0)</f>
        <v>0</v>
      </c>
      <c r="BH587" s="230">
        <f>IF(N587="sníž. přenesená",J587,0)</f>
        <v>0</v>
      </c>
      <c r="BI587" s="230">
        <f>IF(N587="nulová",J587,0)</f>
        <v>0</v>
      </c>
      <c r="BJ587" s="17" t="s">
        <v>82</v>
      </c>
      <c r="BK587" s="230">
        <f>ROUND(I587*H587,2)</f>
        <v>0</v>
      </c>
      <c r="BL587" s="17" t="s">
        <v>92</v>
      </c>
      <c r="BM587" s="229" t="s">
        <v>896</v>
      </c>
    </row>
    <row r="588" spans="1:47" s="2" customFormat="1" ht="12">
      <c r="A588" s="38"/>
      <c r="B588" s="39"/>
      <c r="C588" s="40"/>
      <c r="D588" s="231" t="s">
        <v>144</v>
      </c>
      <c r="E588" s="40"/>
      <c r="F588" s="232" t="s">
        <v>897</v>
      </c>
      <c r="G588" s="40"/>
      <c r="H588" s="40"/>
      <c r="I588" s="233"/>
      <c r="J588" s="40"/>
      <c r="K588" s="40"/>
      <c r="L588" s="44"/>
      <c r="M588" s="234"/>
      <c r="N588" s="235"/>
      <c r="O588" s="91"/>
      <c r="P588" s="91"/>
      <c r="Q588" s="91"/>
      <c r="R588" s="91"/>
      <c r="S588" s="91"/>
      <c r="T588" s="92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T588" s="17" t="s">
        <v>144</v>
      </c>
      <c r="AU588" s="17" t="s">
        <v>86</v>
      </c>
    </row>
    <row r="589" spans="1:47" s="2" customFormat="1" ht="12">
      <c r="A589" s="38"/>
      <c r="B589" s="39"/>
      <c r="C589" s="40"/>
      <c r="D589" s="236" t="s">
        <v>146</v>
      </c>
      <c r="E589" s="40"/>
      <c r="F589" s="237" t="s">
        <v>898</v>
      </c>
      <c r="G589" s="40"/>
      <c r="H589" s="40"/>
      <c r="I589" s="233"/>
      <c r="J589" s="40"/>
      <c r="K589" s="40"/>
      <c r="L589" s="44"/>
      <c r="M589" s="234"/>
      <c r="N589" s="235"/>
      <c r="O589" s="91"/>
      <c r="P589" s="91"/>
      <c r="Q589" s="91"/>
      <c r="R589" s="91"/>
      <c r="S589" s="91"/>
      <c r="T589" s="92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T589" s="17" t="s">
        <v>146</v>
      </c>
      <c r="AU589" s="17" t="s">
        <v>86</v>
      </c>
    </row>
    <row r="590" spans="1:65" s="2" customFormat="1" ht="21.75" customHeight="1">
      <c r="A590" s="38"/>
      <c r="B590" s="39"/>
      <c r="C590" s="218" t="s">
        <v>899</v>
      </c>
      <c r="D590" s="218" t="s">
        <v>138</v>
      </c>
      <c r="E590" s="219" t="s">
        <v>900</v>
      </c>
      <c r="F590" s="220" t="s">
        <v>901</v>
      </c>
      <c r="G590" s="221" t="s">
        <v>166</v>
      </c>
      <c r="H590" s="222">
        <v>82.2</v>
      </c>
      <c r="I590" s="223"/>
      <c r="J590" s="224">
        <f>ROUND(I590*H590,2)</f>
        <v>0</v>
      </c>
      <c r="K590" s="220" t="s">
        <v>142</v>
      </c>
      <c r="L590" s="44"/>
      <c r="M590" s="225" t="s">
        <v>1</v>
      </c>
      <c r="N590" s="226" t="s">
        <v>42</v>
      </c>
      <c r="O590" s="91"/>
      <c r="P590" s="227">
        <f>O590*H590</f>
        <v>0</v>
      </c>
      <c r="Q590" s="227">
        <v>0</v>
      </c>
      <c r="R590" s="227">
        <f>Q590*H590</f>
        <v>0</v>
      </c>
      <c r="S590" s="227">
        <v>0</v>
      </c>
      <c r="T590" s="228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29" t="s">
        <v>92</v>
      </c>
      <c r="AT590" s="229" t="s">
        <v>138</v>
      </c>
      <c r="AU590" s="229" t="s">
        <v>86</v>
      </c>
      <c r="AY590" s="17" t="s">
        <v>136</v>
      </c>
      <c r="BE590" s="230">
        <f>IF(N590="základní",J590,0)</f>
        <v>0</v>
      </c>
      <c r="BF590" s="230">
        <f>IF(N590="snížená",J590,0)</f>
        <v>0</v>
      </c>
      <c r="BG590" s="230">
        <f>IF(N590="zákl. přenesená",J590,0)</f>
        <v>0</v>
      </c>
      <c r="BH590" s="230">
        <f>IF(N590="sníž. přenesená",J590,0)</f>
        <v>0</v>
      </c>
      <c r="BI590" s="230">
        <f>IF(N590="nulová",J590,0)</f>
        <v>0</v>
      </c>
      <c r="BJ590" s="17" t="s">
        <v>82</v>
      </c>
      <c r="BK590" s="230">
        <f>ROUND(I590*H590,2)</f>
        <v>0</v>
      </c>
      <c r="BL590" s="17" t="s">
        <v>92</v>
      </c>
      <c r="BM590" s="229" t="s">
        <v>902</v>
      </c>
    </row>
    <row r="591" spans="1:47" s="2" customFormat="1" ht="12">
      <c r="A591" s="38"/>
      <c r="B591" s="39"/>
      <c r="C591" s="40"/>
      <c r="D591" s="231" t="s">
        <v>144</v>
      </c>
      <c r="E591" s="40"/>
      <c r="F591" s="232" t="s">
        <v>903</v>
      </c>
      <c r="G591" s="40"/>
      <c r="H591" s="40"/>
      <c r="I591" s="233"/>
      <c r="J591" s="40"/>
      <c r="K591" s="40"/>
      <c r="L591" s="44"/>
      <c r="M591" s="234"/>
      <c r="N591" s="235"/>
      <c r="O591" s="91"/>
      <c r="P591" s="91"/>
      <c r="Q591" s="91"/>
      <c r="R591" s="91"/>
      <c r="S591" s="91"/>
      <c r="T591" s="92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T591" s="17" t="s">
        <v>144</v>
      </c>
      <c r="AU591" s="17" t="s">
        <v>86</v>
      </c>
    </row>
    <row r="592" spans="1:47" s="2" customFormat="1" ht="12">
      <c r="A592" s="38"/>
      <c r="B592" s="39"/>
      <c r="C592" s="40"/>
      <c r="D592" s="236" t="s">
        <v>146</v>
      </c>
      <c r="E592" s="40"/>
      <c r="F592" s="237" t="s">
        <v>904</v>
      </c>
      <c r="G592" s="40"/>
      <c r="H592" s="40"/>
      <c r="I592" s="233"/>
      <c r="J592" s="40"/>
      <c r="K592" s="40"/>
      <c r="L592" s="44"/>
      <c r="M592" s="234"/>
      <c r="N592" s="235"/>
      <c r="O592" s="91"/>
      <c r="P592" s="91"/>
      <c r="Q592" s="91"/>
      <c r="R592" s="91"/>
      <c r="S592" s="91"/>
      <c r="T592" s="92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T592" s="17" t="s">
        <v>146</v>
      </c>
      <c r="AU592" s="17" t="s">
        <v>86</v>
      </c>
    </row>
    <row r="593" spans="1:51" s="13" customFormat="1" ht="12">
      <c r="A593" s="13"/>
      <c r="B593" s="238"/>
      <c r="C593" s="239"/>
      <c r="D593" s="231" t="s">
        <v>148</v>
      </c>
      <c r="E593" s="240" t="s">
        <v>1</v>
      </c>
      <c r="F593" s="241" t="s">
        <v>905</v>
      </c>
      <c r="G593" s="239"/>
      <c r="H593" s="242">
        <v>82.2</v>
      </c>
      <c r="I593" s="243"/>
      <c r="J593" s="239"/>
      <c r="K593" s="239"/>
      <c r="L593" s="244"/>
      <c r="M593" s="245"/>
      <c r="N593" s="246"/>
      <c r="O593" s="246"/>
      <c r="P593" s="246"/>
      <c r="Q593" s="246"/>
      <c r="R593" s="246"/>
      <c r="S593" s="246"/>
      <c r="T593" s="247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8" t="s">
        <v>148</v>
      </c>
      <c r="AU593" s="248" t="s">
        <v>86</v>
      </c>
      <c r="AV593" s="13" t="s">
        <v>86</v>
      </c>
      <c r="AW593" s="13" t="s">
        <v>31</v>
      </c>
      <c r="AX593" s="13" t="s">
        <v>82</v>
      </c>
      <c r="AY593" s="248" t="s">
        <v>136</v>
      </c>
    </row>
    <row r="594" spans="1:63" s="12" customFormat="1" ht="25.9" customHeight="1">
      <c r="A594" s="12"/>
      <c r="B594" s="202"/>
      <c r="C594" s="203"/>
      <c r="D594" s="204" t="s">
        <v>76</v>
      </c>
      <c r="E594" s="205" t="s">
        <v>906</v>
      </c>
      <c r="F594" s="205" t="s">
        <v>907</v>
      </c>
      <c r="G594" s="203"/>
      <c r="H594" s="203"/>
      <c r="I594" s="206"/>
      <c r="J594" s="207">
        <f>BK594</f>
        <v>0</v>
      </c>
      <c r="K594" s="203"/>
      <c r="L594" s="208"/>
      <c r="M594" s="209"/>
      <c r="N594" s="210"/>
      <c r="O594" s="210"/>
      <c r="P594" s="211">
        <f>P595+P602</f>
        <v>0</v>
      </c>
      <c r="Q594" s="210"/>
      <c r="R594" s="211">
        <f>R595+R602</f>
        <v>1.2606899999999999</v>
      </c>
      <c r="S594" s="210"/>
      <c r="T594" s="212">
        <f>T595+T602</f>
        <v>0</v>
      </c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R594" s="213" t="s">
        <v>86</v>
      </c>
      <c r="AT594" s="214" t="s">
        <v>76</v>
      </c>
      <c r="AU594" s="214" t="s">
        <v>77</v>
      </c>
      <c r="AY594" s="213" t="s">
        <v>136</v>
      </c>
      <c r="BK594" s="215">
        <f>BK595+BK602</f>
        <v>0</v>
      </c>
    </row>
    <row r="595" spans="1:63" s="12" customFormat="1" ht="22.8" customHeight="1">
      <c r="A595" s="12"/>
      <c r="B595" s="202"/>
      <c r="C595" s="203"/>
      <c r="D595" s="204" t="s">
        <v>76</v>
      </c>
      <c r="E595" s="216" t="s">
        <v>908</v>
      </c>
      <c r="F595" s="216" t="s">
        <v>909</v>
      </c>
      <c r="G595" s="203"/>
      <c r="H595" s="203"/>
      <c r="I595" s="206"/>
      <c r="J595" s="217">
        <f>BK595</f>
        <v>0</v>
      </c>
      <c r="K595" s="203"/>
      <c r="L595" s="208"/>
      <c r="M595" s="209"/>
      <c r="N595" s="210"/>
      <c r="O595" s="210"/>
      <c r="P595" s="211">
        <f>SUM(P596:P601)</f>
        <v>0</v>
      </c>
      <c r="Q595" s="210"/>
      <c r="R595" s="211">
        <f>SUM(R596:R601)</f>
        <v>0.015061999999999999</v>
      </c>
      <c r="S595" s="210"/>
      <c r="T595" s="212">
        <f>SUM(T596:T601)</f>
        <v>0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13" t="s">
        <v>86</v>
      </c>
      <c r="AT595" s="214" t="s">
        <v>76</v>
      </c>
      <c r="AU595" s="214" t="s">
        <v>82</v>
      </c>
      <c r="AY595" s="213" t="s">
        <v>136</v>
      </c>
      <c r="BK595" s="215">
        <f>SUM(BK596:BK601)</f>
        <v>0</v>
      </c>
    </row>
    <row r="596" spans="1:65" s="2" customFormat="1" ht="24.15" customHeight="1">
      <c r="A596" s="38"/>
      <c r="B596" s="39"/>
      <c r="C596" s="218" t="s">
        <v>910</v>
      </c>
      <c r="D596" s="218" t="s">
        <v>138</v>
      </c>
      <c r="E596" s="219" t="s">
        <v>911</v>
      </c>
      <c r="F596" s="220" t="s">
        <v>912</v>
      </c>
      <c r="G596" s="221" t="s">
        <v>141</v>
      </c>
      <c r="H596" s="222">
        <v>44.3</v>
      </c>
      <c r="I596" s="223"/>
      <c r="J596" s="224">
        <f>ROUND(I596*H596,2)</f>
        <v>0</v>
      </c>
      <c r="K596" s="220" t="s">
        <v>200</v>
      </c>
      <c r="L596" s="44"/>
      <c r="M596" s="225" t="s">
        <v>1</v>
      </c>
      <c r="N596" s="226" t="s">
        <v>42</v>
      </c>
      <c r="O596" s="91"/>
      <c r="P596" s="227">
        <f>O596*H596</f>
        <v>0</v>
      </c>
      <c r="Q596" s="227">
        <v>4E-05</v>
      </c>
      <c r="R596" s="227">
        <f>Q596*H596</f>
        <v>0.0017720000000000001</v>
      </c>
      <c r="S596" s="227">
        <v>0</v>
      </c>
      <c r="T596" s="228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29" t="s">
        <v>253</v>
      </c>
      <c r="AT596" s="229" t="s">
        <v>138</v>
      </c>
      <c r="AU596" s="229" t="s">
        <v>86</v>
      </c>
      <c r="AY596" s="17" t="s">
        <v>136</v>
      </c>
      <c r="BE596" s="230">
        <f>IF(N596="základní",J596,0)</f>
        <v>0</v>
      </c>
      <c r="BF596" s="230">
        <f>IF(N596="snížená",J596,0)</f>
        <v>0</v>
      </c>
      <c r="BG596" s="230">
        <f>IF(N596="zákl. přenesená",J596,0)</f>
        <v>0</v>
      </c>
      <c r="BH596" s="230">
        <f>IF(N596="sníž. přenesená",J596,0)</f>
        <v>0</v>
      </c>
      <c r="BI596" s="230">
        <f>IF(N596="nulová",J596,0)</f>
        <v>0</v>
      </c>
      <c r="BJ596" s="17" t="s">
        <v>82</v>
      </c>
      <c r="BK596" s="230">
        <f>ROUND(I596*H596,2)</f>
        <v>0</v>
      </c>
      <c r="BL596" s="17" t="s">
        <v>253</v>
      </c>
      <c r="BM596" s="229" t="s">
        <v>913</v>
      </c>
    </row>
    <row r="597" spans="1:47" s="2" customFormat="1" ht="12">
      <c r="A597" s="38"/>
      <c r="B597" s="39"/>
      <c r="C597" s="40"/>
      <c r="D597" s="231" t="s">
        <v>144</v>
      </c>
      <c r="E597" s="40"/>
      <c r="F597" s="232" t="s">
        <v>914</v>
      </c>
      <c r="G597" s="40"/>
      <c r="H597" s="40"/>
      <c r="I597" s="233"/>
      <c r="J597" s="40"/>
      <c r="K597" s="40"/>
      <c r="L597" s="44"/>
      <c r="M597" s="234"/>
      <c r="N597" s="235"/>
      <c r="O597" s="91"/>
      <c r="P597" s="91"/>
      <c r="Q597" s="91"/>
      <c r="R597" s="91"/>
      <c r="S597" s="91"/>
      <c r="T597" s="92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T597" s="17" t="s">
        <v>144</v>
      </c>
      <c r="AU597" s="17" t="s">
        <v>86</v>
      </c>
    </row>
    <row r="598" spans="1:47" s="2" customFormat="1" ht="12">
      <c r="A598" s="38"/>
      <c r="B598" s="39"/>
      <c r="C598" s="40"/>
      <c r="D598" s="236" t="s">
        <v>146</v>
      </c>
      <c r="E598" s="40"/>
      <c r="F598" s="237" t="s">
        <v>915</v>
      </c>
      <c r="G598" s="40"/>
      <c r="H598" s="40"/>
      <c r="I598" s="233"/>
      <c r="J598" s="40"/>
      <c r="K598" s="40"/>
      <c r="L598" s="44"/>
      <c r="M598" s="234"/>
      <c r="N598" s="235"/>
      <c r="O598" s="91"/>
      <c r="P598" s="91"/>
      <c r="Q598" s="91"/>
      <c r="R598" s="91"/>
      <c r="S598" s="91"/>
      <c r="T598" s="92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T598" s="17" t="s">
        <v>146</v>
      </c>
      <c r="AU598" s="17" t="s">
        <v>86</v>
      </c>
    </row>
    <row r="599" spans="1:51" s="13" customFormat="1" ht="12">
      <c r="A599" s="13"/>
      <c r="B599" s="238"/>
      <c r="C599" s="239"/>
      <c r="D599" s="231" t="s">
        <v>148</v>
      </c>
      <c r="E599" s="240" t="s">
        <v>1</v>
      </c>
      <c r="F599" s="241" t="s">
        <v>916</v>
      </c>
      <c r="G599" s="239"/>
      <c r="H599" s="242">
        <v>44.3</v>
      </c>
      <c r="I599" s="243"/>
      <c r="J599" s="239"/>
      <c r="K599" s="239"/>
      <c r="L599" s="244"/>
      <c r="M599" s="245"/>
      <c r="N599" s="246"/>
      <c r="O599" s="246"/>
      <c r="P599" s="246"/>
      <c r="Q599" s="246"/>
      <c r="R599" s="246"/>
      <c r="S599" s="246"/>
      <c r="T599" s="247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8" t="s">
        <v>148</v>
      </c>
      <c r="AU599" s="248" t="s">
        <v>86</v>
      </c>
      <c r="AV599" s="13" t="s">
        <v>86</v>
      </c>
      <c r="AW599" s="13" t="s">
        <v>31</v>
      </c>
      <c r="AX599" s="13" t="s">
        <v>82</v>
      </c>
      <c r="AY599" s="248" t="s">
        <v>136</v>
      </c>
    </row>
    <row r="600" spans="1:65" s="2" customFormat="1" ht="24.15" customHeight="1">
      <c r="A600" s="38"/>
      <c r="B600" s="39"/>
      <c r="C600" s="249" t="s">
        <v>917</v>
      </c>
      <c r="D600" s="249" t="s">
        <v>163</v>
      </c>
      <c r="E600" s="250" t="s">
        <v>918</v>
      </c>
      <c r="F600" s="251" t="s">
        <v>919</v>
      </c>
      <c r="G600" s="252" t="s">
        <v>141</v>
      </c>
      <c r="H600" s="253">
        <v>44.3</v>
      </c>
      <c r="I600" s="254"/>
      <c r="J600" s="255">
        <f>ROUND(I600*H600,2)</f>
        <v>0</v>
      </c>
      <c r="K600" s="251" t="s">
        <v>200</v>
      </c>
      <c r="L600" s="256"/>
      <c r="M600" s="257" t="s">
        <v>1</v>
      </c>
      <c r="N600" s="258" t="s">
        <v>42</v>
      </c>
      <c r="O600" s="91"/>
      <c r="P600" s="227">
        <f>O600*H600</f>
        <v>0</v>
      </c>
      <c r="Q600" s="227">
        <v>0.0003</v>
      </c>
      <c r="R600" s="227">
        <f>Q600*H600</f>
        <v>0.013289999999999998</v>
      </c>
      <c r="S600" s="227">
        <v>0</v>
      </c>
      <c r="T600" s="228">
        <f>S600*H600</f>
        <v>0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229" t="s">
        <v>363</v>
      </c>
      <c r="AT600" s="229" t="s">
        <v>163</v>
      </c>
      <c r="AU600" s="229" t="s">
        <v>86</v>
      </c>
      <c r="AY600" s="17" t="s">
        <v>136</v>
      </c>
      <c r="BE600" s="230">
        <f>IF(N600="základní",J600,0)</f>
        <v>0</v>
      </c>
      <c r="BF600" s="230">
        <f>IF(N600="snížená",J600,0)</f>
        <v>0</v>
      </c>
      <c r="BG600" s="230">
        <f>IF(N600="zákl. přenesená",J600,0)</f>
        <v>0</v>
      </c>
      <c r="BH600" s="230">
        <f>IF(N600="sníž. přenesená",J600,0)</f>
        <v>0</v>
      </c>
      <c r="BI600" s="230">
        <f>IF(N600="nulová",J600,0)</f>
        <v>0</v>
      </c>
      <c r="BJ600" s="17" t="s">
        <v>82</v>
      </c>
      <c r="BK600" s="230">
        <f>ROUND(I600*H600,2)</f>
        <v>0</v>
      </c>
      <c r="BL600" s="17" t="s">
        <v>253</v>
      </c>
      <c r="BM600" s="229" t="s">
        <v>920</v>
      </c>
    </row>
    <row r="601" spans="1:47" s="2" customFormat="1" ht="12">
      <c r="A601" s="38"/>
      <c r="B601" s="39"/>
      <c r="C601" s="40"/>
      <c r="D601" s="231" t="s">
        <v>144</v>
      </c>
      <c r="E601" s="40"/>
      <c r="F601" s="232" t="s">
        <v>919</v>
      </c>
      <c r="G601" s="40"/>
      <c r="H601" s="40"/>
      <c r="I601" s="233"/>
      <c r="J601" s="40"/>
      <c r="K601" s="40"/>
      <c r="L601" s="44"/>
      <c r="M601" s="234"/>
      <c r="N601" s="235"/>
      <c r="O601" s="91"/>
      <c r="P601" s="91"/>
      <c r="Q601" s="91"/>
      <c r="R601" s="91"/>
      <c r="S601" s="91"/>
      <c r="T601" s="92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T601" s="17" t="s">
        <v>144</v>
      </c>
      <c r="AU601" s="17" t="s">
        <v>86</v>
      </c>
    </row>
    <row r="602" spans="1:63" s="12" customFormat="1" ht="22.8" customHeight="1">
      <c r="A602" s="12"/>
      <c r="B602" s="202"/>
      <c r="C602" s="203"/>
      <c r="D602" s="204" t="s">
        <v>76</v>
      </c>
      <c r="E602" s="216" t="s">
        <v>921</v>
      </c>
      <c r="F602" s="216" t="s">
        <v>922</v>
      </c>
      <c r="G602" s="203"/>
      <c r="H602" s="203"/>
      <c r="I602" s="206"/>
      <c r="J602" s="217">
        <f>BK602</f>
        <v>0</v>
      </c>
      <c r="K602" s="203"/>
      <c r="L602" s="208"/>
      <c r="M602" s="209"/>
      <c r="N602" s="210"/>
      <c r="O602" s="210"/>
      <c r="P602" s="211">
        <f>SUM(P603:P619)</f>
        <v>0</v>
      </c>
      <c r="Q602" s="210"/>
      <c r="R602" s="211">
        <f>SUM(R603:R619)</f>
        <v>1.245628</v>
      </c>
      <c r="S602" s="210"/>
      <c r="T602" s="212">
        <f>SUM(T603:T619)</f>
        <v>0</v>
      </c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R602" s="213" t="s">
        <v>86</v>
      </c>
      <c r="AT602" s="214" t="s">
        <v>76</v>
      </c>
      <c r="AU602" s="214" t="s">
        <v>82</v>
      </c>
      <c r="AY602" s="213" t="s">
        <v>136</v>
      </c>
      <c r="BK602" s="215">
        <f>SUM(BK603:BK619)</f>
        <v>0</v>
      </c>
    </row>
    <row r="603" spans="1:65" s="2" customFormat="1" ht="24.15" customHeight="1">
      <c r="A603" s="38"/>
      <c r="B603" s="39"/>
      <c r="C603" s="218" t="s">
        <v>923</v>
      </c>
      <c r="D603" s="218" t="s">
        <v>138</v>
      </c>
      <c r="E603" s="219" t="s">
        <v>924</v>
      </c>
      <c r="F603" s="220" t="s">
        <v>925</v>
      </c>
      <c r="G603" s="221" t="s">
        <v>330</v>
      </c>
      <c r="H603" s="222">
        <v>277.8</v>
      </c>
      <c r="I603" s="223"/>
      <c r="J603" s="224">
        <f>ROUND(I603*H603,2)</f>
        <v>0</v>
      </c>
      <c r="K603" s="220" t="s">
        <v>566</v>
      </c>
      <c r="L603" s="44"/>
      <c r="M603" s="225" t="s">
        <v>1</v>
      </c>
      <c r="N603" s="226" t="s">
        <v>42</v>
      </c>
      <c r="O603" s="91"/>
      <c r="P603" s="227">
        <f>O603*H603</f>
        <v>0</v>
      </c>
      <c r="Q603" s="227">
        <v>5E-05</v>
      </c>
      <c r="R603" s="227">
        <f>Q603*H603</f>
        <v>0.013890000000000001</v>
      </c>
      <c r="S603" s="227">
        <v>0</v>
      </c>
      <c r="T603" s="228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29" t="s">
        <v>253</v>
      </c>
      <c r="AT603" s="229" t="s">
        <v>138</v>
      </c>
      <c r="AU603" s="229" t="s">
        <v>86</v>
      </c>
      <c r="AY603" s="17" t="s">
        <v>136</v>
      </c>
      <c r="BE603" s="230">
        <f>IF(N603="základní",J603,0)</f>
        <v>0</v>
      </c>
      <c r="BF603" s="230">
        <f>IF(N603="snížená",J603,0)</f>
        <v>0</v>
      </c>
      <c r="BG603" s="230">
        <f>IF(N603="zákl. přenesená",J603,0)</f>
        <v>0</v>
      </c>
      <c r="BH603" s="230">
        <f>IF(N603="sníž. přenesená",J603,0)</f>
        <v>0</v>
      </c>
      <c r="BI603" s="230">
        <f>IF(N603="nulová",J603,0)</f>
        <v>0</v>
      </c>
      <c r="BJ603" s="17" t="s">
        <v>82</v>
      </c>
      <c r="BK603" s="230">
        <f>ROUND(I603*H603,2)</f>
        <v>0</v>
      </c>
      <c r="BL603" s="17" t="s">
        <v>253</v>
      </c>
      <c r="BM603" s="229" t="s">
        <v>926</v>
      </c>
    </row>
    <row r="604" spans="1:47" s="2" customFormat="1" ht="12">
      <c r="A604" s="38"/>
      <c r="B604" s="39"/>
      <c r="C604" s="40"/>
      <c r="D604" s="231" t="s">
        <v>144</v>
      </c>
      <c r="E604" s="40"/>
      <c r="F604" s="232" t="s">
        <v>927</v>
      </c>
      <c r="G604" s="40"/>
      <c r="H604" s="40"/>
      <c r="I604" s="233"/>
      <c r="J604" s="40"/>
      <c r="K604" s="40"/>
      <c r="L604" s="44"/>
      <c r="M604" s="234"/>
      <c r="N604" s="235"/>
      <c r="O604" s="91"/>
      <c r="P604" s="91"/>
      <c r="Q604" s="91"/>
      <c r="R604" s="91"/>
      <c r="S604" s="91"/>
      <c r="T604" s="92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T604" s="17" t="s">
        <v>144</v>
      </c>
      <c r="AU604" s="17" t="s">
        <v>86</v>
      </c>
    </row>
    <row r="605" spans="1:47" s="2" customFormat="1" ht="12">
      <c r="A605" s="38"/>
      <c r="B605" s="39"/>
      <c r="C605" s="40"/>
      <c r="D605" s="236" t="s">
        <v>146</v>
      </c>
      <c r="E605" s="40"/>
      <c r="F605" s="237" t="s">
        <v>928</v>
      </c>
      <c r="G605" s="40"/>
      <c r="H605" s="40"/>
      <c r="I605" s="233"/>
      <c r="J605" s="40"/>
      <c r="K605" s="40"/>
      <c r="L605" s="44"/>
      <c r="M605" s="234"/>
      <c r="N605" s="235"/>
      <c r="O605" s="91"/>
      <c r="P605" s="91"/>
      <c r="Q605" s="91"/>
      <c r="R605" s="91"/>
      <c r="S605" s="91"/>
      <c r="T605" s="92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T605" s="17" t="s">
        <v>146</v>
      </c>
      <c r="AU605" s="17" t="s">
        <v>86</v>
      </c>
    </row>
    <row r="606" spans="1:51" s="13" customFormat="1" ht="12">
      <c r="A606" s="13"/>
      <c r="B606" s="238"/>
      <c r="C606" s="239"/>
      <c r="D606" s="231" t="s">
        <v>148</v>
      </c>
      <c r="E606" s="240" t="s">
        <v>1</v>
      </c>
      <c r="F606" s="241" t="s">
        <v>929</v>
      </c>
      <c r="G606" s="239"/>
      <c r="H606" s="242">
        <v>277.8</v>
      </c>
      <c r="I606" s="243"/>
      <c r="J606" s="239"/>
      <c r="K606" s="239"/>
      <c r="L606" s="244"/>
      <c r="M606" s="245"/>
      <c r="N606" s="246"/>
      <c r="O606" s="246"/>
      <c r="P606" s="246"/>
      <c r="Q606" s="246"/>
      <c r="R606" s="246"/>
      <c r="S606" s="246"/>
      <c r="T606" s="247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8" t="s">
        <v>148</v>
      </c>
      <c r="AU606" s="248" t="s">
        <v>86</v>
      </c>
      <c r="AV606" s="13" t="s">
        <v>86</v>
      </c>
      <c r="AW606" s="13" t="s">
        <v>31</v>
      </c>
      <c r="AX606" s="13" t="s">
        <v>82</v>
      </c>
      <c r="AY606" s="248" t="s">
        <v>136</v>
      </c>
    </row>
    <row r="607" spans="1:65" s="2" customFormat="1" ht="24.15" customHeight="1">
      <c r="A607" s="38"/>
      <c r="B607" s="39"/>
      <c r="C607" s="218" t="s">
        <v>930</v>
      </c>
      <c r="D607" s="218" t="s">
        <v>138</v>
      </c>
      <c r="E607" s="219" t="s">
        <v>931</v>
      </c>
      <c r="F607" s="220" t="s">
        <v>932</v>
      </c>
      <c r="G607" s="221" t="s">
        <v>330</v>
      </c>
      <c r="H607" s="222">
        <v>277.8</v>
      </c>
      <c r="I607" s="223"/>
      <c r="J607" s="224">
        <f>ROUND(I607*H607,2)</f>
        <v>0</v>
      </c>
      <c r="K607" s="220" t="s">
        <v>1</v>
      </c>
      <c r="L607" s="44"/>
      <c r="M607" s="225" t="s">
        <v>1</v>
      </c>
      <c r="N607" s="226" t="s">
        <v>42</v>
      </c>
      <c r="O607" s="91"/>
      <c r="P607" s="227">
        <f>O607*H607</f>
        <v>0</v>
      </c>
      <c r="Q607" s="227">
        <v>5E-05</v>
      </c>
      <c r="R607" s="227">
        <f>Q607*H607</f>
        <v>0.013890000000000001</v>
      </c>
      <c r="S607" s="227">
        <v>0</v>
      </c>
      <c r="T607" s="228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29" t="s">
        <v>253</v>
      </c>
      <c r="AT607" s="229" t="s">
        <v>138</v>
      </c>
      <c r="AU607" s="229" t="s">
        <v>86</v>
      </c>
      <c r="AY607" s="17" t="s">
        <v>136</v>
      </c>
      <c r="BE607" s="230">
        <f>IF(N607="základní",J607,0)</f>
        <v>0</v>
      </c>
      <c r="BF607" s="230">
        <f>IF(N607="snížená",J607,0)</f>
        <v>0</v>
      </c>
      <c r="BG607" s="230">
        <f>IF(N607="zákl. přenesená",J607,0)</f>
        <v>0</v>
      </c>
      <c r="BH607" s="230">
        <f>IF(N607="sníž. přenesená",J607,0)</f>
        <v>0</v>
      </c>
      <c r="BI607" s="230">
        <f>IF(N607="nulová",J607,0)</f>
        <v>0</v>
      </c>
      <c r="BJ607" s="17" t="s">
        <v>82</v>
      </c>
      <c r="BK607" s="230">
        <f>ROUND(I607*H607,2)</f>
        <v>0</v>
      </c>
      <c r="BL607" s="17" t="s">
        <v>253</v>
      </c>
      <c r="BM607" s="229" t="s">
        <v>933</v>
      </c>
    </row>
    <row r="608" spans="1:51" s="13" customFormat="1" ht="12">
      <c r="A608" s="13"/>
      <c r="B608" s="238"/>
      <c r="C608" s="239"/>
      <c r="D608" s="231" t="s">
        <v>148</v>
      </c>
      <c r="E608" s="240" t="s">
        <v>1</v>
      </c>
      <c r="F608" s="241" t="s">
        <v>929</v>
      </c>
      <c r="G608" s="239"/>
      <c r="H608" s="242">
        <v>277.8</v>
      </c>
      <c r="I608" s="243"/>
      <c r="J608" s="239"/>
      <c r="K608" s="239"/>
      <c r="L608" s="244"/>
      <c r="M608" s="245"/>
      <c r="N608" s="246"/>
      <c r="O608" s="246"/>
      <c r="P608" s="246"/>
      <c r="Q608" s="246"/>
      <c r="R608" s="246"/>
      <c r="S608" s="246"/>
      <c r="T608" s="247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8" t="s">
        <v>148</v>
      </c>
      <c r="AU608" s="248" t="s">
        <v>86</v>
      </c>
      <c r="AV608" s="13" t="s">
        <v>86</v>
      </c>
      <c r="AW608" s="13" t="s">
        <v>31</v>
      </c>
      <c r="AX608" s="13" t="s">
        <v>82</v>
      </c>
      <c r="AY608" s="248" t="s">
        <v>136</v>
      </c>
    </row>
    <row r="609" spans="1:65" s="2" customFormat="1" ht="24.15" customHeight="1">
      <c r="A609" s="38"/>
      <c r="B609" s="39"/>
      <c r="C609" s="249" t="s">
        <v>934</v>
      </c>
      <c r="D609" s="249" t="s">
        <v>163</v>
      </c>
      <c r="E609" s="250" t="s">
        <v>935</v>
      </c>
      <c r="F609" s="251" t="s">
        <v>936</v>
      </c>
      <c r="G609" s="252" t="s">
        <v>199</v>
      </c>
      <c r="H609" s="253">
        <v>89.6</v>
      </c>
      <c r="I609" s="254"/>
      <c r="J609" s="255">
        <f>ROUND(I609*H609,2)</f>
        <v>0</v>
      </c>
      <c r="K609" s="251" t="s">
        <v>566</v>
      </c>
      <c r="L609" s="256"/>
      <c r="M609" s="257" t="s">
        <v>1</v>
      </c>
      <c r="N609" s="258" t="s">
        <v>42</v>
      </c>
      <c r="O609" s="91"/>
      <c r="P609" s="227">
        <f>O609*H609</f>
        <v>0</v>
      </c>
      <c r="Q609" s="227">
        <v>0.00308</v>
      </c>
      <c r="R609" s="227">
        <f>Q609*H609</f>
        <v>0.275968</v>
      </c>
      <c r="S609" s="227">
        <v>0</v>
      </c>
      <c r="T609" s="228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29" t="s">
        <v>167</v>
      </c>
      <c r="AT609" s="229" t="s">
        <v>163</v>
      </c>
      <c r="AU609" s="229" t="s">
        <v>86</v>
      </c>
      <c r="AY609" s="17" t="s">
        <v>136</v>
      </c>
      <c r="BE609" s="230">
        <f>IF(N609="základní",J609,0)</f>
        <v>0</v>
      </c>
      <c r="BF609" s="230">
        <f>IF(N609="snížená",J609,0)</f>
        <v>0</v>
      </c>
      <c r="BG609" s="230">
        <f>IF(N609="zákl. přenesená",J609,0)</f>
        <v>0</v>
      </c>
      <c r="BH609" s="230">
        <f>IF(N609="sníž. přenesená",J609,0)</f>
        <v>0</v>
      </c>
      <c r="BI609" s="230">
        <f>IF(N609="nulová",J609,0)</f>
        <v>0</v>
      </c>
      <c r="BJ609" s="17" t="s">
        <v>82</v>
      </c>
      <c r="BK609" s="230">
        <f>ROUND(I609*H609,2)</f>
        <v>0</v>
      </c>
      <c r="BL609" s="17" t="s">
        <v>92</v>
      </c>
      <c r="BM609" s="229" t="s">
        <v>937</v>
      </c>
    </row>
    <row r="610" spans="1:47" s="2" customFormat="1" ht="12">
      <c r="A610" s="38"/>
      <c r="B610" s="39"/>
      <c r="C610" s="40"/>
      <c r="D610" s="231" t="s">
        <v>144</v>
      </c>
      <c r="E610" s="40"/>
      <c r="F610" s="232" t="s">
        <v>936</v>
      </c>
      <c r="G610" s="40"/>
      <c r="H610" s="40"/>
      <c r="I610" s="233"/>
      <c r="J610" s="40"/>
      <c r="K610" s="40"/>
      <c r="L610" s="44"/>
      <c r="M610" s="234"/>
      <c r="N610" s="235"/>
      <c r="O610" s="91"/>
      <c r="P610" s="91"/>
      <c r="Q610" s="91"/>
      <c r="R610" s="91"/>
      <c r="S610" s="91"/>
      <c r="T610" s="92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T610" s="17" t="s">
        <v>144</v>
      </c>
      <c r="AU610" s="17" t="s">
        <v>86</v>
      </c>
    </row>
    <row r="611" spans="1:51" s="13" customFormat="1" ht="12">
      <c r="A611" s="13"/>
      <c r="B611" s="238"/>
      <c r="C611" s="239"/>
      <c r="D611" s="231" t="s">
        <v>148</v>
      </c>
      <c r="E611" s="240" t="s">
        <v>1</v>
      </c>
      <c r="F611" s="241" t="s">
        <v>938</v>
      </c>
      <c r="G611" s="239"/>
      <c r="H611" s="242">
        <v>89.6</v>
      </c>
      <c r="I611" s="243"/>
      <c r="J611" s="239"/>
      <c r="K611" s="239"/>
      <c r="L611" s="244"/>
      <c r="M611" s="245"/>
      <c r="N611" s="246"/>
      <c r="O611" s="246"/>
      <c r="P611" s="246"/>
      <c r="Q611" s="246"/>
      <c r="R611" s="246"/>
      <c r="S611" s="246"/>
      <c r="T611" s="247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8" t="s">
        <v>148</v>
      </c>
      <c r="AU611" s="248" t="s">
        <v>86</v>
      </c>
      <c r="AV611" s="13" t="s">
        <v>86</v>
      </c>
      <c r="AW611" s="13" t="s">
        <v>31</v>
      </c>
      <c r="AX611" s="13" t="s">
        <v>82</v>
      </c>
      <c r="AY611" s="248" t="s">
        <v>136</v>
      </c>
    </row>
    <row r="612" spans="1:65" s="2" customFormat="1" ht="16.5" customHeight="1">
      <c r="A612" s="38"/>
      <c r="B612" s="39"/>
      <c r="C612" s="218" t="s">
        <v>939</v>
      </c>
      <c r="D612" s="218" t="s">
        <v>138</v>
      </c>
      <c r="E612" s="219" t="s">
        <v>940</v>
      </c>
      <c r="F612" s="220" t="s">
        <v>941</v>
      </c>
      <c r="G612" s="221" t="s">
        <v>199</v>
      </c>
      <c r="H612" s="222">
        <v>23.5</v>
      </c>
      <c r="I612" s="223"/>
      <c r="J612" s="224">
        <f>ROUND(I612*H612,2)</f>
        <v>0</v>
      </c>
      <c r="K612" s="220" t="s">
        <v>200</v>
      </c>
      <c r="L612" s="44"/>
      <c r="M612" s="225" t="s">
        <v>1</v>
      </c>
      <c r="N612" s="226" t="s">
        <v>42</v>
      </c>
      <c r="O612" s="91"/>
      <c r="P612" s="227">
        <f>O612*H612</f>
        <v>0</v>
      </c>
      <c r="Q612" s="227">
        <v>0.04008</v>
      </c>
      <c r="R612" s="227">
        <f>Q612*H612</f>
        <v>0.9418799999999999</v>
      </c>
      <c r="S612" s="227">
        <v>0</v>
      </c>
      <c r="T612" s="228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29" t="s">
        <v>92</v>
      </c>
      <c r="AT612" s="229" t="s">
        <v>138</v>
      </c>
      <c r="AU612" s="229" t="s">
        <v>86</v>
      </c>
      <c r="AY612" s="17" t="s">
        <v>136</v>
      </c>
      <c r="BE612" s="230">
        <f>IF(N612="základní",J612,0)</f>
        <v>0</v>
      </c>
      <c r="BF612" s="230">
        <f>IF(N612="snížená",J612,0)</f>
        <v>0</v>
      </c>
      <c r="BG612" s="230">
        <f>IF(N612="zákl. přenesená",J612,0)</f>
        <v>0</v>
      </c>
      <c r="BH612" s="230">
        <f>IF(N612="sníž. přenesená",J612,0)</f>
        <v>0</v>
      </c>
      <c r="BI612" s="230">
        <f>IF(N612="nulová",J612,0)</f>
        <v>0</v>
      </c>
      <c r="BJ612" s="17" t="s">
        <v>82</v>
      </c>
      <c r="BK612" s="230">
        <f>ROUND(I612*H612,2)</f>
        <v>0</v>
      </c>
      <c r="BL612" s="17" t="s">
        <v>92</v>
      </c>
      <c r="BM612" s="229" t="s">
        <v>942</v>
      </c>
    </row>
    <row r="613" spans="1:47" s="2" customFormat="1" ht="12">
      <c r="A613" s="38"/>
      <c r="B613" s="39"/>
      <c r="C613" s="40"/>
      <c r="D613" s="231" t="s">
        <v>144</v>
      </c>
      <c r="E613" s="40"/>
      <c r="F613" s="232" t="s">
        <v>941</v>
      </c>
      <c r="G613" s="40"/>
      <c r="H613" s="40"/>
      <c r="I613" s="233"/>
      <c r="J613" s="40"/>
      <c r="K613" s="40"/>
      <c r="L613" s="44"/>
      <c r="M613" s="234"/>
      <c r="N613" s="235"/>
      <c r="O613" s="91"/>
      <c r="P613" s="91"/>
      <c r="Q613" s="91"/>
      <c r="R613" s="91"/>
      <c r="S613" s="91"/>
      <c r="T613" s="92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T613" s="17" t="s">
        <v>144</v>
      </c>
      <c r="AU613" s="17" t="s">
        <v>86</v>
      </c>
    </row>
    <row r="614" spans="1:47" s="2" customFormat="1" ht="12">
      <c r="A614" s="38"/>
      <c r="B614" s="39"/>
      <c r="C614" s="40"/>
      <c r="D614" s="236" t="s">
        <v>146</v>
      </c>
      <c r="E614" s="40"/>
      <c r="F614" s="237" t="s">
        <v>943</v>
      </c>
      <c r="G614" s="40"/>
      <c r="H614" s="40"/>
      <c r="I614" s="233"/>
      <c r="J614" s="40"/>
      <c r="K614" s="40"/>
      <c r="L614" s="44"/>
      <c r="M614" s="234"/>
      <c r="N614" s="235"/>
      <c r="O614" s="91"/>
      <c r="P614" s="91"/>
      <c r="Q614" s="91"/>
      <c r="R614" s="91"/>
      <c r="S614" s="91"/>
      <c r="T614" s="92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T614" s="17" t="s">
        <v>146</v>
      </c>
      <c r="AU614" s="17" t="s">
        <v>86</v>
      </c>
    </row>
    <row r="615" spans="1:51" s="13" customFormat="1" ht="12">
      <c r="A615" s="13"/>
      <c r="B615" s="238"/>
      <c r="C615" s="239"/>
      <c r="D615" s="231" t="s">
        <v>148</v>
      </c>
      <c r="E615" s="240" t="s">
        <v>1</v>
      </c>
      <c r="F615" s="241" t="s">
        <v>944</v>
      </c>
      <c r="G615" s="239"/>
      <c r="H615" s="242">
        <v>23.5</v>
      </c>
      <c r="I615" s="243"/>
      <c r="J615" s="239"/>
      <c r="K615" s="239"/>
      <c r="L615" s="244"/>
      <c r="M615" s="245"/>
      <c r="N615" s="246"/>
      <c r="O615" s="246"/>
      <c r="P615" s="246"/>
      <c r="Q615" s="246"/>
      <c r="R615" s="246"/>
      <c r="S615" s="246"/>
      <c r="T615" s="247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8" t="s">
        <v>148</v>
      </c>
      <c r="AU615" s="248" t="s">
        <v>86</v>
      </c>
      <c r="AV615" s="13" t="s">
        <v>86</v>
      </c>
      <c r="AW615" s="13" t="s">
        <v>31</v>
      </c>
      <c r="AX615" s="13" t="s">
        <v>82</v>
      </c>
      <c r="AY615" s="248" t="s">
        <v>136</v>
      </c>
    </row>
    <row r="616" spans="1:65" s="2" customFormat="1" ht="24.15" customHeight="1">
      <c r="A616" s="38"/>
      <c r="B616" s="39"/>
      <c r="C616" s="218" t="s">
        <v>945</v>
      </c>
      <c r="D616" s="218" t="s">
        <v>138</v>
      </c>
      <c r="E616" s="219" t="s">
        <v>946</v>
      </c>
      <c r="F616" s="220" t="s">
        <v>947</v>
      </c>
      <c r="G616" s="221" t="s">
        <v>166</v>
      </c>
      <c r="H616" s="222">
        <v>0.278</v>
      </c>
      <c r="I616" s="223"/>
      <c r="J616" s="224">
        <f>ROUND(I616*H616,2)</f>
        <v>0</v>
      </c>
      <c r="K616" s="220" t="s">
        <v>566</v>
      </c>
      <c r="L616" s="44"/>
      <c r="M616" s="225" t="s">
        <v>1</v>
      </c>
      <c r="N616" s="226" t="s">
        <v>42</v>
      </c>
      <c r="O616" s="91"/>
      <c r="P616" s="227">
        <f>O616*H616</f>
        <v>0</v>
      </c>
      <c r="Q616" s="227">
        <v>0</v>
      </c>
      <c r="R616" s="227">
        <f>Q616*H616</f>
        <v>0</v>
      </c>
      <c r="S616" s="227">
        <v>0</v>
      </c>
      <c r="T616" s="228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29" t="s">
        <v>253</v>
      </c>
      <c r="AT616" s="229" t="s">
        <v>138</v>
      </c>
      <c r="AU616" s="229" t="s">
        <v>86</v>
      </c>
      <c r="AY616" s="17" t="s">
        <v>136</v>
      </c>
      <c r="BE616" s="230">
        <f>IF(N616="základní",J616,0)</f>
        <v>0</v>
      </c>
      <c r="BF616" s="230">
        <f>IF(N616="snížená",J616,0)</f>
        <v>0</v>
      </c>
      <c r="BG616" s="230">
        <f>IF(N616="zákl. přenesená",J616,0)</f>
        <v>0</v>
      </c>
      <c r="BH616" s="230">
        <f>IF(N616="sníž. přenesená",J616,0)</f>
        <v>0</v>
      </c>
      <c r="BI616" s="230">
        <f>IF(N616="nulová",J616,0)</f>
        <v>0</v>
      </c>
      <c r="BJ616" s="17" t="s">
        <v>82</v>
      </c>
      <c r="BK616" s="230">
        <f>ROUND(I616*H616,2)</f>
        <v>0</v>
      </c>
      <c r="BL616" s="17" t="s">
        <v>253</v>
      </c>
      <c r="BM616" s="229" t="s">
        <v>948</v>
      </c>
    </row>
    <row r="617" spans="1:47" s="2" customFormat="1" ht="12">
      <c r="A617" s="38"/>
      <c r="B617" s="39"/>
      <c r="C617" s="40"/>
      <c r="D617" s="231" t="s">
        <v>144</v>
      </c>
      <c r="E617" s="40"/>
      <c r="F617" s="232" t="s">
        <v>949</v>
      </c>
      <c r="G617" s="40"/>
      <c r="H617" s="40"/>
      <c r="I617" s="233"/>
      <c r="J617" s="40"/>
      <c r="K617" s="40"/>
      <c r="L617" s="44"/>
      <c r="M617" s="234"/>
      <c r="N617" s="235"/>
      <c r="O617" s="91"/>
      <c r="P617" s="91"/>
      <c r="Q617" s="91"/>
      <c r="R617" s="91"/>
      <c r="S617" s="91"/>
      <c r="T617" s="92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T617" s="17" t="s">
        <v>144</v>
      </c>
      <c r="AU617" s="17" t="s">
        <v>86</v>
      </c>
    </row>
    <row r="618" spans="1:47" s="2" customFormat="1" ht="12">
      <c r="A618" s="38"/>
      <c r="B618" s="39"/>
      <c r="C618" s="40"/>
      <c r="D618" s="236" t="s">
        <v>146</v>
      </c>
      <c r="E618" s="40"/>
      <c r="F618" s="237" t="s">
        <v>950</v>
      </c>
      <c r="G618" s="40"/>
      <c r="H618" s="40"/>
      <c r="I618" s="233"/>
      <c r="J618" s="40"/>
      <c r="K618" s="40"/>
      <c r="L618" s="44"/>
      <c r="M618" s="234"/>
      <c r="N618" s="235"/>
      <c r="O618" s="91"/>
      <c r="P618" s="91"/>
      <c r="Q618" s="91"/>
      <c r="R618" s="91"/>
      <c r="S618" s="91"/>
      <c r="T618" s="92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T618" s="17" t="s">
        <v>146</v>
      </c>
      <c r="AU618" s="17" t="s">
        <v>86</v>
      </c>
    </row>
    <row r="619" spans="1:51" s="13" customFormat="1" ht="12">
      <c r="A619" s="13"/>
      <c r="B619" s="238"/>
      <c r="C619" s="239"/>
      <c r="D619" s="231" t="s">
        <v>148</v>
      </c>
      <c r="E619" s="240" t="s">
        <v>1</v>
      </c>
      <c r="F619" s="241" t="s">
        <v>951</v>
      </c>
      <c r="G619" s="239"/>
      <c r="H619" s="242">
        <v>0.278</v>
      </c>
      <c r="I619" s="243"/>
      <c r="J619" s="239"/>
      <c r="K619" s="239"/>
      <c r="L619" s="244"/>
      <c r="M619" s="245"/>
      <c r="N619" s="246"/>
      <c r="O619" s="246"/>
      <c r="P619" s="246"/>
      <c r="Q619" s="246"/>
      <c r="R619" s="246"/>
      <c r="S619" s="246"/>
      <c r="T619" s="247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8" t="s">
        <v>148</v>
      </c>
      <c r="AU619" s="248" t="s">
        <v>86</v>
      </c>
      <c r="AV619" s="13" t="s">
        <v>86</v>
      </c>
      <c r="AW619" s="13" t="s">
        <v>31</v>
      </c>
      <c r="AX619" s="13" t="s">
        <v>82</v>
      </c>
      <c r="AY619" s="248" t="s">
        <v>136</v>
      </c>
    </row>
    <row r="620" spans="1:63" s="12" customFormat="1" ht="25.9" customHeight="1">
      <c r="A620" s="12"/>
      <c r="B620" s="202"/>
      <c r="C620" s="203"/>
      <c r="D620" s="204" t="s">
        <v>76</v>
      </c>
      <c r="E620" s="205" t="s">
        <v>96</v>
      </c>
      <c r="F620" s="205" t="s">
        <v>952</v>
      </c>
      <c r="G620" s="203"/>
      <c r="H620" s="203"/>
      <c r="I620" s="206"/>
      <c r="J620" s="207">
        <f>BK620</f>
        <v>0</v>
      </c>
      <c r="K620" s="203"/>
      <c r="L620" s="208"/>
      <c r="M620" s="209"/>
      <c r="N620" s="210"/>
      <c r="O620" s="210"/>
      <c r="P620" s="211">
        <f>P621</f>
        <v>0</v>
      </c>
      <c r="Q620" s="210"/>
      <c r="R620" s="211">
        <f>R621</f>
        <v>0</v>
      </c>
      <c r="S620" s="210"/>
      <c r="T620" s="212">
        <f>T621</f>
        <v>0</v>
      </c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R620" s="213" t="s">
        <v>95</v>
      </c>
      <c r="AT620" s="214" t="s">
        <v>76</v>
      </c>
      <c r="AU620" s="214" t="s">
        <v>77</v>
      </c>
      <c r="AY620" s="213" t="s">
        <v>136</v>
      </c>
      <c r="BK620" s="215">
        <f>BK621</f>
        <v>0</v>
      </c>
    </row>
    <row r="621" spans="1:63" s="12" customFormat="1" ht="22.8" customHeight="1">
      <c r="A621" s="12"/>
      <c r="B621" s="202"/>
      <c r="C621" s="203"/>
      <c r="D621" s="204" t="s">
        <v>76</v>
      </c>
      <c r="E621" s="216" t="s">
        <v>953</v>
      </c>
      <c r="F621" s="216" t="s">
        <v>954</v>
      </c>
      <c r="G621" s="203"/>
      <c r="H621" s="203"/>
      <c r="I621" s="206"/>
      <c r="J621" s="217">
        <f>BK621</f>
        <v>0</v>
      </c>
      <c r="K621" s="203"/>
      <c r="L621" s="208"/>
      <c r="M621" s="209"/>
      <c r="N621" s="210"/>
      <c r="O621" s="210"/>
      <c r="P621" s="211">
        <f>SUM(P622:P625)</f>
        <v>0</v>
      </c>
      <c r="Q621" s="210"/>
      <c r="R621" s="211">
        <f>SUM(R622:R625)</f>
        <v>0</v>
      </c>
      <c r="S621" s="210"/>
      <c r="T621" s="212">
        <f>SUM(T622:T625)</f>
        <v>0</v>
      </c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R621" s="213" t="s">
        <v>95</v>
      </c>
      <c r="AT621" s="214" t="s">
        <v>76</v>
      </c>
      <c r="AU621" s="214" t="s">
        <v>82</v>
      </c>
      <c r="AY621" s="213" t="s">
        <v>136</v>
      </c>
      <c r="BK621" s="215">
        <f>SUM(BK622:BK625)</f>
        <v>0</v>
      </c>
    </row>
    <row r="622" spans="1:65" s="2" customFormat="1" ht="16.5" customHeight="1">
      <c r="A622" s="38"/>
      <c r="B622" s="39"/>
      <c r="C622" s="218" t="s">
        <v>955</v>
      </c>
      <c r="D622" s="218" t="s">
        <v>138</v>
      </c>
      <c r="E622" s="219" t="s">
        <v>956</v>
      </c>
      <c r="F622" s="220" t="s">
        <v>957</v>
      </c>
      <c r="G622" s="221" t="s">
        <v>389</v>
      </c>
      <c r="H622" s="222">
        <v>8</v>
      </c>
      <c r="I622" s="223"/>
      <c r="J622" s="224">
        <f>ROUND(I622*H622,2)</f>
        <v>0</v>
      </c>
      <c r="K622" s="220" t="s">
        <v>200</v>
      </c>
      <c r="L622" s="44"/>
      <c r="M622" s="225" t="s">
        <v>1</v>
      </c>
      <c r="N622" s="226" t="s">
        <v>42</v>
      </c>
      <c r="O622" s="91"/>
      <c r="P622" s="227">
        <f>O622*H622</f>
        <v>0</v>
      </c>
      <c r="Q622" s="227">
        <v>0</v>
      </c>
      <c r="R622" s="227">
        <f>Q622*H622</f>
        <v>0</v>
      </c>
      <c r="S622" s="227">
        <v>0</v>
      </c>
      <c r="T622" s="228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29" t="s">
        <v>958</v>
      </c>
      <c r="AT622" s="229" t="s">
        <v>138</v>
      </c>
      <c r="AU622" s="229" t="s">
        <v>86</v>
      </c>
      <c r="AY622" s="17" t="s">
        <v>136</v>
      </c>
      <c r="BE622" s="230">
        <f>IF(N622="základní",J622,0)</f>
        <v>0</v>
      </c>
      <c r="BF622" s="230">
        <f>IF(N622="snížená",J622,0)</f>
        <v>0</v>
      </c>
      <c r="BG622" s="230">
        <f>IF(N622="zákl. přenesená",J622,0)</f>
        <v>0</v>
      </c>
      <c r="BH622" s="230">
        <f>IF(N622="sníž. přenesená",J622,0)</f>
        <v>0</v>
      </c>
      <c r="BI622" s="230">
        <f>IF(N622="nulová",J622,0)</f>
        <v>0</v>
      </c>
      <c r="BJ622" s="17" t="s">
        <v>82</v>
      </c>
      <c r="BK622" s="230">
        <f>ROUND(I622*H622,2)</f>
        <v>0</v>
      </c>
      <c r="BL622" s="17" t="s">
        <v>958</v>
      </c>
      <c r="BM622" s="229" t="s">
        <v>959</v>
      </c>
    </row>
    <row r="623" spans="1:47" s="2" customFormat="1" ht="12">
      <c r="A623" s="38"/>
      <c r="B623" s="39"/>
      <c r="C623" s="40"/>
      <c r="D623" s="231" t="s">
        <v>144</v>
      </c>
      <c r="E623" s="40"/>
      <c r="F623" s="232" t="s">
        <v>957</v>
      </c>
      <c r="G623" s="40"/>
      <c r="H623" s="40"/>
      <c r="I623" s="233"/>
      <c r="J623" s="40"/>
      <c r="K623" s="40"/>
      <c r="L623" s="44"/>
      <c r="M623" s="234"/>
      <c r="N623" s="235"/>
      <c r="O623" s="91"/>
      <c r="P623" s="91"/>
      <c r="Q623" s="91"/>
      <c r="R623" s="91"/>
      <c r="S623" s="91"/>
      <c r="T623" s="92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T623" s="17" t="s">
        <v>144</v>
      </c>
      <c r="AU623" s="17" t="s">
        <v>86</v>
      </c>
    </row>
    <row r="624" spans="1:47" s="2" customFormat="1" ht="12">
      <c r="A624" s="38"/>
      <c r="B624" s="39"/>
      <c r="C624" s="40"/>
      <c r="D624" s="236" t="s">
        <v>146</v>
      </c>
      <c r="E624" s="40"/>
      <c r="F624" s="237" t="s">
        <v>960</v>
      </c>
      <c r="G624" s="40"/>
      <c r="H624" s="40"/>
      <c r="I624" s="233"/>
      <c r="J624" s="40"/>
      <c r="K624" s="40"/>
      <c r="L624" s="44"/>
      <c r="M624" s="234"/>
      <c r="N624" s="235"/>
      <c r="O624" s="91"/>
      <c r="P624" s="91"/>
      <c r="Q624" s="91"/>
      <c r="R624" s="91"/>
      <c r="S624" s="91"/>
      <c r="T624" s="92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T624" s="17" t="s">
        <v>146</v>
      </c>
      <c r="AU624" s="17" t="s">
        <v>86</v>
      </c>
    </row>
    <row r="625" spans="1:51" s="13" customFormat="1" ht="12">
      <c r="A625" s="13"/>
      <c r="B625" s="238"/>
      <c r="C625" s="239"/>
      <c r="D625" s="231" t="s">
        <v>148</v>
      </c>
      <c r="E625" s="240" t="s">
        <v>1</v>
      </c>
      <c r="F625" s="241" t="s">
        <v>167</v>
      </c>
      <c r="G625" s="239"/>
      <c r="H625" s="242">
        <v>8</v>
      </c>
      <c r="I625" s="243"/>
      <c r="J625" s="239"/>
      <c r="K625" s="239"/>
      <c r="L625" s="244"/>
      <c r="M625" s="271"/>
      <c r="N625" s="272"/>
      <c r="O625" s="272"/>
      <c r="P625" s="272"/>
      <c r="Q625" s="272"/>
      <c r="R625" s="272"/>
      <c r="S625" s="272"/>
      <c r="T625" s="27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8" t="s">
        <v>148</v>
      </c>
      <c r="AU625" s="248" t="s">
        <v>86</v>
      </c>
      <c r="AV625" s="13" t="s">
        <v>86</v>
      </c>
      <c r="AW625" s="13" t="s">
        <v>31</v>
      </c>
      <c r="AX625" s="13" t="s">
        <v>82</v>
      </c>
      <c r="AY625" s="248" t="s">
        <v>136</v>
      </c>
    </row>
    <row r="626" spans="1:31" s="2" customFormat="1" ht="6.95" customHeight="1">
      <c r="A626" s="38"/>
      <c r="B626" s="66"/>
      <c r="C626" s="67"/>
      <c r="D626" s="67"/>
      <c r="E626" s="67"/>
      <c r="F626" s="67"/>
      <c r="G626" s="67"/>
      <c r="H626" s="67"/>
      <c r="I626" s="67"/>
      <c r="J626" s="67"/>
      <c r="K626" s="67"/>
      <c r="L626" s="44"/>
      <c r="M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</row>
  </sheetData>
  <sheetProtection password="CC35" sheet="1" objects="1" scenarios="1" formatColumns="0" formatRows="0" autoFilter="0"/>
  <autoFilter ref="C130:K625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hyperlinks>
    <hyperlink ref="F136" r:id="rId1" display="https://podminky.urs.cz/item/CS_URS_2024_01/113107232"/>
    <hyperlink ref="F140" r:id="rId2" display="https://podminky.urs.cz/item/CS_URS_2024_01/113107237"/>
    <hyperlink ref="F144" r:id="rId3" display="https://podminky.urs.cz/item/CS_URS_2024_01/175111201"/>
    <hyperlink ref="F151" r:id="rId4" display="https://podminky.urs.cz/item/CS_URS_2024_01/113107242"/>
    <hyperlink ref="F155" r:id="rId5" display="https://podminky.urs.cz/item/CS_URS_2024_01/113107222"/>
    <hyperlink ref="F159" r:id="rId6" display="https://podminky.urs.cz/item/CS_URS_2024_01/113107323"/>
    <hyperlink ref="F163" r:id="rId7" display="https://podminky.urs.cz/item/CS_URS_2024_01/113107331"/>
    <hyperlink ref="F167" r:id="rId8" display="https://podminky.urs.cz/item/CS_URS_2023_02/113201111"/>
    <hyperlink ref="F171" r:id="rId9" display="https://podminky.urs.cz/item/CS_URS_2023_02/113201112"/>
    <hyperlink ref="F175" r:id="rId10" display="https://podminky.urs.cz/item/CS_URS_2023_02/121151113"/>
    <hyperlink ref="F179" r:id="rId11" display="https://podminky.urs.cz/item/CS_URS_2023_02/122252205"/>
    <hyperlink ref="F188" r:id="rId12" display="https://podminky.urs.cz/item/CS_URS_2024_01/131251104"/>
    <hyperlink ref="F192" r:id="rId13" display="https://podminky.urs.cz/item/CS_URS_2023_02/132251102"/>
    <hyperlink ref="F199" r:id="rId14" display="https://podminky.urs.cz/item/CS_URS_2023_02/167103101"/>
    <hyperlink ref="F203" r:id="rId15" display="https://podminky.urs.cz/item/CS_URS_2023_02/162706111"/>
    <hyperlink ref="F207" r:id="rId16" display="https://podminky.urs.cz/item/CS_URS_2024_01/162706119"/>
    <hyperlink ref="F212" r:id="rId17" display="https://podminky.urs.cz/item/CS_URS_2023_02/162751117"/>
    <hyperlink ref="F216" r:id="rId18" display="https://podminky.urs.cz/item/CS_URS_2023_02/162751119"/>
    <hyperlink ref="F221" r:id="rId19" display="https://podminky.urs.cz/item/CS_URS_2023_02/167151112"/>
    <hyperlink ref="F224" r:id="rId20" display="https://podminky.urs.cz/item/CS_URS_2023_02/171201231"/>
    <hyperlink ref="F228" r:id="rId21" display="https://podminky.urs.cz/item/CS_URS_2023_02/175112101"/>
    <hyperlink ref="F235" r:id="rId22" display="https://podminky.urs.cz/item/CS_URS_2023_01/181151311"/>
    <hyperlink ref="F239" r:id="rId23" display="https://podminky.urs.cz/item/CS_URS_2023_02/181351103"/>
    <hyperlink ref="F243" r:id="rId24" display="https://podminky.urs.cz/item/CS_URS_2023_01/181411131"/>
    <hyperlink ref="F250" r:id="rId25" display="https://podminky.urs.cz/item/CS_URS_2023_02/181951112"/>
    <hyperlink ref="F263" r:id="rId26" display="https://podminky.urs.cz/item/CS_URS_2024_01/184818232"/>
    <hyperlink ref="F266" r:id="rId27" display="https://podminky.urs.cz/item/CS_URS_2023_01/184853511"/>
    <hyperlink ref="F270" r:id="rId28" display="https://podminky.urs.cz/item/CS_URS_2023_01/185804312"/>
    <hyperlink ref="F275" r:id="rId29" display="https://podminky.urs.cz/item/CS_URS_2024_01/213221103"/>
    <hyperlink ref="F279" r:id="rId30" display="https://podminky.urs.cz/item/CS_URS_2024_01/273366011"/>
    <hyperlink ref="F288" r:id="rId31" display="https://podminky.urs.cz/item/CS_URS_2023_02/339921132"/>
    <hyperlink ref="F294" r:id="rId32" display="https://podminky.urs.cz/item/CS_URS_2023_02/339921133"/>
    <hyperlink ref="F319" r:id="rId33" display="https://podminky.urs.cz/item/CS_URS_2023_02/451572111"/>
    <hyperlink ref="F324" r:id="rId34" display="https://podminky.urs.cz/item/CS_URS_2023_02/564211011"/>
    <hyperlink ref="F328" r:id="rId35" display="https://podminky.urs.cz/item/CS_URS_2023_02/564811011"/>
    <hyperlink ref="F332" r:id="rId36" display="https://podminky.urs.cz/item/CS_URS_2023_02/564851111"/>
    <hyperlink ref="F339" r:id="rId37" display="https://podminky.urs.cz/item/CS_URS_2023_02/564871111"/>
    <hyperlink ref="F345" r:id="rId38" display="https://podminky.urs.cz/item/CS_URS_2023_02/564971315"/>
    <hyperlink ref="F352" r:id="rId39" display="https://podminky.urs.cz/item/CS_URS_2023_02/565155101"/>
    <hyperlink ref="F356" r:id="rId40" display="https://podminky.urs.cz/item/CS_URS_2023_02/573211107"/>
    <hyperlink ref="F360" r:id="rId41" display="https://podminky.urs.cz/item/CS_URS_2023_02/577134121"/>
    <hyperlink ref="F364" r:id="rId42" display="https://podminky.urs.cz/item/CS_URS_2024_01/596211112"/>
    <hyperlink ref="F380" r:id="rId43" display="https://podminky.urs.cz/item/CS_URS_2023_02/596412213"/>
    <hyperlink ref="F398" r:id="rId44" display="https://podminky.urs.cz/item/CS_URS_2023_02/871315221"/>
    <hyperlink ref="F402" r:id="rId45" display="https://podminky.urs.cz/item/CS_URS_2022_01/890211811"/>
    <hyperlink ref="F406" r:id="rId46" display="https://podminky.urs.cz/item/CS_URS_2023_02/895941302"/>
    <hyperlink ref="F411" r:id="rId47" display="https://podminky.urs.cz/item/CS_URS_2023_02/895941323"/>
    <hyperlink ref="F416" r:id="rId48" display="https://podminky.urs.cz/item/CS_URS_2023_02/895941332"/>
    <hyperlink ref="F421" r:id="rId49" display="https://podminky.urs.cz/item/CS_URS_2023_02/895941351"/>
    <hyperlink ref="F426" r:id="rId50" display="https://podminky.urs.cz/item/CS_URS_2022_01/899204211"/>
    <hyperlink ref="F429" r:id="rId51" display="https://podminky.urs.cz/item/CS_URS_2021_01/899231111"/>
    <hyperlink ref="F433" r:id="rId52" display="https://podminky.urs.cz/item/CS_URS_2021_01/899331111"/>
    <hyperlink ref="F437" r:id="rId53" display="https://podminky.urs.cz/item/CS_URS_2023_01/899431111"/>
    <hyperlink ref="F440" r:id="rId54" display="https://podminky.urs.cz/item/CS_URS_2024_01/899620141"/>
    <hyperlink ref="F444" r:id="rId55" display="https://podminky.urs.cz/item/CS_URS_2024_01/899641111"/>
    <hyperlink ref="F448" r:id="rId56" display="https://podminky.urs.cz/item/CS_URS_2024_01/899641112"/>
    <hyperlink ref="F453" r:id="rId57" display="https://podminky.urs.cz/item/CS_URS_2023_02/912113111"/>
    <hyperlink ref="F459" r:id="rId58" display="https://podminky.urs.cz/item/CS_URS_2023_02/914111111"/>
    <hyperlink ref="F468" r:id="rId59" display="https://podminky.urs.cz/item/CS_URS_2023_02/914511113"/>
    <hyperlink ref="F479" r:id="rId60" display="https://podminky.urs.cz/item/CS_URS_2023_02/915111111"/>
    <hyperlink ref="F483" r:id="rId61" display="https://podminky.urs.cz/item/CS_URS_2023_02/915131111"/>
    <hyperlink ref="F487" r:id="rId62" display="https://podminky.urs.cz/item/CS_URS_2023_02/915211111"/>
    <hyperlink ref="F491" r:id="rId63" display="https://podminky.urs.cz/item/CS_URS_2023_02/915611111"/>
    <hyperlink ref="F495" r:id="rId64" display="https://podminky.urs.cz/item/CS_URS_2023_02/915621111"/>
    <hyperlink ref="F499" r:id="rId65" display="https://podminky.urs.cz/item/CS_URS_2023_02/916131213"/>
    <hyperlink ref="F517" r:id="rId66" display="https://podminky.urs.cz/item/CS_URS_2023_02/916231213"/>
    <hyperlink ref="F525" r:id="rId67" display="https://podminky.urs.cz/item/CS_URS_2023_02/919726123"/>
    <hyperlink ref="F529" r:id="rId68" display="https://podminky.urs.cz/item/CS_URS_2023_02/919731114"/>
    <hyperlink ref="F533" r:id="rId69" display="https://podminky.urs.cz/item/CS_URS_2023_02/919731123"/>
    <hyperlink ref="F537" r:id="rId70" display="https://podminky.urs.cz/item/CS_URS_2023_02/919732211"/>
    <hyperlink ref="F541" r:id="rId71" display="https://podminky.urs.cz/item/CS_URS_2023_02/919735113"/>
    <hyperlink ref="F545" r:id="rId72" display="https://podminky.urs.cz/item/CS_URS_2023_02/919735124"/>
    <hyperlink ref="F549" r:id="rId73" display="https://podminky.urs.cz/item/CS_URS_2023_02/938909311"/>
    <hyperlink ref="F553" r:id="rId74" display="https://podminky.urs.cz/item/CS_URS_2024_01/961044111"/>
    <hyperlink ref="F557" r:id="rId75" display="https://podminky.urs.cz/item/CS_URS_2024_01/962042321"/>
    <hyperlink ref="F562" r:id="rId76" display="https://podminky.urs.cz/item/CS_URS_2023_02/997221551"/>
    <hyperlink ref="F565" r:id="rId77" display="https://podminky.urs.cz/item/CS_URS_2023_02/997221559"/>
    <hyperlink ref="F569" r:id="rId78" display="https://podminky.urs.cz/item/CS_URS_2023_02/997221611"/>
    <hyperlink ref="F572" r:id="rId79" display="https://podminky.urs.cz/item/CS_URS_2023_02/997221861"/>
    <hyperlink ref="F576" r:id="rId80" display="https://podminky.urs.cz/item/CS_URS_2023_02/997221862"/>
    <hyperlink ref="F580" r:id="rId81" display="https://podminky.urs.cz/item/CS_URS_2023_02/997221873"/>
    <hyperlink ref="F584" r:id="rId82" display="https://podminky.urs.cz/item/CS_URS_2023_02/997221875"/>
    <hyperlink ref="F589" r:id="rId83" display="https://podminky.urs.cz/item/CS_URS_2023_02/998225111"/>
    <hyperlink ref="F592" r:id="rId84" display="https://podminky.urs.cz/item/CS_URS_2024_01/998253010"/>
    <hyperlink ref="F598" r:id="rId85" display="https://podminky.urs.cz/item/CS_URS_2023_02/711161273"/>
    <hyperlink ref="F605" r:id="rId86" display="https://podminky.urs.cz/item/CS_URS_2022_01/767995114"/>
    <hyperlink ref="F614" r:id="rId87" display="https://podminky.urs.cz/item/CS_URS_2023_02/911111111"/>
    <hyperlink ref="F618" r:id="rId88" display="https://podminky.urs.cz/item/CS_URS_2022_01/998767101"/>
    <hyperlink ref="F624" r:id="rId89" display="https://podminky.urs.cz/item/CS_URS_2023_02/0431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Parkoviště a komunikace v ulici Švabinského - Nad Bunkrem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961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30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26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ROUND((SUM(BE126:BE272)),2)</f>
        <v>0</v>
      </c>
      <c r="G33" s="38"/>
      <c r="H33" s="38"/>
      <c r="I33" s="155">
        <v>0.21</v>
      </c>
      <c r="J33" s="154">
        <f>ROUND(((SUM(BE126:BE272))*I33),2)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ROUND((SUM(BF126:BF272)),2)</f>
        <v>0</v>
      </c>
      <c r="G34" s="38"/>
      <c r="H34" s="38"/>
      <c r="I34" s="155">
        <v>0.12</v>
      </c>
      <c r="J34" s="154">
        <f>ROUND(((SUM(BF126:BF272))*I34),2)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ROUND((SUM(BG126:BG272)),2)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ROUND((SUM(BH126:BH272)),2)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ROUND((SUM(BI126:BI272)),2)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Parkoviště a komunikace v ulici Švabinského - Nad Bunkrem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2 - Veřejné osvětlení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Město Sokolov</v>
      </c>
      <c r="G89" s="40"/>
      <c r="H89" s="40"/>
      <c r="I89" s="32" t="s">
        <v>22</v>
      </c>
      <c r="J89" s="79" t="str">
        <f>IF(J12="","",J12)</f>
        <v>1. 2. 2024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32" t="s">
        <v>29</v>
      </c>
      <c r="J91" s="36" t="str">
        <f>E21</f>
        <v>Ing. Ota Vettermann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J182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109</v>
      </c>
      <c r="E100" s="188"/>
      <c r="F100" s="188"/>
      <c r="G100" s="188"/>
      <c r="H100" s="188"/>
      <c r="I100" s="188"/>
      <c r="J100" s="189">
        <f>J191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9"/>
      <c r="C101" s="180"/>
      <c r="D101" s="181" t="s">
        <v>116</v>
      </c>
      <c r="E101" s="182"/>
      <c r="F101" s="182"/>
      <c r="G101" s="182"/>
      <c r="H101" s="182"/>
      <c r="I101" s="182"/>
      <c r="J101" s="183">
        <f>J199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5"/>
      <c r="C102" s="186"/>
      <c r="D102" s="187" t="s">
        <v>962</v>
      </c>
      <c r="E102" s="188"/>
      <c r="F102" s="188"/>
      <c r="G102" s="188"/>
      <c r="H102" s="188"/>
      <c r="I102" s="188"/>
      <c r="J102" s="189">
        <f>J200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963</v>
      </c>
      <c r="E103" s="182"/>
      <c r="F103" s="182"/>
      <c r="G103" s="182"/>
      <c r="H103" s="182"/>
      <c r="I103" s="182"/>
      <c r="J103" s="183">
        <f>J203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964</v>
      </c>
      <c r="E104" s="188"/>
      <c r="F104" s="188"/>
      <c r="G104" s="188"/>
      <c r="H104" s="188"/>
      <c r="I104" s="188"/>
      <c r="J104" s="189">
        <f>J204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119</v>
      </c>
      <c r="E105" s="182"/>
      <c r="F105" s="182"/>
      <c r="G105" s="182"/>
      <c r="H105" s="182"/>
      <c r="I105" s="182"/>
      <c r="J105" s="183">
        <f>J269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120</v>
      </c>
      <c r="E106" s="188"/>
      <c r="F106" s="188"/>
      <c r="G106" s="188"/>
      <c r="H106" s="188"/>
      <c r="I106" s="188"/>
      <c r="J106" s="189">
        <f>J270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121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4" t="str">
        <f>E7</f>
        <v>Parkoviště a komunikace v ulici Švabinského - Nad Bunkrem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99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2 - Veřejné osvětlení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Město Sokolov</v>
      </c>
      <c r="G120" s="40"/>
      <c r="H120" s="40"/>
      <c r="I120" s="32" t="s">
        <v>22</v>
      </c>
      <c r="J120" s="79" t="str">
        <f>IF(J12="","",J12)</f>
        <v>1. 2. 2024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E15</f>
        <v>Město Sokolov</v>
      </c>
      <c r="G122" s="40"/>
      <c r="H122" s="40"/>
      <c r="I122" s="32" t="s">
        <v>29</v>
      </c>
      <c r="J122" s="36" t="str">
        <f>E21</f>
        <v>Ing. Ota Vettermann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27</v>
      </c>
      <c r="D123" s="40"/>
      <c r="E123" s="40"/>
      <c r="F123" s="27" t="str">
        <f>IF(E18="","",E18)</f>
        <v>Vyplň údaj</v>
      </c>
      <c r="G123" s="40"/>
      <c r="H123" s="40"/>
      <c r="I123" s="32" t="s">
        <v>32</v>
      </c>
      <c r="J123" s="36" t="str">
        <f>E24</f>
        <v>MESSOR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122</v>
      </c>
      <c r="D125" s="194" t="s">
        <v>62</v>
      </c>
      <c r="E125" s="194" t="s">
        <v>58</v>
      </c>
      <c r="F125" s="194" t="s">
        <v>59</v>
      </c>
      <c r="G125" s="194" t="s">
        <v>123</v>
      </c>
      <c r="H125" s="194" t="s">
        <v>124</v>
      </c>
      <c r="I125" s="194" t="s">
        <v>125</v>
      </c>
      <c r="J125" s="194" t="s">
        <v>103</v>
      </c>
      <c r="K125" s="195" t="s">
        <v>126</v>
      </c>
      <c r="L125" s="196"/>
      <c r="M125" s="100" t="s">
        <v>1</v>
      </c>
      <c r="N125" s="101" t="s">
        <v>41</v>
      </c>
      <c r="O125" s="101" t="s">
        <v>127</v>
      </c>
      <c r="P125" s="101" t="s">
        <v>128</v>
      </c>
      <c r="Q125" s="101" t="s">
        <v>129</v>
      </c>
      <c r="R125" s="101" t="s">
        <v>130</v>
      </c>
      <c r="S125" s="101" t="s">
        <v>131</v>
      </c>
      <c r="T125" s="102" t="s">
        <v>132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133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P127+P199+P203+P269</f>
        <v>0</v>
      </c>
      <c r="Q126" s="104"/>
      <c r="R126" s="199">
        <f>R127+R199+R203+R269</f>
        <v>37.99848788000001</v>
      </c>
      <c r="S126" s="104"/>
      <c r="T126" s="200">
        <f>T127+T199+T203+T269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76</v>
      </c>
      <c r="AU126" s="17" t="s">
        <v>105</v>
      </c>
      <c r="BK126" s="201">
        <f>BK127+BK199+BK203+BK269</f>
        <v>0</v>
      </c>
    </row>
    <row r="127" spans="1:63" s="12" customFormat="1" ht="25.9" customHeight="1">
      <c r="A127" s="12"/>
      <c r="B127" s="202"/>
      <c r="C127" s="203"/>
      <c r="D127" s="204" t="s">
        <v>76</v>
      </c>
      <c r="E127" s="205" t="s">
        <v>134</v>
      </c>
      <c r="F127" s="205" t="s">
        <v>135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P128+P182+P191</f>
        <v>0</v>
      </c>
      <c r="Q127" s="210"/>
      <c r="R127" s="211">
        <f>R128+R182+R191</f>
        <v>37.73185588000001</v>
      </c>
      <c r="S127" s="210"/>
      <c r="T127" s="212">
        <f>T128+T182+T191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82</v>
      </c>
      <c r="AT127" s="214" t="s">
        <v>76</v>
      </c>
      <c r="AU127" s="214" t="s">
        <v>77</v>
      </c>
      <c r="AY127" s="213" t="s">
        <v>136</v>
      </c>
      <c r="BK127" s="215">
        <f>BK128+BK182+BK191</f>
        <v>0</v>
      </c>
    </row>
    <row r="128" spans="1:63" s="12" customFormat="1" ht="22.8" customHeight="1">
      <c r="A128" s="12"/>
      <c r="B128" s="202"/>
      <c r="C128" s="203"/>
      <c r="D128" s="204" t="s">
        <v>76</v>
      </c>
      <c r="E128" s="216" t="s">
        <v>82</v>
      </c>
      <c r="F128" s="216" t="s">
        <v>137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SUM(P129:P181)</f>
        <v>0</v>
      </c>
      <c r="Q128" s="210"/>
      <c r="R128" s="211">
        <f>SUM(R129:R181)</f>
        <v>35.28004000000001</v>
      </c>
      <c r="S128" s="210"/>
      <c r="T128" s="212">
        <f>SUM(T129:T181)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82</v>
      </c>
      <c r="AT128" s="214" t="s">
        <v>76</v>
      </c>
      <c r="AU128" s="214" t="s">
        <v>82</v>
      </c>
      <c r="AY128" s="213" t="s">
        <v>136</v>
      </c>
      <c r="BK128" s="215">
        <f>SUM(BK129:BK181)</f>
        <v>0</v>
      </c>
    </row>
    <row r="129" spans="1:65" s="2" customFormat="1" ht="24.15" customHeight="1">
      <c r="A129" s="38"/>
      <c r="B129" s="39"/>
      <c r="C129" s="218" t="s">
        <v>82</v>
      </c>
      <c r="D129" s="218" t="s">
        <v>138</v>
      </c>
      <c r="E129" s="219" t="s">
        <v>965</v>
      </c>
      <c r="F129" s="220" t="s">
        <v>966</v>
      </c>
      <c r="G129" s="221" t="s">
        <v>199</v>
      </c>
      <c r="H129" s="222">
        <v>1.6</v>
      </c>
      <c r="I129" s="223"/>
      <c r="J129" s="224">
        <f>ROUND(I129*H129,2)</f>
        <v>0</v>
      </c>
      <c r="K129" s="220" t="s">
        <v>200</v>
      </c>
      <c r="L129" s="44"/>
      <c r="M129" s="225" t="s">
        <v>1</v>
      </c>
      <c r="N129" s="226" t="s">
        <v>42</v>
      </c>
      <c r="O129" s="91"/>
      <c r="P129" s="227">
        <f>O129*H129</f>
        <v>0</v>
      </c>
      <c r="Q129" s="227">
        <v>0.0369</v>
      </c>
      <c r="R129" s="227">
        <f>Q129*H129</f>
        <v>0.05904000000000001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92</v>
      </c>
      <c r="AT129" s="229" t="s">
        <v>138</v>
      </c>
      <c r="AU129" s="229" t="s">
        <v>86</v>
      </c>
      <c r="AY129" s="17" t="s">
        <v>136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82</v>
      </c>
      <c r="BK129" s="230">
        <f>ROUND(I129*H129,2)</f>
        <v>0</v>
      </c>
      <c r="BL129" s="17" t="s">
        <v>92</v>
      </c>
      <c r="BM129" s="229" t="s">
        <v>967</v>
      </c>
    </row>
    <row r="130" spans="1:47" s="2" customFormat="1" ht="12">
      <c r="A130" s="38"/>
      <c r="B130" s="39"/>
      <c r="C130" s="40"/>
      <c r="D130" s="231" t="s">
        <v>144</v>
      </c>
      <c r="E130" s="40"/>
      <c r="F130" s="232" t="s">
        <v>968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144</v>
      </c>
      <c r="AU130" s="17" t="s">
        <v>86</v>
      </c>
    </row>
    <row r="131" spans="1:47" s="2" customFormat="1" ht="12">
      <c r="A131" s="38"/>
      <c r="B131" s="39"/>
      <c r="C131" s="40"/>
      <c r="D131" s="236" t="s">
        <v>146</v>
      </c>
      <c r="E131" s="40"/>
      <c r="F131" s="237" t="s">
        <v>969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146</v>
      </c>
      <c r="AU131" s="17" t="s">
        <v>86</v>
      </c>
    </row>
    <row r="132" spans="1:51" s="13" customFormat="1" ht="12">
      <c r="A132" s="13"/>
      <c r="B132" s="238"/>
      <c r="C132" s="239"/>
      <c r="D132" s="231" t="s">
        <v>148</v>
      </c>
      <c r="E132" s="240" t="s">
        <v>1</v>
      </c>
      <c r="F132" s="241" t="s">
        <v>970</v>
      </c>
      <c r="G132" s="239"/>
      <c r="H132" s="242">
        <v>1.6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148</v>
      </c>
      <c r="AU132" s="248" t="s">
        <v>86</v>
      </c>
      <c r="AV132" s="13" t="s">
        <v>86</v>
      </c>
      <c r="AW132" s="13" t="s">
        <v>31</v>
      </c>
      <c r="AX132" s="13" t="s">
        <v>82</v>
      </c>
      <c r="AY132" s="248" t="s">
        <v>136</v>
      </c>
    </row>
    <row r="133" spans="1:65" s="2" customFormat="1" ht="24.15" customHeight="1">
      <c r="A133" s="38"/>
      <c r="B133" s="39"/>
      <c r="C133" s="218" t="s">
        <v>86</v>
      </c>
      <c r="D133" s="218" t="s">
        <v>138</v>
      </c>
      <c r="E133" s="219" t="s">
        <v>971</v>
      </c>
      <c r="F133" s="220" t="s">
        <v>972</v>
      </c>
      <c r="G133" s="221" t="s">
        <v>158</v>
      </c>
      <c r="H133" s="222">
        <v>1.92</v>
      </c>
      <c r="I133" s="223"/>
      <c r="J133" s="224">
        <f>ROUND(I133*H133,2)</f>
        <v>0</v>
      </c>
      <c r="K133" s="220" t="s">
        <v>566</v>
      </c>
      <c r="L133" s="44"/>
      <c r="M133" s="225" t="s">
        <v>1</v>
      </c>
      <c r="N133" s="226" t="s">
        <v>42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92</v>
      </c>
      <c r="AT133" s="229" t="s">
        <v>138</v>
      </c>
      <c r="AU133" s="229" t="s">
        <v>86</v>
      </c>
      <c r="AY133" s="17" t="s">
        <v>136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82</v>
      </c>
      <c r="BK133" s="230">
        <f>ROUND(I133*H133,2)</f>
        <v>0</v>
      </c>
      <c r="BL133" s="17" t="s">
        <v>92</v>
      </c>
      <c r="BM133" s="229" t="s">
        <v>973</v>
      </c>
    </row>
    <row r="134" spans="1:47" s="2" customFormat="1" ht="12">
      <c r="A134" s="38"/>
      <c r="B134" s="39"/>
      <c r="C134" s="40"/>
      <c r="D134" s="231" t="s">
        <v>144</v>
      </c>
      <c r="E134" s="40"/>
      <c r="F134" s="232" t="s">
        <v>974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144</v>
      </c>
      <c r="AU134" s="17" t="s">
        <v>86</v>
      </c>
    </row>
    <row r="135" spans="1:47" s="2" customFormat="1" ht="12">
      <c r="A135" s="38"/>
      <c r="B135" s="39"/>
      <c r="C135" s="40"/>
      <c r="D135" s="236" t="s">
        <v>146</v>
      </c>
      <c r="E135" s="40"/>
      <c r="F135" s="237" t="s">
        <v>975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146</v>
      </c>
      <c r="AU135" s="17" t="s">
        <v>86</v>
      </c>
    </row>
    <row r="136" spans="1:51" s="13" customFormat="1" ht="12">
      <c r="A136" s="13"/>
      <c r="B136" s="238"/>
      <c r="C136" s="239"/>
      <c r="D136" s="231" t="s">
        <v>148</v>
      </c>
      <c r="E136" s="240" t="s">
        <v>1</v>
      </c>
      <c r="F136" s="241" t="s">
        <v>976</v>
      </c>
      <c r="G136" s="239"/>
      <c r="H136" s="242">
        <v>1.92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148</v>
      </c>
      <c r="AU136" s="248" t="s">
        <v>86</v>
      </c>
      <c r="AV136" s="13" t="s">
        <v>86</v>
      </c>
      <c r="AW136" s="13" t="s">
        <v>31</v>
      </c>
      <c r="AX136" s="13" t="s">
        <v>82</v>
      </c>
      <c r="AY136" s="248" t="s">
        <v>136</v>
      </c>
    </row>
    <row r="137" spans="1:65" s="2" customFormat="1" ht="24.15" customHeight="1">
      <c r="A137" s="38"/>
      <c r="B137" s="39"/>
      <c r="C137" s="218" t="s">
        <v>89</v>
      </c>
      <c r="D137" s="218" t="s">
        <v>138</v>
      </c>
      <c r="E137" s="219" t="s">
        <v>977</v>
      </c>
      <c r="F137" s="220" t="s">
        <v>978</v>
      </c>
      <c r="G137" s="221" t="s">
        <v>158</v>
      </c>
      <c r="H137" s="222">
        <v>0.972</v>
      </c>
      <c r="I137" s="223"/>
      <c r="J137" s="224">
        <f>ROUND(I137*H137,2)</f>
        <v>0</v>
      </c>
      <c r="K137" s="220" t="s">
        <v>309</v>
      </c>
      <c r="L137" s="44"/>
      <c r="M137" s="225" t="s">
        <v>1</v>
      </c>
      <c r="N137" s="226" t="s">
        <v>42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92</v>
      </c>
      <c r="AT137" s="229" t="s">
        <v>138</v>
      </c>
      <c r="AU137" s="229" t="s">
        <v>86</v>
      </c>
      <c r="AY137" s="17" t="s">
        <v>136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82</v>
      </c>
      <c r="BK137" s="230">
        <f>ROUND(I137*H137,2)</f>
        <v>0</v>
      </c>
      <c r="BL137" s="17" t="s">
        <v>92</v>
      </c>
      <c r="BM137" s="229" t="s">
        <v>979</v>
      </c>
    </row>
    <row r="138" spans="1:47" s="2" customFormat="1" ht="12">
      <c r="A138" s="38"/>
      <c r="B138" s="39"/>
      <c r="C138" s="40"/>
      <c r="D138" s="231" t="s">
        <v>144</v>
      </c>
      <c r="E138" s="40"/>
      <c r="F138" s="232" t="s">
        <v>980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144</v>
      </c>
      <c r="AU138" s="17" t="s">
        <v>86</v>
      </c>
    </row>
    <row r="139" spans="1:47" s="2" customFormat="1" ht="12">
      <c r="A139" s="38"/>
      <c r="B139" s="39"/>
      <c r="C139" s="40"/>
      <c r="D139" s="236" t="s">
        <v>146</v>
      </c>
      <c r="E139" s="40"/>
      <c r="F139" s="237" t="s">
        <v>981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146</v>
      </c>
      <c r="AU139" s="17" t="s">
        <v>86</v>
      </c>
    </row>
    <row r="140" spans="1:51" s="15" customFormat="1" ht="12">
      <c r="A140" s="15"/>
      <c r="B140" s="274"/>
      <c r="C140" s="275"/>
      <c r="D140" s="231" t="s">
        <v>148</v>
      </c>
      <c r="E140" s="276" t="s">
        <v>1</v>
      </c>
      <c r="F140" s="277" t="s">
        <v>982</v>
      </c>
      <c r="G140" s="275"/>
      <c r="H140" s="276" t="s">
        <v>1</v>
      </c>
      <c r="I140" s="278"/>
      <c r="J140" s="275"/>
      <c r="K140" s="275"/>
      <c r="L140" s="279"/>
      <c r="M140" s="280"/>
      <c r="N140" s="281"/>
      <c r="O140" s="281"/>
      <c r="P140" s="281"/>
      <c r="Q140" s="281"/>
      <c r="R140" s="281"/>
      <c r="S140" s="281"/>
      <c r="T140" s="28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83" t="s">
        <v>148</v>
      </c>
      <c r="AU140" s="283" t="s">
        <v>86</v>
      </c>
      <c r="AV140" s="15" t="s">
        <v>82</v>
      </c>
      <c r="AW140" s="15" t="s">
        <v>31</v>
      </c>
      <c r="AX140" s="15" t="s">
        <v>77</v>
      </c>
      <c r="AY140" s="283" t="s">
        <v>136</v>
      </c>
    </row>
    <row r="141" spans="1:51" s="13" customFormat="1" ht="12">
      <c r="A141" s="13"/>
      <c r="B141" s="238"/>
      <c r="C141" s="239"/>
      <c r="D141" s="231" t="s">
        <v>148</v>
      </c>
      <c r="E141" s="240" t="s">
        <v>1</v>
      </c>
      <c r="F141" s="241" t="s">
        <v>983</v>
      </c>
      <c r="G141" s="239"/>
      <c r="H141" s="242">
        <v>0.972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148</v>
      </c>
      <c r="AU141" s="248" t="s">
        <v>86</v>
      </c>
      <c r="AV141" s="13" t="s">
        <v>86</v>
      </c>
      <c r="AW141" s="13" t="s">
        <v>31</v>
      </c>
      <c r="AX141" s="13" t="s">
        <v>82</v>
      </c>
      <c r="AY141" s="248" t="s">
        <v>136</v>
      </c>
    </row>
    <row r="142" spans="1:65" s="2" customFormat="1" ht="33" customHeight="1">
      <c r="A142" s="38"/>
      <c r="B142" s="39"/>
      <c r="C142" s="218" t="s">
        <v>92</v>
      </c>
      <c r="D142" s="218" t="s">
        <v>138</v>
      </c>
      <c r="E142" s="219" t="s">
        <v>984</v>
      </c>
      <c r="F142" s="220" t="s">
        <v>985</v>
      </c>
      <c r="G142" s="221" t="s">
        <v>158</v>
      </c>
      <c r="H142" s="222">
        <v>53.616</v>
      </c>
      <c r="I142" s="223"/>
      <c r="J142" s="224">
        <f>ROUND(I142*H142,2)</f>
        <v>0</v>
      </c>
      <c r="K142" s="220" t="s">
        <v>200</v>
      </c>
      <c r="L142" s="44"/>
      <c r="M142" s="225" t="s">
        <v>1</v>
      </c>
      <c r="N142" s="226" t="s">
        <v>42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92</v>
      </c>
      <c r="AT142" s="229" t="s">
        <v>138</v>
      </c>
      <c r="AU142" s="229" t="s">
        <v>86</v>
      </c>
      <c r="AY142" s="17" t="s">
        <v>136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82</v>
      </c>
      <c r="BK142" s="230">
        <f>ROUND(I142*H142,2)</f>
        <v>0</v>
      </c>
      <c r="BL142" s="17" t="s">
        <v>92</v>
      </c>
      <c r="BM142" s="229" t="s">
        <v>986</v>
      </c>
    </row>
    <row r="143" spans="1:47" s="2" customFormat="1" ht="12">
      <c r="A143" s="38"/>
      <c r="B143" s="39"/>
      <c r="C143" s="40"/>
      <c r="D143" s="231" t="s">
        <v>144</v>
      </c>
      <c r="E143" s="40"/>
      <c r="F143" s="232" t="s">
        <v>987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144</v>
      </c>
      <c r="AU143" s="17" t="s">
        <v>86</v>
      </c>
    </row>
    <row r="144" spans="1:47" s="2" customFormat="1" ht="12">
      <c r="A144" s="38"/>
      <c r="B144" s="39"/>
      <c r="C144" s="40"/>
      <c r="D144" s="236" t="s">
        <v>146</v>
      </c>
      <c r="E144" s="40"/>
      <c r="F144" s="237" t="s">
        <v>988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146</v>
      </c>
      <c r="AU144" s="17" t="s">
        <v>86</v>
      </c>
    </row>
    <row r="145" spans="1:51" s="13" customFormat="1" ht="12">
      <c r="A145" s="13"/>
      <c r="B145" s="238"/>
      <c r="C145" s="239"/>
      <c r="D145" s="231" t="s">
        <v>148</v>
      </c>
      <c r="E145" s="240" t="s">
        <v>1</v>
      </c>
      <c r="F145" s="241" t="s">
        <v>989</v>
      </c>
      <c r="G145" s="239"/>
      <c r="H145" s="242">
        <v>53.616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148</v>
      </c>
      <c r="AU145" s="248" t="s">
        <v>86</v>
      </c>
      <c r="AV145" s="13" t="s">
        <v>86</v>
      </c>
      <c r="AW145" s="13" t="s">
        <v>31</v>
      </c>
      <c r="AX145" s="13" t="s">
        <v>82</v>
      </c>
      <c r="AY145" s="248" t="s">
        <v>136</v>
      </c>
    </row>
    <row r="146" spans="1:65" s="2" customFormat="1" ht="37.8" customHeight="1">
      <c r="A146" s="38"/>
      <c r="B146" s="39"/>
      <c r="C146" s="218" t="s">
        <v>95</v>
      </c>
      <c r="D146" s="218" t="s">
        <v>138</v>
      </c>
      <c r="E146" s="219" t="s">
        <v>990</v>
      </c>
      <c r="F146" s="220" t="s">
        <v>991</v>
      </c>
      <c r="G146" s="221" t="s">
        <v>158</v>
      </c>
      <c r="H146" s="222">
        <v>32.677</v>
      </c>
      <c r="I146" s="223"/>
      <c r="J146" s="224">
        <f>ROUND(I146*H146,2)</f>
        <v>0</v>
      </c>
      <c r="K146" s="220" t="s">
        <v>309</v>
      </c>
      <c r="L146" s="44"/>
      <c r="M146" s="225" t="s">
        <v>1</v>
      </c>
      <c r="N146" s="226" t="s">
        <v>42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92</v>
      </c>
      <c r="AT146" s="229" t="s">
        <v>138</v>
      </c>
      <c r="AU146" s="229" t="s">
        <v>86</v>
      </c>
      <c r="AY146" s="17" t="s">
        <v>136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82</v>
      </c>
      <c r="BK146" s="230">
        <f>ROUND(I146*H146,2)</f>
        <v>0</v>
      </c>
      <c r="BL146" s="17" t="s">
        <v>92</v>
      </c>
      <c r="BM146" s="229" t="s">
        <v>992</v>
      </c>
    </row>
    <row r="147" spans="1:47" s="2" customFormat="1" ht="12">
      <c r="A147" s="38"/>
      <c r="B147" s="39"/>
      <c r="C147" s="40"/>
      <c r="D147" s="231" t="s">
        <v>144</v>
      </c>
      <c r="E147" s="40"/>
      <c r="F147" s="232" t="s">
        <v>993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144</v>
      </c>
      <c r="AU147" s="17" t="s">
        <v>86</v>
      </c>
    </row>
    <row r="148" spans="1:47" s="2" customFormat="1" ht="12">
      <c r="A148" s="38"/>
      <c r="B148" s="39"/>
      <c r="C148" s="40"/>
      <c r="D148" s="236" t="s">
        <v>146</v>
      </c>
      <c r="E148" s="40"/>
      <c r="F148" s="237" t="s">
        <v>994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146</v>
      </c>
      <c r="AU148" s="17" t="s">
        <v>86</v>
      </c>
    </row>
    <row r="149" spans="1:51" s="13" customFormat="1" ht="12">
      <c r="A149" s="13"/>
      <c r="B149" s="238"/>
      <c r="C149" s="239"/>
      <c r="D149" s="231" t="s">
        <v>148</v>
      </c>
      <c r="E149" s="240" t="s">
        <v>1</v>
      </c>
      <c r="F149" s="241" t="s">
        <v>995</v>
      </c>
      <c r="G149" s="239"/>
      <c r="H149" s="242">
        <v>32.677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148</v>
      </c>
      <c r="AU149" s="248" t="s">
        <v>86</v>
      </c>
      <c r="AV149" s="13" t="s">
        <v>86</v>
      </c>
      <c r="AW149" s="13" t="s">
        <v>31</v>
      </c>
      <c r="AX149" s="13" t="s">
        <v>82</v>
      </c>
      <c r="AY149" s="248" t="s">
        <v>136</v>
      </c>
    </row>
    <row r="150" spans="1:65" s="2" customFormat="1" ht="37.8" customHeight="1">
      <c r="A150" s="38"/>
      <c r="B150" s="39"/>
      <c r="C150" s="218" t="s">
        <v>176</v>
      </c>
      <c r="D150" s="218" t="s">
        <v>138</v>
      </c>
      <c r="E150" s="219" t="s">
        <v>268</v>
      </c>
      <c r="F150" s="220" t="s">
        <v>269</v>
      </c>
      <c r="G150" s="221" t="s">
        <v>158</v>
      </c>
      <c r="H150" s="222">
        <v>32.677</v>
      </c>
      <c r="I150" s="223"/>
      <c r="J150" s="224">
        <f>ROUND(I150*H150,2)</f>
        <v>0</v>
      </c>
      <c r="K150" s="220" t="s">
        <v>309</v>
      </c>
      <c r="L150" s="44"/>
      <c r="M150" s="225" t="s">
        <v>1</v>
      </c>
      <c r="N150" s="226" t="s">
        <v>42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92</v>
      </c>
      <c r="AT150" s="229" t="s">
        <v>138</v>
      </c>
      <c r="AU150" s="229" t="s">
        <v>86</v>
      </c>
      <c r="AY150" s="17" t="s">
        <v>136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82</v>
      </c>
      <c r="BK150" s="230">
        <f>ROUND(I150*H150,2)</f>
        <v>0</v>
      </c>
      <c r="BL150" s="17" t="s">
        <v>92</v>
      </c>
      <c r="BM150" s="229" t="s">
        <v>996</v>
      </c>
    </row>
    <row r="151" spans="1:47" s="2" customFormat="1" ht="12">
      <c r="A151" s="38"/>
      <c r="B151" s="39"/>
      <c r="C151" s="40"/>
      <c r="D151" s="231" t="s">
        <v>144</v>
      </c>
      <c r="E151" s="40"/>
      <c r="F151" s="232" t="s">
        <v>271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144</v>
      </c>
      <c r="AU151" s="17" t="s">
        <v>86</v>
      </c>
    </row>
    <row r="152" spans="1:47" s="2" customFormat="1" ht="12">
      <c r="A152" s="38"/>
      <c r="B152" s="39"/>
      <c r="C152" s="40"/>
      <c r="D152" s="236" t="s">
        <v>146</v>
      </c>
      <c r="E152" s="40"/>
      <c r="F152" s="237" t="s">
        <v>997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146</v>
      </c>
      <c r="AU152" s="17" t="s">
        <v>86</v>
      </c>
    </row>
    <row r="153" spans="1:51" s="13" customFormat="1" ht="12">
      <c r="A153" s="13"/>
      <c r="B153" s="238"/>
      <c r="C153" s="239"/>
      <c r="D153" s="231" t="s">
        <v>148</v>
      </c>
      <c r="E153" s="240" t="s">
        <v>1</v>
      </c>
      <c r="F153" s="241" t="s">
        <v>998</v>
      </c>
      <c r="G153" s="239"/>
      <c r="H153" s="242">
        <v>32.677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148</v>
      </c>
      <c r="AU153" s="248" t="s">
        <v>86</v>
      </c>
      <c r="AV153" s="13" t="s">
        <v>86</v>
      </c>
      <c r="AW153" s="13" t="s">
        <v>31</v>
      </c>
      <c r="AX153" s="13" t="s">
        <v>82</v>
      </c>
      <c r="AY153" s="248" t="s">
        <v>136</v>
      </c>
    </row>
    <row r="154" spans="1:65" s="2" customFormat="1" ht="37.8" customHeight="1">
      <c r="A154" s="38"/>
      <c r="B154" s="39"/>
      <c r="C154" s="218" t="s">
        <v>183</v>
      </c>
      <c r="D154" s="218" t="s">
        <v>138</v>
      </c>
      <c r="E154" s="219" t="s">
        <v>275</v>
      </c>
      <c r="F154" s="220" t="s">
        <v>276</v>
      </c>
      <c r="G154" s="221" t="s">
        <v>158</v>
      </c>
      <c r="H154" s="222">
        <v>326.77</v>
      </c>
      <c r="I154" s="223"/>
      <c r="J154" s="224">
        <f>ROUND(I154*H154,2)</f>
        <v>0</v>
      </c>
      <c r="K154" s="220" t="s">
        <v>309</v>
      </c>
      <c r="L154" s="44"/>
      <c r="M154" s="225" t="s">
        <v>1</v>
      </c>
      <c r="N154" s="226" t="s">
        <v>42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92</v>
      </c>
      <c r="AT154" s="229" t="s">
        <v>138</v>
      </c>
      <c r="AU154" s="229" t="s">
        <v>86</v>
      </c>
      <c r="AY154" s="17" t="s">
        <v>136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82</v>
      </c>
      <c r="BK154" s="230">
        <f>ROUND(I154*H154,2)</f>
        <v>0</v>
      </c>
      <c r="BL154" s="17" t="s">
        <v>92</v>
      </c>
      <c r="BM154" s="229" t="s">
        <v>999</v>
      </c>
    </row>
    <row r="155" spans="1:47" s="2" customFormat="1" ht="12">
      <c r="A155" s="38"/>
      <c r="B155" s="39"/>
      <c r="C155" s="40"/>
      <c r="D155" s="231" t="s">
        <v>144</v>
      </c>
      <c r="E155" s="40"/>
      <c r="F155" s="232" t="s">
        <v>278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144</v>
      </c>
      <c r="AU155" s="17" t="s">
        <v>86</v>
      </c>
    </row>
    <row r="156" spans="1:47" s="2" customFormat="1" ht="12">
      <c r="A156" s="38"/>
      <c r="B156" s="39"/>
      <c r="C156" s="40"/>
      <c r="D156" s="236" t="s">
        <v>146</v>
      </c>
      <c r="E156" s="40"/>
      <c r="F156" s="237" t="s">
        <v>1000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146</v>
      </c>
      <c r="AU156" s="17" t="s">
        <v>86</v>
      </c>
    </row>
    <row r="157" spans="1:51" s="13" customFormat="1" ht="12">
      <c r="A157" s="13"/>
      <c r="B157" s="238"/>
      <c r="C157" s="239"/>
      <c r="D157" s="231" t="s">
        <v>148</v>
      </c>
      <c r="E157" s="240" t="s">
        <v>1</v>
      </c>
      <c r="F157" s="241" t="s">
        <v>998</v>
      </c>
      <c r="G157" s="239"/>
      <c r="H157" s="242">
        <v>32.677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148</v>
      </c>
      <c r="AU157" s="248" t="s">
        <v>86</v>
      </c>
      <c r="AV157" s="13" t="s">
        <v>86</v>
      </c>
      <c r="AW157" s="13" t="s">
        <v>31</v>
      </c>
      <c r="AX157" s="13" t="s">
        <v>82</v>
      </c>
      <c r="AY157" s="248" t="s">
        <v>136</v>
      </c>
    </row>
    <row r="158" spans="1:51" s="13" customFormat="1" ht="12">
      <c r="A158" s="13"/>
      <c r="B158" s="238"/>
      <c r="C158" s="239"/>
      <c r="D158" s="231" t="s">
        <v>148</v>
      </c>
      <c r="E158" s="239"/>
      <c r="F158" s="241" t="s">
        <v>1001</v>
      </c>
      <c r="G158" s="239"/>
      <c r="H158" s="242">
        <v>326.77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148</v>
      </c>
      <c r="AU158" s="248" t="s">
        <v>86</v>
      </c>
      <c r="AV158" s="13" t="s">
        <v>86</v>
      </c>
      <c r="AW158" s="13" t="s">
        <v>4</v>
      </c>
      <c r="AX158" s="13" t="s">
        <v>82</v>
      </c>
      <c r="AY158" s="248" t="s">
        <v>136</v>
      </c>
    </row>
    <row r="159" spans="1:65" s="2" customFormat="1" ht="24.15" customHeight="1">
      <c r="A159" s="38"/>
      <c r="B159" s="39"/>
      <c r="C159" s="218" t="s">
        <v>167</v>
      </c>
      <c r="D159" s="218" t="s">
        <v>138</v>
      </c>
      <c r="E159" s="219" t="s">
        <v>1002</v>
      </c>
      <c r="F159" s="220" t="s">
        <v>1003</v>
      </c>
      <c r="G159" s="221" t="s">
        <v>158</v>
      </c>
      <c r="H159" s="222">
        <v>32.677</v>
      </c>
      <c r="I159" s="223"/>
      <c r="J159" s="224">
        <f>ROUND(I159*H159,2)</f>
        <v>0</v>
      </c>
      <c r="K159" s="220" t="s">
        <v>309</v>
      </c>
      <c r="L159" s="44"/>
      <c r="M159" s="225" t="s">
        <v>1</v>
      </c>
      <c r="N159" s="226" t="s">
        <v>42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92</v>
      </c>
      <c r="AT159" s="229" t="s">
        <v>138</v>
      </c>
      <c r="AU159" s="229" t="s">
        <v>86</v>
      </c>
      <c r="AY159" s="17" t="s">
        <v>136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82</v>
      </c>
      <c r="BK159" s="230">
        <f>ROUND(I159*H159,2)</f>
        <v>0</v>
      </c>
      <c r="BL159" s="17" t="s">
        <v>92</v>
      </c>
      <c r="BM159" s="229" t="s">
        <v>1004</v>
      </c>
    </row>
    <row r="160" spans="1:47" s="2" customFormat="1" ht="12">
      <c r="A160" s="38"/>
      <c r="B160" s="39"/>
      <c r="C160" s="40"/>
      <c r="D160" s="231" t="s">
        <v>144</v>
      </c>
      <c r="E160" s="40"/>
      <c r="F160" s="232" t="s">
        <v>1005</v>
      </c>
      <c r="G160" s="40"/>
      <c r="H160" s="40"/>
      <c r="I160" s="233"/>
      <c r="J160" s="40"/>
      <c r="K160" s="40"/>
      <c r="L160" s="44"/>
      <c r="M160" s="234"/>
      <c r="N160" s="23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144</v>
      </c>
      <c r="AU160" s="17" t="s">
        <v>86</v>
      </c>
    </row>
    <row r="161" spans="1:47" s="2" customFormat="1" ht="12">
      <c r="A161" s="38"/>
      <c r="B161" s="39"/>
      <c r="C161" s="40"/>
      <c r="D161" s="236" t="s">
        <v>146</v>
      </c>
      <c r="E161" s="40"/>
      <c r="F161" s="237" t="s">
        <v>1006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146</v>
      </c>
      <c r="AU161" s="17" t="s">
        <v>86</v>
      </c>
    </row>
    <row r="162" spans="1:65" s="2" customFormat="1" ht="33" customHeight="1">
      <c r="A162" s="38"/>
      <c r="B162" s="39"/>
      <c r="C162" s="218" t="s">
        <v>196</v>
      </c>
      <c r="D162" s="218" t="s">
        <v>138</v>
      </c>
      <c r="E162" s="219" t="s">
        <v>288</v>
      </c>
      <c r="F162" s="220" t="s">
        <v>289</v>
      </c>
      <c r="G162" s="221" t="s">
        <v>166</v>
      </c>
      <c r="H162" s="222">
        <v>58.819</v>
      </c>
      <c r="I162" s="223"/>
      <c r="J162" s="224">
        <f>ROUND(I162*H162,2)</f>
        <v>0</v>
      </c>
      <c r="K162" s="220" t="s">
        <v>309</v>
      </c>
      <c r="L162" s="44"/>
      <c r="M162" s="225" t="s">
        <v>1</v>
      </c>
      <c r="N162" s="226" t="s">
        <v>42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92</v>
      </c>
      <c r="AT162" s="229" t="s">
        <v>138</v>
      </c>
      <c r="AU162" s="229" t="s">
        <v>86</v>
      </c>
      <c r="AY162" s="17" t="s">
        <v>136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82</v>
      </c>
      <c r="BK162" s="230">
        <f>ROUND(I162*H162,2)</f>
        <v>0</v>
      </c>
      <c r="BL162" s="17" t="s">
        <v>92</v>
      </c>
      <c r="BM162" s="229" t="s">
        <v>1007</v>
      </c>
    </row>
    <row r="163" spans="1:47" s="2" customFormat="1" ht="12">
      <c r="A163" s="38"/>
      <c r="B163" s="39"/>
      <c r="C163" s="40"/>
      <c r="D163" s="231" t="s">
        <v>144</v>
      </c>
      <c r="E163" s="40"/>
      <c r="F163" s="232" t="s">
        <v>291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144</v>
      </c>
      <c r="AU163" s="17" t="s">
        <v>86</v>
      </c>
    </row>
    <row r="164" spans="1:47" s="2" customFormat="1" ht="12">
      <c r="A164" s="38"/>
      <c r="B164" s="39"/>
      <c r="C164" s="40"/>
      <c r="D164" s="236" t="s">
        <v>146</v>
      </c>
      <c r="E164" s="40"/>
      <c r="F164" s="237" t="s">
        <v>1008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146</v>
      </c>
      <c r="AU164" s="17" t="s">
        <v>86</v>
      </c>
    </row>
    <row r="165" spans="1:51" s="13" customFormat="1" ht="12">
      <c r="A165" s="13"/>
      <c r="B165" s="238"/>
      <c r="C165" s="239"/>
      <c r="D165" s="231" t="s">
        <v>148</v>
      </c>
      <c r="E165" s="240" t="s">
        <v>1</v>
      </c>
      <c r="F165" s="241" t="s">
        <v>1009</v>
      </c>
      <c r="G165" s="239"/>
      <c r="H165" s="242">
        <v>58.819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148</v>
      </c>
      <c r="AU165" s="248" t="s">
        <v>86</v>
      </c>
      <c r="AV165" s="13" t="s">
        <v>86</v>
      </c>
      <c r="AW165" s="13" t="s">
        <v>31</v>
      </c>
      <c r="AX165" s="13" t="s">
        <v>82</v>
      </c>
      <c r="AY165" s="248" t="s">
        <v>136</v>
      </c>
    </row>
    <row r="166" spans="1:65" s="2" customFormat="1" ht="24.15" customHeight="1">
      <c r="A166" s="38"/>
      <c r="B166" s="39"/>
      <c r="C166" s="218" t="s">
        <v>205</v>
      </c>
      <c r="D166" s="218" t="s">
        <v>138</v>
      </c>
      <c r="E166" s="219" t="s">
        <v>1010</v>
      </c>
      <c r="F166" s="220" t="s">
        <v>1011</v>
      </c>
      <c r="G166" s="221" t="s">
        <v>158</v>
      </c>
      <c r="H166" s="222">
        <v>31.276</v>
      </c>
      <c r="I166" s="223"/>
      <c r="J166" s="224">
        <f>ROUND(I166*H166,2)</f>
        <v>0</v>
      </c>
      <c r="K166" s="220" t="s">
        <v>1012</v>
      </c>
      <c r="L166" s="44"/>
      <c r="M166" s="225" t="s">
        <v>1</v>
      </c>
      <c r="N166" s="226" t="s">
        <v>42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92</v>
      </c>
      <c r="AT166" s="229" t="s">
        <v>138</v>
      </c>
      <c r="AU166" s="229" t="s">
        <v>86</v>
      </c>
      <c r="AY166" s="17" t="s">
        <v>136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82</v>
      </c>
      <c r="BK166" s="230">
        <f>ROUND(I166*H166,2)</f>
        <v>0</v>
      </c>
      <c r="BL166" s="17" t="s">
        <v>92</v>
      </c>
      <c r="BM166" s="229" t="s">
        <v>1013</v>
      </c>
    </row>
    <row r="167" spans="1:47" s="2" customFormat="1" ht="12">
      <c r="A167" s="38"/>
      <c r="B167" s="39"/>
      <c r="C167" s="40"/>
      <c r="D167" s="231" t="s">
        <v>144</v>
      </c>
      <c r="E167" s="40"/>
      <c r="F167" s="232" t="s">
        <v>1014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144</v>
      </c>
      <c r="AU167" s="17" t="s">
        <v>86</v>
      </c>
    </row>
    <row r="168" spans="1:51" s="13" customFormat="1" ht="12">
      <c r="A168" s="13"/>
      <c r="B168" s="238"/>
      <c r="C168" s="239"/>
      <c r="D168" s="231" t="s">
        <v>148</v>
      </c>
      <c r="E168" s="240" t="s">
        <v>1</v>
      </c>
      <c r="F168" s="241" t="s">
        <v>1015</v>
      </c>
      <c r="G168" s="239"/>
      <c r="H168" s="242">
        <v>31.276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148</v>
      </c>
      <c r="AU168" s="248" t="s">
        <v>86</v>
      </c>
      <c r="AV168" s="13" t="s">
        <v>86</v>
      </c>
      <c r="AW168" s="13" t="s">
        <v>31</v>
      </c>
      <c r="AX168" s="13" t="s">
        <v>82</v>
      </c>
      <c r="AY168" s="248" t="s">
        <v>136</v>
      </c>
    </row>
    <row r="169" spans="1:65" s="2" customFormat="1" ht="16.5" customHeight="1">
      <c r="A169" s="38"/>
      <c r="B169" s="39"/>
      <c r="C169" s="249" t="s">
        <v>212</v>
      </c>
      <c r="D169" s="249" t="s">
        <v>163</v>
      </c>
      <c r="E169" s="250" t="s">
        <v>1016</v>
      </c>
      <c r="F169" s="251" t="s">
        <v>1017</v>
      </c>
      <c r="G169" s="252" t="s">
        <v>166</v>
      </c>
      <c r="H169" s="253">
        <v>16.902</v>
      </c>
      <c r="I169" s="254"/>
      <c r="J169" s="255">
        <f>ROUND(I169*H169,2)</f>
        <v>0</v>
      </c>
      <c r="K169" s="251" t="s">
        <v>1018</v>
      </c>
      <c r="L169" s="256"/>
      <c r="M169" s="257" t="s">
        <v>1</v>
      </c>
      <c r="N169" s="258" t="s">
        <v>42</v>
      </c>
      <c r="O169" s="91"/>
      <c r="P169" s="227">
        <f>O169*H169</f>
        <v>0</v>
      </c>
      <c r="Q169" s="227">
        <v>1</v>
      </c>
      <c r="R169" s="227">
        <f>Q169*H169</f>
        <v>16.902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167</v>
      </c>
      <c r="AT169" s="229" t="s">
        <v>163</v>
      </c>
      <c r="AU169" s="229" t="s">
        <v>86</v>
      </c>
      <c r="AY169" s="17" t="s">
        <v>136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82</v>
      </c>
      <c r="BK169" s="230">
        <f>ROUND(I169*H169,2)</f>
        <v>0</v>
      </c>
      <c r="BL169" s="17" t="s">
        <v>92</v>
      </c>
      <c r="BM169" s="229" t="s">
        <v>1019</v>
      </c>
    </row>
    <row r="170" spans="1:47" s="2" customFormat="1" ht="12">
      <c r="A170" s="38"/>
      <c r="B170" s="39"/>
      <c r="C170" s="40"/>
      <c r="D170" s="231" t="s">
        <v>144</v>
      </c>
      <c r="E170" s="40"/>
      <c r="F170" s="232" t="s">
        <v>1017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144</v>
      </c>
      <c r="AU170" s="17" t="s">
        <v>86</v>
      </c>
    </row>
    <row r="171" spans="1:51" s="13" customFormat="1" ht="12">
      <c r="A171" s="13"/>
      <c r="B171" s="238"/>
      <c r="C171" s="239"/>
      <c r="D171" s="231" t="s">
        <v>148</v>
      </c>
      <c r="E171" s="240" t="s">
        <v>1</v>
      </c>
      <c r="F171" s="241" t="s">
        <v>1020</v>
      </c>
      <c r="G171" s="239"/>
      <c r="H171" s="242">
        <v>16.902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148</v>
      </c>
      <c r="AU171" s="248" t="s">
        <v>86</v>
      </c>
      <c r="AV171" s="13" t="s">
        <v>86</v>
      </c>
      <c r="AW171" s="13" t="s">
        <v>31</v>
      </c>
      <c r="AX171" s="13" t="s">
        <v>82</v>
      </c>
      <c r="AY171" s="248" t="s">
        <v>136</v>
      </c>
    </row>
    <row r="172" spans="1:65" s="2" customFormat="1" ht="24.15" customHeight="1">
      <c r="A172" s="38"/>
      <c r="B172" s="39"/>
      <c r="C172" s="218" t="s">
        <v>8</v>
      </c>
      <c r="D172" s="218" t="s">
        <v>138</v>
      </c>
      <c r="E172" s="219" t="s">
        <v>1021</v>
      </c>
      <c r="F172" s="220" t="s">
        <v>1022</v>
      </c>
      <c r="G172" s="221" t="s">
        <v>158</v>
      </c>
      <c r="H172" s="222">
        <v>8.936</v>
      </c>
      <c r="I172" s="223"/>
      <c r="J172" s="224">
        <f>ROUND(I172*H172,2)</f>
        <v>0</v>
      </c>
      <c r="K172" s="220" t="s">
        <v>1018</v>
      </c>
      <c r="L172" s="44"/>
      <c r="M172" s="225" t="s">
        <v>1</v>
      </c>
      <c r="N172" s="226" t="s">
        <v>42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92</v>
      </c>
      <c r="AT172" s="229" t="s">
        <v>138</v>
      </c>
      <c r="AU172" s="229" t="s">
        <v>86</v>
      </c>
      <c r="AY172" s="17" t="s">
        <v>136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82</v>
      </c>
      <c r="BK172" s="230">
        <f>ROUND(I172*H172,2)</f>
        <v>0</v>
      </c>
      <c r="BL172" s="17" t="s">
        <v>92</v>
      </c>
      <c r="BM172" s="229" t="s">
        <v>1023</v>
      </c>
    </row>
    <row r="173" spans="1:47" s="2" customFormat="1" ht="12">
      <c r="A173" s="38"/>
      <c r="B173" s="39"/>
      <c r="C173" s="40"/>
      <c r="D173" s="231" t="s">
        <v>144</v>
      </c>
      <c r="E173" s="40"/>
      <c r="F173" s="232" t="s">
        <v>1024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144</v>
      </c>
      <c r="AU173" s="17" t="s">
        <v>86</v>
      </c>
    </row>
    <row r="174" spans="1:51" s="13" customFormat="1" ht="12">
      <c r="A174" s="13"/>
      <c r="B174" s="238"/>
      <c r="C174" s="239"/>
      <c r="D174" s="231" t="s">
        <v>148</v>
      </c>
      <c r="E174" s="240" t="s">
        <v>1</v>
      </c>
      <c r="F174" s="241" t="s">
        <v>1025</v>
      </c>
      <c r="G174" s="239"/>
      <c r="H174" s="242">
        <v>8.936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148</v>
      </c>
      <c r="AU174" s="248" t="s">
        <v>86</v>
      </c>
      <c r="AV174" s="13" t="s">
        <v>86</v>
      </c>
      <c r="AW174" s="13" t="s">
        <v>31</v>
      </c>
      <c r="AX174" s="13" t="s">
        <v>82</v>
      </c>
      <c r="AY174" s="248" t="s">
        <v>136</v>
      </c>
    </row>
    <row r="175" spans="1:65" s="2" customFormat="1" ht="16.5" customHeight="1">
      <c r="A175" s="38"/>
      <c r="B175" s="39"/>
      <c r="C175" s="249" t="s">
        <v>230</v>
      </c>
      <c r="D175" s="249" t="s">
        <v>163</v>
      </c>
      <c r="E175" s="250" t="s">
        <v>1026</v>
      </c>
      <c r="F175" s="251" t="s">
        <v>1027</v>
      </c>
      <c r="G175" s="252" t="s">
        <v>166</v>
      </c>
      <c r="H175" s="253">
        <v>16.085</v>
      </c>
      <c r="I175" s="254"/>
      <c r="J175" s="255">
        <f>ROUND(I175*H175,2)</f>
        <v>0</v>
      </c>
      <c r="K175" s="251" t="s">
        <v>1018</v>
      </c>
      <c r="L175" s="256"/>
      <c r="M175" s="257" t="s">
        <v>1</v>
      </c>
      <c r="N175" s="258" t="s">
        <v>42</v>
      </c>
      <c r="O175" s="91"/>
      <c r="P175" s="227">
        <f>O175*H175</f>
        <v>0</v>
      </c>
      <c r="Q175" s="227">
        <v>1</v>
      </c>
      <c r="R175" s="227">
        <f>Q175*H175</f>
        <v>16.085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167</v>
      </c>
      <c r="AT175" s="229" t="s">
        <v>163</v>
      </c>
      <c r="AU175" s="229" t="s">
        <v>86</v>
      </c>
      <c r="AY175" s="17" t="s">
        <v>136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82</v>
      </c>
      <c r="BK175" s="230">
        <f>ROUND(I175*H175,2)</f>
        <v>0</v>
      </c>
      <c r="BL175" s="17" t="s">
        <v>92</v>
      </c>
      <c r="BM175" s="229" t="s">
        <v>1028</v>
      </c>
    </row>
    <row r="176" spans="1:47" s="2" customFormat="1" ht="12">
      <c r="A176" s="38"/>
      <c r="B176" s="39"/>
      <c r="C176" s="40"/>
      <c r="D176" s="231" t="s">
        <v>144</v>
      </c>
      <c r="E176" s="40"/>
      <c r="F176" s="232" t="s">
        <v>1027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144</v>
      </c>
      <c r="AU176" s="17" t="s">
        <v>86</v>
      </c>
    </row>
    <row r="177" spans="1:51" s="13" customFormat="1" ht="12">
      <c r="A177" s="13"/>
      <c r="B177" s="238"/>
      <c r="C177" s="239"/>
      <c r="D177" s="231" t="s">
        <v>148</v>
      </c>
      <c r="E177" s="239"/>
      <c r="F177" s="241" t="s">
        <v>1029</v>
      </c>
      <c r="G177" s="239"/>
      <c r="H177" s="242">
        <v>16.085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148</v>
      </c>
      <c r="AU177" s="248" t="s">
        <v>86</v>
      </c>
      <c r="AV177" s="13" t="s">
        <v>86</v>
      </c>
      <c r="AW177" s="13" t="s">
        <v>4</v>
      </c>
      <c r="AX177" s="13" t="s">
        <v>82</v>
      </c>
      <c r="AY177" s="248" t="s">
        <v>136</v>
      </c>
    </row>
    <row r="178" spans="1:65" s="2" customFormat="1" ht="24.15" customHeight="1">
      <c r="A178" s="38"/>
      <c r="B178" s="39"/>
      <c r="C178" s="218" t="s">
        <v>237</v>
      </c>
      <c r="D178" s="218" t="s">
        <v>138</v>
      </c>
      <c r="E178" s="219" t="s">
        <v>1030</v>
      </c>
      <c r="F178" s="220" t="s">
        <v>1031</v>
      </c>
      <c r="G178" s="221" t="s">
        <v>199</v>
      </c>
      <c r="H178" s="222">
        <v>111.7</v>
      </c>
      <c r="I178" s="223"/>
      <c r="J178" s="224">
        <f>ROUND(I178*H178,2)</f>
        <v>0</v>
      </c>
      <c r="K178" s="220" t="s">
        <v>566</v>
      </c>
      <c r="L178" s="44"/>
      <c r="M178" s="225" t="s">
        <v>1</v>
      </c>
      <c r="N178" s="226" t="s">
        <v>42</v>
      </c>
      <c r="O178" s="91"/>
      <c r="P178" s="227">
        <f>O178*H178</f>
        <v>0</v>
      </c>
      <c r="Q178" s="227">
        <v>0.02</v>
      </c>
      <c r="R178" s="227">
        <f>Q178*H178</f>
        <v>2.234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581</v>
      </c>
      <c r="AT178" s="229" t="s">
        <v>138</v>
      </c>
      <c r="AU178" s="229" t="s">
        <v>86</v>
      </c>
      <c r="AY178" s="17" t="s">
        <v>136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82</v>
      </c>
      <c r="BK178" s="230">
        <f>ROUND(I178*H178,2)</f>
        <v>0</v>
      </c>
      <c r="BL178" s="17" t="s">
        <v>581</v>
      </c>
      <c r="BM178" s="229" t="s">
        <v>1032</v>
      </c>
    </row>
    <row r="179" spans="1:47" s="2" customFormat="1" ht="12">
      <c r="A179" s="38"/>
      <c r="B179" s="39"/>
      <c r="C179" s="40"/>
      <c r="D179" s="231" t="s">
        <v>144</v>
      </c>
      <c r="E179" s="40"/>
      <c r="F179" s="232" t="s">
        <v>1033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144</v>
      </c>
      <c r="AU179" s="17" t="s">
        <v>86</v>
      </c>
    </row>
    <row r="180" spans="1:47" s="2" customFormat="1" ht="12">
      <c r="A180" s="38"/>
      <c r="B180" s="39"/>
      <c r="C180" s="40"/>
      <c r="D180" s="236" t="s">
        <v>146</v>
      </c>
      <c r="E180" s="40"/>
      <c r="F180" s="237" t="s">
        <v>1034</v>
      </c>
      <c r="G180" s="40"/>
      <c r="H180" s="40"/>
      <c r="I180" s="233"/>
      <c r="J180" s="40"/>
      <c r="K180" s="40"/>
      <c r="L180" s="44"/>
      <c r="M180" s="234"/>
      <c r="N180" s="23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146</v>
      </c>
      <c r="AU180" s="17" t="s">
        <v>86</v>
      </c>
    </row>
    <row r="181" spans="1:51" s="13" customFormat="1" ht="12">
      <c r="A181" s="13"/>
      <c r="B181" s="238"/>
      <c r="C181" s="239"/>
      <c r="D181" s="231" t="s">
        <v>148</v>
      </c>
      <c r="E181" s="240" t="s">
        <v>1</v>
      </c>
      <c r="F181" s="241" t="s">
        <v>1035</v>
      </c>
      <c r="G181" s="239"/>
      <c r="H181" s="242">
        <v>111.7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148</v>
      </c>
      <c r="AU181" s="248" t="s">
        <v>86</v>
      </c>
      <c r="AV181" s="13" t="s">
        <v>86</v>
      </c>
      <c r="AW181" s="13" t="s">
        <v>31</v>
      </c>
      <c r="AX181" s="13" t="s">
        <v>82</v>
      </c>
      <c r="AY181" s="248" t="s">
        <v>136</v>
      </c>
    </row>
    <row r="182" spans="1:63" s="12" customFormat="1" ht="22.8" customHeight="1">
      <c r="A182" s="12"/>
      <c r="B182" s="202"/>
      <c r="C182" s="203"/>
      <c r="D182" s="204" t="s">
        <v>76</v>
      </c>
      <c r="E182" s="216" t="s">
        <v>86</v>
      </c>
      <c r="F182" s="216" t="s">
        <v>370</v>
      </c>
      <c r="G182" s="203"/>
      <c r="H182" s="203"/>
      <c r="I182" s="206"/>
      <c r="J182" s="217">
        <f>BK182</f>
        <v>0</v>
      </c>
      <c r="K182" s="203"/>
      <c r="L182" s="208"/>
      <c r="M182" s="209"/>
      <c r="N182" s="210"/>
      <c r="O182" s="210"/>
      <c r="P182" s="211">
        <f>SUM(P183:P190)</f>
        <v>0</v>
      </c>
      <c r="Q182" s="210"/>
      <c r="R182" s="211">
        <f>SUM(R183:R190)</f>
        <v>2.44528788</v>
      </c>
      <c r="S182" s="210"/>
      <c r="T182" s="212">
        <f>SUM(T183:T190)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3" t="s">
        <v>82</v>
      </c>
      <c r="AT182" s="214" t="s">
        <v>76</v>
      </c>
      <c r="AU182" s="214" t="s">
        <v>82</v>
      </c>
      <c r="AY182" s="213" t="s">
        <v>136</v>
      </c>
      <c r="BK182" s="215">
        <f>SUM(BK183:BK190)</f>
        <v>0</v>
      </c>
    </row>
    <row r="183" spans="1:65" s="2" customFormat="1" ht="16.5" customHeight="1">
      <c r="A183" s="38"/>
      <c r="B183" s="39"/>
      <c r="C183" s="218" t="s">
        <v>246</v>
      </c>
      <c r="D183" s="218" t="s">
        <v>138</v>
      </c>
      <c r="E183" s="219" t="s">
        <v>1036</v>
      </c>
      <c r="F183" s="220" t="s">
        <v>1037</v>
      </c>
      <c r="G183" s="221" t="s">
        <v>158</v>
      </c>
      <c r="H183" s="222">
        <v>0.972</v>
      </c>
      <c r="I183" s="223"/>
      <c r="J183" s="224">
        <f>ROUND(I183*H183,2)</f>
        <v>0</v>
      </c>
      <c r="K183" s="220" t="s">
        <v>1038</v>
      </c>
      <c r="L183" s="44"/>
      <c r="M183" s="225" t="s">
        <v>1</v>
      </c>
      <c r="N183" s="226" t="s">
        <v>42</v>
      </c>
      <c r="O183" s="91"/>
      <c r="P183" s="227">
        <f>O183*H183</f>
        <v>0</v>
      </c>
      <c r="Q183" s="227">
        <v>2.45329</v>
      </c>
      <c r="R183" s="227">
        <f>Q183*H183</f>
        <v>2.38459788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92</v>
      </c>
      <c r="AT183" s="229" t="s">
        <v>138</v>
      </c>
      <c r="AU183" s="229" t="s">
        <v>86</v>
      </c>
      <c r="AY183" s="17" t="s">
        <v>136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82</v>
      </c>
      <c r="BK183" s="230">
        <f>ROUND(I183*H183,2)</f>
        <v>0</v>
      </c>
      <c r="BL183" s="17" t="s">
        <v>92</v>
      </c>
      <c r="BM183" s="229" t="s">
        <v>1039</v>
      </c>
    </row>
    <row r="184" spans="1:47" s="2" customFormat="1" ht="12">
      <c r="A184" s="38"/>
      <c r="B184" s="39"/>
      <c r="C184" s="40"/>
      <c r="D184" s="231" t="s">
        <v>144</v>
      </c>
      <c r="E184" s="40"/>
      <c r="F184" s="232" t="s">
        <v>1040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144</v>
      </c>
      <c r="AU184" s="17" t="s">
        <v>86</v>
      </c>
    </row>
    <row r="185" spans="1:51" s="15" customFormat="1" ht="12">
      <c r="A185" s="15"/>
      <c r="B185" s="274"/>
      <c r="C185" s="275"/>
      <c r="D185" s="231" t="s">
        <v>148</v>
      </c>
      <c r="E185" s="276" t="s">
        <v>1</v>
      </c>
      <c r="F185" s="277" t="s">
        <v>982</v>
      </c>
      <c r="G185" s="275"/>
      <c r="H185" s="276" t="s">
        <v>1</v>
      </c>
      <c r="I185" s="278"/>
      <c r="J185" s="275"/>
      <c r="K185" s="275"/>
      <c r="L185" s="279"/>
      <c r="M185" s="280"/>
      <c r="N185" s="281"/>
      <c r="O185" s="281"/>
      <c r="P185" s="281"/>
      <c r="Q185" s="281"/>
      <c r="R185" s="281"/>
      <c r="S185" s="281"/>
      <c r="T185" s="28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3" t="s">
        <v>148</v>
      </c>
      <c r="AU185" s="283" t="s">
        <v>86</v>
      </c>
      <c r="AV185" s="15" t="s">
        <v>82</v>
      </c>
      <c r="AW185" s="15" t="s">
        <v>31</v>
      </c>
      <c r="AX185" s="15" t="s">
        <v>77</v>
      </c>
      <c r="AY185" s="283" t="s">
        <v>136</v>
      </c>
    </row>
    <row r="186" spans="1:51" s="13" customFormat="1" ht="12">
      <c r="A186" s="13"/>
      <c r="B186" s="238"/>
      <c r="C186" s="239"/>
      <c r="D186" s="231" t="s">
        <v>148</v>
      </c>
      <c r="E186" s="240" t="s">
        <v>1</v>
      </c>
      <c r="F186" s="241" t="s">
        <v>983</v>
      </c>
      <c r="G186" s="239"/>
      <c r="H186" s="242">
        <v>0.972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148</v>
      </c>
      <c r="AU186" s="248" t="s">
        <v>86</v>
      </c>
      <c r="AV186" s="13" t="s">
        <v>86</v>
      </c>
      <c r="AW186" s="13" t="s">
        <v>31</v>
      </c>
      <c r="AX186" s="13" t="s">
        <v>82</v>
      </c>
      <c r="AY186" s="248" t="s">
        <v>136</v>
      </c>
    </row>
    <row r="187" spans="1:65" s="2" customFormat="1" ht="24.15" customHeight="1">
      <c r="A187" s="38"/>
      <c r="B187" s="39"/>
      <c r="C187" s="218" t="s">
        <v>253</v>
      </c>
      <c r="D187" s="218" t="s">
        <v>138</v>
      </c>
      <c r="E187" s="219" t="s">
        <v>1041</v>
      </c>
      <c r="F187" s="220" t="s">
        <v>1042</v>
      </c>
      <c r="G187" s="221" t="s">
        <v>353</v>
      </c>
      <c r="H187" s="222">
        <v>3</v>
      </c>
      <c r="I187" s="223"/>
      <c r="J187" s="224">
        <f>ROUND(I187*H187,2)</f>
        <v>0</v>
      </c>
      <c r="K187" s="220" t="s">
        <v>1</v>
      </c>
      <c r="L187" s="44"/>
      <c r="M187" s="225" t="s">
        <v>1</v>
      </c>
      <c r="N187" s="226" t="s">
        <v>42</v>
      </c>
      <c r="O187" s="91"/>
      <c r="P187" s="227">
        <f>O187*H187</f>
        <v>0</v>
      </c>
      <c r="Q187" s="227">
        <v>0.00712</v>
      </c>
      <c r="R187" s="227">
        <f>Q187*H187</f>
        <v>0.021359999999999997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581</v>
      </c>
      <c r="AT187" s="229" t="s">
        <v>138</v>
      </c>
      <c r="AU187" s="229" t="s">
        <v>86</v>
      </c>
      <c r="AY187" s="17" t="s">
        <v>136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82</v>
      </c>
      <c r="BK187" s="230">
        <f>ROUND(I187*H187,2)</f>
        <v>0</v>
      </c>
      <c r="BL187" s="17" t="s">
        <v>581</v>
      </c>
      <c r="BM187" s="229" t="s">
        <v>1043</v>
      </c>
    </row>
    <row r="188" spans="1:51" s="13" customFormat="1" ht="12">
      <c r="A188" s="13"/>
      <c r="B188" s="238"/>
      <c r="C188" s="239"/>
      <c r="D188" s="231" t="s">
        <v>148</v>
      </c>
      <c r="E188" s="240" t="s">
        <v>1</v>
      </c>
      <c r="F188" s="241" t="s">
        <v>1044</v>
      </c>
      <c r="G188" s="239"/>
      <c r="H188" s="242">
        <v>3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148</v>
      </c>
      <c r="AU188" s="248" t="s">
        <v>86</v>
      </c>
      <c r="AV188" s="13" t="s">
        <v>86</v>
      </c>
      <c r="AW188" s="13" t="s">
        <v>31</v>
      </c>
      <c r="AX188" s="13" t="s">
        <v>82</v>
      </c>
      <c r="AY188" s="248" t="s">
        <v>136</v>
      </c>
    </row>
    <row r="189" spans="1:65" s="2" customFormat="1" ht="16.5" customHeight="1">
      <c r="A189" s="38"/>
      <c r="B189" s="39"/>
      <c r="C189" s="249" t="s">
        <v>260</v>
      </c>
      <c r="D189" s="249" t="s">
        <v>163</v>
      </c>
      <c r="E189" s="250" t="s">
        <v>1045</v>
      </c>
      <c r="F189" s="251" t="s">
        <v>1046</v>
      </c>
      <c r="G189" s="252" t="s">
        <v>199</v>
      </c>
      <c r="H189" s="253">
        <v>3</v>
      </c>
      <c r="I189" s="254"/>
      <c r="J189" s="255">
        <f>ROUND(I189*H189,2)</f>
        <v>0</v>
      </c>
      <c r="K189" s="251" t="s">
        <v>566</v>
      </c>
      <c r="L189" s="256"/>
      <c r="M189" s="257" t="s">
        <v>1</v>
      </c>
      <c r="N189" s="258" t="s">
        <v>42</v>
      </c>
      <c r="O189" s="91"/>
      <c r="P189" s="227">
        <f>O189*H189</f>
        <v>0</v>
      </c>
      <c r="Q189" s="227">
        <v>0.01311</v>
      </c>
      <c r="R189" s="227">
        <f>Q189*H189</f>
        <v>0.039330000000000004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1047</v>
      </c>
      <c r="AT189" s="229" t="s">
        <v>163</v>
      </c>
      <c r="AU189" s="229" t="s">
        <v>86</v>
      </c>
      <c r="AY189" s="17" t="s">
        <v>136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82</v>
      </c>
      <c r="BK189" s="230">
        <f>ROUND(I189*H189,2)</f>
        <v>0</v>
      </c>
      <c r="BL189" s="17" t="s">
        <v>581</v>
      </c>
      <c r="BM189" s="229" t="s">
        <v>1048</v>
      </c>
    </row>
    <row r="190" spans="1:47" s="2" customFormat="1" ht="12">
      <c r="A190" s="38"/>
      <c r="B190" s="39"/>
      <c r="C190" s="40"/>
      <c r="D190" s="231" t="s">
        <v>144</v>
      </c>
      <c r="E190" s="40"/>
      <c r="F190" s="232" t="s">
        <v>1046</v>
      </c>
      <c r="G190" s="40"/>
      <c r="H190" s="40"/>
      <c r="I190" s="233"/>
      <c r="J190" s="40"/>
      <c r="K190" s="40"/>
      <c r="L190" s="44"/>
      <c r="M190" s="234"/>
      <c r="N190" s="23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144</v>
      </c>
      <c r="AU190" s="17" t="s">
        <v>86</v>
      </c>
    </row>
    <row r="191" spans="1:63" s="12" customFormat="1" ht="22.8" customHeight="1">
      <c r="A191" s="12"/>
      <c r="B191" s="202"/>
      <c r="C191" s="203"/>
      <c r="D191" s="204" t="s">
        <v>76</v>
      </c>
      <c r="E191" s="216" t="s">
        <v>89</v>
      </c>
      <c r="F191" s="216" t="s">
        <v>385</v>
      </c>
      <c r="G191" s="203"/>
      <c r="H191" s="203"/>
      <c r="I191" s="206"/>
      <c r="J191" s="217">
        <f>BK191</f>
        <v>0</v>
      </c>
      <c r="K191" s="203"/>
      <c r="L191" s="208"/>
      <c r="M191" s="209"/>
      <c r="N191" s="210"/>
      <c r="O191" s="210"/>
      <c r="P191" s="211">
        <f>SUM(P192:P198)</f>
        <v>0</v>
      </c>
      <c r="Q191" s="210"/>
      <c r="R191" s="211">
        <f>SUM(R192:R198)</f>
        <v>0.006527999999999999</v>
      </c>
      <c r="S191" s="210"/>
      <c r="T191" s="212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3" t="s">
        <v>82</v>
      </c>
      <c r="AT191" s="214" t="s">
        <v>76</v>
      </c>
      <c r="AU191" s="214" t="s">
        <v>82</v>
      </c>
      <c r="AY191" s="213" t="s">
        <v>136</v>
      </c>
      <c r="BK191" s="215">
        <f>SUM(BK192:BK198)</f>
        <v>0</v>
      </c>
    </row>
    <row r="192" spans="1:65" s="2" customFormat="1" ht="21.75" customHeight="1">
      <c r="A192" s="38"/>
      <c r="B192" s="39"/>
      <c r="C192" s="218" t="s">
        <v>267</v>
      </c>
      <c r="D192" s="218" t="s">
        <v>138</v>
      </c>
      <c r="E192" s="219" t="s">
        <v>1049</v>
      </c>
      <c r="F192" s="220" t="s">
        <v>1050</v>
      </c>
      <c r="G192" s="221" t="s">
        <v>199</v>
      </c>
      <c r="H192" s="222">
        <v>4.8</v>
      </c>
      <c r="I192" s="223"/>
      <c r="J192" s="224">
        <f>ROUND(I192*H192,2)</f>
        <v>0</v>
      </c>
      <c r="K192" s="220" t="s">
        <v>1012</v>
      </c>
      <c r="L192" s="44"/>
      <c r="M192" s="225" t="s">
        <v>1</v>
      </c>
      <c r="N192" s="226" t="s">
        <v>42</v>
      </c>
      <c r="O192" s="91"/>
      <c r="P192" s="227">
        <f>O192*H192</f>
        <v>0</v>
      </c>
      <c r="Q192" s="227">
        <v>0.00081</v>
      </c>
      <c r="R192" s="227">
        <f>Q192*H192</f>
        <v>0.0038879999999999995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92</v>
      </c>
      <c r="AT192" s="229" t="s">
        <v>138</v>
      </c>
      <c r="AU192" s="229" t="s">
        <v>86</v>
      </c>
      <c r="AY192" s="17" t="s">
        <v>136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82</v>
      </c>
      <c r="BK192" s="230">
        <f>ROUND(I192*H192,2)</f>
        <v>0</v>
      </c>
      <c r="BL192" s="17" t="s">
        <v>92</v>
      </c>
      <c r="BM192" s="229" t="s">
        <v>1051</v>
      </c>
    </row>
    <row r="193" spans="1:47" s="2" customFormat="1" ht="12">
      <c r="A193" s="38"/>
      <c r="B193" s="39"/>
      <c r="C193" s="40"/>
      <c r="D193" s="231" t="s">
        <v>144</v>
      </c>
      <c r="E193" s="40"/>
      <c r="F193" s="232" t="s">
        <v>1052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144</v>
      </c>
      <c r="AU193" s="17" t="s">
        <v>86</v>
      </c>
    </row>
    <row r="194" spans="1:51" s="15" customFormat="1" ht="12">
      <c r="A194" s="15"/>
      <c r="B194" s="274"/>
      <c r="C194" s="275"/>
      <c r="D194" s="231" t="s">
        <v>148</v>
      </c>
      <c r="E194" s="276" t="s">
        <v>1</v>
      </c>
      <c r="F194" s="277" t="s">
        <v>1053</v>
      </c>
      <c r="G194" s="275"/>
      <c r="H194" s="276" t="s">
        <v>1</v>
      </c>
      <c r="I194" s="278"/>
      <c r="J194" s="275"/>
      <c r="K194" s="275"/>
      <c r="L194" s="279"/>
      <c r="M194" s="280"/>
      <c r="N194" s="281"/>
      <c r="O194" s="281"/>
      <c r="P194" s="281"/>
      <c r="Q194" s="281"/>
      <c r="R194" s="281"/>
      <c r="S194" s="281"/>
      <c r="T194" s="28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3" t="s">
        <v>148</v>
      </c>
      <c r="AU194" s="283" t="s">
        <v>86</v>
      </c>
      <c r="AV194" s="15" t="s">
        <v>82</v>
      </c>
      <c r="AW194" s="15" t="s">
        <v>31</v>
      </c>
      <c r="AX194" s="15" t="s">
        <v>77</v>
      </c>
      <c r="AY194" s="283" t="s">
        <v>136</v>
      </c>
    </row>
    <row r="195" spans="1:51" s="13" customFormat="1" ht="12">
      <c r="A195" s="13"/>
      <c r="B195" s="238"/>
      <c r="C195" s="239"/>
      <c r="D195" s="231" t="s">
        <v>148</v>
      </c>
      <c r="E195" s="240" t="s">
        <v>1</v>
      </c>
      <c r="F195" s="241" t="s">
        <v>1054</v>
      </c>
      <c r="G195" s="239"/>
      <c r="H195" s="242">
        <v>4.8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148</v>
      </c>
      <c r="AU195" s="248" t="s">
        <v>86</v>
      </c>
      <c r="AV195" s="13" t="s">
        <v>86</v>
      </c>
      <c r="AW195" s="13" t="s">
        <v>31</v>
      </c>
      <c r="AX195" s="13" t="s">
        <v>82</v>
      </c>
      <c r="AY195" s="248" t="s">
        <v>136</v>
      </c>
    </row>
    <row r="196" spans="1:65" s="2" customFormat="1" ht="24.15" customHeight="1">
      <c r="A196" s="38"/>
      <c r="B196" s="39"/>
      <c r="C196" s="249" t="s">
        <v>274</v>
      </c>
      <c r="D196" s="249" t="s">
        <v>163</v>
      </c>
      <c r="E196" s="250" t="s">
        <v>1055</v>
      </c>
      <c r="F196" s="251" t="s">
        <v>1056</v>
      </c>
      <c r="G196" s="252" t="s">
        <v>199</v>
      </c>
      <c r="H196" s="253">
        <v>4.8</v>
      </c>
      <c r="I196" s="254"/>
      <c r="J196" s="255">
        <f>ROUND(I196*H196,2)</f>
        <v>0</v>
      </c>
      <c r="K196" s="251" t="s">
        <v>1012</v>
      </c>
      <c r="L196" s="256"/>
      <c r="M196" s="257" t="s">
        <v>1</v>
      </c>
      <c r="N196" s="258" t="s">
        <v>42</v>
      </c>
      <c r="O196" s="91"/>
      <c r="P196" s="227">
        <f>O196*H196</f>
        <v>0</v>
      </c>
      <c r="Q196" s="227">
        <v>0.00055</v>
      </c>
      <c r="R196" s="227">
        <f>Q196*H196</f>
        <v>0.00264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167</v>
      </c>
      <c r="AT196" s="229" t="s">
        <v>163</v>
      </c>
      <c r="AU196" s="229" t="s">
        <v>86</v>
      </c>
      <c r="AY196" s="17" t="s">
        <v>136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82</v>
      </c>
      <c r="BK196" s="230">
        <f>ROUND(I196*H196,2)</f>
        <v>0</v>
      </c>
      <c r="BL196" s="17" t="s">
        <v>92</v>
      </c>
      <c r="BM196" s="229" t="s">
        <v>1057</v>
      </c>
    </row>
    <row r="197" spans="1:47" s="2" customFormat="1" ht="12">
      <c r="A197" s="38"/>
      <c r="B197" s="39"/>
      <c r="C197" s="40"/>
      <c r="D197" s="231" t="s">
        <v>144</v>
      </c>
      <c r="E197" s="40"/>
      <c r="F197" s="232" t="s">
        <v>1058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144</v>
      </c>
      <c r="AU197" s="17" t="s">
        <v>86</v>
      </c>
    </row>
    <row r="198" spans="1:51" s="13" customFormat="1" ht="12">
      <c r="A198" s="13"/>
      <c r="B198" s="238"/>
      <c r="C198" s="239"/>
      <c r="D198" s="231" t="s">
        <v>148</v>
      </c>
      <c r="E198" s="240" t="s">
        <v>1</v>
      </c>
      <c r="F198" s="241" t="s">
        <v>1059</v>
      </c>
      <c r="G198" s="239"/>
      <c r="H198" s="242">
        <v>4.8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148</v>
      </c>
      <c r="AU198" s="248" t="s">
        <v>86</v>
      </c>
      <c r="AV198" s="13" t="s">
        <v>86</v>
      </c>
      <c r="AW198" s="13" t="s">
        <v>31</v>
      </c>
      <c r="AX198" s="13" t="s">
        <v>82</v>
      </c>
      <c r="AY198" s="248" t="s">
        <v>136</v>
      </c>
    </row>
    <row r="199" spans="1:63" s="12" customFormat="1" ht="25.9" customHeight="1">
      <c r="A199" s="12"/>
      <c r="B199" s="202"/>
      <c r="C199" s="203"/>
      <c r="D199" s="204" t="s">
        <v>76</v>
      </c>
      <c r="E199" s="205" t="s">
        <v>906</v>
      </c>
      <c r="F199" s="205" t="s">
        <v>907</v>
      </c>
      <c r="G199" s="203"/>
      <c r="H199" s="203"/>
      <c r="I199" s="206"/>
      <c r="J199" s="207">
        <f>BK199</f>
        <v>0</v>
      </c>
      <c r="K199" s="203"/>
      <c r="L199" s="208"/>
      <c r="M199" s="209"/>
      <c r="N199" s="210"/>
      <c r="O199" s="210"/>
      <c r="P199" s="211">
        <f>P200</f>
        <v>0</v>
      </c>
      <c r="Q199" s="210"/>
      <c r="R199" s="211">
        <f>R200</f>
        <v>0</v>
      </c>
      <c r="S199" s="210"/>
      <c r="T199" s="212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3" t="s">
        <v>86</v>
      </c>
      <c r="AT199" s="214" t="s">
        <v>76</v>
      </c>
      <c r="AU199" s="214" t="s">
        <v>77</v>
      </c>
      <c r="AY199" s="213" t="s">
        <v>136</v>
      </c>
      <c r="BK199" s="215">
        <f>BK200</f>
        <v>0</v>
      </c>
    </row>
    <row r="200" spans="1:63" s="12" customFormat="1" ht="22.8" customHeight="1">
      <c r="A200" s="12"/>
      <c r="B200" s="202"/>
      <c r="C200" s="203"/>
      <c r="D200" s="204" t="s">
        <v>76</v>
      </c>
      <c r="E200" s="216" t="s">
        <v>1060</v>
      </c>
      <c r="F200" s="216" t="s">
        <v>1061</v>
      </c>
      <c r="G200" s="203"/>
      <c r="H200" s="203"/>
      <c r="I200" s="206"/>
      <c r="J200" s="217">
        <f>BK200</f>
        <v>0</v>
      </c>
      <c r="K200" s="203"/>
      <c r="L200" s="208"/>
      <c r="M200" s="209"/>
      <c r="N200" s="210"/>
      <c r="O200" s="210"/>
      <c r="P200" s="211">
        <f>SUM(P201:P202)</f>
        <v>0</v>
      </c>
      <c r="Q200" s="210"/>
      <c r="R200" s="211">
        <f>SUM(R201:R202)</f>
        <v>0</v>
      </c>
      <c r="S200" s="210"/>
      <c r="T200" s="212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86</v>
      </c>
      <c r="AT200" s="214" t="s">
        <v>76</v>
      </c>
      <c r="AU200" s="214" t="s">
        <v>82</v>
      </c>
      <c r="AY200" s="213" t="s">
        <v>136</v>
      </c>
      <c r="BK200" s="215">
        <f>SUM(BK201:BK202)</f>
        <v>0</v>
      </c>
    </row>
    <row r="201" spans="1:65" s="2" customFormat="1" ht="24.15" customHeight="1">
      <c r="A201" s="38"/>
      <c r="B201" s="39"/>
      <c r="C201" s="218" t="s">
        <v>282</v>
      </c>
      <c r="D201" s="218" t="s">
        <v>138</v>
      </c>
      <c r="E201" s="219" t="s">
        <v>1062</v>
      </c>
      <c r="F201" s="220" t="s">
        <v>1063</v>
      </c>
      <c r="G201" s="221" t="s">
        <v>166</v>
      </c>
      <c r="H201" s="222">
        <v>37.7</v>
      </c>
      <c r="I201" s="223"/>
      <c r="J201" s="224">
        <f>ROUND(I201*H201,2)</f>
        <v>0</v>
      </c>
      <c r="K201" s="220" t="s">
        <v>1018</v>
      </c>
      <c r="L201" s="44"/>
      <c r="M201" s="225" t="s">
        <v>1</v>
      </c>
      <c r="N201" s="226" t="s">
        <v>42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581</v>
      </c>
      <c r="AT201" s="229" t="s">
        <v>138</v>
      </c>
      <c r="AU201" s="229" t="s">
        <v>86</v>
      </c>
      <c r="AY201" s="17" t="s">
        <v>136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82</v>
      </c>
      <c r="BK201" s="230">
        <f>ROUND(I201*H201,2)</f>
        <v>0</v>
      </c>
      <c r="BL201" s="17" t="s">
        <v>581</v>
      </c>
      <c r="BM201" s="229" t="s">
        <v>1064</v>
      </c>
    </row>
    <row r="202" spans="1:47" s="2" customFormat="1" ht="12">
      <c r="A202" s="38"/>
      <c r="B202" s="39"/>
      <c r="C202" s="40"/>
      <c r="D202" s="231" t="s">
        <v>144</v>
      </c>
      <c r="E202" s="40"/>
      <c r="F202" s="232" t="s">
        <v>1065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144</v>
      </c>
      <c r="AU202" s="17" t="s">
        <v>86</v>
      </c>
    </row>
    <row r="203" spans="1:63" s="12" customFormat="1" ht="25.9" customHeight="1">
      <c r="A203" s="12"/>
      <c r="B203" s="202"/>
      <c r="C203" s="203"/>
      <c r="D203" s="204" t="s">
        <v>76</v>
      </c>
      <c r="E203" s="205" t="s">
        <v>163</v>
      </c>
      <c r="F203" s="205" t="s">
        <v>1066</v>
      </c>
      <c r="G203" s="203"/>
      <c r="H203" s="203"/>
      <c r="I203" s="206"/>
      <c r="J203" s="207">
        <f>BK203</f>
        <v>0</v>
      </c>
      <c r="K203" s="203"/>
      <c r="L203" s="208"/>
      <c r="M203" s="209"/>
      <c r="N203" s="210"/>
      <c r="O203" s="210"/>
      <c r="P203" s="211">
        <f>P204</f>
        <v>0</v>
      </c>
      <c r="Q203" s="210"/>
      <c r="R203" s="211">
        <f>R204</f>
        <v>0.266632</v>
      </c>
      <c r="S203" s="210"/>
      <c r="T203" s="212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89</v>
      </c>
      <c r="AT203" s="214" t="s">
        <v>76</v>
      </c>
      <c r="AU203" s="214" t="s">
        <v>77</v>
      </c>
      <c r="AY203" s="213" t="s">
        <v>136</v>
      </c>
      <c r="BK203" s="215">
        <f>BK204</f>
        <v>0</v>
      </c>
    </row>
    <row r="204" spans="1:63" s="12" customFormat="1" ht="22.8" customHeight="1">
      <c r="A204" s="12"/>
      <c r="B204" s="202"/>
      <c r="C204" s="203"/>
      <c r="D204" s="204" t="s">
        <v>76</v>
      </c>
      <c r="E204" s="216" t="s">
        <v>1067</v>
      </c>
      <c r="F204" s="216" t="s">
        <v>1068</v>
      </c>
      <c r="G204" s="203"/>
      <c r="H204" s="203"/>
      <c r="I204" s="206"/>
      <c r="J204" s="217">
        <f>BK204</f>
        <v>0</v>
      </c>
      <c r="K204" s="203"/>
      <c r="L204" s="208"/>
      <c r="M204" s="209"/>
      <c r="N204" s="210"/>
      <c r="O204" s="210"/>
      <c r="P204" s="211">
        <f>SUM(P205:P268)</f>
        <v>0</v>
      </c>
      <c r="Q204" s="210"/>
      <c r="R204" s="211">
        <f>SUM(R205:R268)</f>
        <v>0.266632</v>
      </c>
      <c r="S204" s="210"/>
      <c r="T204" s="212">
        <f>SUM(T205:T268)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3" t="s">
        <v>89</v>
      </c>
      <c r="AT204" s="214" t="s">
        <v>76</v>
      </c>
      <c r="AU204" s="214" t="s">
        <v>82</v>
      </c>
      <c r="AY204" s="213" t="s">
        <v>136</v>
      </c>
      <c r="BK204" s="215">
        <f>SUM(BK205:BK268)</f>
        <v>0</v>
      </c>
    </row>
    <row r="205" spans="1:65" s="2" customFormat="1" ht="16.5" customHeight="1">
      <c r="A205" s="38"/>
      <c r="B205" s="39"/>
      <c r="C205" s="218" t="s">
        <v>7</v>
      </c>
      <c r="D205" s="218" t="s">
        <v>138</v>
      </c>
      <c r="E205" s="219" t="s">
        <v>1069</v>
      </c>
      <c r="F205" s="220" t="s">
        <v>1070</v>
      </c>
      <c r="G205" s="221" t="s">
        <v>199</v>
      </c>
      <c r="H205" s="222">
        <v>111.7</v>
      </c>
      <c r="I205" s="223"/>
      <c r="J205" s="224">
        <f>ROUND(I205*H205,2)</f>
        <v>0</v>
      </c>
      <c r="K205" s="220" t="s">
        <v>1018</v>
      </c>
      <c r="L205" s="44"/>
      <c r="M205" s="225" t="s">
        <v>1</v>
      </c>
      <c r="N205" s="226" t="s">
        <v>42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581</v>
      </c>
      <c r="AT205" s="229" t="s">
        <v>138</v>
      </c>
      <c r="AU205" s="229" t="s">
        <v>86</v>
      </c>
      <c r="AY205" s="17" t="s">
        <v>136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82</v>
      </c>
      <c r="BK205" s="230">
        <f>ROUND(I205*H205,2)</f>
        <v>0</v>
      </c>
      <c r="BL205" s="17" t="s">
        <v>581</v>
      </c>
      <c r="BM205" s="229" t="s">
        <v>1071</v>
      </c>
    </row>
    <row r="206" spans="1:47" s="2" customFormat="1" ht="12">
      <c r="A206" s="38"/>
      <c r="B206" s="39"/>
      <c r="C206" s="40"/>
      <c r="D206" s="231" t="s">
        <v>144</v>
      </c>
      <c r="E206" s="40"/>
      <c r="F206" s="232" t="s">
        <v>1072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144</v>
      </c>
      <c r="AU206" s="17" t="s">
        <v>86</v>
      </c>
    </row>
    <row r="207" spans="1:51" s="13" customFormat="1" ht="12">
      <c r="A207" s="13"/>
      <c r="B207" s="238"/>
      <c r="C207" s="239"/>
      <c r="D207" s="231" t="s">
        <v>148</v>
      </c>
      <c r="E207" s="240" t="s">
        <v>1</v>
      </c>
      <c r="F207" s="241" t="s">
        <v>1035</v>
      </c>
      <c r="G207" s="239"/>
      <c r="H207" s="242">
        <v>111.7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148</v>
      </c>
      <c r="AU207" s="248" t="s">
        <v>86</v>
      </c>
      <c r="AV207" s="13" t="s">
        <v>86</v>
      </c>
      <c r="AW207" s="13" t="s">
        <v>31</v>
      </c>
      <c r="AX207" s="13" t="s">
        <v>82</v>
      </c>
      <c r="AY207" s="248" t="s">
        <v>136</v>
      </c>
    </row>
    <row r="208" spans="1:65" s="2" customFormat="1" ht="16.5" customHeight="1">
      <c r="A208" s="38"/>
      <c r="B208" s="39"/>
      <c r="C208" s="249" t="s">
        <v>294</v>
      </c>
      <c r="D208" s="249" t="s">
        <v>163</v>
      </c>
      <c r="E208" s="250" t="s">
        <v>1073</v>
      </c>
      <c r="F208" s="251" t="s">
        <v>1074</v>
      </c>
      <c r="G208" s="252" t="s">
        <v>199</v>
      </c>
      <c r="H208" s="253">
        <v>118.402</v>
      </c>
      <c r="I208" s="254"/>
      <c r="J208" s="255">
        <f>ROUND(I208*H208,2)</f>
        <v>0</v>
      </c>
      <c r="K208" s="251" t="s">
        <v>1</v>
      </c>
      <c r="L208" s="256"/>
      <c r="M208" s="257" t="s">
        <v>1</v>
      </c>
      <c r="N208" s="258" t="s">
        <v>42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1075</v>
      </c>
      <c r="AT208" s="229" t="s">
        <v>163</v>
      </c>
      <c r="AU208" s="229" t="s">
        <v>86</v>
      </c>
      <c r="AY208" s="17" t="s">
        <v>136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82</v>
      </c>
      <c r="BK208" s="230">
        <f>ROUND(I208*H208,2)</f>
        <v>0</v>
      </c>
      <c r="BL208" s="17" t="s">
        <v>1075</v>
      </c>
      <c r="BM208" s="229" t="s">
        <v>1076</v>
      </c>
    </row>
    <row r="209" spans="1:47" s="2" customFormat="1" ht="12">
      <c r="A209" s="38"/>
      <c r="B209" s="39"/>
      <c r="C209" s="40"/>
      <c r="D209" s="231" t="s">
        <v>144</v>
      </c>
      <c r="E209" s="40"/>
      <c r="F209" s="232" t="s">
        <v>1074</v>
      </c>
      <c r="G209" s="40"/>
      <c r="H209" s="40"/>
      <c r="I209" s="233"/>
      <c r="J209" s="40"/>
      <c r="K209" s="40"/>
      <c r="L209" s="44"/>
      <c r="M209" s="234"/>
      <c r="N209" s="235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144</v>
      </c>
      <c r="AU209" s="17" t="s">
        <v>86</v>
      </c>
    </row>
    <row r="210" spans="1:51" s="13" customFormat="1" ht="12">
      <c r="A210" s="13"/>
      <c r="B210" s="238"/>
      <c r="C210" s="239"/>
      <c r="D210" s="231" t="s">
        <v>148</v>
      </c>
      <c r="E210" s="239"/>
      <c r="F210" s="241" t="s">
        <v>1077</v>
      </c>
      <c r="G210" s="239"/>
      <c r="H210" s="242">
        <v>118.402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148</v>
      </c>
      <c r="AU210" s="248" t="s">
        <v>86</v>
      </c>
      <c r="AV210" s="13" t="s">
        <v>86</v>
      </c>
      <c r="AW210" s="13" t="s">
        <v>4</v>
      </c>
      <c r="AX210" s="13" t="s">
        <v>82</v>
      </c>
      <c r="AY210" s="248" t="s">
        <v>136</v>
      </c>
    </row>
    <row r="211" spans="1:65" s="2" customFormat="1" ht="24.15" customHeight="1">
      <c r="A211" s="38"/>
      <c r="B211" s="39"/>
      <c r="C211" s="218" t="s">
        <v>301</v>
      </c>
      <c r="D211" s="218" t="s">
        <v>138</v>
      </c>
      <c r="E211" s="219" t="s">
        <v>1078</v>
      </c>
      <c r="F211" s="220" t="s">
        <v>1079</v>
      </c>
      <c r="G211" s="221" t="s">
        <v>353</v>
      </c>
      <c r="H211" s="222">
        <v>3</v>
      </c>
      <c r="I211" s="223"/>
      <c r="J211" s="224">
        <f>ROUND(I211*H211,2)</f>
        <v>0</v>
      </c>
      <c r="K211" s="220" t="s">
        <v>1012</v>
      </c>
      <c r="L211" s="44"/>
      <c r="M211" s="225" t="s">
        <v>1</v>
      </c>
      <c r="N211" s="226" t="s">
        <v>42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581</v>
      </c>
      <c r="AT211" s="229" t="s">
        <v>138</v>
      </c>
      <c r="AU211" s="229" t="s">
        <v>86</v>
      </c>
      <c r="AY211" s="17" t="s">
        <v>136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82</v>
      </c>
      <c r="BK211" s="230">
        <f>ROUND(I211*H211,2)</f>
        <v>0</v>
      </c>
      <c r="BL211" s="17" t="s">
        <v>581</v>
      </c>
      <c r="BM211" s="229" t="s">
        <v>1080</v>
      </c>
    </row>
    <row r="212" spans="1:47" s="2" customFormat="1" ht="12">
      <c r="A212" s="38"/>
      <c r="B212" s="39"/>
      <c r="C212" s="40"/>
      <c r="D212" s="231" t="s">
        <v>144</v>
      </c>
      <c r="E212" s="40"/>
      <c r="F212" s="232" t="s">
        <v>1081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144</v>
      </c>
      <c r="AU212" s="17" t="s">
        <v>86</v>
      </c>
    </row>
    <row r="213" spans="1:51" s="13" customFormat="1" ht="12">
      <c r="A213" s="13"/>
      <c r="B213" s="238"/>
      <c r="C213" s="239"/>
      <c r="D213" s="231" t="s">
        <v>148</v>
      </c>
      <c r="E213" s="240" t="s">
        <v>1</v>
      </c>
      <c r="F213" s="241" t="s">
        <v>89</v>
      </c>
      <c r="G213" s="239"/>
      <c r="H213" s="242">
        <v>3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148</v>
      </c>
      <c r="AU213" s="248" t="s">
        <v>86</v>
      </c>
      <c r="AV213" s="13" t="s">
        <v>86</v>
      </c>
      <c r="AW213" s="13" t="s">
        <v>31</v>
      </c>
      <c r="AX213" s="13" t="s">
        <v>82</v>
      </c>
      <c r="AY213" s="248" t="s">
        <v>136</v>
      </c>
    </row>
    <row r="214" spans="1:65" s="2" customFormat="1" ht="24.15" customHeight="1">
      <c r="A214" s="38"/>
      <c r="B214" s="39"/>
      <c r="C214" s="249" t="s">
        <v>306</v>
      </c>
      <c r="D214" s="249" t="s">
        <v>163</v>
      </c>
      <c r="E214" s="250" t="s">
        <v>1082</v>
      </c>
      <c r="F214" s="251" t="s">
        <v>1083</v>
      </c>
      <c r="G214" s="252" t="s">
        <v>353</v>
      </c>
      <c r="H214" s="253">
        <v>3</v>
      </c>
      <c r="I214" s="254"/>
      <c r="J214" s="255">
        <f>ROUND(I214*H214,2)</f>
        <v>0</v>
      </c>
      <c r="K214" s="251" t="s">
        <v>1</v>
      </c>
      <c r="L214" s="256"/>
      <c r="M214" s="257" t="s">
        <v>1</v>
      </c>
      <c r="N214" s="258" t="s">
        <v>42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1047</v>
      </c>
      <c r="AT214" s="229" t="s">
        <v>163</v>
      </c>
      <c r="AU214" s="229" t="s">
        <v>86</v>
      </c>
      <c r="AY214" s="17" t="s">
        <v>136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82</v>
      </c>
      <c r="BK214" s="230">
        <f>ROUND(I214*H214,2)</f>
        <v>0</v>
      </c>
      <c r="BL214" s="17" t="s">
        <v>581</v>
      </c>
      <c r="BM214" s="229" t="s">
        <v>1084</v>
      </c>
    </row>
    <row r="215" spans="1:47" s="2" customFormat="1" ht="12">
      <c r="A215" s="38"/>
      <c r="B215" s="39"/>
      <c r="C215" s="40"/>
      <c r="D215" s="231" t="s">
        <v>144</v>
      </c>
      <c r="E215" s="40"/>
      <c r="F215" s="232" t="s">
        <v>1083</v>
      </c>
      <c r="G215" s="40"/>
      <c r="H215" s="40"/>
      <c r="I215" s="233"/>
      <c r="J215" s="40"/>
      <c r="K215" s="40"/>
      <c r="L215" s="44"/>
      <c r="M215" s="234"/>
      <c r="N215" s="235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144</v>
      </c>
      <c r="AU215" s="17" t="s">
        <v>86</v>
      </c>
    </row>
    <row r="216" spans="1:65" s="2" customFormat="1" ht="16.5" customHeight="1">
      <c r="A216" s="38"/>
      <c r="B216" s="39"/>
      <c r="C216" s="218" t="s">
        <v>314</v>
      </c>
      <c r="D216" s="218" t="s">
        <v>138</v>
      </c>
      <c r="E216" s="219" t="s">
        <v>1085</v>
      </c>
      <c r="F216" s="220" t="s">
        <v>1086</v>
      </c>
      <c r="G216" s="221" t="s">
        <v>389</v>
      </c>
      <c r="H216" s="222">
        <v>3</v>
      </c>
      <c r="I216" s="223"/>
      <c r="J216" s="224">
        <f>ROUND(I216*H216,2)</f>
        <v>0</v>
      </c>
      <c r="K216" s="220" t="s">
        <v>1</v>
      </c>
      <c r="L216" s="44"/>
      <c r="M216" s="225" t="s">
        <v>1</v>
      </c>
      <c r="N216" s="226" t="s">
        <v>42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581</v>
      </c>
      <c r="AT216" s="229" t="s">
        <v>138</v>
      </c>
      <c r="AU216" s="229" t="s">
        <v>86</v>
      </c>
      <c r="AY216" s="17" t="s">
        <v>136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82</v>
      </c>
      <c r="BK216" s="230">
        <f>ROUND(I216*H216,2)</f>
        <v>0</v>
      </c>
      <c r="BL216" s="17" t="s">
        <v>581</v>
      </c>
      <c r="BM216" s="229" t="s">
        <v>1087</v>
      </c>
    </row>
    <row r="217" spans="1:47" s="2" customFormat="1" ht="12">
      <c r="A217" s="38"/>
      <c r="B217" s="39"/>
      <c r="C217" s="40"/>
      <c r="D217" s="231" t="s">
        <v>144</v>
      </c>
      <c r="E217" s="40"/>
      <c r="F217" s="232" t="s">
        <v>1086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144</v>
      </c>
      <c r="AU217" s="17" t="s">
        <v>86</v>
      </c>
    </row>
    <row r="218" spans="1:65" s="2" customFormat="1" ht="24.15" customHeight="1">
      <c r="A218" s="38"/>
      <c r="B218" s="39"/>
      <c r="C218" s="249" t="s">
        <v>321</v>
      </c>
      <c r="D218" s="249" t="s">
        <v>163</v>
      </c>
      <c r="E218" s="250" t="s">
        <v>1088</v>
      </c>
      <c r="F218" s="251" t="s">
        <v>1089</v>
      </c>
      <c r="G218" s="252" t="s">
        <v>353</v>
      </c>
      <c r="H218" s="253">
        <v>3</v>
      </c>
      <c r="I218" s="254"/>
      <c r="J218" s="255">
        <f>ROUND(I218*H218,2)</f>
        <v>0</v>
      </c>
      <c r="K218" s="251" t="s">
        <v>1</v>
      </c>
      <c r="L218" s="256"/>
      <c r="M218" s="257" t="s">
        <v>1</v>
      </c>
      <c r="N218" s="258" t="s">
        <v>42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1075</v>
      </c>
      <c r="AT218" s="229" t="s">
        <v>163</v>
      </c>
      <c r="AU218" s="229" t="s">
        <v>86</v>
      </c>
      <c r="AY218" s="17" t="s">
        <v>136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82</v>
      </c>
      <c r="BK218" s="230">
        <f>ROUND(I218*H218,2)</f>
        <v>0</v>
      </c>
      <c r="BL218" s="17" t="s">
        <v>1075</v>
      </c>
      <c r="BM218" s="229" t="s">
        <v>1090</v>
      </c>
    </row>
    <row r="219" spans="1:65" s="2" customFormat="1" ht="24.15" customHeight="1">
      <c r="A219" s="38"/>
      <c r="B219" s="39"/>
      <c r="C219" s="218" t="s">
        <v>327</v>
      </c>
      <c r="D219" s="218" t="s">
        <v>138</v>
      </c>
      <c r="E219" s="219" t="s">
        <v>1091</v>
      </c>
      <c r="F219" s="220" t="s">
        <v>1092</v>
      </c>
      <c r="G219" s="221" t="s">
        <v>353</v>
      </c>
      <c r="H219" s="222">
        <v>3</v>
      </c>
      <c r="I219" s="223"/>
      <c r="J219" s="224">
        <f>ROUND(I219*H219,2)</f>
        <v>0</v>
      </c>
      <c r="K219" s="220" t="s">
        <v>142</v>
      </c>
      <c r="L219" s="44"/>
      <c r="M219" s="225" t="s">
        <v>1</v>
      </c>
      <c r="N219" s="226" t="s">
        <v>42</v>
      </c>
      <c r="O219" s="91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581</v>
      </c>
      <c r="AT219" s="229" t="s">
        <v>138</v>
      </c>
      <c r="AU219" s="229" t="s">
        <v>86</v>
      </c>
      <c r="AY219" s="17" t="s">
        <v>136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82</v>
      </c>
      <c r="BK219" s="230">
        <f>ROUND(I219*H219,2)</f>
        <v>0</v>
      </c>
      <c r="BL219" s="17" t="s">
        <v>581</v>
      </c>
      <c r="BM219" s="229" t="s">
        <v>1093</v>
      </c>
    </row>
    <row r="220" spans="1:47" s="2" customFormat="1" ht="12">
      <c r="A220" s="38"/>
      <c r="B220" s="39"/>
      <c r="C220" s="40"/>
      <c r="D220" s="231" t="s">
        <v>144</v>
      </c>
      <c r="E220" s="40"/>
      <c r="F220" s="232" t="s">
        <v>1094</v>
      </c>
      <c r="G220" s="40"/>
      <c r="H220" s="40"/>
      <c r="I220" s="233"/>
      <c r="J220" s="40"/>
      <c r="K220" s="40"/>
      <c r="L220" s="44"/>
      <c r="M220" s="234"/>
      <c r="N220" s="235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144</v>
      </c>
      <c r="AU220" s="17" t="s">
        <v>86</v>
      </c>
    </row>
    <row r="221" spans="1:47" s="2" customFormat="1" ht="12">
      <c r="A221" s="38"/>
      <c r="B221" s="39"/>
      <c r="C221" s="40"/>
      <c r="D221" s="236" t="s">
        <v>146</v>
      </c>
      <c r="E221" s="40"/>
      <c r="F221" s="237" t="s">
        <v>1095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146</v>
      </c>
      <c r="AU221" s="17" t="s">
        <v>86</v>
      </c>
    </row>
    <row r="222" spans="1:65" s="2" customFormat="1" ht="16.5" customHeight="1">
      <c r="A222" s="38"/>
      <c r="B222" s="39"/>
      <c r="C222" s="249" t="s">
        <v>333</v>
      </c>
      <c r="D222" s="249" t="s">
        <v>163</v>
      </c>
      <c r="E222" s="250" t="s">
        <v>1096</v>
      </c>
      <c r="F222" s="251" t="s">
        <v>1097</v>
      </c>
      <c r="G222" s="252" t="s">
        <v>353</v>
      </c>
      <c r="H222" s="253">
        <v>3</v>
      </c>
      <c r="I222" s="254"/>
      <c r="J222" s="255">
        <f>ROUND(I222*H222,2)</f>
        <v>0</v>
      </c>
      <c r="K222" s="251" t="s">
        <v>1</v>
      </c>
      <c r="L222" s="256"/>
      <c r="M222" s="257" t="s">
        <v>1</v>
      </c>
      <c r="N222" s="258" t="s">
        <v>42</v>
      </c>
      <c r="O222" s="91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1075</v>
      </c>
      <c r="AT222" s="229" t="s">
        <v>163</v>
      </c>
      <c r="AU222" s="229" t="s">
        <v>86</v>
      </c>
      <c r="AY222" s="17" t="s">
        <v>136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82</v>
      </c>
      <c r="BK222" s="230">
        <f>ROUND(I222*H222,2)</f>
        <v>0</v>
      </c>
      <c r="BL222" s="17" t="s">
        <v>1075</v>
      </c>
      <c r="BM222" s="229" t="s">
        <v>1098</v>
      </c>
    </row>
    <row r="223" spans="1:47" s="2" customFormat="1" ht="12">
      <c r="A223" s="38"/>
      <c r="B223" s="39"/>
      <c r="C223" s="40"/>
      <c r="D223" s="231" t="s">
        <v>144</v>
      </c>
      <c r="E223" s="40"/>
      <c r="F223" s="232" t="s">
        <v>1097</v>
      </c>
      <c r="G223" s="40"/>
      <c r="H223" s="40"/>
      <c r="I223" s="233"/>
      <c r="J223" s="40"/>
      <c r="K223" s="40"/>
      <c r="L223" s="44"/>
      <c r="M223" s="234"/>
      <c r="N223" s="235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144</v>
      </c>
      <c r="AU223" s="17" t="s">
        <v>86</v>
      </c>
    </row>
    <row r="224" spans="1:65" s="2" customFormat="1" ht="16.5" customHeight="1">
      <c r="A224" s="38"/>
      <c r="B224" s="39"/>
      <c r="C224" s="218" t="s">
        <v>345</v>
      </c>
      <c r="D224" s="218" t="s">
        <v>138</v>
      </c>
      <c r="E224" s="219" t="s">
        <v>1099</v>
      </c>
      <c r="F224" s="220" t="s">
        <v>1100</v>
      </c>
      <c r="G224" s="221" t="s">
        <v>353</v>
      </c>
      <c r="H224" s="222">
        <v>3</v>
      </c>
      <c r="I224" s="223"/>
      <c r="J224" s="224">
        <f>ROUND(I224*H224,2)</f>
        <v>0</v>
      </c>
      <c r="K224" s="220" t="s">
        <v>1012</v>
      </c>
      <c r="L224" s="44"/>
      <c r="M224" s="225" t="s">
        <v>1</v>
      </c>
      <c r="N224" s="226" t="s">
        <v>42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581</v>
      </c>
      <c r="AT224" s="229" t="s">
        <v>138</v>
      </c>
      <c r="AU224" s="229" t="s">
        <v>86</v>
      </c>
      <c r="AY224" s="17" t="s">
        <v>136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82</v>
      </c>
      <c r="BK224" s="230">
        <f>ROUND(I224*H224,2)</f>
        <v>0</v>
      </c>
      <c r="BL224" s="17" t="s">
        <v>581</v>
      </c>
      <c r="BM224" s="229" t="s">
        <v>1101</v>
      </c>
    </row>
    <row r="225" spans="1:47" s="2" customFormat="1" ht="12">
      <c r="A225" s="38"/>
      <c r="B225" s="39"/>
      <c r="C225" s="40"/>
      <c r="D225" s="231" t="s">
        <v>144</v>
      </c>
      <c r="E225" s="40"/>
      <c r="F225" s="232" t="s">
        <v>1100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144</v>
      </c>
      <c r="AU225" s="17" t="s">
        <v>86</v>
      </c>
    </row>
    <row r="226" spans="1:65" s="2" customFormat="1" ht="16.5" customHeight="1">
      <c r="A226" s="38"/>
      <c r="B226" s="39"/>
      <c r="C226" s="249" t="s">
        <v>350</v>
      </c>
      <c r="D226" s="249" t="s">
        <v>163</v>
      </c>
      <c r="E226" s="250" t="s">
        <v>1102</v>
      </c>
      <c r="F226" s="251" t="s">
        <v>1103</v>
      </c>
      <c r="G226" s="252" t="s">
        <v>389</v>
      </c>
      <c r="H226" s="253">
        <v>3</v>
      </c>
      <c r="I226" s="254"/>
      <c r="J226" s="255">
        <f>ROUND(I226*H226,2)</f>
        <v>0</v>
      </c>
      <c r="K226" s="251" t="s">
        <v>1</v>
      </c>
      <c r="L226" s="256"/>
      <c r="M226" s="257" t="s">
        <v>1</v>
      </c>
      <c r="N226" s="258" t="s">
        <v>42</v>
      </c>
      <c r="O226" s="91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1047</v>
      </c>
      <c r="AT226" s="229" t="s">
        <v>163</v>
      </c>
      <c r="AU226" s="229" t="s">
        <v>86</v>
      </c>
      <c r="AY226" s="17" t="s">
        <v>136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82</v>
      </c>
      <c r="BK226" s="230">
        <f>ROUND(I226*H226,2)</f>
        <v>0</v>
      </c>
      <c r="BL226" s="17" t="s">
        <v>581</v>
      </c>
      <c r="BM226" s="229" t="s">
        <v>1104</v>
      </c>
    </row>
    <row r="227" spans="1:47" s="2" customFormat="1" ht="12">
      <c r="A227" s="38"/>
      <c r="B227" s="39"/>
      <c r="C227" s="40"/>
      <c r="D227" s="231" t="s">
        <v>144</v>
      </c>
      <c r="E227" s="40"/>
      <c r="F227" s="232" t="s">
        <v>1103</v>
      </c>
      <c r="G227" s="40"/>
      <c r="H227" s="40"/>
      <c r="I227" s="233"/>
      <c r="J227" s="40"/>
      <c r="K227" s="40"/>
      <c r="L227" s="44"/>
      <c r="M227" s="234"/>
      <c r="N227" s="235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144</v>
      </c>
      <c r="AU227" s="17" t="s">
        <v>86</v>
      </c>
    </row>
    <row r="228" spans="1:65" s="2" customFormat="1" ht="33" customHeight="1">
      <c r="A228" s="38"/>
      <c r="B228" s="39"/>
      <c r="C228" s="218" t="s">
        <v>357</v>
      </c>
      <c r="D228" s="218" t="s">
        <v>138</v>
      </c>
      <c r="E228" s="219" t="s">
        <v>1105</v>
      </c>
      <c r="F228" s="220" t="s">
        <v>1106</v>
      </c>
      <c r="G228" s="221" t="s">
        <v>199</v>
      </c>
      <c r="H228" s="222">
        <v>111.7</v>
      </c>
      <c r="I228" s="223"/>
      <c r="J228" s="224">
        <f>ROUND(I228*H228,2)</f>
        <v>0</v>
      </c>
      <c r="K228" s="220" t="s">
        <v>1012</v>
      </c>
      <c r="L228" s="44"/>
      <c r="M228" s="225" t="s">
        <v>1</v>
      </c>
      <c r="N228" s="226" t="s">
        <v>42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581</v>
      </c>
      <c r="AT228" s="229" t="s">
        <v>138</v>
      </c>
      <c r="AU228" s="229" t="s">
        <v>86</v>
      </c>
      <c r="AY228" s="17" t="s">
        <v>136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82</v>
      </c>
      <c r="BK228" s="230">
        <f>ROUND(I228*H228,2)</f>
        <v>0</v>
      </c>
      <c r="BL228" s="17" t="s">
        <v>581</v>
      </c>
      <c r="BM228" s="229" t="s">
        <v>1107</v>
      </c>
    </row>
    <row r="229" spans="1:47" s="2" customFormat="1" ht="12">
      <c r="A229" s="38"/>
      <c r="B229" s="39"/>
      <c r="C229" s="40"/>
      <c r="D229" s="231" t="s">
        <v>144</v>
      </c>
      <c r="E229" s="40"/>
      <c r="F229" s="232" t="s">
        <v>1108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144</v>
      </c>
      <c r="AU229" s="17" t="s">
        <v>86</v>
      </c>
    </row>
    <row r="230" spans="1:51" s="13" customFormat="1" ht="12">
      <c r="A230" s="13"/>
      <c r="B230" s="238"/>
      <c r="C230" s="239"/>
      <c r="D230" s="231" t="s">
        <v>148</v>
      </c>
      <c r="E230" s="240" t="s">
        <v>1</v>
      </c>
      <c r="F230" s="241" t="s">
        <v>1035</v>
      </c>
      <c r="G230" s="239"/>
      <c r="H230" s="242">
        <v>111.7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148</v>
      </c>
      <c r="AU230" s="248" t="s">
        <v>86</v>
      </c>
      <c r="AV230" s="13" t="s">
        <v>86</v>
      </c>
      <c r="AW230" s="13" t="s">
        <v>31</v>
      </c>
      <c r="AX230" s="13" t="s">
        <v>82</v>
      </c>
      <c r="AY230" s="248" t="s">
        <v>136</v>
      </c>
    </row>
    <row r="231" spans="1:65" s="2" customFormat="1" ht="16.5" customHeight="1">
      <c r="A231" s="38"/>
      <c r="B231" s="39"/>
      <c r="C231" s="249" t="s">
        <v>363</v>
      </c>
      <c r="D231" s="249" t="s">
        <v>163</v>
      </c>
      <c r="E231" s="250" t="s">
        <v>1109</v>
      </c>
      <c r="F231" s="251" t="s">
        <v>1110</v>
      </c>
      <c r="G231" s="252" t="s">
        <v>330</v>
      </c>
      <c r="H231" s="253">
        <v>120.804</v>
      </c>
      <c r="I231" s="254"/>
      <c r="J231" s="255">
        <f>ROUND(I231*H231,2)</f>
        <v>0</v>
      </c>
      <c r="K231" s="251" t="s">
        <v>1111</v>
      </c>
      <c r="L231" s="256"/>
      <c r="M231" s="257" t="s">
        <v>1</v>
      </c>
      <c r="N231" s="258" t="s">
        <v>42</v>
      </c>
      <c r="O231" s="91"/>
      <c r="P231" s="227">
        <f>O231*H231</f>
        <v>0</v>
      </c>
      <c r="Q231" s="227">
        <v>0.001</v>
      </c>
      <c r="R231" s="227">
        <f>Q231*H231</f>
        <v>0.12080400000000001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1075</v>
      </c>
      <c r="AT231" s="229" t="s">
        <v>163</v>
      </c>
      <c r="AU231" s="229" t="s">
        <v>86</v>
      </c>
      <c r="AY231" s="17" t="s">
        <v>136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82</v>
      </c>
      <c r="BK231" s="230">
        <f>ROUND(I231*H231,2)</f>
        <v>0</v>
      </c>
      <c r="BL231" s="17" t="s">
        <v>1075</v>
      </c>
      <c r="BM231" s="229" t="s">
        <v>1112</v>
      </c>
    </row>
    <row r="232" spans="1:47" s="2" customFormat="1" ht="12">
      <c r="A232" s="38"/>
      <c r="B232" s="39"/>
      <c r="C232" s="40"/>
      <c r="D232" s="231" t="s">
        <v>144</v>
      </c>
      <c r="E232" s="40"/>
      <c r="F232" s="232" t="s">
        <v>1110</v>
      </c>
      <c r="G232" s="40"/>
      <c r="H232" s="40"/>
      <c r="I232" s="233"/>
      <c r="J232" s="40"/>
      <c r="K232" s="40"/>
      <c r="L232" s="44"/>
      <c r="M232" s="234"/>
      <c r="N232" s="23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144</v>
      </c>
      <c r="AU232" s="17" t="s">
        <v>86</v>
      </c>
    </row>
    <row r="233" spans="1:51" s="13" customFormat="1" ht="12">
      <c r="A233" s="13"/>
      <c r="B233" s="238"/>
      <c r="C233" s="239"/>
      <c r="D233" s="231" t="s">
        <v>148</v>
      </c>
      <c r="E233" s="240" t="s">
        <v>1</v>
      </c>
      <c r="F233" s="241" t="s">
        <v>1113</v>
      </c>
      <c r="G233" s="239"/>
      <c r="H233" s="242">
        <v>120.804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148</v>
      </c>
      <c r="AU233" s="248" t="s">
        <v>86</v>
      </c>
      <c r="AV233" s="13" t="s">
        <v>86</v>
      </c>
      <c r="AW233" s="13" t="s">
        <v>31</v>
      </c>
      <c r="AX233" s="13" t="s">
        <v>82</v>
      </c>
      <c r="AY233" s="248" t="s">
        <v>136</v>
      </c>
    </row>
    <row r="234" spans="1:65" s="2" customFormat="1" ht="16.5" customHeight="1">
      <c r="A234" s="38"/>
      <c r="B234" s="39"/>
      <c r="C234" s="249" t="s">
        <v>371</v>
      </c>
      <c r="D234" s="249" t="s">
        <v>163</v>
      </c>
      <c r="E234" s="250" t="s">
        <v>1114</v>
      </c>
      <c r="F234" s="251" t="s">
        <v>1115</v>
      </c>
      <c r="G234" s="252" t="s">
        <v>353</v>
      </c>
      <c r="H234" s="253">
        <v>12</v>
      </c>
      <c r="I234" s="254"/>
      <c r="J234" s="255">
        <f>ROUND(I234*H234,2)</f>
        <v>0</v>
      </c>
      <c r="K234" s="251" t="s">
        <v>1111</v>
      </c>
      <c r="L234" s="256"/>
      <c r="M234" s="257" t="s">
        <v>1</v>
      </c>
      <c r="N234" s="258" t="s">
        <v>42</v>
      </c>
      <c r="O234" s="91"/>
      <c r="P234" s="227">
        <f>O234*H234</f>
        <v>0</v>
      </c>
      <c r="Q234" s="227">
        <v>0.00016</v>
      </c>
      <c r="R234" s="227">
        <f>Q234*H234</f>
        <v>0.0019200000000000003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1075</v>
      </c>
      <c r="AT234" s="229" t="s">
        <v>163</v>
      </c>
      <c r="AU234" s="229" t="s">
        <v>86</v>
      </c>
      <c r="AY234" s="17" t="s">
        <v>136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82</v>
      </c>
      <c r="BK234" s="230">
        <f>ROUND(I234*H234,2)</f>
        <v>0</v>
      </c>
      <c r="BL234" s="17" t="s">
        <v>1075</v>
      </c>
      <c r="BM234" s="229" t="s">
        <v>1116</v>
      </c>
    </row>
    <row r="235" spans="1:47" s="2" customFormat="1" ht="12">
      <c r="A235" s="38"/>
      <c r="B235" s="39"/>
      <c r="C235" s="40"/>
      <c r="D235" s="231" t="s">
        <v>144</v>
      </c>
      <c r="E235" s="40"/>
      <c r="F235" s="232" t="s">
        <v>1115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144</v>
      </c>
      <c r="AU235" s="17" t="s">
        <v>86</v>
      </c>
    </row>
    <row r="236" spans="1:51" s="13" customFormat="1" ht="12">
      <c r="A236" s="13"/>
      <c r="B236" s="238"/>
      <c r="C236" s="239"/>
      <c r="D236" s="231" t="s">
        <v>148</v>
      </c>
      <c r="E236" s="240" t="s">
        <v>1</v>
      </c>
      <c r="F236" s="241" t="s">
        <v>1117</v>
      </c>
      <c r="G236" s="239"/>
      <c r="H236" s="242">
        <v>12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8" t="s">
        <v>148</v>
      </c>
      <c r="AU236" s="248" t="s">
        <v>86</v>
      </c>
      <c r="AV236" s="13" t="s">
        <v>86</v>
      </c>
      <c r="AW236" s="13" t="s">
        <v>31</v>
      </c>
      <c r="AX236" s="13" t="s">
        <v>82</v>
      </c>
      <c r="AY236" s="248" t="s">
        <v>136</v>
      </c>
    </row>
    <row r="237" spans="1:65" s="2" customFormat="1" ht="33" customHeight="1">
      <c r="A237" s="38"/>
      <c r="B237" s="39"/>
      <c r="C237" s="218" t="s">
        <v>378</v>
      </c>
      <c r="D237" s="218" t="s">
        <v>138</v>
      </c>
      <c r="E237" s="219" t="s">
        <v>1118</v>
      </c>
      <c r="F237" s="220" t="s">
        <v>1119</v>
      </c>
      <c r="G237" s="221" t="s">
        <v>199</v>
      </c>
      <c r="H237" s="222">
        <v>5.1</v>
      </c>
      <c r="I237" s="223"/>
      <c r="J237" s="224">
        <f>ROUND(I237*H237,2)</f>
        <v>0</v>
      </c>
      <c r="K237" s="220" t="s">
        <v>1111</v>
      </c>
      <c r="L237" s="44"/>
      <c r="M237" s="225" t="s">
        <v>1</v>
      </c>
      <c r="N237" s="226" t="s">
        <v>42</v>
      </c>
      <c r="O237" s="91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581</v>
      </c>
      <c r="AT237" s="229" t="s">
        <v>138</v>
      </c>
      <c r="AU237" s="229" t="s">
        <v>86</v>
      </c>
      <c r="AY237" s="17" t="s">
        <v>136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82</v>
      </c>
      <c r="BK237" s="230">
        <f>ROUND(I237*H237,2)</f>
        <v>0</v>
      </c>
      <c r="BL237" s="17" t="s">
        <v>581</v>
      </c>
      <c r="BM237" s="229" t="s">
        <v>1120</v>
      </c>
    </row>
    <row r="238" spans="1:47" s="2" customFormat="1" ht="12">
      <c r="A238" s="38"/>
      <c r="B238" s="39"/>
      <c r="C238" s="40"/>
      <c r="D238" s="231" t="s">
        <v>144</v>
      </c>
      <c r="E238" s="40"/>
      <c r="F238" s="232" t="s">
        <v>1121</v>
      </c>
      <c r="G238" s="40"/>
      <c r="H238" s="40"/>
      <c r="I238" s="233"/>
      <c r="J238" s="40"/>
      <c r="K238" s="40"/>
      <c r="L238" s="44"/>
      <c r="M238" s="234"/>
      <c r="N238" s="235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144</v>
      </c>
      <c r="AU238" s="17" t="s">
        <v>86</v>
      </c>
    </row>
    <row r="239" spans="1:51" s="13" customFormat="1" ht="12">
      <c r="A239" s="13"/>
      <c r="B239" s="238"/>
      <c r="C239" s="239"/>
      <c r="D239" s="231" t="s">
        <v>148</v>
      </c>
      <c r="E239" s="240" t="s">
        <v>1</v>
      </c>
      <c r="F239" s="241" t="s">
        <v>1122</v>
      </c>
      <c r="G239" s="239"/>
      <c r="H239" s="242">
        <v>5.1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148</v>
      </c>
      <c r="AU239" s="248" t="s">
        <v>86</v>
      </c>
      <c r="AV239" s="13" t="s">
        <v>86</v>
      </c>
      <c r="AW239" s="13" t="s">
        <v>31</v>
      </c>
      <c r="AX239" s="13" t="s">
        <v>82</v>
      </c>
      <c r="AY239" s="248" t="s">
        <v>136</v>
      </c>
    </row>
    <row r="240" spans="1:65" s="2" customFormat="1" ht="16.5" customHeight="1">
      <c r="A240" s="38"/>
      <c r="B240" s="39"/>
      <c r="C240" s="249" t="s">
        <v>386</v>
      </c>
      <c r="D240" s="249" t="s">
        <v>163</v>
      </c>
      <c r="E240" s="250" t="s">
        <v>1123</v>
      </c>
      <c r="F240" s="251" t="s">
        <v>1124</v>
      </c>
      <c r="G240" s="252" t="s">
        <v>330</v>
      </c>
      <c r="H240" s="253">
        <v>3.204</v>
      </c>
      <c r="I240" s="254"/>
      <c r="J240" s="255">
        <f>ROUND(I240*H240,2)</f>
        <v>0</v>
      </c>
      <c r="K240" s="251" t="s">
        <v>1</v>
      </c>
      <c r="L240" s="256"/>
      <c r="M240" s="257" t="s">
        <v>1</v>
      </c>
      <c r="N240" s="258" t="s">
        <v>42</v>
      </c>
      <c r="O240" s="91"/>
      <c r="P240" s="227">
        <f>O240*H240</f>
        <v>0</v>
      </c>
      <c r="Q240" s="227">
        <v>0.001</v>
      </c>
      <c r="R240" s="227">
        <f>Q240*H240</f>
        <v>0.0032040000000000003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1075</v>
      </c>
      <c r="AT240" s="229" t="s">
        <v>163</v>
      </c>
      <c r="AU240" s="229" t="s">
        <v>86</v>
      </c>
      <c r="AY240" s="17" t="s">
        <v>136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82</v>
      </c>
      <c r="BK240" s="230">
        <f>ROUND(I240*H240,2)</f>
        <v>0</v>
      </c>
      <c r="BL240" s="17" t="s">
        <v>1075</v>
      </c>
      <c r="BM240" s="229" t="s">
        <v>1125</v>
      </c>
    </row>
    <row r="241" spans="1:47" s="2" customFormat="1" ht="12">
      <c r="A241" s="38"/>
      <c r="B241" s="39"/>
      <c r="C241" s="40"/>
      <c r="D241" s="231" t="s">
        <v>144</v>
      </c>
      <c r="E241" s="40"/>
      <c r="F241" s="232" t="s">
        <v>1124</v>
      </c>
      <c r="G241" s="40"/>
      <c r="H241" s="40"/>
      <c r="I241" s="233"/>
      <c r="J241" s="40"/>
      <c r="K241" s="40"/>
      <c r="L241" s="44"/>
      <c r="M241" s="234"/>
      <c r="N241" s="235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144</v>
      </c>
      <c r="AU241" s="17" t="s">
        <v>86</v>
      </c>
    </row>
    <row r="242" spans="1:51" s="13" customFormat="1" ht="12">
      <c r="A242" s="13"/>
      <c r="B242" s="238"/>
      <c r="C242" s="239"/>
      <c r="D242" s="231" t="s">
        <v>148</v>
      </c>
      <c r="E242" s="240" t="s">
        <v>1</v>
      </c>
      <c r="F242" s="241" t="s">
        <v>1126</v>
      </c>
      <c r="G242" s="239"/>
      <c r="H242" s="242">
        <v>3.204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8" t="s">
        <v>148</v>
      </c>
      <c r="AU242" s="248" t="s">
        <v>86</v>
      </c>
      <c r="AV242" s="13" t="s">
        <v>86</v>
      </c>
      <c r="AW242" s="13" t="s">
        <v>31</v>
      </c>
      <c r="AX242" s="13" t="s">
        <v>82</v>
      </c>
      <c r="AY242" s="248" t="s">
        <v>136</v>
      </c>
    </row>
    <row r="243" spans="1:65" s="2" customFormat="1" ht="16.5" customHeight="1">
      <c r="A243" s="38"/>
      <c r="B243" s="39"/>
      <c r="C243" s="249" t="s">
        <v>391</v>
      </c>
      <c r="D243" s="249" t="s">
        <v>163</v>
      </c>
      <c r="E243" s="250" t="s">
        <v>1127</v>
      </c>
      <c r="F243" s="251" t="s">
        <v>1128</v>
      </c>
      <c r="G243" s="252" t="s">
        <v>389</v>
      </c>
      <c r="H243" s="253">
        <v>6</v>
      </c>
      <c r="I243" s="254"/>
      <c r="J243" s="255">
        <f>ROUND(I243*H243,2)</f>
        <v>0</v>
      </c>
      <c r="K243" s="251" t="s">
        <v>1</v>
      </c>
      <c r="L243" s="256"/>
      <c r="M243" s="257" t="s">
        <v>1</v>
      </c>
      <c r="N243" s="258" t="s">
        <v>42</v>
      </c>
      <c r="O243" s="91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1075</v>
      </c>
      <c r="AT243" s="229" t="s">
        <v>163</v>
      </c>
      <c r="AU243" s="229" t="s">
        <v>86</v>
      </c>
      <c r="AY243" s="17" t="s">
        <v>136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82</v>
      </c>
      <c r="BK243" s="230">
        <f>ROUND(I243*H243,2)</f>
        <v>0</v>
      </c>
      <c r="BL243" s="17" t="s">
        <v>1075</v>
      </c>
      <c r="BM243" s="229" t="s">
        <v>1129</v>
      </c>
    </row>
    <row r="244" spans="1:47" s="2" customFormat="1" ht="12">
      <c r="A244" s="38"/>
      <c r="B244" s="39"/>
      <c r="C244" s="40"/>
      <c r="D244" s="231" t="s">
        <v>144</v>
      </c>
      <c r="E244" s="40"/>
      <c r="F244" s="232" t="s">
        <v>1128</v>
      </c>
      <c r="G244" s="40"/>
      <c r="H244" s="40"/>
      <c r="I244" s="233"/>
      <c r="J244" s="40"/>
      <c r="K244" s="40"/>
      <c r="L244" s="44"/>
      <c r="M244" s="234"/>
      <c r="N244" s="235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144</v>
      </c>
      <c r="AU244" s="17" t="s">
        <v>86</v>
      </c>
    </row>
    <row r="245" spans="1:51" s="13" customFormat="1" ht="12">
      <c r="A245" s="13"/>
      <c r="B245" s="238"/>
      <c r="C245" s="239"/>
      <c r="D245" s="231" t="s">
        <v>148</v>
      </c>
      <c r="E245" s="240" t="s">
        <v>1</v>
      </c>
      <c r="F245" s="241" t="s">
        <v>1130</v>
      </c>
      <c r="G245" s="239"/>
      <c r="H245" s="242">
        <v>6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148</v>
      </c>
      <c r="AU245" s="248" t="s">
        <v>86</v>
      </c>
      <c r="AV245" s="13" t="s">
        <v>86</v>
      </c>
      <c r="AW245" s="13" t="s">
        <v>31</v>
      </c>
      <c r="AX245" s="13" t="s">
        <v>82</v>
      </c>
      <c r="AY245" s="248" t="s">
        <v>136</v>
      </c>
    </row>
    <row r="246" spans="1:65" s="2" customFormat="1" ht="37.8" customHeight="1">
      <c r="A246" s="38"/>
      <c r="B246" s="39"/>
      <c r="C246" s="218" t="s">
        <v>396</v>
      </c>
      <c r="D246" s="218" t="s">
        <v>138</v>
      </c>
      <c r="E246" s="219" t="s">
        <v>1131</v>
      </c>
      <c r="F246" s="220" t="s">
        <v>1132</v>
      </c>
      <c r="G246" s="221" t="s">
        <v>199</v>
      </c>
      <c r="H246" s="222">
        <v>141.7</v>
      </c>
      <c r="I246" s="223"/>
      <c r="J246" s="224">
        <f>ROUND(I246*H246,2)</f>
        <v>0</v>
      </c>
      <c r="K246" s="220" t="s">
        <v>200</v>
      </c>
      <c r="L246" s="44"/>
      <c r="M246" s="225" t="s">
        <v>1</v>
      </c>
      <c r="N246" s="226" t="s">
        <v>42</v>
      </c>
      <c r="O246" s="91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581</v>
      </c>
      <c r="AT246" s="229" t="s">
        <v>138</v>
      </c>
      <c r="AU246" s="229" t="s">
        <v>86</v>
      </c>
      <c r="AY246" s="17" t="s">
        <v>136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82</v>
      </c>
      <c r="BK246" s="230">
        <f>ROUND(I246*H246,2)</f>
        <v>0</v>
      </c>
      <c r="BL246" s="17" t="s">
        <v>581</v>
      </c>
      <c r="BM246" s="229" t="s">
        <v>1133</v>
      </c>
    </row>
    <row r="247" spans="1:47" s="2" customFormat="1" ht="12">
      <c r="A247" s="38"/>
      <c r="B247" s="39"/>
      <c r="C247" s="40"/>
      <c r="D247" s="231" t="s">
        <v>144</v>
      </c>
      <c r="E247" s="40"/>
      <c r="F247" s="232" t="s">
        <v>1134</v>
      </c>
      <c r="G247" s="40"/>
      <c r="H247" s="40"/>
      <c r="I247" s="233"/>
      <c r="J247" s="40"/>
      <c r="K247" s="40"/>
      <c r="L247" s="44"/>
      <c r="M247" s="234"/>
      <c r="N247" s="235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144</v>
      </c>
      <c r="AU247" s="17" t="s">
        <v>86</v>
      </c>
    </row>
    <row r="248" spans="1:47" s="2" customFormat="1" ht="12">
      <c r="A248" s="38"/>
      <c r="B248" s="39"/>
      <c r="C248" s="40"/>
      <c r="D248" s="236" t="s">
        <v>146</v>
      </c>
      <c r="E248" s="40"/>
      <c r="F248" s="237" t="s">
        <v>1135</v>
      </c>
      <c r="G248" s="40"/>
      <c r="H248" s="40"/>
      <c r="I248" s="233"/>
      <c r="J248" s="40"/>
      <c r="K248" s="40"/>
      <c r="L248" s="44"/>
      <c r="M248" s="234"/>
      <c r="N248" s="235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146</v>
      </c>
      <c r="AU248" s="17" t="s">
        <v>86</v>
      </c>
    </row>
    <row r="249" spans="1:51" s="13" customFormat="1" ht="12">
      <c r="A249" s="13"/>
      <c r="B249" s="238"/>
      <c r="C249" s="239"/>
      <c r="D249" s="231" t="s">
        <v>148</v>
      </c>
      <c r="E249" s="240" t="s">
        <v>1</v>
      </c>
      <c r="F249" s="241" t="s">
        <v>1136</v>
      </c>
      <c r="G249" s="239"/>
      <c r="H249" s="242">
        <v>18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8" t="s">
        <v>148</v>
      </c>
      <c r="AU249" s="248" t="s">
        <v>86</v>
      </c>
      <c r="AV249" s="13" t="s">
        <v>86</v>
      </c>
      <c r="AW249" s="13" t="s">
        <v>31</v>
      </c>
      <c r="AX249" s="13" t="s">
        <v>77</v>
      </c>
      <c r="AY249" s="248" t="s">
        <v>136</v>
      </c>
    </row>
    <row r="250" spans="1:51" s="13" customFormat="1" ht="12">
      <c r="A250" s="13"/>
      <c r="B250" s="238"/>
      <c r="C250" s="239"/>
      <c r="D250" s="231" t="s">
        <v>148</v>
      </c>
      <c r="E250" s="240" t="s">
        <v>1</v>
      </c>
      <c r="F250" s="241" t="s">
        <v>1137</v>
      </c>
      <c r="G250" s="239"/>
      <c r="H250" s="242">
        <v>123.7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148</v>
      </c>
      <c r="AU250" s="248" t="s">
        <v>86</v>
      </c>
      <c r="AV250" s="13" t="s">
        <v>86</v>
      </c>
      <c r="AW250" s="13" t="s">
        <v>31</v>
      </c>
      <c r="AX250" s="13" t="s">
        <v>77</v>
      </c>
      <c r="AY250" s="248" t="s">
        <v>136</v>
      </c>
    </row>
    <row r="251" spans="1:51" s="14" customFormat="1" ht="12">
      <c r="A251" s="14"/>
      <c r="B251" s="259"/>
      <c r="C251" s="260"/>
      <c r="D251" s="231" t="s">
        <v>148</v>
      </c>
      <c r="E251" s="261" t="s">
        <v>1</v>
      </c>
      <c r="F251" s="262" t="s">
        <v>229</v>
      </c>
      <c r="G251" s="260"/>
      <c r="H251" s="263">
        <v>141.7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9" t="s">
        <v>148</v>
      </c>
      <c r="AU251" s="269" t="s">
        <v>86</v>
      </c>
      <c r="AV251" s="14" t="s">
        <v>92</v>
      </c>
      <c r="AW251" s="14" t="s">
        <v>31</v>
      </c>
      <c r="AX251" s="14" t="s">
        <v>82</v>
      </c>
      <c r="AY251" s="269" t="s">
        <v>136</v>
      </c>
    </row>
    <row r="252" spans="1:65" s="2" customFormat="1" ht="24.15" customHeight="1">
      <c r="A252" s="38"/>
      <c r="B252" s="39"/>
      <c r="C252" s="249" t="s">
        <v>404</v>
      </c>
      <c r="D252" s="249" t="s">
        <v>163</v>
      </c>
      <c r="E252" s="250" t="s">
        <v>1138</v>
      </c>
      <c r="F252" s="251" t="s">
        <v>1139</v>
      </c>
      <c r="G252" s="252" t="s">
        <v>199</v>
      </c>
      <c r="H252" s="253">
        <v>123.7</v>
      </c>
      <c r="I252" s="254"/>
      <c r="J252" s="255">
        <f>ROUND(I252*H252,2)</f>
        <v>0</v>
      </c>
      <c r="K252" s="251" t="s">
        <v>142</v>
      </c>
      <c r="L252" s="256"/>
      <c r="M252" s="257" t="s">
        <v>1</v>
      </c>
      <c r="N252" s="258" t="s">
        <v>42</v>
      </c>
      <c r="O252" s="91"/>
      <c r="P252" s="227">
        <f>O252*H252</f>
        <v>0</v>
      </c>
      <c r="Q252" s="227">
        <v>0.0009</v>
      </c>
      <c r="R252" s="227">
        <f>Q252*H252</f>
        <v>0.11133</v>
      </c>
      <c r="S252" s="227">
        <v>0</v>
      </c>
      <c r="T252" s="22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9" t="s">
        <v>363</v>
      </c>
      <c r="AT252" s="229" t="s">
        <v>163</v>
      </c>
      <c r="AU252" s="229" t="s">
        <v>86</v>
      </c>
      <c r="AY252" s="17" t="s">
        <v>136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7" t="s">
        <v>82</v>
      </c>
      <c r="BK252" s="230">
        <f>ROUND(I252*H252,2)</f>
        <v>0</v>
      </c>
      <c r="BL252" s="17" t="s">
        <v>253</v>
      </c>
      <c r="BM252" s="229" t="s">
        <v>1140</v>
      </c>
    </row>
    <row r="253" spans="1:47" s="2" customFormat="1" ht="12">
      <c r="A253" s="38"/>
      <c r="B253" s="39"/>
      <c r="C253" s="40"/>
      <c r="D253" s="231" t="s">
        <v>144</v>
      </c>
      <c r="E253" s="40"/>
      <c r="F253" s="232" t="s">
        <v>1139</v>
      </c>
      <c r="G253" s="40"/>
      <c r="H253" s="40"/>
      <c r="I253" s="233"/>
      <c r="J253" s="40"/>
      <c r="K253" s="40"/>
      <c r="L253" s="44"/>
      <c r="M253" s="234"/>
      <c r="N253" s="235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144</v>
      </c>
      <c r="AU253" s="17" t="s">
        <v>86</v>
      </c>
    </row>
    <row r="254" spans="1:65" s="2" customFormat="1" ht="21.75" customHeight="1">
      <c r="A254" s="38"/>
      <c r="B254" s="39"/>
      <c r="C254" s="249" t="s">
        <v>411</v>
      </c>
      <c r="D254" s="249" t="s">
        <v>163</v>
      </c>
      <c r="E254" s="250" t="s">
        <v>1141</v>
      </c>
      <c r="F254" s="251" t="s">
        <v>1142</v>
      </c>
      <c r="G254" s="252" t="s">
        <v>199</v>
      </c>
      <c r="H254" s="253">
        <v>123.7</v>
      </c>
      <c r="I254" s="254"/>
      <c r="J254" s="255">
        <f>ROUND(I254*H254,2)</f>
        <v>0</v>
      </c>
      <c r="K254" s="251" t="s">
        <v>1</v>
      </c>
      <c r="L254" s="256"/>
      <c r="M254" s="257" t="s">
        <v>1</v>
      </c>
      <c r="N254" s="258" t="s">
        <v>42</v>
      </c>
      <c r="O254" s="91"/>
      <c r="P254" s="227">
        <f>O254*H254</f>
        <v>0</v>
      </c>
      <c r="Q254" s="227">
        <v>0.00022</v>
      </c>
      <c r="R254" s="227">
        <f>Q254*H254</f>
        <v>0.027214000000000002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1075</v>
      </c>
      <c r="AT254" s="229" t="s">
        <v>163</v>
      </c>
      <c r="AU254" s="229" t="s">
        <v>86</v>
      </c>
      <c r="AY254" s="17" t="s">
        <v>136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82</v>
      </c>
      <c r="BK254" s="230">
        <f>ROUND(I254*H254,2)</f>
        <v>0</v>
      </c>
      <c r="BL254" s="17" t="s">
        <v>1075</v>
      </c>
      <c r="BM254" s="229" t="s">
        <v>1143</v>
      </c>
    </row>
    <row r="255" spans="1:47" s="2" customFormat="1" ht="12">
      <c r="A255" s="38"/>
      <c r="B255" s="39"/>
      <c r="C255" s="40"/>
      <c r="D255" s="231" t="s">
        <v>144</v>
      </c>
      <c r="E255" s="40"/>
      <c r="F255" s="232" t="s">
        <v>1142</v>
      </c>
      <c r="G255" s="40"/>
      <c r="H255" s="40"/>
      <c r="I255" s="233"/>
      <c r="J255" s="40"/>
      <c r="K255" s="40"/>
      <c r="L255" s="44"/>
      <c r="M255" s="234"/>
      <c r="N255" s="235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144</v>
      </c>
      <c r="AU255" s="17" t="s">
        <v>86</v>
      </c>
    </row>
    <row r="256" spans="1:65" s="2" customFormat="1" ht="16.5" customHeight="1">
      <c r="A256" s="38"/>
      <c r="B256" s="39"/>
      <c r="C256" s="249" t="s">
        <v>417</v>
      </c>
      <c r="D256" s="249" t="s">
        <v>163</v>
      </c>
      <c r="E256" s="250" t="s">
        <v>1144</v>
      </c>
      <c r="F256" s="251" t="s">
        <v>1145</v>
      </c>
      <c r="G256" s="252" t="s">
        <v>199</v>
      </c>
      <c r="H256" s="253">
        <v>18</v>
      </c>
      <c r="I256" s="254"/>
      <c r="J256" s="255">
        <f>ROUND(I256*H256,2)</f>
        <v>0</v>
      </c>
      <c r="K256" s="251" t="s">
        <v>1111</v>
      </c>
      <c r="L256" s="256"/>
      <c r="M256" s="257" t="s">
        <v>1</v>
      </c>
      <c r="N256" s="258" t="s">
        <v>42</v>
      </c>
      <c r="O256" s="91"/>
      <c r="P256" s="227">
        <f>O256*H256</f>
        <v>0</v>
      </c>
      <c r="Q256" s="227">
        <v>0.00012</v>
      </c>
      <c r="R256" s="227">
        <f>Q256*H256</f>
        <v>0.00216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1047</v>
      </c>
      <c r="AT256" s="229" t="s">
        <v>163</v>
      </c>
      <c r="AU256" s="229" t="s">
        <v>86</v>
      </c>
      <c r="AY256" s="17" t="s">
        <v>136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82</v>
      </c>
      <c r="BK256" s="230">
        <f>ROUND(I256*H256,2)</f>
        <v>0</v>
      </c>
      <c r="BL256" s="17" t="s">
        <v>581</v>
      </c>
      <c r="BM256" s="229" t="s">
        <v>1146</v>
      </c>
    </row>
    <row r="257" spans="1:47" s="2" customFormat="1" ht="12">
      <c r="A257" s="38"/>
      <c r="B257" s="39"/>
      <c r="C257" s="40"/>
      <c r="D257" s="231" t="s">
        <v>144</v>
      </c>
      <c r="E257" s="40"/>
      <c r="F257" s="232" t="s">
        <v>1145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144</v>
      </c>
      <c r="AU257" s="17" t="s">
        <v>86</v>
      </c>
    </row>
    <row r="258" spans="1:51" s="13" customFormat="1" ht="12">
      <c r="A258" s="13"/>
      <c r="B258" s="238"/>
      <c r="C258" s="239"/>
      <c r="D258" s="231" t="s">
        <v>148</v>
      </c>
      <c r="E258" s="240" t="s">
        <v>1</v>
      </c>
      <c r="F258" s="241" t="s">
        <v>1136</v>
      </c>
      <c r="G258" s="239"/>
      <c r="H258" s="242">
        <v>18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148</v>
      </c>
      <c r="AU258" s="248" t="s">
        <v>86</v>
      </c>
      <c r="AV258" s="13" t="s">
        <v>86</v>
      </c>
      <c r="AW258" s="13" t="s">
        <v>31</v>
      </c>
      <c r="AX258" s="13" t="s">
        <v>82</v>
      </c>
      <c r="AY258" s="248" t="s">
        <v>136</v>
      </c>
    </row>
    <row r="259" spans="1:65" s="2" customFormat="1" ht="24.15" customHeight="1">
      <c r="A259" s="38"/>
      <c r="B259" s="39"/>
      <c r="C259" s="218" t="s">
        <v>423</v>
      </c>
      <c r="D259" s="218" t="s">
        <v>138</v>
      </c>
      <c r="E259" s="219" t="s">
        <v>1147</v>
      </c>
      <c r="F259" s="220" t="s">
        <v>1148</v>
      </c>
      <c r="G259" s="221" t="s">
        <v>353</v>
      </c>
      <c r="H259" s="222">
        <v>2</v>
      </c>
      <c r="I259" s="223"/>
      <c r="J259" s="224">
        <f>ROUND(I259*H259,2)</f>
        <v>0</v>
      </c>
      <c r="K259" s="220" t="s">
        <v>142</v>
      </c>
      <c r="L259" s="44"/>
      <c r="M259" s="225" t="s">
        <v>1</v>
      </c>
      <c r="N259" s="226" t="s">
        <v>42</v>
      </c>
      <c r="O259" s="91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92</v>
      </c>
      <c r="AT259" s="229" t="s">
        <v>138</v>
      </c>
      <c r="AU259" s="229" t="s">
        <v>86</v>
      </c>
      <c r="AY259" s="17" t="s">
        <v>136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82</v>
      </c>
      <c r="BK259" s="230">
        <f>ROUND(I259*H259,2)</f>
        <v>0</v>
      </c>
      <c r="BL259" s="17" t="s">
        <v>92</v>
      </c>
      <c r="BM259" s="229" t="s">
        <v>1149</v>
      </c>
    </row>
    <row r="260" spans="1:47" s="2" customFormat="1" ht="12">
      <c r="A260" s="38"/>
      <c r="B260" s="39"/>
      <c r="C260" s="40"/>
      <c r="D260" s="231" t="s">
        <v>144</v>
      </c>
      <c r="E260" s="40"/>
      <c r="F260" s="232" t="s">
        <v>1150</v>
      </c>
      <c r="G260" s="40"/>
      <c r="H260" s="40"/>
      <c r="I260" s="233"/>
      <c r="J260" s="40"/>
      <c r="K260" s="40"/>
      <c r="L260" s="44"/>
      <c r="M260" s="234"/>
      <c r="N260" s="235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144</v>
      </c>
      <c r="AU260" s="17" t="s">
        <v>86</v>
      </c>
    </row>
    <row r="261" spans="1:47" s="2" customFormat="1" ht="12">
      <c r="A261" s="38"/>
      <c r="B261" s="39"/>
      <c r="C261" s="40"/>
      <c r="D261" s="236" t="s">
        <v>146</v>
      </c>
      <c r="E261" s="40"/>
      <c r="F261" s="237" t="s">
        <v>1151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146</v>
      </c>
      <c r="AU261" s="17" t="s">
        <v>86</v>
      </c>
    </row>
    <row r="262" spans="1:65" s="2" customFormat="1" ht="16.5" customHeight="1">
      <c r="A262" s="38"/>
      <c r="B262" s="39"/>
      <c r="C262" s="218" t="s">
        <v>429</v>
      </c>
      <c r="D262" s="218" t="s">
        <v>138</v>
      </c>
      <c r="E262" s="219" t="s">
        <v>1152</v>
      </c>
      <c r="F262" s="220" t="s">
        <v>1153</v>
      </c>
      <c r="G262" s="221" t="s">
        <v>353</v>
      </c>
      <c r="H262" s="222">
        <v>2</v>
      </c>
      <c r="I262" s="223"/>
      <c r="J262" s="224">
        <f>ROUND(I262*H262,2)</f>
        <v>0</v>
      </c>
      <c r="K262" s="220" t="s">
        <v>142</v>
      </c>
      <c r="L262" s="44"/>
      <c r="M262" s="225" t="s">
        <v>1</v>
      </c>
      <c r="N262" s="226" t="s">
        <v>42</v>
      </c>
      <c r="O262" s="91"/>
      <c r="P262" s="227">
        <f>O262*H262</f>
        <v>0</v>
      </c>
      <c r="Q262" s="227">
        <v>0</v>
      </c>
      <c r="R262" s="227">
        <f>Q262*H262</f>
        <v>0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581</v>
      </c>
      <c r="AT262" s="229" t="s">
        <v>138</v>
      </c>
      <c r="AU262" s="229" t="s">
        <v>86</v>
      </c>
      <c r="AY262" s="17" t="s">
        <v>136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82</v>
      </c>
      <c r="BK262" s="230">
        <f>ROUND(I262*H262,2)</f>
        <v>0</v>
      </c>
      <c r="BL262" s="17" t="s">
        <v>581</v>
      </c>
      <c r="BM262" s="229" t="s">
        <v>1154</v>
      </c>
    </row>
    <row r="263" spans="1:47" s="2" customFormat="1" ht="12">
      <c r="A263" s="38"/>
      <c r="B263" s="39"/>
      <c r="C263" s="40"/>
      <c r="D263" s="231" t="s">
        <v>144</v>
      </c>
      <c r="E263" s="40"/>
      <c r="F263" s="232" t="s">
        <v>1153</v>
      </c>
      <c r="G263" s="40"/>
      <c r="H263" s="40"/>
      <c r="I263" s="233"/>
      <c r="J263" s="40"/>
      <c r="K263" s="40"/>
      <c r="L263" s="44"/>
      <c r="M263" s="234"/>
      <c r="N263" s="235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144</v>
      </c>
      <c r="AU263" s="17" t="s">
        <v>86</v>
      </c>
    </row>
    <row r="264" spans="1:47" s="2" customFormat="1" ht="12">
      <c r="A264" s="38"/>
      <c r="B264" s="39"/>
      <c r="C264" s="40"/>
      <c r="D264" s="236" t="s">
        <v>146</v>
      </c>
      <c r="E264" s="40"/>
      <c r="F264" s="237" t="s">
        <v>1155</v>
      </c>
      <c r="G264" s="40"/>
      <c r="H264" s="40"/>
      <c r="I264" s="233"/>
      <c r="J264" s="40"/>
      <c r="K264" s="40"/>
      <c r="L264" s="44"/>
      <c r="M264" s="234"/>
      <c r="N264" s="235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146</v>
      </c>
      <c r="AU264" s="17" t="s">
        <v>86</v>
      </c>
    </row>
    <row r="265" spans="1:65" s="2" customFormat="1" ht="21.75" customHeight="1">
      <c r="A265" s="38"/>
      <c r="B265" s="39"/>
      <c r="C265" s="218" t="s">
        <v>435</v>
      </c>
      <c r="D265" s="218" t="s">
        <v>138</v>
      </c>
      <c r="E265" s="219" t="s">
        <v>1156</v>
      </c>
      <c r="F265" s="220" t="s">
        <v>1157</v>
      </c>
      <c r="G265" s="221" t="s">
        <v>353</v>
      </c>
      <c r="H265" s="222">
        <v>2</v>
      </c>
      <c r="I265" s="223"/>
      <c r="J265" s="224">
        <f>ROUND(I265*H265,2)</f>
        <v>0</v>
      </c>
      <c r="K265" s="220" t="s">
        <v>142</v>
      </c>
      <c r="L265" s="44"/>
      <c r="M265" s="225" t="s">
        <v>1</v>
      </c>
      <c r="N265" s="226" t="s">
        <v>42</v>
      </c>
      <c r="O265" s="91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581</v>
      </c>
      <c r="AT265" s="229" t="s">
        <v>138</v>
      </c>
      <c r="AU265" s="229" t="s">
        <v>86</v>
      </c>
      <c r="AY265" s="17" t="s">
        <v>136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82</v>
      </c>
      <c r="BK265" s="230">
        <f>ROUND(I265*H265,2)</f>
        <v>0</v>
      </c>
      <c r="BL265" s="17" t="s">
        <v>581</v>
      </c>
      <c r="BM265" s="229" t="s">
        <v>1158</v>
      </c>
    </row>
    <row r="266" spans="1:47" s="2" customFormat="1" ht="12">
      <c r="A266" s="38"/>
      <c r="B266" s="39"/>
      <c r="C266" s="40"/>
      <c r="D266" s="231" t="s">
        <v>144</v>
      </c>
      <c r="E266" s="40"/>
      <c r="F266" s="232" t="s">
        <v>1157</v>
      </c>
      <c r="G266" s="40"/>
      <c r="H266" s="40"/>
      <c r="I266" s="233"/>
      <c r="J266" s="40"/>
      <c r="K266" s="40"/>
      <c r="L266" s="44"/>
      <c r="M266" s="234"/>
      <c r="N266" s="235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144</v>
      </c>
      <c r="AU266" s="17" t="s">
        <v>86</v>
      </c>
    </row>
    <row r="267" spans="1:47" s="2" customFormat="1" ht="12">
      <c r="A267" s="38"/>
      <c r="B267" s="39"/>
      <c r="C267" s="40"/>
      <c r="D267" s="236" t="s">
        <v>146</v>
      </c>
      <c r="E267" s="40"/>
      <c r="F267" s="237" t="s">
        <v>1159</v>
      </c>
      <c r="G267" s="40"/>
      <c r="H267" s="40"/>
      <c r="I267" s="233"/>
      <c r="J267" s="40"/>
      <c r="K267" s="40"/>
      <c r="L267" s="44"/>
      <c r="M267" s="234"/>
      <c r="N267" s="235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146</v>
      </c>
      <c r="AU267" s="17" t="s">
        <v>86</v>
      </c>
    </row>
    <row r="268" spans="1:65" s="2" customFormat="1" ht="16.5" customHeight="1">
      <c r="A268" s="38"/>
      <c r="B268" s="39"/>
      <c r="C268" s="218" t="s">
        <v>442</v>
      </c>
      <c r="D268" s="218" t="s">
        <v>138</v>
      </c>
      <c r="E268" s="219" t="s">
        <v>1160</v>
      </c>
      <c r="F268" s="220" t="s">
        <v>1161</v>
      </c>
      <c r="G268" s="221" t="s">
        <v>1162</v>
      </c>
      <c r="H268" s="222">
        <v>1</v>
      </c>
      <c r="I268" s="223"/>
      <c r="J268" s="224">
        <f>ROUND(I268*H268,2)</f>
        <v>0</v>
      </c>
      <c r="K268" s="220" t="s">
        <v>1</v>
      </c>
      <c r="L268" s="44"/>
      <c r="M268" s="225" t="s">
        <v>1</v>
      </c>
      <c r="N268" s="226" t="s">
        <v>42</v>
      </c>
      <c r="O268" s="91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253</v>
      </c>
      <c r="AT268" s="229" t="s">
        <v>138</v>
      </c>
      <c r="AU268" s="229" t="s">
        <v>86</v>
      </c>
      <c r="AY268" s="17" t="s">
        <v>136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82</v>
      </c>
      <c r="BK268" s="230">
        <f>ROUND(I268*H268,2)</f>
        <v>0</v>
      </c>
      <c r="BL268" s="17" t="s">
        <v>253</v>
      </c>
      <c r="BM268" s="229" t="s">
        <v>1163</v>
      </c>
    </row>
    <row r="269" spans="1:63" s="12" customFormat="1" ht="25.9" customHeight="1">
      <c r="A269" s="12"/>
      <c r="B269" s="202"/>
      <c r="C269" s="203"/>
      <c r="D269" s="204" t="s">
        <v>76</v>
      </c>
      <c r="E269" s="205" t="s">
        <v>96</v>
      </c>
      <c r="F269" s="205" t="s">
        <v>952</v>
      </c>
      <c r="G269" s="203"/>
      <c r="H269" s="203"/>
      <c r="I269" s="206"/>
      <c r="J269" s="207">
        <f>BK269</f>
        <v>0</v>
      </c>
      <c r="K269" s="203"/>
      <c r="L269" s="208"/>
      <c r="M269" s="209"/>
      <c r="N269" s="210"/>
      <c r="O269" s="210"/>
      <c r="P269" s="211">
        <f>P270</f>
        <v>0</v>
      </c>
      <c r="Q269" s="210"/>
      <c r="R269" s="211">
        <f>R270</f>
        <v>0</v>
      </c>
      <c r="S269" s="210"/>
      <c r="T269" s="212">
        <f>T270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3" t="s">
        <v>95</v>
      </c>
      <c r="AT269" s="214" t="s">
        <v>76</v>
      </c>
      <c r="AU269" s="214" t="s">
        <v>77</v>
      </c>
      <c r="AY269" s="213" t="s">
        <v>136</v>
      </c>
      <c r="BK269" s="215">
        <f>BK270</f>
        <v>0</v>
      </c>
    </row>
    <row r="270" spans="1:63" s="12" customFormat="1" ht="22.8" customHeight="1">
      <c r="A270" s="12"/>
      <c r="B270" s="202"/>
      <c r="C270" s="203"/>
      <c r="D270" s="204" t="s">
        <v>76</v>
      </c>
      <c r="E270" s="216" t="s">
        <v>953</v>
      </c>
      <c r="F270" s="216" t="s">
        <v>954</v>
      </c>
      <c r="G270" s="203"/>
      <c r="H270" s="203"/>
      <c r="I270" s="206"/>
      <c r="J270" s="217">
        <f>BK270</f>
        <v>0</v>
      </c>
      <c r="K270" s="203"/>
      <c r="L270" s="208"/>
      <c r="M270" s="209"/>
      <c r="N270" s="210"/>
      <c r="O270" s="210"/>
      <c r="P270" s="211">
        <f>SUM(P271:P272)</f>
        <v>0</v>
      </c>
      <c r="Q270" s="210"/>
      <c r="R270" s="211">
        <f>SUM(R271:R272)</f>
        <v>0</v>
      </c>
      <c r="S270" s="210"/>
      <c r="T270" s="212">
        <f>SUM(T271:T272)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3" t="s">
        <v>95</v>
      </c>
      <c r="AT270" s="214" t="s">
        <v>76</v>
      </c>
      <c r="AU270" s="214" t="s">
        <v>82</v>
      </c>
      <c r="AY270" s="213" t="s">
        <v>136</v>
      </c>
      <c r="BK270" s="215">
        <f>SUM(BK271:BK272)</f>
        <v>0</v>
      </c>
    </row>
    <row r="271" spans="1:65" s="2" customFormat="1" ht="16.5" customHeight="1">
      <c r="A271" s="38"/>
      <c r="B271" s="39"/>
      <c r="C271" s="218" t="s">
        <v>450</v>
      </c>
      <c r="D271" s="218" t="s">
        <v>138</v>
      </c>
      <c r="E271" s="219" t="s">
        <v>1164</v>
      </c>
      <c r="F271" s="220" t="s">
        <v>1165</v>
      </c>
      <c r="G271" s="221" t="s">
        <v>1166</v>
      </c>
      <c r="H271" s="222">
        <v>1</v>
      </c>
      <c r="I271" s="223"/>
      <c r="J271" s="224">
        <f>ROUND(I271*H271,2)</f>
        <v>0</v>
      </c>
      <c r="K271" s="220" t="s">
        <v>1012</v>
      </c>
      <c r="L271" s="44"/>
      <c r="M271" s="225" t="s">
        <v>1</v>
      </c>
      <c r="N271" s="226" t="s">
        <v>42</v>
      </c>
      <c r="O271" s="91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958</v>
      </c>
      <c r="AT271" s="229" t="s">
        <v>138</v>
      </c>
      <c r="AU271" s="229" t="s">
        <v>86</v>
      </c>
      <c r="AY271" s="17" t="s">
        <v>136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82</v>
      </c>
      <c r="BK271" s="230">
        <f>ROUND(I271*H271,2)</f>
        <v>0</v>
      </c>
      <c r="BL271" s="17" t="s">
        <v>958</v>
      </c>
      <c r="BM271" s="229" t="s">
        <v>1167</v>
      </c>
    </row>
    <row r="272" spans="1:47" s="2" customFormat="1" ht="12">
      <c r="A272" s="38"/>
      <c r="B272" s="39"/>
      <c r="C272" s="40"/>
      <c r="D272" s="231" t="s">
        <v>144</v>
      </c>
      <c r="E272" s="40"/>
      <c r="F272" s="232" t="s">
        <v>1168</v>
      </c>
      <c r="G272" s="40"/>
      <c r="H272" s="40"/>
      <c r="I272" s="233"/>
      <c r="J272" s="40"/>
      <c r="K272" s="40"/>
      <c r="L272" s="44"/>
      <c r="M272" s="284"/>
      <c r="N272" s="285"/>
      <c r="O272" s="286"/>
      <c r="P272" s="286"/>
      <c r="Q272" s="286"/>
      <c r="R272" s="286"/>
      <c r="S272" s="286"/>
      <c r="T272" s="287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144</v>
      </c>
      <c r="AU272" s="17" t="s">
        <v>86</v>
      </c>
    </row>
    <row r="273" spans="1:31" s="2" customFormat="1" ht="6.95" customHeight="1">
      <c r="A273" s="38"/>
      <c r="B273" s="66"/>
      <c r="C273" s="67"/>
      <c r="D273" s="67"/>
      <c r="E273" s="67"/>
      <c r="F273" s="67"/>
      <c r="G273" s="67"/>
      <c r="H273" s="67"/>
      <c r="I273" s="67"/>
      <c r="J273" s="67"/>
      <c r="K273" s="67"/>
      <c r="L273" s="44"/>
      <c r="M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</row>
  </sheetData>
  <sheetProtection password="CC35" sheet="1" objects="1" scenarios="1" formatColumns="0" formatRows="0" autoFilter="0"/>
  <autoFilter ref="C125:K272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hyperlinks>
    <hyperlink ref="F131" r:id="rId1" display="https://podminky.urs.cz/item/CS_URS_2023_02/119001421"/>
    <hyperlink ref="F135" r:id="rId2" display="https://podminky.urs.cz/item/CS_URS_2022_01/129001101"/>
    <hyperlink ref="F139" r:id="rId3" display="https://podminky.urs.cz/item/CS_URS_2023_01/131251100"/>
    <hyperlink ref="F144" r:id="rId4" display="https://podminky.urs.cz/item/CS_URS_2023_02/132251103"/>
    <hyperlink ref="F148" r:id="rId5" display="https://podminky.urs.cz/item/CS_URS_2023_01/162351103"/>
    <hyperlink ref="F152" r:id="rId6" display="https://podminky.urs.cz/item/CS_URS_2023_01/162751117"/>
    <hyperlink ref="F156" r:id="rId7" display="https://podminky.urs.cz/item/CS_URS_2023_01/162751119"/>
    <hyperlink ref="F161" r:id="rId8" display="https://podminky.urs.cz/item/CS_URS_2023_01/167151111"/>
    <hyperlink ref="F164" r:id="rId9" display="https://podminky.urs.cz/item/CS_URS_2023_01/171201231"/>
    <hyperlink ref="F180" r:id="rId10" display="https://podminky.urs.cz/item/CS_URS_2022_01/460661112"/>
    <hyperlink ref="F221" r:id="rId11" display="https://podminky.urs.cz/item/CS_URS_2024_01/210204103"/>
    <hyperlink ref="F248" r:id="rId12" display="https://podminky.urs.cz/item/CS_URS_2023_02/210812033"/>
    <hyperlink ref="F261" r:id="rId13" display="https://podminky.urs.cz/item/CS_URS_2024_01/218202016"/>
    <hyperlink ref="F264" r:id="rId14" display="https://podminky.urs.cz/item/CS_URS_2024_01/218204002"/>
    <hyperlink ref="F267" r:id="rId15" display="https://podminky.urs.cz/item/CS_URS_2024_01/218204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Parkoviště a komunikace v ulici Švabinského - Nad Bunkrem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1169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30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26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ROUND((SUM(BE120:BE189)),2)</f>
        <v>0</v>
      </c>
      <c r="G33" s="38"/>
      <c r="H33" s="38"/>
      <c r="I33" s="155">
        <v>0.21</v>
      </c>
      <c r="J33" s="154">
        <f>ROUND(((SUM(BE120:BE189))*I33),2)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ROUND((SUM(BF120:BF189)),2)</f>
        <v>0</v>
      </c>
      <c r="G34" s="38"/>
      <c r="H34" s="38"/>
      <c r="I34" s="155">
        <v>0.12</v>
      </c>
      <c r="J34" s="154">
        <f>ROUND(((SUM(BF120:BF189))*I34),2)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ROUND((SUM(BG120:BG189)),2)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ROUND((SUM(BH120:BH189)),2)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ROUND((SUM(BI120:BI189)),2)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Parkoviště a komunikace v ulici Švabinského - Nad Bunkrem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3 - Přeložka VODAFONE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Město Sokolov</v>
      </c>
      <c r="G89" s="40"/>
      <c r="H89" s="40"/>
      <c r="I89" s="32" t="s">
        <v>22</v>
      </c>
      <c r="J89" s="79" t="str">
        <f>IF(J12="","",J12)</f>
        <v>1. 2. 2024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32" t="s">
        <v>29</v>
      </c>
      <c r="J91" s="36" t="str">
        <f>E21</f>
        <v>Ing. Ota Vettermann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9"/>
      <c r="C99" s="180"/>
      <c r="D99" s="181" t="s">
        <v>963</v>
      </c>
      <c r="E99" s="182"/>
      <c r="F99" s="182"/>
      <c r="G99" s="182"/>
      <c r="H99" s="182"/>
      <c r="I99" s="182"/>
      <c r="J99" s="183">
        <f>J168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5"/>
      <c r="C100" s="186"/>
      <c r="D100" s="187" t="s">
        <v>1170</v>
      </c>
      <c r="E100" s="188"/>
      <c r="F100" s="188"/>
      <c r="G100" s="188"/>
      <c r="H100" s="188"/>
      <c r="I100" s="188"/>
      <c r="J100" s="189">
        <f>J169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121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Parkoviště a komunikace v ulici Švabinského - Nad Bunkrem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99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3 - Přeložka VODAFONE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Město Sokolov</v>
      </c>
      <c r="G114" s="40"/>
      <c r="H114" s="40"/>
      <c r="I114" s="32" t="s">
        <v>22</v>
      </c>
      <c r="J114" s="79" t="str">
        <f>IF(J12="","",J12)</f>
        <v>1. 2. 2024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Město Sokolov</v>
      </c>
      <c r="G116" s="40"/>
      <c r="H116" s="40"/>
      <c r="I116" s="32" t="s">
        <v>29</v>
      </c>
      <c r="J116" s="36" t="str">
        <f>E21</f>
        <v>Ing. Ota Vettermann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IF(E18="","",E18)</f>
        <v>Vyplň údaj</v>
      </c>
      <c r="G117" s="40"/>
      <c r="H117" s="40"/>
      <c r="I117" s="32" t="s">
        <v>32</v>
      </c>
      <c r="J117" s="36" t="str">
        <f>E24</f>
        <v>MESSOR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122</v>
      </c>
      <c r="D119" s="194" t="s">
        <v>62</v>
      </c>
      <c r="E119" s="194" t="s">
        <v>58</v>
      </c>
      <c r="F119" s="194" t="s">
        <v>59</v>
      </c>
      <c r="G119" s="194" t="s">
        <v>123</v>
      </c>
      <c r="H119" s="194" t="s">
        <v>124</v>
      </c>
      <c r="I119" s="194" t="s">
        <v>125</v>
      </c>
      <c r="J119" s="194" t="s">
        <v>103</v>
      </c>
      <c r="K119" s="195" t="s">
        <v>126</v>
      </c>
      <c r="L119" s="196"/>
      <c r="M119" s="100" t="s">
        <v>1</v>
      </c>
      <c r="N119" s="101" t="s">
        <v>41</v>
      </c>
      <c r="O119" s="101" t="s">
        <v>127</v>
      </c>
      <c r="P119" s="101" t="s">
        <v>128</v>
      </c>
      <c r="Q119" s="101" t="s">
        <v>129</v>
      </c>
      <c r="R119" s="101" t="s">
        <v>130</v>
      </c>
      <c r="S119" s="101" t="s">
        <v>131</v>
      </c>
      <c r="T119" s="102" t="s">
        <v>132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133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P121+P168</f>
        <v>0</v>
      </c>
      <c r="Q120" s="104"/>
      <c r="R120" s="199">
        <f>R121+R168</f>
        <v>76.350456</v>
      </c>
      <c r="S120" s="104"/>
      <c r="T120" s="200">
        <f>T121+T168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76</v>
      </c>
      <c r="AU120" s="17" t="s">
        <v>105</v>
      </c>
      <c r="BK120" s="201">
        <f>BK121+BK168</f>
        <v>0</v>
      </c>
    </row>
    <row r="121" spans="1:63" s="12" customFormat="1" ht="25.9" customHeight="1">
      <c r="A121" s="12"/>
      <c r="B121" s="202"/>
      <c r="C121" s="203"/>
      <c r="D121" s="204" t="s">
        <v>76</v>
      </c>
      <c r="E121" s="205" t="s">
        <v>134</v>
      </c>
      <c r="F121" s="205" t="s">
        <v>135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</f>
        <v>0</v>
      </c>
      <c r="Q121" s="210"/>
      <c r="R121" s="211">
        <f>R122</f>
        <v>9.642000000000001</v>
      </c>
      <c r="S121" s="210"/>
      <c r="T121" s="212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82</v>
      </c>
      <c r="AT121" s="214" t="s">
        <v>76</v>
      </c>
      <c r="AU121" s="214" t="s">
        <v>77</v>
      </c>
      <c r="AY121" s="213" t="s">
        <v>136</v>
      </c>
      <c r="BK121" s="215">
        <f>BK122</f>
        <v>0</v>
      </c>
    </row>
    <row r="122" spans="1:63" s="12" customFormat="1" ht="22.8" customHeight="1">
      <c r="A122" s="12"/>
      <c r="B122" s="202"/>
      <c r="C122" s="203"/>
      <c r="D122" s="204" t="s">
        <v>76</v>
      </c>
      <c r="E122" s="216" t="s">
        <v>82</v>
      </c>
      <c r="F122" s="216" t="s">
        <v>137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SUM(P123:P167)</f>
        <v>0</v>
      </c>
      <c r="Q122" s="210"/>
      <c r="R122" s="211">
        <f>SUM(R123:R167)</f>
        <v>9.642000000000001</v>
      </c>
      <c r="S122" s="210"/>
      <c r="T122" s="212">
        <f>SUM(T123:T167)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82</v>
      </c>
      <c r="AT122" s="214" t="s">
        <v>76</v>
      </c>
      <c r="AU122" s="214" t="s">
        <v>82</v>
      </c>
      <c r="AY122" s="213" t="s">
        <v>136</v>
      </c>
      <c r="BK122" s="215">
        <f>SUM(BK123:BK167)</f>
        <v>0</v>
      </c>
    </row>
    <row r="123" spans="1:65" s="2" customFormat="1" ht="24.15" customHeight="1">
      <c r="A123" s="38"/>
      <c r="B123" s="39"/>
      <c r="C123" s="218" t="s">
        <v>82</v>
      </c>
      <c r="D123" s="218" t="s">
        <v>138</v>
      </c>
      <c r="E123" s="219" t="s">
        <v>971</v>
      </c>
      <c r="F123" s="220" t="s">
        <v>972</v>
      </c>
      <c r="G123" s="221" t="s">
        <v>158</v>
      </c>
      <c r="H123" s="222">
        <v>19.2</v>
      </c>
      <c r="I123" s="223"/>
      <c r="J123" s="224">
        <f>ROUND(I123*H123,2)</f>
        <v>0</v>
      </c>
      <c r="K123" s="220" t="s">
        <v>566</v>
      </c>
      <c r="L123" s="44"/>
      <c r="M123" s="225" t="s">
        <v>1</v>
      </c>
      <c r="N123" s="226" t="s">
        <v>42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92</v>
      </c>
      <c r="AT123" s="229" t="s">
        <v>138</v>
      </c>
      <c r="AU123" s="229" t="s">
        <v>86</v>
      </c>
      <c r="AY123" s="17" t="s">
        <v>136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82</v>
      </c>
      <c r="BK123" s="230">
        <f>ROUND(I123*H123,2)</f>
        <v>0</v>
      </c>
      <c r="BL123" s="17" t="s">
        <v>92</v>
      </c>
      <c r="BM123" s="229" t="s">
        <v>1171</v>
      </c>
    </row>
    <row r="124" spans="1:47" s="2" customFormat="1" ht="12">
      <c r="A124" s="38"/>
      <c r="B124" s="39"/>
      <c r="C124" s="40"/>
      <c r="D124" s="231" t="s">
        <v>144</v>
      </c>
      <c r="E124" s="40"/>
      <c r="F124" s="232" t="s">
        <v>974</v>
      </c>
      <c r="G124" s="40"/>
      <c r="H124" s="40"/>
      <c r="I124" s="233"/>
      <c r="J124" s="40"/>
      <c r="K124" s="40"/>
      <c r="L124" s="44"/>
      <c r="M124" s="234"/>
      <c r="N124" s="235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144</v>
      </c>
      <c r="AU124" s="17" t="s">
        <v>86</v>
      </c>
    </row>
    <row r="125" spans="1:47" s="2" customFormat="1" ht="12">
      <c r="A125" s="38"/>
      <c r="B125" s="39"/>
      <c r="C125" s="40"/>
      <c r="D125" s="236" t="s">
        <v>146</v>
      </c>
      <c r="E125" s="40"/>
      <c r="F125" s="237" t="s">
        <v>975</v>
      </c>
      <c r="G125" s="40"/>
      <c r="H125" s="40"/>
      <c r="I125" s="233"/>
      <c r="J125" s="40"/>
      <c r="K125" s="40"/>
      <c r="L125" s="44"/>
      <c r="M125" s="234"/>
      <c r="N125" s="23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146</v>
      </c>
      <c r="AU125" s="17" t="s">
        <v>86</v>
      </c>
    </row>
    <row r="126" spans="1:51" s="13" customFormat="1" ht="12">
      <c r="A126" s="13"/>
      <c r="B126" s="238"/>
      <c r="C126" s="239"/>
      <c r="D126" s="231" t="s">
        <v>148</v>
      </c>
      <c r="E126" s="240" t="s">
        <v>1</v>
      </c>
      <c r="F126" s="241" t="s">
        <v>1172</v>
      </c>
      <c r="G126" s="239"/>
      <c r="H126" s="242">
        <v>19.2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8" t="s">
        <v>148</v>
      </c>
      <c r="AU126" s="248" t="s">
        <v>86</v>
      </c>
      <c r="AV126" s="13" t="s">
        <v>86</v>
      </c>
      <c r="AW126" s="13" t="s">
        <v>31</v>
      </c>
      <c r="AX126" s="13" t="s">
        <v>82</v>
      </c>
      <c r="AY126" s="248" t="s">
        <v>136</v>
      </c>
    </row>
    <row r="127" spans="1:65" s="2" customFormat="1" ht="24.15" customHeight="1">
      <c r="A127" s="38"/>
      <c r="B127" s="39"/>
      <c r="C127" s="218" t="s">
        <v>86</v>
      </c>
      <c r="D127" s="218" t="s">
        <v>138</v>
      </c>
      <c r="E127" s="219" t="s">
        <v>1173</v>
      </c>
      <c r="F127" s="220" t="s">
        <v>1174</v>
      </c>
      <c r="G127" s="221" t="s">
        <v>158</v>
      </c>
      <c r="H127" s="222">
        <v>1.5</v>
      </c>
      <c r="I127" s="223"/>
      <c r="J127" s="224">
        <f>ROUND(I127*H127,2)</f>
        <v>0</v>
      </c>
      <c r="K127" s="220" t="s">
        <v>566</v>
      </c>
      <c r="L127" s="44"/>
      <c r="M127" s="225" t="s">
        <v>1</v>
      </c>
      <c r="N127" s="226" t="s">
        <v>42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92</v>
      </c>
      <c r="AT127" s="229" t="s">
        <v>138</v>
      </c>
      <c r="AU127" s="229" t="s">
        <v>86</v>
      </c>
      <c r="AY127" s="17" t="s">
        <v>136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82</v>
      </c>
      <c r="BK127" s="230">
        <f>ROUND(I127*H127,2)</f>
        <v>0</v>
      </c>
      <c r="BL127" s="17" t="s">
        <v>92</v>
      </c>
      <c r="BM127" s="229" t="s">
        <v>1175</v>
      </c>
    </row>
    <row r="128" spans="1:47" s="2" customFormat="1" ht="12">
      <c r="A128" s="38"/>
      <c r="B128" s="39"/>
      <c r="C128" s="40"/>
      <c r="D128" s="231" t="s">
        <v>144</v>
      </c>
      <c r="E128" s="40"/>
      <c r="F128" s="232" t="s">
        <v>1176</v>
      </c>
      <c r="G128" s="40"/>
      <c r="H128" s="40"/>
      <c r="I128" s="233"/>
      <c r="J128" s="40"/>
      <c r="K128" s="40"/>
      <c r="L128" s="44"/>
      <c r="M128" s="234"/>
      <c r="N128" s="235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144</v>
      </c>
      <c r="AU128" s="17" t="s">
        <v>86</v>
      </c>
    </row>
    <row r="129" spans="1:47" s="2" customFormat="1" ht="12">
      <c r="A129" s="38"/>
      <c r="B129" s="39"/>
      <c r="C129" s="40"/>
      <c r="D129" s="236" t="s">
        <v>146</v>
      </c>
      <c r="E129" s="40"/>
      <c r="F129" s="237" t="s">
        <v>1177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146</v>
      </c>
      <c r="AU129" s="17" t="s">
        <v>86</v>
      </c>
    </row>
    <row r="130" spans="1:51" s="13" customFormat="1" ht="12">
      <c r="A130" s="13"/>
      <c r="B130" s="238"/>
      <c r="C130" s="239"/>
      <c r="D130" s="231" t="s">
        <v>148</v>
      </c>
      <c r="E130" s="240" t="s">
        <v>1</v>
      </c>
      <c r="F130" s="241" t="s">
        <v>1178</v>
      </c>
      <c r="G130" s="239"/>
      <c r="H130" s="242">
        <v>1.5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148</v>
      </c>
      <c r="AU130" s="248" t="s">
        <v>86</v>
      </c>
      <c r="AV130" s="13" t="s">
        <v>86</v>
      </c>
      <c r="AW130" s="13" t="s">
        <v>31</v>
      </c>
      <c r="AX130" s="13" t="s">
        <v>82</v>
      </c>
      <c r="AY130" s="248" t="s">
        <v>136</v>
      </c>
    </row>
    <row r="131" spans="1:65" s="2" customFormat="1" ht="33" customHeight="1">
      <c r="A131" s="38"/>
      <c r="B131" s="39"/>
      <c r="C131" s="218" t="s">
        <v>89</v>
      </c>
      <c r="D131" s="218" t="s">
        <v>138</v>
      </c>
      <c r="E131" s="219" t="s">
        <v>1179</v>
      </c>
      <c r="F131" s="220" t="s">
        <v>1180</v>
      </c>
      <c r="G131" s="221" t="s">
        <v>158</v>
      </c>
      <c r="H131" s="222">
        <v>38.112</v>
      </c>
      <c r="I131" s="223"/>
      <c r="J131" s="224">
        <f>ROUND(I131*H131,2)</f>
        <v>0</v>
      </c>
      <c r="K131" s="220" t="s">
        <v>566</v>
      </c>
      <c r="L131" s="44"/>
      <c r="M131" s="225" t="s">
        <v>1</v>
      </c>
      <c r="N131" s="226" t="s">
        <v>42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92</v>
      </c>
      <c r="AT131" s="229" t="s">
        <v>138</v>
      </c>
      <c r="AU131" s="229" t="s">
        <v>86</v>
      </c>
      <c r="AY131" s="17" t="s">
        <v>136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82</v>
      </c>
      <c r="BK131" s="230">
        <f>ROUND(I131*H131,2)</f>
        <v>0</v>
      </c>
      <c r="BL131" s="17" t="s">
        <v>92</v>
      </c>
      <c r="BM131" s="229" t="s">
        <v>1181</v>
      </c>
    </row>
    <row r="132" spans="1:47" s="2" customFormat="1" ht="12">
      <c r="A132" s="38"/>
      <c r="B132" s="39"/>
      <c r="C132" s="40"/>
      <c r="D132" s="231" t="s">
        <v>144</v>
      </c>
      <c r="E132" s="40"/>
      <c r="F132" s="232" t="s">
        <v>1182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144</v>
      </c>
      <c r="AU132" s="17" t="s">
        <v>86</v>
      </c>
    </row>
    <row r="133" spans="1:47" s="2" customFormat="1" ht="12">
      <c r="A133" s="38"/>
      <c r="B133" s="39"/>
      <c r="C133" s="40"/>
      <c r="D133" s="236" t="s">
        <v>146</v>
      </c>
      <c r="E133" s="40"/>
      <c r="F133" s="237" t="s">
        <v>1183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146</v>
      </c>
      <c r="AU133" s="17" t="s">
        <v>86</v>
      </c>
    </row>
    <row r="134" spans="1:51" s="13" customFormat="1" ht="12">
      <c r="A134" s="13"/>
      <c r="B134" s="238"/>
      <c r="C134" s="239"/>
      <c r="D134" s="231" t="s">
        <v>148</v>
      </c>
      <c r="E134" s="240" t="s">
        <v>1</v>
      </c>
      <c r="F134" s="241" t="s">
        <v>1172</v>
      </c>
      <c r="G134" s="239"/>
      <c r="H134" s="242">
        <v>19.2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148</v>
      </c>
      <c r="AU134" s="248" t="s">
        <v>86</v>
      </c>
      <c r="AV134" s="13" t="s">
        <v>86</v>
      </c>
      <c r="AW134" s="13" t="s">
        <v>31</v>
      </c>
      <c r="AX134" s="13" t="s">
        <v>77</v>
      </c>
      <c r="AY134" s="248" t="s">
        <v>136</v>
      </c>
    </row>
    <row r="135" spans="1:51" s="13" customFormat="1" ht="12">
      <c r="A135" s="13"/>
      <c r="B135" s="238"/>
      <c r="C135" s="239"/>
      <c r="D135" s="231" t="s">
        <v>148</v>
      </c>
      <c r="E135" s="240" t="s">
        <v>1</v>
      </c>
      <c r="F135" s="241" t="s">
        <v>1184</v>
      </c>
      <c r="G135" s="239"/>
      <c r="H135" s="242">
        <v>18.912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8" t="s">
        <v>148</v>
      </c>
      <c r="AU135" s="248" t="s">
        <v>86</v>
      </c>
      <c r="AV135" s="13" t="s">
        <v>86</v>
      </c>
      <c r="AW135" s="13" t="s">
        <v>31</v>
      </c>
      <c r="AX135" s="13" t="s">
        <v>77</v>
      </c>
      <c r="AY135" s="248" t="s">
        <v>136</v>
      </c>
    </row>
    <row r="136" spans="1:51" s="14" customFormat="1" ht="12">
      <c r="A136" s="14"/>
      <c r="B136" s="259"/>
      <c r="C136" s="260"/>
      <c r="D136" s="231" t="s">
        <v>148</v>
      </c>
      <c r="E136" s="261" t="s">
        <v>1</v>
      </c>
      <c r="F136" s="262" t="s">
        <v>229</v>
      </c>
      <c r="G136" s="260"/>
      <c r="H136" s="263">
        <v>38.112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9" t="s">
        <v>148</v>
      </c>
      <c r="AU136" s="269" t="s">
        <v>86</v>
      </c>
      <c r="AV136" s="14" t="s">
        <v>92</v>
      </c>
      <c r="AW136" s="14" t="s">
        <v>31</v>
      </c>
      <c r="AX136" s="14" t="s">
        <v>82</v>
      </c>
      <c r="AY136" s="269" t="s">
        <v>136</v>
      </c>
    </row>
    <row r="137" spans="1:65" s="2" customFormat="1" ht="37.8" customHeight="1">
      <c r="A137" s="38"/>
      <c r="B137" s="39"/>
      <c r="C137" s="218" t="s">
        <v>92</v>
      </c>
      <c r="D137" s="218" t="s">
        <v>138</v>
      </c>
      <c r="E137" s="219" t="s">
        <v>990</v>
      </c>
      <c r="F137" s="220" t="s">
        <v>991</v>
      </c>
      <c r="G137" s="221" t="s">
        <v>158</v>
      </c>
      <c r="H137" s="222">
        <v>19.2</v>
      </c>
      <c r="I137" s="223"/>
      <c r="J137" s="224">
        <f>ROUND(I137*H137,2)</f>
        <v>0</v>
      </c>
      <c r="K137" s="220" t="s">
        <v>309</v>
      </c>
      <c r="L137" s="44"/>
      <c r="M137" s="225" t="s">
        <v>1</v>
      </c>
      <c r="N137" s="226" t="s">
        <v>42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92</v>
      </c>
      <c r="AT137" s="229" t="s">
        <v>138</v>
      </c>
      <c r="AU137" s="229" t="s">
        <v>86</v>
      </c>
      <c r="AY137" s="17" t="s">
        <v>136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82</v>
      </c>
      <c r="BK137" s="230">
        <f>ROUND(I137*H137,2)</f>
        <v>0</v>
      </c>
      <c r="BL137" s="17" t="s">
        <v>92</v>
      </c>
      <c r="BM137" s="229" t="s">
        <v>1185</v>
      </c>
    </row>
    <row r="138" spans="1:47" s="2" customFormat="1" ht="12">
      <c r="A138" s="38"/>
      <c r="B138" s="39"/>
      <c r="C138" s="40"/>
      <c r="D138" s="231" t="s">
        <v>144</v>
      </c>
      <c r="E138" s="40"/>
      <c r="F138" s="232" t="s">
        <v>993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144</v>
      </c>
      <c r="AU138" s="17" t="s">
        <v>86</v>
      </c>
    </row>
    <row r="139" spans="1:47" s="2" customFormat="1" ht="12">
      <c r="A139" s="38"/>
      <c r="B139" s="39"/>
      <c r="C139" s="40"/>
      <c r="D139" s="236" t="s">
        <v>146</v>
      </c>
      <c r="E139" s="40"/>
      <c r="F139" s="237" t="s">
        <v>994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146</v>
      </c>
      <c r="AU139" s="17" t="s">
        <v>86</v>
      </c>
    </row>
    <row r="140" spans="1:51" s="13" customFormat="1" ht="12">
      <c r="A140" s="13"/>
      <c r="B140" s="238"/>
      <c r="C140" s="239"/>
      <c r="D140" s="231" t="s">
        <v>148</v>
      </c>
      <c r="E140" s="240" t="s">
        <v>1</v>
      </c>
      <c r="F140" s="241" t="s">
        <v>1172</v>
      </c>
      <c r="G140" s="239"/>
      <c r="H140" s="242">
        <v>19.2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148</v>
      </c>
      <c r="AU140" s="248" t="s">
        <v>86</v>
      </c>
      <c r="AV140" s="13" t="s">
        <v>86</v>
      </c>
      <c r="AW140" s="13" t="s">
        <v>31</v>
      </c>
      <c r="AX140" s="13" t="s">
        <v>82</v>
      </c>
      <c r="AY140" s="248" t="s">
        <v>136</v>
      </c>
    </row>
    <row r="141" spans="1:65" s="2" customFormat="1" ht="37.8" customHeight="1">
      <c r="A141" s="38"/>
      <c r="B141" s="39"/>
      <c r="C141" s="218" t="s">
        <v>95</v>
      </c>
      <c r="D141" s="218" t="s">
        <v>138</v>
      </c>
      <c r="E141" s="219" t="s">
        <v>268</v>
      </c>
      <c r="F141" s="220" t="s">
        <v>269</v>
      </c>
      <c r="G141" s="221" t="s">
        <v>158</v>
      </c>
      <c r="H141" s="222">
        <v>19.2</v>
      </c>
      <c r="I141" s="223"/>
      <c r="J141" s="224">
        <f>ROUND(I141*H141,2)</f>
        <v>0</v>
      </c>
      <c r="K141" s="220" t="s">
        <v>566</v>
      </c>
      <c r="L141" s="44"/>
      <c r="M141" s="225" t="s">
        <v>1</v>
      </c>
      <c r="N141" s="226" t="s">
        <v>42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92</v>
      </c>
      <c r="AT141" s="229" t="s">
        <v>138</v>
      </c>
      <c r="AU141" s="229" t="s">
        <v>86</v>
      </c>
      <c r="AY141" s="17" t="s">
        <v>136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82</v>
      </c>
      <c r="BK141" s="230">
        <f>ROUND(I141*H141,2)</f>
        <v>0</v>
      </c>
      <c r="BL141" s="17" t="s">
        <v>92</v>
      </c>
      <c r="BM141" s="229" t="s">
        <v>1186</v>
      </c>
    </row>
    <row r="142" spans="1:47" s="2" customFormat="1" ht="12">
      <c r="A142" s="38"/>
      <c r="B142" s="39"/>
      <c r="C142" s="40"/>
      <c r="D142" s="231" t="s">
        <v>144</v>
      </c>
      <c r="E142" s="40"/>
      <c r="F142" s="232" t="s">
        <v>271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144</v>
      </c>
      <c r="AU142" s="17" t="s">
        <v>86</v>
      </c>
    </row>
    <row r="143" spans="1:47" s="2" customFormat="1" ht="12">
      <c r="A143" s="38"/>
      <c r="B143" s="39"/>
      <c r="C143" s="40"/>
      <c r="D143" s="236" t="s">
        <v>146</v>
      </c>
      <c r="E143" s="40"/>
      <c r="F143" s="237" t="s">
        <v>1187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146</v>
      </c>
      <c r="AU143" s="17" t="s">
        <v>86</v>
      </c>
    </row>
    <row r="144" spans="1:65" s="2" customFormat="1" ht="37.8" customHeight="1">
      <c r="A144" s="38"/>
      <c r="B144" s="39"/>
      <c r="C144" s="218" t="s">
        <v>176</v>
      </c>
      <c r="D144" s="218" t="s">
        <v>138</v>
      </c>
      <c r="E144" s="219" t="s">
        <v>275</v>
      </c>
      <c r="F144" s="220" t="s">
        <v>276</v>
      </c>
      <c r="G144" s="221" t="s">
        <v>158</v>
      </c>
      <c r="H144" s="222">
        <v>192</v>
      </c>
      <c r="I144" s="223"/>
      <c r="J144" s="224">
        <f>ROUND(I144*H144,2)</f>
        <v>0</v>
      </c>
      <c r="K144" s="220" t="s">
        <v>566</v>
      </c>
      <c r="L144" s="44"/>
      <c r="M144" s="225" t="s">
        <v>1</v>
      </c>
      <c r="N144" s="226" t="s">
        <v>42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92</v>
      </c>
      <c r="AT144" s="229" t="s">
        <v>138</v>
      </c>
      <c r="AU144" s="229" t="s">
        <v>86</v>
      </c>
      <c r="AY144" s="17" t="s">
        <v>136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82</v>
      </c>
      <c r="BK144" s="230">
        <f>ROUND(I144*H144,2)</f>
        <v>0</v>
      </c>
      <c r="BL144" s="17" t="s">
        <v>92</v>
      </c>
      <c r="BM144" s="229" t="s">
        <v>1188</v>
      </c>
    </row>
    <row r="145" spans="1:47" s="2" customFormat="1" ht="12">
      <c r="A145" s="38"/>
      <c r="B145" s="39"/>
      <c r="C145" s="40"/>
      <c r="D145" s="231" t="s">
        <v>144</v>
      </c>
      <c r="E145" s="40"/>
      <c r="F145" s="232" t="s">
        <v>278</v>
      </c>
      <c r="G145" s="40"/>
      <c r="H145" s="40"/>
      <c r="I145" s="233"/>
      <c r="J145" s="40"/>
      <c r="K145" s="40"/>
      <c r="L145" s="44"/>
      <c r="M145" s="234"/>
      <c r="N145" s="23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144</v>
      </c>
      <c r="AU145" s="17" t="s">
        <v>86</v>
      </c>
    </row>
    <row r="146" spans="1:47" s="2" customFormat="1" ht="12">
      <c r="A146" s="38"/>
      <c r="B146" s="39"/>
      <c r="C146" s="40"/>
      <c r="D146" s="236" t="s">
        <v>146</v>
      </c>
      <c r="E146" s="40"/>
      <c r="F146" s="237" t="s">
        <v>1189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146</v>
      </c>
      <c r="AU146" s="17" t="s">
        <v>86</v>
      </c>
    </row>
    <row r="147" spans="1:51" s="13" customFormat="1" ht="12">
      <c r="A147" s="13"/>
      <c r="B147" s="238"/>
      <c r="C147" s="239"/>
      <c r="D147" s="231" t="s">
        <v>148</v>
      </c>
      <c r="E147" s="239"/>
      <c r="F147" s="241" t="s">
        <v>1190</v>
      </c>
      <c r="G147" s="239"/>
      <c r="H147" s="242">
        <v>192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148</v>
      </c>
      <c r="AU147" s="248" t="s">
        <v>86</v>
      </c>
      <c r="AV147" s="13" t="s">
        <v>86</v>
      </c>
      <c r="AW147" s="13" t="s">
        <v>4</v>
      </c>
      <c r="AX147" s="13" t="s">
        <v>82</v>
      </c>
      <c r="AY147" s="248" t="s">
        <v>136</v>
      </c>
    </row>
    <row r="148" spans="1:65" s="2" customFormat="1" ht="24.15" customHeight="1">
      <c r="A148" s="38"/>
      <c r="B148" s="39"/>
      <c r="C148" s="218" t="s">
        <v>183</v>
      </c>
      <c r="D148" s="218" t="s">
        <v>138</v>
      </c>
      <c r="E148" s="219" t="s">
        <v>1002</v>
      </c>
      <c r="F148" s="220" t="s">
        <v>1003</v>
      </c>
      <c r="G148" s="221" t="s">
        <v>158</v>
      </c>
      <c r="H148" s="222">
        <v>19.2</v>
      </c>
      <c r="I148" s="223"/>
      <c r="J148" s="224">
        <f>ROUND(I148*H148,2)</f>
        <v>0</v>
      </c>
      <c r="K148" s="220" t="s">
        <v>566</v>
      </c>
      <c r="L148" s="44"/>
      <c r="M148" s="225" t="s">
        <v>1</v>
      </c>
      <c r="N148" s="226" t="s">
        <v>42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92</v>
      </c>
      <c r="AT148" s="229" t="s">
        <v>138</v>
      </c>
      <c r="AU148" s="229" t="s">
        <v>86</v>
      </c>
      <c r="AY148" s="17" t="s">
        <v>136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82</v>
      </c>
      <c r="BK148" s="230">
        <f>ROUND(I148*H148,2)</f>
        <v>0</v>
      </c>
      <c r="BL148" s="17" t="s">
        <v>92</v>
      </c>
      <c r="BM148" s="229" t="s">
        <v>1191</v>
      </c>
    </row>
    <row r="149" spans="1:47" s="2" customFormat="1" ht="12">
      <c r="A149" s="38"/>
      <c r="B149" s="39"/>
      <c r="C149" s="40"/>
      <c r="D149" s="231" t="s">
        <v>144</v>
      </c>
      <c r="E149" s="40"/>
      <c r="F149" s="232" t="s">
        <v>1005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144</v>
      </c>
      <c r="AU149" s="17" t="s">
        <v>86</v>
      </c>
    </row>
    <row r="150" spans="1:47" s="2" customFormat="1" ht="12">
      <c r="A150" s="38"/>
      <c r="B150" s="39"/>
      <c r="C150" s="40"/>
      <c r="D150" s="236" t="s">
        <v>146</v>
      </c>
      <c r="E150" s="40"/>
      <c r="F150" s="237" t="s">
        <v>1192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146</v>
      </c>
      <c r="AU150" s="17" t="s">
        <v>86</v>
      </c>
    </row>
    <row r="151" spans="1:65" s="2" customFormat="1" ht="33" customHeight="1">
      <c r="A151" s="38"/>
      <c r="B151" s="39"/>
      <c r="C151" s="218" t="s">
        <v>167</v>
      </c>
      <c r="D151" s="218" t="s">
        <v>138</v>
      </c>
      <c r="E151" s="219" t="s">
        <v>288</v>
      </c>
      <c r="F151" s="220" t="s">
        <v>289</v>
      </c>
      <c r="G151" s="221" t="s">
        <v>166</v>
      </c>
      <c r="H151" s="222">
        <v>34.56</v>
      </c>
      <c r="I151" s="223"/>
      <c r="J151" s="224">
        <f>ROUND(I151*H151,2)</f>
        <v>0</v>
      </c>
      <c r="K151" s="220" t="s">
        <v>309</v>
      </c>
      <c r="L151" s="44"/>
      <c r="M151" s="225" t="s">
        <v>1</v>
      </c>
      <c r="N151" s="226" t="s">
        <v>42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92</v>
      </c>
      <c r="AT151" s="229" t="s">
        <v>138</v>
      </c>
      <c r="AU151" s="229" t="s">
        <v>86</v>
      </c>
      <c r="AY151" s="17" t="s">
        <v>136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82</v>
      </c>
      <c r="BK151" s="230">
        <f>ROUND(I151*H151,2)</f>
        <v>0</v>
      </c>
      <c r="BL151" s="17" t="s">
        <v>92</v>
      </c>
      <c r="BM151" s="229" t="s">
        <v>1193</v>
      </c>
    </row>
    <row r="152" spans="1:47" s="2" customFormat="1" ht="12">
      <c r="A152" s="38"/>
      <c r="B152" s="39"/>
      <c r="C152" s="40"/>
      <c r="D152" s="231" t="s">
        <v>144</v>
      </c>
      <c r="E152" s="40"/>
      <c r="F152" s="232" t="s">
        <v>291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144</v>
      </c>
      <c r="AU152" s="17" t="s">
        <v>86</v>
      </c>
    </row>
    <row r="153" spans="1:47" s="2" customFormat="1" ht="12">
      <c r="A153" s="38"/>
      <c r="B153" s="39"/>
      <c r="C153" s="40"/>
      <c r="D153" s="236" t="s">
        <v>146</v>
      </c>
      <c r="E153" s="40"/>
      <c r="F153" s="237" t="s">
        <v>1008</v>
      </c>
      <c r="G153" s="40"/>
      <c r="H153" s="40"/>
      <c r="I153" s="233"/>
      <c r="J153" s="40"/>
      <c r="K153" s="40"/>
      <c r="L153" s="44"/>
      <c r="M153" s="234"/>
      <c r="N153" s="23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146</v>
      </c>
      <c r="AU153" s="17" t="s">
        <v>86</v>
      </c>
    </row>
    <row r="154" spans="1:51" s="13" customFormat="1" ht="12">
      <c r="A154" s="13"/>
      <c r="B154" s="238"/>
      <c r="C154" s="239"/>
      <c r="D154" s="231" t="s">
        <v>148</v>
      </c>
      <c r="E154" s="240" t="s">
        <v>1</v>
      </c>
      <c r="F154" s="241" t="s">
        <v>1194</v>
      </c>
      <c r="G154" s="239"/>
      <c r="H154" s="242">
        <v>34.56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148</v>
      </c>
      <c r="AU154" s="248" t="s">
        <v>86</v>
      </c>
      <c r="AV154" s="13" t="s">
        <v>86</v>
      </c>
      <c r="AW154" s="13" t="s">
        <v>31</v>
      </c>
      <c r="AX154" s="13" t="s">
        <v>82</v>
      </c>
      <c r="AY154" s="248" t="s">
        <v>136</v>
      </c>
    </row>
    <row r="155" spans="1:65" s="2" customFormat="1" ht="24.15" customHeight="1">
      <c r="A155" s="38"/>
      <c r="B155" s="39"/>
      <c r="C155" s="218" t="s">
        <v>196</v>
      </c>
      <c r="D155" s="218" t="s">
        <v>138</v>
      </c>
      <c r="E155" s="219" t="s">
        <v>1010</v>
      </c>
      <c r="F155" s="220" t="s">
        <v>1011</v>
      </c>
      <c r="G155" s="221" t="s">
        <v>158</v>
      </c>
      <c r="H155" s="222">
        <v>16.8</v>
      </c>
      <c r="I155" s="223"/>
      <c r="J155" s="224">
        <f>ROUND(I155*H155,2)</f>
        <v>0</v>
      </c>
      <c r="K155" s="220" t="s">
        <v>1012</v>
      </c>
      <c r="L155" s="44"/>
      <c r="M155" s="225" t="s">
        <v>1</v>
      </c>
      <c r="N155" s="226" t="s">
        <v>42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92</v>
      </c>
      <c r="AT155" s="229" t="s">
        <v>138</v>
      </c>
      <c r="AU155" s="229" t="s">
        <v>86</v>
      </c>
      <c r="AY155" s="17" t="s">
        <v>136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82</v>
      </c>
      <c r="BK155" s="230">
        <f>ROUND(I155*H155,2)</f>
        <v>0</v>
      </c>
      <c r="BL155" s="17" t="s">
        <v>92</v>
      </c>
      <c r="BM155" s="229" t="s">
        <v>1195</v>
      </c>
    </row>
    <row r="156" spans="1:47" s="2" customFormat="1" ht="12">
      <c r="A156" s="38"/>
      <c r="B156" s="39"/>
      <c r="C156" s="40"/>
      <c r="D156" s="231" t="s">
        <v>144</v>
      </c>
      <c r="E156" s="40"/>
      <c r="F156" s="232" t="s">
        <v>1014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144</v>
      </c>
      <c r="AU156" s="17" t="s">
        <v>86</v>
      </c>
    </row>
    <row r="157" spans="1:51" s="13" customFormat="1" ht="12">
      <c r="A157" s="13"/>
      <c r="B157" s="238"/>
      <c r="C157" s="239"/>
      <c r="D157" s="231" t="s">
        <v>148</v>
      </c>
      <c r="E157" s="240" t="s">
        <v>1</v>
      </c>
      <c r="F157" s="241" t="s">
        <v>1196</v>
      </c>
      <c r="G157" s="239"/>
      <c r="H157" s="242">
        <v>16.8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148</v>
      </c>
      <c r="AU157" s="248" t="s">
        <v>86</v>
      </c>
      <c r="AV157" s="13" t="s">
        <v>86</v>
      </c>
      <c r="AW157" s="13" t="s">
        <v>31</v>
      </c>
      <c r="AX157" s="13" t="s">
        <v>82</v>
      </c>
      <c r="AY157" s="248" t="s">
        <v>136</v>
      </c>
    </row>
    <row r="158" spans="1:65" s="2" customFormat="1" ht="24.15" customHeight="1">
      <c r="A158" s="38"/>
      <c r="B158" s="39"/>
      <c r="C158" s="218" t="s">
        <v>205</v>
      </c>
      <c r="D158" s="218" t="s">
        <v>138</v>
      </c>
      <c r="E158" s="219" t="s">
        <v>1021</v>
      </c>
      <c r="F158" s="220" t="s">
        <v>1022</v>
      </c>
      <c r="G158" s="221" t="s">
        <v>158</v>
      </c>
      <c r="H158" s="222">
        <v>4.728</v>
      </c>
      <c r="I158" s="223"/>
      <c r="J158" s="224">
        <f>ROUND(I158*H158,2)</f>
        <v>0</v>
      </c>
      <c r="K158" s="220" t="s">
        <v>1018</v>
      </c>
      <c r="L158" s="44"/>
      <c r="M158" s="225" t="s">
        <v>1</v>
      </c>
      <c r="N158" s="226" t="s">
        <v>42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92</v>
      </c>
      <c r="AT158" s="229" t="s">
        <v>138</v>
      </c>
      <c r="AU158" s="229" t="s">
        <v>86</v>
      </c>
      <c r="AY158" s="17" t="s">
        <v>136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82</v>
      </c>
      <c r="BK158" s="230">
        <f>ROUND(I158*H158,2)</f>
        <v>0</v>
      </c>
      <c r="BL158" s="17" t="s">
        <v>92</v>
      </c>
      <c r="BM158" s="229" t="s">
        <v>1197</v>
      </c>
    </row>
    <row r="159" spans="1:47" s="2" customFormat="1" ht="12">
      <c r="A159" s="38"/>
      <c r="B159" s="39"/>
      <c r="C159" s="40"/>
      <c r="D159" s="231" t="s">
        <v>144</v>
      </c>
      <c r="E159" s="40"/>
      <c r="F159" s="232" t="s">
        <v>1024</v>
      </c>
      <c r="G159" s="40"/>
      <c r="H159" s="40"/>
      <c r="I159" s="233"/>
      <c r="J159" s="40"/>
      <c r="K159" s="40"/>
      <c r="L159" s="44"/>
      <c r="M159" s="234"/>
      <c r="N159" s="23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144</v>
      </c>
      <c r="AU159" s="17" t="s">
        <v>86</v>
      </c>
    </row>
    <row r="160" spans="1:51" s="13" customFormat="1" ht="12">
      <c r="A160" s="13"/>
      <c r="B160" s="238"/>
      <c r="C160" s="239"/>
      <c r="D160" s="231" t="s">
        <v>148</v>
      </c>
      <c r="E160" s="240" t="s">
        <v>1</v>
      </c>
      <c r="F160" s="241" t="s">
        <v>1198</v>
      </c>
      <c r="G160" s="239"/>
      <c r="H160" s="242">
        <v>4.728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148</v>
      </c>
      <c r="AU160" s="248" t="s">
        <v>86</v>
      </c>
      <c r="AV160" s="13" t="s">
        <v>86</v>
      </c>
      <c r="AW160" s="13" t="s">
        <v>31</v>
      </c>
      <c r="AX160" s="13" t="s">
        <v>82</v>
      </c>
      <c r="AY160" s="248" t="s">
        <v>136</v>
      </c>
    </row>
    <row r="161" spans="1:65" s="2" customFormat="1" ht="16.5" customHeight="1">
      <c r="A161" s="38"/>
      <c r="B161" s="39"/>
      <c r="C161" s="249" t="s">
        <v>212</v>
      </c>
      <c r="D161" s="249" t="s">
        <v>163</v>
      </c>
      <c r="E161" s="250" t="s">
        <v>1026</v>
      </c>
      <c r="F161" s="251" t="s">
        <v>1027</v>
      </c>
      <c r="G161" s="252" t="s">
        <v>166</v>
      </c>
      <c r="H161" s="253">
        <v>8.46</v>
      </c>
      <c r="I161" s="254"/>
      <c r="J161" s="255">
        <f>ROUND(I161*H161,2)</f>
        <v>0</v>
      </c>
      <c r="K161" s="251" t="s">
        <v>1018</v>
      </c>
      <c r="L161" s="256"/>
      <c r="M161" s="257" t="s">
        <v>1</v>
      </c>
      <c r="N161" s="258" t="s">
        <v>42</v>
      </c>
      <c r="O161" s="91"/>
      <c r="P161" s="227">
        <f>O161*H161</f>
        <v>0</v>
      </c>
      <c r="Q161" s="227">
        <v>1</v>
      </c>
      <c r="R161" s="227">
        <f>Q161*H161</f>
        <v>8.46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167</v>
      </c>
      <c r="AT161" s="229" t="s">
        <v>163</v>
      </c>
      <c r="AU161" s="229" t="s">
        <v>86</v>
      </c>
      <c r="AY161" s="17" t="s">
        <v>136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82</v>
      </c>
      <c r="BK161" s="230">
        <f>ROUND(I161*H161,2)</f>
        <v>0</v>
      </c>
      <c r="BL161" s="17" t="s">
        <v>92</v>
      </c>
      <c r="BM161" s="229" t="s">
        <v>1199</v>
      </c>
    </row>
    <row r="162" spans="1:47" s="2" customFormat="1" ht="12">
      <c r="A162" s="38"/>
      <c r="B162" s="39"/>
      <c r="C162" s="40"/>
      <c r="D162" s="231" t="s">
        <v>144</v>
      </c>
      <c r="E162" s="40"/>
      <c r="F162" s="232" t="s">
        <v>1027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144</v>
      </c>
      <c r="AU162" s="17" t="s">
        <v>86</v>
      </c>
    </row>
    <row r="163" spans="1:51" s="13" customFormat="1" ht="12">
      <c r="A163" s="13"/>
      <c r="B163" s="238"/>
      <c r="C163" s="239"/>
      <c r="D163" s="231" t="s">
        <v>148</v>
      </c>
      <c r="E163" s="240" t="s">
        <v>1</v>
      </c>
      <c r="F163" s="241" t="s">
        <v>1200</v>
      </c>
      <c r="G163" s="239"/>
      <c r="H163" s="242">
        <v>8.46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148</v>
      </c>
      <c r="AU163" s="248" t="s">
        <v>86</v>
      </c>
      <c r="AV163" s="13" t="s">
        <v>86</v>
      </c>
      <c r="AW163" s="13" t="s">
        <v>31</v>
      </c>
      <c r="AX163" s="13" t="s">
        <v>82</v>
      </c>
      <c r="AY163" s="248" t="s">
        <v>136</v>
      </c>
    </row>
    <row r="164" spans="1:65" s="2" customFormat="1" ht="24.15" customHeight="1">
      <c r="A164" s="38"/>
      <c r="B164" s="39"/>
      <c r="C164" s="218" t="s">
        <v>8</v>
      </c>
      <c r="D164" s="218" t="s">
        <v>138</v>
      </c>
      <c r="E164" s="219" t="s">
        <v>1030</v>
      </c>
      <c r="F164" s="220" t="s">
        <v>1031</v>
      </c>
      <c r="G164" s="221" t="s">
        <v>199</v>
      </c>
      <c r="H164" s="222">
        <v>59.1</v>
      </c>
      <c r="I164" s="223"/>
      <c r="J164" s="224">
        <f>ROUND(I164*H164,2)</f>
        <v>0</v>
      </c>
      <c r="K164" s="220" t="s">
        <v>566</v>
      </c>
      <c r="L164" s="44"/>
      <c r="M164" s="225" t="s">
        <v>1</v>
      </c>
      <c r="N164" s="226" t="s">
        <v>42</v>
      </c>
      <c r="O164" s="91"/>
      <c r="P164" s="227">
        <f>O164*H164</f>
        <v>0</v>
      </c>
      <c r="Q164" s="227">
        <v>0.02</v>
      </c>
      <c r="R164" s="227">
        <f>Q164*H164</f>
        <v>1.1820000000000002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581</v>
      </c>
      <c r="AT164" s="229" t="s">
        <v>138</v>
      </c>
      <c r="AU164" s="229" t="s">
        <v>86</v>
      </c>
      <c r="AY164" s="17" t="s">
        <v>136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82</v>
      </c>
      <c r="BK164" s="230">
        <f>ROUND(I164*H164,2)</f>
        <v>0</v>
      </c>
      <c r="BL164" s="17" t="s">
        <v>581</v>
      </c>
      <c r="BM164" s="229" t="s">
        <v>1201</v>
      </c>
    </row>
    <row r="165" spans="1:47" s="2" customFormat="1" ht="12">
      <c r="A165" s="38"/>
      <c r="B165" s="39"/>
      <c r="C165" s="40"/>
      <c r="D165" s="231" t="s">
        <v>144</v>
      </c>
      <c r="E165" s="40"/>
      <c r="F165" s="232" t="s">
        <v>1033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144</v>
      </c>
      <c r="AU165" s="17" t="s">
        <v>86</v>
      </c>
    </row>
    <row r="166" spans="1:47" s="2" customFormat="1" ht="12">
      <c r="A166" s="38"/>
      <c r="B166" s="39"/>
      <c r="C166" s="40"/>
      <c r="D166" s="236" t="s">
        <v>146</v>
      </c>
      <c r="E166" s="40"/>
      <c r="F166" s="237" t="s">
        <v>1034</v>
      </c>
      <c r="G166" s="40"/>
      <c r="H166" s="40"/>
      <c r="I166" s="233"/>
      <c r="J166" s="40"/>
      <c r="K166" s="40"/>
      <c r="L166" s="44"/>
      <c r="M166" s="234"/>
      <c r="N166" s="23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146</v>
      </c>
      <c r="AU166" s="17" t="s">
        <v>86</v>
      </c>
    </row>
    <row r="167" spans="1:51" s="13" customFormat="1" ht="12">
      <c r="A167" s="13"/>
      <c r="B167" s="238"/>
      <c r="C167" s="239"/>
      <c r="D167" s="231" t="s">
        <v>148</v>
      </c>
      <c r="E167" s="240" t="s">
        <v>1</v>
      </c>
      <c r="F167" s="241" t="s">
        <v>1202</v>
      </c>
      <c r="G167" s="239"/>
      <c r="H167" s="242">
        <v>59.1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148</v>
      </c>
      <c r="AU167" s="248" t="s">
        <v>86</v>
      </c>
      <c r="AV167" s="13" t="s">
        <v>86</v>
      </c>
      <c r="AW167" s="13" t="s">
        <v>31</v>
      </c>
      <c r="AX167" s="13" t="s">
        <v>82</v>
      </c>
      <c r="AY167" s="248" t="s">
        <v>136</v>
      </c>
    </row>
    <row r="168" spans="1:63" s="12" customFormat="1" ht="25.9" customHeight="1">
      <c r="A168" s="12"/>
      <c r="B168" s="202"/>
      <c r="C168" s="203"/>
      <c r="D168" s="204" t="s">
        <v>76</v>
      </c>
      <c r="E168" s="205" t="s">
        <v>163</v>
      </c>
      <c r="F168" s="205" t="s">
        <v>1066</v>
      </c>
      <c r="G168" s="203"/>
      <c r="H168" s="203"/>
      <c r="I168" s="206"/>
      <c r="J168" s="207">
        <f>BK168</f>
        <v>0</v>
      </c>
      <c r="K168" s="203"/>
      <c r="L168" s="208"/>
      <c r="M168" s="209"/>
      <c r="N168" s="210"/>
      <c r="O168" s="210"/>
      <c r="P168" s="211">
        <f>P169</f>
        <v>0</v>
      </c>
      <c r="Q168" s="210"/>
      <c r="R168" s="211">
        <f>R169</f>
        <v>66.708456</v>
      </c>
      <c r="S168" s="210"/>
      <c r="T168" s="212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3" t="s">
        <v>89</v>
      </c>
      <c r="AT168" s="214" t="s">
        <v>76</v>
      </c>
      <c r="AU168" s="214" t="s">
        <v>77</v>
      </c>
      <c r="AY168" s="213" t="s">
        <v>136</v>
      </c>
      <c r="BK168" s="215">
        <f>BK169</f>
        <v>0</v>
      </c>
    </row>
    <row r="169" spans="1:63" s="12" customFormat="1" ht="22.8" customHeight="1">
      <c r="A169" s="12"/>
      <c r="B169" s="202"/>
      <c r="C169" s="203"/>
      <c r="D169" s="204" t="s">
        <v>76</v>
      </c>
      <c r="E169" s="216" t="s">
        <v>1203</v>
      </c>
      <c r="F169" s="216" t="s">
        <v>1204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SUM(P170:P189)</f>
        <v>0</v>
      </c>
      <c r="Q169" s="210"/>
      <c r="R169" s="211">
        <f>SUM(R170:R189)</f>
        <v>66.708456</v>
      </c>
      <c r="S169" s="210"/>
      <c r="T169" s="212">
        <f>SUM(T170:T189)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89</v>
      </c>
      <c r="AT169" s="214" t="s">
        <v>76</v>
      </c>
      <c r="AU169" s="214" t="s">
        <v>82</v>
      </c>
      <c r="AY169" s="213" t="s">
        <v>136</v>
      </c>
      <c r="BK169" s="215">
        <f>SUM(BK170:BK189)</f>
        <v>0</v>
      </c>
    </row>
    <row r="170" spans="1:65" s="2" customFormat="1" ht="16.5" customHeight="1">
      <c r="A170" s="38"/>
      <c r="B170" s="39"/>
      <c r="C170" s="218" t="s">
        <v>230</v>
      </c>
      <c r="D170" s="218" t="s">
        <v>138</v>
      </c>
      <c r="E170" s="219" t="s">
        <v>1205</v>
      </c>
      <c r="F170" s="220" t="s">
        <v>1206</v>
      </c>
      <c r="G170" s="221" t="s">
        <v>199</v>
      </c>
      <c r="H170" s="222">
        <v>60</v>
      </c>
      <c r="I170" s="223"/>
      <c r="J170" s="224">
        <f>ROUND(I170*H170,2)</f>
        <v>0</v>
      </c>
      <c r="K170" s="220" t="s">
        <v>566</v>
      </c>
      <c r="L170" s="44"/>
      <c r="M170" s="225" t="s">
        <v>1</v>
      </c>
      <c r="N170" s="226" t="s">
        <v>42</v>
      </c>
      <c r="O170" s="91"/>
      <c r="P170" s="227">
        <f>O170*H170</f>
        <v>0</v>
      </c>
      <c r="Q170" s="227">
        <v>6E-05</v>
      </c>
      <c r="R170" s="227">
        <f>Q170*H170</f>
        <v>0.0036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581</v>
      </c>
      <c r="AT170" s="229" t="s">
        <v>138</v>
      </c>
      <c r="AU170" s="229" t="s">
        <v>86</v>
      </c>
      <c r="AY170" s="17" t="s">
        <v>136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82</v>
      </c>
      <c r="BK170" s="230">
        <f>ROUND(I170*H170,2)</f>
        <v>0</v>
      </c>
      <c r="BL170" s="17" t="s">
        <v>581</v>
      </c>
      <c r="BM170" s="229" t="s">
        <v>1207</v>
      </c>
    </row>
    <row r="171" spans="1:47" s="2" customFormat="1" ht="12">
      <c r="A171" s="38"/>
      <c r="B171" s="39"/>
      <c r="C171" s="40"/>
      <c r="D171" s="231" t="s">
        <v>144</v>
      </c>
      <c r="E171" s="40"/>
      <c r="F171" s="232" t="s">
        <v>1208</v>
      </c>
      <c r="G171" s="40"/>
      <c r="H171" s="40"/>
      <c r="I171" s="233"/>
      <c r="J171" s="40"/>
      <c r="K171" s="40"/>
      <c r="L171" s="44"/>
      <c r="M171" s="234"/>
      <c r="N171" s="235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144</v>
      </c>
      <c r="AU171" s="17" t="s">
        <v>86</v>
      </c>
    </row>
    <row r="172" spans="1:47" s="2" customFormat="1" ht="12">
      <c r="A172" s="38"/>
      <c r="B172" s="39"/>
      <c r="C172" s="40"/>
      <c r="D172" s="236" t="s">
        <v>146</v>
      </c>
      <c r="E172" s="40"/>
      <c r="F172" s="237" t="s">
        <v>1209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146</v>
      </c>
      <c r="AU172" s="17" t="s">
        <v>86</v>
      </c>
    </row>
    <row r="173" spans="1:51" s="13" customFormat="1" ht="12">
      <c r="A173" s="13"/>
      <c r="B173" s="238"/>
      <c r="C173" s="239"/>
      <c r="D173" s="231" t="s">
        <v>148</v>
      </c>
      <c r="E173" s="240" t="s">
        <v>1</v>
      </c>
      <c r="F173" s="241" t="s">
        <v>556</v>
      </c>
      <c r="G173" s="239"/>
      <c r="H173" s="242">
        <v>60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148</v>
      </c>
      <c r="AU173" s="248" t="s">
        <v>86</v>
      </c>
      <c r="AV173" s="13" t="s">
        <v>86</v>
      </c>
      <c r="AW173" s="13" t="s">
        <v>31</v>
      </c>
      <c r="AX173" s="13" t="s">
        <v>82</v>
      </c>
      <c r="AY173" s="248" t="s">
        <v>136</v>
      </c>
    </row>
    <row r="174" spans="1:65" s="2" customFormat="1" ht="24.15" customHeight="1">
      <c r="A174" s="38"/>
      <c r="B174" s="39"/>
      <c r="C174" s="218" t="s">
        <v>237</v>
      </c>
      <c r="D174" s="218" t="s">
        <v>138</v>
      </c>
      <c r="E174" s="219" t="s">
        <v>1210</v>
      </c>
      <c r="F174" s="220" t="s">
        <v>1211</v>
      </c>
      <c r="G174" s="221" t="s">
        <v>158</v>
      </c>
      <c r="H174" s="222">
        <v>4.8</v>
      </c>
      <c r="I174" s="223"/>
      <c r="J174" s="224">
        <f>ROUND(I174*H174,2)</f>
        <v>0</v>
      </c>
      <c r="K174" s="220" t="s">
        <v>566</v>
      </c>
      <c r="L174" s="44"/>
      <c r="M174" s="225" t="s">
        <v>1</v>
      </c>
      <c r="N174" s="226" t="s">
        <v>42</v>
      </c>
      <c r="O174" s="91"/>
      <c r="P174" s="227">
        <f>O174*H174</f>
        <v>0</v>
      </c>
      <c r="Q174" s="227">
        <v>2.50187</v>
      </c>
      <c r="R174" s="227">
        <f>Q174*H174</f>
        <v>12.008975999999999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581</v>
      </c>
      <c r="AT174" s="229" t="s">
        <v>138</v>
      </c>
      <c r="AU174" s="229" t="s">
        <v>86</v>
      </c>
      <c r="AY174" s="17" t="s">
        <v>136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82</v>
      </c>
      <c r="BK174" s="230">
        <f>ROUND(I174*H174,2)</f>
        <v>0</v>
      </c>
      <c r="BL174" s="17" t="s">
        <v>581</v>
      </c>
      <c r="BM174" s="229" t="s">
        <v>1212</v>
      </c>
    </row>
    <row r="175" spans="1:47" s="2" customFormat="1" ht="12">
      <c r="A175" s="38"/>
      <c r="B175" s="39"/>
      <c r="C175" s="40"/>
      <c r="D175" s="231" t="s">
        <v>144</v>
      </c>
      <c r="E175" s="40"/>
      <c r="F175" s="232" t="s">
        <v>1213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144</v>
      </c>
      <c r="AU175" s="17" t="s">
        <v>86</v>
      </c>
    </row>
    <row r="176" spans="1:47" s="2" customFormat="1" ht="12">
      <c r="A176" s="38"/>
      <c r="B176" s="39"/>
      <c r="C176" s="40"/>
      <c r="D176" s="236" t="s">
        <v>146</v>
      </c>
      <c r="E176" s="40"/>
      <c r="F176" s="237" t="s">
        <v>1214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146</v>
      </c>
      <c r="AU176" s="17" t="s">
        <v>86</v>
      </c>
    </row>
    <row r="177" spans="1:51" s="13" customFormat="1" ht="12">
      <c r="A177" s="13"/>
      <c r="B177" s="238"/>
      <c r="C177" s="239"/>
      <c r="D177" s="231" t="s">
        <v>148</v>
      </c>
      <c r="E177" s="240" t="s">
        <v>1</v>
      </c>
      <c r="F177" s="241" t="s">
        <v>1215</v>
      </c>
      <c r="G177" s="239"/>
      <c r="H177" s="242">
        <v>4.8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148</v>
      </c>
      <c r="AU177" s="248" t="s">
        <v>86</v>
      </c>
      <c r="AV177" s="13" t="s">
        <v>86</v>
      </c>
      <c r="AW177" s="13" t="s">
        <v>31</v>
      </c>
      <c r="AX177" s="13" t="s">
        <v>82</v>
      </c>
      <c r="AY177" s="248" t="s">
        <v>136</v>
      </c>
    </row>
    <row r="178" spans="1:65" s="2" customFormat="1" ht="16.5" customHeight="1">
      <c r="A178" s="38"/>
      <c r="B178" s="39"/>
      <c r="C178" s="218" t="s">
        <v>246</v>
      </c>
      <c r="D178" s="218" t="s">
        <v>138</v>
      </c>
      <c r="E178" s="219" t="s">
        <v>1216</v>
      </c>
      <c r="F178" s="220" t="s">
        <v>1217</v>
      </c>
      <c r="G178" s="221" t="s">
        <v>199</v>
      </c>
      <c r="H178" s="222">
        <v>60</v>
      </c>
      <c r="I178" s="223"/>
      <c r="J178" s="224">
        <f>ROUND(I178*H178,2)</f>
        <v>0</v>
      </c>
      <c r="K178" s="220" t="s">
        <v>1</v>
      </c>
      <c r="L178" s="44"/>
      <c r="M178" s="225" t="s">
        <v>1</v>
      </c>
      <c r="N178" s="226" t="s">
        <v>42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581</v>
      </c>
      <c r="AT178" s="229" t="s">
        <v>138</v>
      </c>
      <c r="AU178" s="229" t="s">
        <v>86</v>
      </c>
      <c r="AY178" s="17" t="s">
        <v>136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82</v>
      </c>
      <c r="BK178" s="230">
        <f>ROUND(I178*H178,2)</f>
        <v>0</v>
      </c>
      <c r="BL178" s="17" t="s">
        <v>581</v>
      </c>
      <c r="BM178" s="229" t="s">
        <v>1218</v>
      </c>
    </row>
    <row r="179" spans="1:47" s="2" customFormat="1" ht="12">
      <c r="A179" s="38"/>
      <c r="B179" s="39"/>
      <c r="C179" s="40"/>
      <c r="D179" s="231" t="s">
        <v>144</v>
      </c>
      <c r="E179" s="40"/>
      <c r="F179" s="232" t="s">
        <v>1213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144</v>
      </c>
      <c r="AU179" s="17" t="s">
        <v>86</v>
      </c>
    </row>
    <row r="180" spans="1:51" s="13" customFormat="1" ht="12">
      <c r="A180" s="13"/>
      <c r="B180" s="238"/>
      <c r="C180" s="239"/>
      <c r="D180" s="231" t="s">
        <v>148</v>
      </c>
      <c r="E180" s="240" t="s">
        <v>1</v>
      </c>
      <c r="F180" s="241" t="s">
        <v>556</v>
      </c>
      <c r="G180" s="239"/>
      <c r="H180" s="242">
        <v>60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148</v>
      </c>
      <c r="AU180" s="248" t="s">
        <v>86</v>
      </c>
      <c r="AV180" s="13" t="s">
        <v>86</v>
      </c>
      <c r="AW180" s="13" t="s">
        <v>31</v>
      </c>
      <c r="AX180" s="13" t="s">
        <v>82</v>
      </c>
      <c r="AY180" s="248" t="s">
        <v>136</v>
      </c>
    </row>
    <row r="181" spans="1:65" s="2" customFormat="1" ht="16.5" customHeight="1">
      <c r="A181" s="38"/>
      <c r="B181" s="39"/>
      <c r="C181" s="249" t="s">
        <v>253</v>
      </c>
      <c r="D181" s="249" t="s">
        <v>163</v>
      </c>
      <c r="E181" s="250" t="s">
        <v>1219</v>
      </c>
      <c r="F181" s="251" t="s">
        <v>1220</v>
      </c>
      <c r="G181" s="252" t="s">
        <v>199</v>
      </c>
      <c r="H181" s="253">
        <v>60</v>
      </c>
      <c r="I181" s="254"/>
      <c r="J181" s="255">
        <f>ROUND(I181*H181,2)</f>
        <v>0</v>
      </c>
      <c r="K181" s="251" t="s">
        <v>1</v>
      </c>
      <c r="L181" s="256"/>
      <c r="M181" s="257" t="s">
        <v>1</v>
      </c>
      <c r="N181" s="258" t="s">
        <v>42</v>
      </c>
      <c r="O181" s="91"/>
      <c r="P181" s="227">
        <f>O181*H181</f>
        <v>0</v>
      </c>
      <c r="Q181" s="227">
        <v>0.00078</v>
      </c>
      <c r="R181" s="227">
        <f>Q181*H181</f>
        <v>0.0468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1047</v>
      </c>
      <c r="AT181" s="229" t="s">
        <v>163</v>
      </c>
      <c r="AU181" s="229" t="s">
        <v>86</v>
      </c>
      <c r="AY181" s="17" t="s">
        <v>136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82</v>
      </c>
      <c r="BK181" s="230">
        <f>ROUND(I181*H181,2)</f>
        <v>0</v>
      </c>
      <c r="BL181" s="17" t="s">
        <v>581</v>
      </c>
      <c r="BM181" s="229" t="s">
        <v>1221</v>
      </c>
    </row>
    <row r="182" spans="1:51" s="13" customFormat="1" ht="12">
      <c r="A182" s="13"/>
      <c r="B182" s="238"/>
      <c r="C182" s="239"/>
      <c r="D182" s="231" t="s">
        <v>148</v>
      </c>
      <c r="E182" s="240" t="s">
        <v>1</v>
      </c>
      <c r="F182" s="241" t="s">
        <v>556</v>
      </c>
      <c r="G182" s="239"/>
      <c r="H182" s="242">
        <v>60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148</v>
      </c>
      <c r="AU182" s="248" t="s">
        <v>86</v>
      </c>
      <c r="AV182" s="13" t="s">
        <v>86</v>
      </c>
      <c r="AW182" s="13" t="s">
        <v>31</v>
      </c>
      <c r="AX182" s="13" t="s">
        <v>82</v>
      </c>
      <c r="AY182" s="248" t="s">
        <v>136</v>
      </c>
    </row>
    <row r="183" spans="1:65" s="2" customFormat="1" ht="33" customHeight="1">
      <c r="A183" s="38"/>
      <c r="B183" s="39"/>
      <c r="C183" s="218" t="s">
        <v>260</v>
      </c>
      <c r="D183" s="218" t="s">
        <v>138</v>
      </c>
      <c r="E183" s="219" t="s">
        <v>1222</v>
      </c>
      <c r="F183" s="220" t="s">
        <v>1223</v>
      </c>
      <c r="G183" s="221" t="s">
        <v>141</v>
      </c>
      <c r="H183" s="222">
        <v>108</v>
      </c>
      <c r="I183" s="223"/>
      <c r="J183" s="224">
        <f>ROUND(I183*H183,2)</f>
        <v>0</v>
      </c>
      <c r="K183" s="220" t="s">
        <v>566</v>
      </c>
      <c r="L183" s="44"/>
      <c r="M183" s="225" t="s">
        <v>1</v>
      </c>
      <c r="N183" s="226" t="s">
        <v>42</v>
      </c>
      <c r="O183" s="91"/>
      <c r="P183" s="227">
        <f>O183*H183</f>
        <v>0</v>
      </c>
      <c r="Q183" s="227">
        <v>0.50601</v>
      </c>
      <c r="R183" s="227">
        <f>Q183*H183</f>
        <v>54.64908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581</v>
      </c>
      <c r="AT183" s="229" t="s">
        <v>138</v>
      </c>
      <c r="AU183" s="229" t="s">
        <v>86</v>
      </c>
      <c r="AY183" s="17" t="s">
        <v>136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82</v>
      </c>
      <c r="BK183" s="230">
        <f>ROUND(I183*H183,2)</f>
        <v>0</v>
      </c>
      <c r="BL183" s="17" t="s">
        <v>581</v>
      </c>
      <c r="BM183" s="229" t="s">
        <v>1224</v>
      </c>
    </row>
    <row r="184" spans="1:47" s="2" customFormat="1" ht="12">
      <c r="A184" s="38"/>
      <c r="B184" s="39"/>
      <c r="C184" s="40"/>
      <c r="D184" s="231" t="s">
        <v>144</v>
      </c>
      <c r="E184" s="40"/>
      <c r="F184" s="232" t="s">
        <v>1225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144</v>
      </c>
      <c r="AU184" s="17" t="s">
        <v>86</v>
      </c>
    </row>
    <row r="185" spans="1:47" s="2" customFormat="1" ht="12">
      <c r="A185" s="38"/>
      <c r="B185" s="39"/>
      <c r="C185" s="40"/>
      <c r="D185" s="236" t="s">
        <v>146</v>
      </c>
      <c r="E185" s="40"/>
      <c r="F185" s="237" t="s">
        <v>1226</v>
      </c>
      <c r="G185" s="40"/>
      <c r="H185" s="40"/>
      <c r="I185" s="233"/>
      <c r="J185" s="40"/>
      <c r="K185" s="40"/>
      <c r="L185" s="44"/>
      <c r="M185" s="234"/>
      <c r="N185" s="23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146</v>
      </c>
      <c r="AU185" s="17" t="s">
        <v>86</v>
      </c>
    </row>
    <row r="186" spans="1:51" s="13" customFormat="1" ht="12">
      <c r="A186" s="13"/>
      <c r="B186" s="238"/>
      <c r="C186" s="239"/>
      <c r="D186" s="231" t="s">
        <v>148</v>
      </c>
      <c r="E186" s="240" t="s">
        <v>1</v>
      </c>
      <c r="F186" s="241" t="s">
        <v>1227</v>
      </c>
      <c r="G186" s="239"/>
      <c r="H186" s="242">
        <v>108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148</v>
      </c>
      <c r="AU186" s="248" t="s">
        <v>86</v>
      </c>
      <c r="AV186" s="13" t="s">
        <v>86</v>
      </c>
      <c r="AW186" s="13" t="s">
        <v>31</v>
      </c>
      <c r="AX186" s="13" t="s">
        <v>82</v>
      </c>
      <c r="AY186" s="248" t="s">
        <v>136</v>
      </c>
    </row>
    <row r="187" spans="1:65" s="2" customFormat="1" ht="24.15" customHeight="1">
      <c r="A187" s="38"/>
      <c r="B187" s="39"/>
      <c r="C187" s="218" t="s">
        <v>267</v>
      </c>
      <c r="D187" s="218" t="s">
        <v>138</v>
      </c>
      <c r="E187" s="219" t="s">
        <v>1228</v>
      </c>
      <c r="F187" s="220" t="s">
        <v>1229</v>
      </c>
      <c r="G187" s="221" t="s">
        <v>166</v>
      </c>
      <c r="H187" s="222">
        <v>9.6</v>
      </c>
      <c r="I187" s="223"/>
      <c r="J187" s="224">
        <f>ROUND(I187*H187,2)</f>
        <v>0</v>
      </c>
      <c r="K187" s="220" t="s">
        <v>566</v>
      </c>
      <c r="L187" s="44"/>
      <c r="M187" s="225" t="s">
        <v>1</v>
      </c>
      <c r="N187" s="226" t="s">
        <v>42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581</v>
      </c>
      <c r="AT187" s="229" t="s">
        <v>138</v>
      </c>
      <c r="AU187" s="229" t="s">
        <v>86</v>
      </c>
      <c r="AY187" s="17" t="s">
        <v>136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82</v>
      </c>
      <c r="BK187" s="230">
        <f>ROUND(I187*H187,2)</f>
        <v>0</v>
      </c>
      <c r="BL187" s="17" t="s">
        <v>581</v>
      </c>
      <c r="BM187" s="229" t="s">
        <v>1230</v>
      </c>
    </row>
    <row r="188" spans="1:47" s="2" customFormat="1" ht="12">
      <c r="A188" s="38"/>
      <c r="B188" s="39"/>
      <c r="C188" s="40"/>
      <c r="D188" s="231" t="s">
        <v>144</v>
      </c>
      <c r="E188" s="40"/>
      <c r="F188" s="232" t="s">
        <v>1231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144</v>
      </c>
      <c r="AU188" s="17" t="s">
        <v>86</v>
      </c>
    </row>
    <row r="189" spans="1:47" s="2" customFormat="1" ht="12">
      <c r="A189" s="38"/>
      <c r="B189" s="39"/>
      <c r="C189" s="40"/>
      <c r="D189" s="236" t="s">
        <v>146</v>
      </c>
      <c r="E189" s="40"/>
      <c r="F189" s="237" t="s">
        <v>1232</v>
      </c>
      <c r="G189" s="40"/>
      <c r="H189" s="40"/>
      <c r="I189" s="233"/>
      <c r="J189" s="40"/>
      <c r="K189" s="40"/>
      <c r="L189" s="44"/>
      <c r="M189" s="284"/>
      <c r="N189" s="285"/>
      <c r="O189" s="286"/>
      <c r="P189" s="286"/>
      <c r="Q189" s="286"/>
      <c r="R189" s="286"/>
      <c r="S189" s="286"/>
      <c r="T189" s="287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146</v>
      </c>
      <c r="AU189" s="17" t="s">
        <v>86</v>
      </c>
    </row>
    <row r="190" spans="1:31" s="2" customFormat="1" ht="6.95" customHeight="1">
      <c r="A190" s="38"/>
      <c r="B190" s="66"/>
      <c r="C190" s="67"/>
      <c r="D190" s="67"/>
      <c r="E190" s="67"/>
      <c r="F190" s="67"/>
      <c r="G190" s="67"/>
      <c r="H190" s="67"/>
      <c r="I190" s="67"/>
      <c r="J190" s="67"/>
      <c r="K190" s="67"/>
      <c r="L190" s="44"/>
      <c r="M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</row>
  </sheetData>
  <sheetProtection password="CC35" sheet="1" objects="1" scenarios="1" formatColumns="0" formatRows="0" autoFilter="0"/>
  <autoFilter ref="C119:K18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25" r:id="rId1" display="https://podminky.urs.cz/item/CS_URS_2022_01/129001101"/>
    <hyperlink ref="F129" r:id="rId2" display="https://podminky.urs.cz/item/CS_URS_2022_01/131213701"/>
    <hyperlink ref="F133" r:id="rId3" display="https://podminky.urs.cz/item/CS_URS_2022_01/132212131"/>
    <hyperlink ref="F139" r:id="rId4" display="https://podminky.urs.cz/item/CS_URS_2023_01/162351103"/>
    <hyperlink ref="F143" r:id="rId5" display="https://podminky.urs.cz/item/CS_URS_2022_01/162751117"/>
    <hyperlink ref="F146" r:id="rId6" display="https://podminky.urs.cz/item/CS_URS_2022_01/162751119"/>
    <hyperlink ref="F150" r:id="rId7" display="https://podminky.urs.cz/item/CS_URS_2022_01/167151111"/>
    <hyperlink ref="F153" r:id="rId8" display="https://podminky.urs.cz/item/CS_URS_2023_01/171201231"/>
    <hyperlink ref="F166" r:id="rId9" display="https://podminky.urs.cz/item/CS_URS_2022_01/460661112"/>
    <hyperlink ref="F172" r:id="rId10" display="https://podminky.urs.cz/item/CS_URS_2022_01/460671111"/>
    <hyperlink ref="F176" r:id="rId11" display="https://podminky.urs.cz/item/CS_URS_2022_01/460821211"/>
    <hyperlink ref="F185" r:id="rId12" display="https://podminky.urs.cz/item/CS_URS_2022_01/460871135"/>
    <hyperlink ref="F189" r:id="rId13" display="https://podminky.urs.cz/item/CS_URS_2022_01/46998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Parkoviště a komunikace v ulici Švabinského - Nad Bunkrem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1233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30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26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ROUND((SUM(BE125:BE197)),2)</f>
        <v>0</v>
      </c>
      <c r="G33" s="38"/>
      <c r="H33" s="38"/>
      <c r="I33" s="155">
        <v>0.21</v>
      </c>
      <c r="J33" s="154">
        <f>ROUND(((SUM(BE125:BE197))*I33),2)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ROUND((SUM(BF125:BF197)),2)</f>
        <v>0</v>
      </c>
      <c r="G34" s="38"/>
      <c r="H34" s="38"/>
      <c r="I34" s="155">
        <v>0.12</v>
      </c>
      <c r="J34" s="154">
        <f>ROUND(((SUM(BF125:BF197))*I34),2)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ROUND((SUM(BG125:BG197)),2)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ROUND((SUM(BH125:BH197)),2)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ROUND((SUM(BI125:BI197)),2)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Parkoviště a komunikace v ulici Švabinského - Nad Bunkrem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4 - Ochrana horkovodu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Město Sokolov</v>
      </c>
      <c r="G89" s="40"/>
      <c r="H89" s="40"/>
      <c r="I89" s="32" t="s">
        <v>22</v>
      </c>
      <c r="J89" s="79" t="str">
        <f>IF(J12="","",J12)</f>
        <v>1. 2. 2024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32" t="s">
        <v>29</v>
      </c>
      <c r="J91" s="36" t="str">
        <f>E21</f>
        <v>Ing. Ota Vettermann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J142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109</v>
      </c>
      <c r="E100" s="188"/>
      <c r="F100" s="188"/>
      <c r="G100" s="188"/>
      <c r="H100" s="188"/>
      <c r="I100" s="188"/>
      <c r="J100" s="189">
        <f>J147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113</v>
      </c>
      <c r="E101" s="188"/>
      <c r="F101" s="188"/>
      <c r="G101" s="188"/>
      <c r="H101" s="188"/>
      <c r="I101" s="188"/>
      <c r="J101" s="189">
        <f>J154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114</v>
      </c>
      <c r="E102" s="188"/>
      <c r="F102" s="188"/>
      <c r="G102" s="188"/>
      <c r="H102" s="188"/>
      <c r="I102" s="188"/>
      <c r="J102" s="189">
        <f>J158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115</v>
      </c>
      <c r="E103" s="188"/>
      <c r="F103" s="188"/>
      <c r="G103" s="188"/>
      <c r="H103" s="188"/>
      <c r="I103" s="188"/>
      <c r="J103" s="189">
        <f>J181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116</v>
      </c>
      <c r="E104" s="182"/>
      <c r="F104" s="182"/>
      <c r="G104" s="182"/>
      <c r="H104" s="182"/>
      <c r="I104" s="182"/>
      <c r="J104" s="183">
        <f>J185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117</v>
      </c>
      <c r="E105" s="188"/>
      <c r="F105" s="188"/>
      <c r="G105" s="188"/>
      <c r="H105" s="188"/>
      <c r="I105" s="188"/>
      <c r="J105" s="189">
        <f>J186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121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Parkoviště a komunikace v ulici Švabinského - Nad Bunkrem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99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4 - Ochrana horkovodu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Město Sokolov</v>
      </c>
      <c r="G119" s="40"/>
      <c r="H119" s="40"/>
      <c r="I119" s="32" t="s">
        <v>22</v>
      </c>
      <c r="J119" s="79" t="str">
        <f>IF(J12="","",J12)</f>
        <v>1. 2. 2024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Město Sokolov</v>
      </c>
      <c r="G121" s="40"/>
      <c r="H121" s="40"/>
      <c r="I121" s="32" t="s">
        <v>29</v>
      </c>
      <c r="J121" s="36" t="str">
        <f>E21</f>
        <v>Ing. Ota Vettermann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27</v>
      </c>
      <c r="D122" s="40"/>
      <c r="E122" s="40"/>
      <c r="F122" s="27" t="str">
        <f>IF(E18="","",E18)</f>
        <v>Vyplň údaj</v>
      </c>
      <c r="G122" s="40"/>
      <c r="H122" s="40"/>
      <c r="I122" s="32" t="s">
        <v>32</v>
      </c>
      <c r="J122" s="36" t="str">
        <f>E24</f>
        <v>MESSOR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122</v>
      </c>
      <c r="D124" s="194" t="s">
        <v>62</v>
      </c>
      <c r="E124" s="194" t="s">
        <v>58</v>
      </c>
      <c r="F124" s="194" t="s">
        <v>59</v>
      </c>
      <c r="G124" s="194" t="s">
        <v>123</v>
      </c>
      <c r="H124" s="194" t="s">
        <v>124</v>
      </c>
      <c r="I124" s="194" t="s">
        <v>125</v>
      </c>
      <c r="J124" s="194" t="s">
        <v>103</v>
      </c>
      <c r="K124" s="195" t="s">
        <v>126</v>
      </c>
      <c r="L124" s="196"/>
      <c r="M124" s="100" t="s">
        <v>1</v>
      </c>
      <c r="N124" s="101" t="s">
        <v>41</v>
      </c>
      <c r="O124" s="101" t="s">
        <v>127</v>
      </c>
      <c r="P124" s="101" t="s">
        <v>128</v>
      </c>
      <c r="Q124" s="101" t="s">
        <v>129</v>
      </c>
      <c r="R124" s="101" t="s">
        <v>130</v>
      </c>
      <c r="S124" s="101" t="s">
        <v>131</v>
      </c>
      <c r="T124" s="102" t="s">
        <v>132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133</v>
      </c>
      <c r="D125" s="40"/>
      <c r="E125" s="40"/>
      <c r="F125" s="40"/>
      <c r="G125" s="40"/>
      <c r="H125" s="40"/>
      <c r="I125" s="40"/>
      <c r="J125" s="197">
        <f>BK125</f>
        <v>0</v>
      </c>
      <c r="K125" s="40"/>
      <c r="L125" s="44"/>
      <c r="M125" s="103"/>
      <c r="N125" s="198"/>
      <c r="O125" s="104"/>
      <c r="P125" s="199">
        <f>P126+P185</f>
        <v>0</v>
      </c>
      <c r="Q125" s="104"/>
      <c r="R125" s="199">
        <f>R126+R185</f>
        <v>27.836855919999998</v>
      </c>
      <c r="S125" s="104"/>
      <c r="T125" s="200">
        <f>T126+T185</f>
        <v>12.249999999999998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76</v>
      </c>
      <c r="AU125" s="17" t="s">
        <v>105</v>
      </c>
      <c r="BK125" s="201">
        <f>BK126+BK185</f>
        <v>0</v>
      </c>
    </row>
    <row r="126" spans="1:63" s="12" customFormat="1" ht="25.9" customHeight="1">
      <c r="A126" s="12"/>
      <c r="B126" s="202"/>
      <c r="C126" s="203"/>
      <c r="D126" s="204" t="s">
        <v>76</v>
      </c>
      <c r="E126" s="205" t="s">
        <v>134</v>
      </c>
      <c r="F126" s="205" t="s">
        <v>135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P127+P142+P147+P154+P158+P181</f>
        <v>0</v>
      </c>
      <c r="Q126" s="210"/>
      <c r="R126" s="211">
        <f>R127+R142+R147+R154+R158+R181</f>
        <v>27.71696792</v>
      </c>
      <c r="S126" s="210"/>
      <c r="T126" s="212">
        <f>T127+T142+T147+T154+T158+T181</f>
        <v>12.209999999999999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82</v>
      </c>
      <c r="AT126" s="214" t="s">
        <v>76</v>
      </c>
      <c r="AU126" s="214" t="s">
        <v>77</v>
      </c>
      <c r="AY126" s="213" t="s">
        <v>136</v>
      </c>
      <c r="BK126" s="215">
        <f>BK127+BK142+BK147+BK154+BK158+BK181</f>
        <v>0</v>
      </c>
    </row>
    <row r="127" spans="1:63" s="12" customFormat="1" ht="22.8" customHeight="1">
      <c r="A127" s="12"/>
      <c r="B127" s="202"/>
      <c r="C127" s="203"/>
      <c r="D127" s="204" t="s">
        <v>76</v>
      </c>
      <c r="E127" s="216" t="s">
        <v>82</v>
      </c>
      <c r="F127" s="216" t="s">
        <v>137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SUM(P128:P141)</f>
        <v>0</v>
      </c>
      <c r="Q127" s="210"/>
      <c r="R127" s="211">
        <f>SUM(R128:R141)</f>
        <v>0</v>
      </c>
      <c r="S127" s="210"/>
      <c r="T127" s="212">
        <f>SUM(T128:T141)</f>
        <v>5.01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82</v>
      </c>
      <c r="AT127" s="214" t="s">
        <v>76</v>
      </c>
      <c r="AU127" s="214" t="s">
        <v>82</v>
      </c>
      <c r="AY127" s="213" t="s">
        <v>136</v>
      </c>
      <c r="BK127" s="215">
        <f>SUM(BK128:BK141)</f>
        <v>0</v>
      </c>
    </row>
    <row r="128" spans="1:65" s="2" customFormat="1" ht="24.15" customHeight="1">
      <c r="A128" s="38"/>
      <c r="B128" s="39"/>
      <c r="C128" s="218" t="s">
        <v>82</v>
      </c>
      <c r="D128" s="218" t="s">
        <v>138</v>
      </c>
      <c r="E128" s="219" t="s">
        <v>1234</v>
      </c>
      <c r="F128" s="220" t="s">
        <v>1235</v>
      </c>
      <c r="G128" s="221" t="s">
        <v>141</v>
      </c>
      <c r="H128" s="222">
        <v>4</v>
      </c>
      <c r="I128" s="223"/>
      <c r="J128" s="224">
        <f>ROUND(I128*H128,2)</f>
        <v>0</v>
      </c>
      <c r="K128" s="220" t="s">
        <v>142</v>
      </c>
      <c r="L128" s="44"/>
      <c r="M128" s="225" t="s">
        <v>1</v>
      </c>
      <c r="N128" s="226" t="s">
        <v>42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0.44</v>
      </c>
      <c r="T128" s="228">
        <f>S128*H128</f>
        <v>1.76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92</v>
      </c>
      <c r="AT128" s="229" t="s">
        <v>138</v>
      </c>
      <c r="AU128" s="229" t="s">
        <v>86</v>
      </c>
      <c r="AY128" s="17" t="s">
        <v>136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82</v>
      </c>
      <c r="BK128" s="230">
        <f>ROUND(I128*H128,2)</f>
        <v>0</v>
      </c>
      <c r="BL128" s="17" t="s">
        <v>92</v>
      </c>
      <c r="BM128" s="229" t="s">
        <v>1236</v>
      </c>
    </row>
    <row r="129" spans="1:47" s="2" customFormat="1" ht="12">
      <c r="A129" s="38"/>
      <c r="B129" s="39"/>
      <c r="C129" s="40"/>
      <c r="D129" s="231" t="s">
        <v>144</v>
      </c>
      <c r="E129" s="40"/>
      <c r="F129" s="232" t="s">
        <v>1237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144</v>
      </c>
      <c r="AU129" s="17" t="s">
        <v>86</v>
      </c>
    </row>
    <row r="130" spans="1:47" s="2" customFormat="1" ht="12">
      <c r="A130" s="38"/>
      <c r="B130" s="39"/>
      <c r="C130" s="40"/>
      <c r="D130" s="236" t="s">
        <v>146</v>
      </c>
      <c r="E130" s="40"/>
      <c r="F130" s="237" t="s">
        <v>1238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146</v>
      </c>
      <c r="AU130" s="17" t="s">
        <v>86</v>
      </c>
    </row>
    <row r="131" spans="1:51" s="13" customFormat="1" ht="12">
      <c r="A131" s="13"/>
      <c r="B131" s="238"/>
      <c r="C131" s="239"/>
      <c r="D131" s="231" t="s">
        <v>148</v>
      </c>
      <c r="E131" s="240" t="s">
        <v>1</v>
      </c>
      <c r="F131" s="241" t="s">
        <v>1239</v>
      </c>
      <c r="G131" s="239"/>
      <c r="H131" s="242">
        <v>4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148</v>
      </c>
      <c r="AU131" s="248" t="s">
        <v>86</v>
      </c>
      <c r="AV131" s="13" t="s">
        <v>86</v>
      </c>
      <c r="AW131" s="13" t="s">
        <v>31</v>
      </c>
      <c r="AX131" s="13" t="s">
        <v>82</v>
      </c>
      <c r="AY131" s="248" t="s">
        <v>136</v>
      </c>
    </row>
    <row r="132" spans="1:65" s="2" customFormat="1" ht="24.15" customHeight="1">
      <c r="A132" s="38"/>
      <c r="B132" s="39"/>
      <c r="C132" s="218" t="s">
        <v>86</v>
      </c>
      <c r="D132" s="218" t="s">
        <v>138</v>
      </c>
      <c r="E132" s="219" t="s">
        <v>1240</v>
      </c>
      <c r="F132" s="220" t="s">
        <v>1241</v>
      </c>
      <c r="G132" s="221" t="s">
        <v>141</v>
      </c>
      <c r="H132" s="222">
        <v>10</v>
      </c>
      <c r="I132" s="223"/>
      <c r="J132" s="224">
        <f>ROUND(I132*H132,2)</f>
        <v>0</v>
      </c>
      <c r="K132" s="220" t="s">
        <v>142</v>
      </c>
      <c r="L132" s="44"/>
      <c r="M132" s="225" t="s">
        <v>1</v>
      </c>
      <c r="N132" s="226" t="s">
        <v>42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0.325</v>
      </c>
      <c r="T132" s="228">
        <f>S132*H132</f>
        <v>3.25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92</v>
      </c>
      <c r="AT132" s="229" t="s">
        <v>138</v>
      </c>
      <c r="AU132" s="229" t="s">
        <v>86</v>
      </c>
      <c r="AY132" s="17" t="s">
        <v>136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82</v>
      </c>
      <c r="BK132" s="230">
        <f>ROUND(I132*H132,2)</f>
        <v>0</v>
      </c>
      <c r="BL132" s="17" t="s">
        <v>92</v>
      </c>
      <c r="BM132" s="229" t="s">
        <v>1242</v>
      </c>
    </row>
    <row r="133" spans="1:47" s="2" customFormat="1" ht="12">
      <c r="A133" s="38"/>
      <c r="B133" s="39"/>
      <c r="C133" s="40"/>
      <c r="D133" s="231" t="s">
        <v>144</v>
      </c>
      <c r="E133" s="40"/>
      <c r="F133" s="232" t="s">
        <v>1243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144</v>
      </c>
      <c r="AU133" s="17" t="s">
        <v>86</v>
      </c>
    </row>
    <row r="134" spans="1:47" s="2" customFormat="1" ht="12">
      <c r="A134" s="38"/>
      <c r="B134" s="39"/>
      <c r="C134" s="40"/>
      <c r="D134" s="236" t="s">
        <v>146</v>
      </c>
      <c r="E134" s="40"/>
      <c r="F134" s="237" t="s">
        <v>1244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146</v>
      </c>
      <c r="AU134" s="17" t="s">
        <v>86</v>
      </c>
    </row>
    <row r="135" spans="1:51" s="13" customFormat="1" ht="12">
      <c r="A135" s="13"/>
      <c r="B135" s="238"/>
      <c r="C135" s="239"/>
      <c r="D135" s="231" t="s">
        <v>148</v>
      </c>
      <c r="E135" s="240" t="s">
        <v>1</v>
      </c>
      <c r="F135" s="241" t="s">
        <v>1245</v>
      </c>
      <c r="G135" s="239"/>
      <c r="H135" s="242">
        <v>10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8" t="s">
        <v>148</v>
      </c>
      <c r="AU135" s="248" t="s">
        <v>86</v>
      </c>
      <c r="AV135" s="13" t="s">
        <v>86</v>
      </c>
      <c r="AW135" s="13" t="s">
        <v>31</v>
      </c>
      <c r="AX135" s="13" t="s">
        <v>82</v>
      </c>
      <c r="AY135" s="248" t="s">
        <v>136</v>
      </c>
    </row>
    <row r="136" spans="1:65" s="2" customFormat="1" ht="24.15" customHeight="1">
      <c r="A136" s="38"/>
      <c r="B136" s="39"/>
      <c r="C136" s="218" t="s">
        <v>89</v>
      </c>
      <c r="D136" s="218" t="s">
        <v>138</v>
      </c>
      <c r="E136" s="219" t="s">
        <v>1246</v>
      </c>
      <c r="F136" s="220" t="s">
        <v>1247</v>
      </c>
      <c r="G136" s="221" t="s">
        <v>158</v>
      </c>
      <c r="H136" s="222">
        <v>4.2</v>
      </c>
      <c r="I136" s="223"/>
      <c r="J136" s="224">
        <f>ROUND(I136*H136,2)</f>
        <v>0</v>
      </c>
      <c r="K136" s="220" t="s">
        <v>142</v>
      </c>
      <c r="L136" s="44"/>
      <c r="M136" s="225" t="s">
        <v>1</v>
      </c>
      <c r="N136" s="226" t="s">
        <v>42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92</v>
      </c>
      <c r="AT136" s="229" t="s">
        <v>138</v>
      </c>
      <c r="AU136" s="229" t="s">
        <v>86</v>
      </c>
      <c r="AY136" s="17" t="s">
        <v>136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82</v>
      </c>
      <c r="BK136" s="230">
        <f>ROUND(I136*H136,2)</f>
        <v>0</v>
      </c>
      <c r="BL136" s="17" t="s">
        <v>92</v>
      </c>
      <c r="BM136" s="229" t="s">
        <v>1248</v>
      </c>
    </row>
    <row r="137" spans="1:47" s="2" customFormat="1" ht="12">
      <c r="A137" s="38"/>
      <c r="B137" s="39"/>
      <c r="C137" s="40"/>
      <c r="D137" s="231" t="s">
        <v>144</v>
      </c>
      <c r="E137" s="40"/>
      <c r="F137" s="232" t="s">
        <v>1249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144</v>
      </c>
      <c r="AU137" s="17" t="s">
        <v>86</v>
      </c>
    </row>
    <row r="138" spans="1:47" s="2" customFormat="1" ht="12">
      <c r="A138" s="38"/>
      <c r="B138" s="39"/>
      <c r="C138" s="40"/>
      <c r="D138" s="236" t="s">
        <v>146</v>
      </c>
      <c r="E138" s="40"/>
      <c r="F138" s="237" t="s">
        <v>1250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146</v>
      </c>
      <c r="AU138" s="17" t="s">
        <v>86</v>
      </c>
    </row>
    <row r="139" spans="1:51" s="13" customFormat="1" ht="12">
      <c r="A139" s="13"/>
      <c r="B139" s="238"/>
      <c r="C139" s="239"/>
      <c r="D139" s="231" t="s">
        <v>148</v>
      </c>
      <c r="E139" s="240" t="s">
        <v>1</v>
      </c>
      <c r="F139" s="241" t="s">
        <v>1251</v>
      </c>
      <c r="G139" s="239"/>
      <c r="H139" s="242">
        <v>1.8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148</v>
      </c>
      <c r="AU139" s="248" t="s">
        <v>86</v>
      </c>
      <c r="AV139" s="13" t="s">
        <v>86</v>
      </c>
      <c r="AW139" s="13" t="s">
        <v>31</v>
      </c>
      <c r="AX139" s="13" t="s">
        <v>77</v>
      </c>
      <c r="AY139" s="248" t="s">
        <v>136</v>
      </c>
    </row>
    <row r="140" spans="1:51" s="13" customFormat="1" ht="12">
      <c r="A140" s="13"/>
      <c r="B140" s="238"/>
      <c r="C140" s="239"/>
      <c r="D140" s="231" t="s">
        <v>148</v>
      </c>
      <c r="E140" s="240" t="s">
        <v>1</v>
      </c>
      <c r="F140" s="241" t="s">
        <v>1252</v>
      </c>
      <c r="G140" s="239"/>
      <c r="H140" s="242">
        <v>2.4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148</v>
      </c>
      <c r="AU140" s="248" t="s">
        <v>86</v>
      </c>
      <c r="AV140" s="13" t="s">
        <v>86</v>
      </c>
      <c r="AW140" s="13" t="s">
        <v>31</v>
      </c>
      <c r="AX140" s="13" t="s">
        <v>77</v>
      </c>
      <c r="AY140" s="248" t="s">
        <v>136</v>
      </c>
    </row>
    <row r="141" spans="1:51" s="14" customFormat="1" ht="12">
      <c r="A141" s="14"/>
      <c r="B141" s="259"/>
      <c r="C141" s="260"/>
      <c r="D141" s="231" t="s">
        <v>148</v>
      </c>
      <c r="E141" s="261" t="s">
        <v>1</v>
      </c>
      <c r="F141" s="262" t="s">
        <v>229</v>
      </c>
      <c r="G141" s="260"/>
      <c r="H141" s="263">
        <v>4.2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9" t="s">
        <v>148</v>
      </c>
      <c r="AU141" s="269" t="s">
        <v>86</v>
      </c>
      <c r="AV141" s="14" t="s">
        <v>92</v>
      </c>
      <c r="AW141" s="14" t="s">
        <v>31</v>
      </c>
      <c r="AX141" s="14" t="s">
        <v>82</v>
      </c>
      <c r="AY141" s="269" t="s">
        <v>136</v>
      </c>
    </row>
    <row r="142" spans="1:63" s="12" customFormat="1" ht="22.8" customHeight="1">
      <c r="A142" s="12"/>
      <c r="B142" s="202"/>
      <c r="C142" s="203"/>
      <c r="D142" s="204" t="s">
        <v>76</v>
      </c>
      <c r="E142" s="216" t="s">
        <v>86</v>
      </c>
      <c r="F142" s="216" t="s">
        <v>370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SUM(P143:P146)</f>
        <v>0</v>
      </c>
      <c r="Q142" s="210"/>
      <c r="R142" s="211">
        <f>SUM(R143:R146)</f>
        <v>25.0352</v>
      </c>
      <c r="S142" s="210"/>
      <c r="T142" s="212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82</v>
      </c>
      <c r="AT142" s="214" t="s">
        <v>76</v>
      </c>
      <c r="AU142" s="214" t="s">
        <v>82</v>
      </c>
      <c r="AY142" s="213" t="s">
        <v>136</v>
      </c>
      <c r="BK142" s="215">
        <f>SUM(BK143:BK146)</f>
        <v>0</v>
      </c>
    </row>
    <row r="143" spans="1:65" s="2" customFormat="1" ht="37.8" customHeight="1">
      <c r="A143" s="38"/>
      <c r="B143" s="39"/>
      <c r="C143" s="218" t="s">
        <v>92</v>
      </c>
      <c r="D143" s="218" t="s">
        <v>138</v>
      </c>
      <c r="E143" s="219" t="s">
        <v>372</v>
      </c>
      <c r="F143" s="220" t="s">
        <v>373</v>
      </c>
      <c r="G143" s="221" t="s">
        <v>158</v>
      </c>
      <c r="H143" s="222">
        <v>10</v>
      </c>
      <c r="I143" s="223"/>
      <c r="J143" s="224">
        <f>ROUND(I143*H143,2)</f>
        <v>0</v>
      </c>
      <c r="K143" s="220" t="s">
        <v>142</v>
      </c>
      <c r="L143" s="44"/>
      <c r="M143" s="225" t="s">
        <v>1</v>
      </c>
      <c r="N143" s="226" t="s">
        <v>42</v>
      </c>
      <c r="O143" s="91"/>
      <c r="P143" s="227">
        <f>O143*H143</f>
        <v>0</v>
      </c>
      <c r="Q143" s="227">
        <v>2.50352</v>
      </c>
      <c r="R143" s="227">
        <f>Q143*H143</f>
        <v>25.0352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92</v>
      </c>
      <c r="AT143" s="229" t="s">
        <v>138</v>
      </c>
      <c r="AU143" s="229" t="s">
        <v>86</v>
      </c>
      <c r="AY143" s="17" t="s">
        <v>136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82</v>
      </c>
      <c r="BK143" s="230">
        <f>ROUND(I143*H143,2)</f>
        <v>0</v>
      </c>
      <c r="BL143" s="17" t="s">
        <v>92</v>
      </c>
      <c r="BM143" s="229" t="s">
        <v>1253</v>
      </c>
    </row>
    <row r="144" spans="1:47" s="2" customFormat="1" ht="12">
      <c r="A144" s="38"/>
      <c r="B144" s="39"/>
      <c r="C144" s="40"/>
      <c r="D144" s="231" t="s">
        <v>144</v>
      </c>
      <c r="E144" s="40"/>
      <c r="F144" s="232" t="s">
        <v>375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144</v>
      </c>
      <c r="AU144" s="17" t="s">
        <v>86</v>
      </c>
    </row>
    <row r="145" spans="1:47" s="2" customFormat="1" ht="12">
      <c r="A145" s="38"/>
      <c r="B145" s="39"/>
      <c r="C145" s="40"/>
      <c r="D145" s="236" t="s">
        <v>146</v>
      </c>
      <c r="E145" s="40"/>
      <c r="F145" s="237" t="s">
        <v>376</v>
      </c>
      <c r="G145" s="40"/>
      <c r="H145" s="40"/>
      <c r="I145" s="233"/>
      <c r="J145" s="40"/>
      <c r="K145" s="40"/>
      <c r="L145" s="44"/>
      <c r="M145" s="234"/>
      <c r="N145" s="23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146</v>
      </c>
      <c r="AU145" s="17" t="s">
        <v>86</v>
      </c>
    </row>
    <row r="146" spans="1:51" s="13" customFormat="1" ht="12">
      <c r="A146" s="13"/>
      <c r="B146" s="238"/>
      <c r="C146" s="239"/>
      <c r="D146" s="231" t="s">
        <v>148</v>
      </c>
      <c r="E146" s="240" t="s">
        <v>1</v>
      </c>
      <c r="F146" s="241" t="s">
        <v>1254</v>
      </c>
      <c r="G146" s="239"/>
      <c r="H146" s="242">
        <v>10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148</v>
      </c>
      <c r="AU146" s="248" t="s">
        <v>86</v>
      </c>
      <c r="AV146" s="13" t="s">
        <v>86</v>
      </c>
      <c r="AW146" s="13" t="s">
        <v>31</v>
      </c>
      <c r="AX146" s="13" t="s">
        <v>82</v>
      </c>
      <c r="AY146" s="248" t="s">
        <v>136</v>
      </c>
    </row>
    <row r="147" spans="1:63" s="12" customFormat="1" ht="22.8" customHeight="1">
      <c r="A147" s="12"/>
      <c r="B147" s="202"/>
      <c r="C147" s="203"/>
      <c r="D147" s="204" t="s">
        <v>76</v>
      </c>
      <c r="E147" s="216" t="s">
        <v>89</v>
      </c>
      <c r="F147" s="216" t="s">
        <v>385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SUM(P148:P153)</f>
        <v>0</v>
      </c>
      <c r="Q147" s="210"/>
      <c r="R147" s="211">
        <f>SUM(R148:R153)</f>
        <v>2.68176792</v>
      </c>
      <c r="S147" s="210"/>
      <c r="T147" s="212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82</v>
      </c>
      <c r="AT147" s="214" t="s">
        <v>76</v>
      </c>
      <c r="AU147" s="214" t="s">
        <v>82</v>
      </c>
      <c r="AY147" s="213" t="s">
        <v>136</v>
      </c>
      <c r="BK147" s="215">
        <f>SUM(BK148:BK153)</f>
        <v>0</v>
      </c>
    </row>
    <row r="148" spans="1:65" s="2" customFormat="1" ht="24.15" customHeight="1">
      <c r="A148" s="38"/>
      <c r="B148" s="39"/>
      <c r="C148" s="218" t="s">
        <v>95</v>
      </c>
      <c r="D148" s="218" t="s">
        <v>138</v>
      </c>
      <c r="E148" s="219" t="s">
        <v>1255</v>
      </c>
      <c r="F148" s="220" t="s">
        <v>1256</v>
      </c>
      <c r="G148" s="221" t="s">
        <v>353</v>
      </c>
      <c r="H148" s="222">
        <v>14.286</v>
      </c>
      <c r="I148" s="223"/>
      <c r="J148" s="224">
        <f>ROUND(I148*H148,2)</f>
        <v>0</v>
      </c>
      <c r="K148" s="220" t="s">
        <v>142</v>
      </c>
      <c r="L148" s="44"/>
      <c r="M148" s="225" t="s">
        <v>1</v>
      </c>
      <c r="N148" s="226" t="s">
        <v>42</v>
      </c>
      <c r="O148" s="91"/>
      <c r="P148" s="227">
        <f>O148*H148</f>
        <v>0</v>
      </c>
      <c r="Q148" s="227">
        <v>0.04872</v>
      </c>
      <c r="R148" s="227">
        <f>Q148*H148</f>
        <v>0.69601392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92</v>
      </c>
      <c r="AT148" s="229" t="s">
        <v>138</v>
      </c>
      <c r="AU148" s="229" t="s">
        <v>86</v>
      </c>
      <c r="AY148" s="17" t="s">
        <v>136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82</v>
      </c>
      <c r="BK148" s="230">
        <f>ROUND(I148*H148,2)</f>
        <v>0</v>
      </c>
      <c r="BL148" s="17" t="s">
        <v>92</v>
      </c>
      <c r="BM148" s="229" t="s">
        <v>1257</v>
      </c>
    </row>
    <row r="149" spans="1:47" s="2" customFormat="1" ht="12">
      <c r="A149" s="38"/>
      <c r="B149" s="39"/>
      <c r="C149" s="40"/>
      <c r="D149" s="231" t="s">
        <v>144</v>
      </c>
      <c r="E149" s="40"/>
      <c r="F149" s="232" t="s">
        <v>1258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144</v>
      </c>
      <c r="AU149" s="17" t="s">
        <v>86</v>
      </c>
    </row>
    <row r="150" spans="1:47" s="2" customFormat="1" ht="12">
      <c r="A150" s="38"/>
      <c r="B150" s="39"/>
      <c r="C150" s="40"/>
      <c r="D150" s="236" t="s">
        <v>146</v>
      </c>
      <c r="E150" s="40"/>
      <c r="F150" s="237" t="s">
        <v>1259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146</v>
      </c>
      <c r="AU150" s="17" t="s">
        <v>86</v>
      </c>
    </row>
    <row r="151" spans="1:65" s="2" customFormat="1" ht="16.5" customHeight="1">
      <c r="A151" s="38"/>
      <c r="B151" s="39"/>
      <c r="C151" s="249" t="s">
        <v>176</v>
      </c>
      <c r="D151" s="249" t="s">
        <v>163</v>
      </c>
      <c r="E151" s="250" t="s">
        <v>1260</v>
      </c>
      <c r="F151" s="251" t="s">
        <v>1261</v>
      </c>
      <c r="G151" s="252" t="s">
        <v>353</v>
      </c>
      <c r="H151" s="253">
        <v>14.286</v>
      </c>
      <c r="I151" s="254"/>
      <c r="J151" s="255">
        <f>ROUND(I151*H151,2)</f>
        <v>0</v>
      </c>
      <c r="K151" s="251" t="s">
        <v>142</v>
      </c>
      <c r="L151" s="256"/>
      <c r="M151" s="257" t="s">
        <v>1</v>
      </c>
      <c r="N151" s="258" t="s">
        <v>42</v>
      </c>
      <c r="O151" s="91"/>
      <c r="P151" s="227">
        <f>O151*H151</f>
        <v>0</v>
      </c>
      <c r="Q151" s="227">
        <v>0.139</v>
      </c>
      <c r="R151" s="227">
        <f>Q151*H151</f>
        <v>1.985754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167</v>
      </c>
      <c r="AT151" s="229" t="s">
        <v>163</v>
      </c>
      <c r="AU151" s="229" t="s">
        <v>86</v>
      </c>
      <c r="AY151" s="17" t="s">
        <v>136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82</v>
      </c>
      <c r="BK151" s="230">
        <f>ROUND(I151*H151,2)</f>
        <v>0</v>
      </c>
      <c r="BL151" s="17" t="s">
        <v>92</v>
      </c>
      <c r="BM151" s="229" t="s">
        <v>1262</v>
      </c>
    </row>
    <row r="152" spans="1:47" s="2" customFormat="1" ht="12">
      <c r="A152" s="38"/>
      <c r="B152" s="39"/>
      <c r="C152" s="40"/>
      <c r="D152" s="231" t="s">
        <v>144</v>
      </c>
      <c r="E152" s="40"/>
      <c r="F152" s="232" t="s">
        <v>1261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144</v>
      </c>
      <c r="AU152" s="17" t="s">
        <v>86</v>
      </c>
    </row>
    <row r="153" spans="1:51" s="13" customFormat="1" ht="12">
      <c r="A153" s="13"/>
      <c r="B153" s="238"/>
      <c r="C153" s="239"/>
      <c r="D153" s="231" t="s">
        <v>148</v>
      </c>
      <c r="E153" s="240" t="s">
        <v>1</v>
      </c>
      <c r="F153" s="241" t="s">
        <v>1263</v>
      </c>
      <c r="G153" s="239"/>
      <c r="H153" s="242">
        <v>14.286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148</v>
      </c>
      <c r="AU153" s="248" t="s">
        <v>86</v>
      </c>
      <c r="AV153" s="13" t="s">
        <v>86</v>
      </c>
      <c r="AW153" s="13" t="s">
        <v>31</v>
      </c>
      <c r="AX153" s="13" t="s">
        <v>82</v>
      </c>
      <c r="AY153" s="248" t="s">
        <v>136</v>
      </c>
    </row>
    <row r="154" spans="1:63" s="12" customFormat="1" ht="22.8" customHeight="1">
      <c r="A154" s="12"/>
      <c r="B154" s="202"/>
      <c r="C154" s="203"/>
      <c r="D154" s="204" t="s">
        <v>76</v>
      </c>
      <c r="E154" s="216" t="s">
        <v>196</v>
      </c>
      <c r="F154" s="216" t="s">
        <v>659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SUM(P155:P157)</f>
        <v>0</v>
      </c>
      <c r="Q154" s="210"/>
      <c r="R154" s="211">
        <f>SUM(R155:R157)</f>
        <v>0</v>
      </c>
      <c r="S154" s="210"/>
      <c r="T154" s="212">
        <f>SUM(T155:T157)</f>
        <v>7.199999999999999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82</v>
      </c>
      <c r="AT154" s="214" t="s">
        <v>76</v>
      </c>
      <c r="AU154" s="214" t="s">
        <v>82</v>
      </c>
      <c r="AY154" s="213" t="s">
        <v>136</v>
      </c>
      <c r="BK154" s="215">
        <f>SUM(BK155:BK157)</f>
        <v>0</v>
      </c>
    </row>
    <row r="155" spans="1:65" s="2" customFormat="1" ht="24.15" customHeight="1">
      <c r="A155" s="38"/>
      <c r="B155" s="39"/>
      <c r="C155" s="218" t="s">
        <v>183</v>
      </c>
      <c r="D155" s="218" t="s">
        <v>138</v>
      </c>
      <c r="E155" s="219" t="s">
        <v>1264</v>
      </c>
      <c r="F155" s="220" t="s">
        <v>1265</v>
      </c>
      <c r="G155" s="221" t="s">
        <v>353</v>
      </c>
      <c r="H155" s="222">
        <v>15</v>
      </c>
      <c r="I155" s="223"/>
      <c r="J155" s="224">
        <f>ROUND(I155*H155,2)</f>
        <v>0</v>
      </c>
      <c r="K155" s="220" t="s">
        <v>142</v>
      </c>
      <c r="L155" s="44"/>
      <c r="M155" s="225" t="s">
        <v>1</v>
      </c>
      <c r="N155" s="226" t="s">
        <v>42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0.48</v>
      </c>
      <c r="T155" s="228">
        <f>S155*H155</f>
        <v>7.199999999999999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92</v>
      </c>
      <c r="AT155" s="229" t="s">
        <v>138</v>
      </c>
      <c r="AU155" s="229" t="s">
        <v>86</v>
      </c>
      <c r="AY155" s="17" t="s">
        <v>136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82</v>
      </c>
      <c r="BK155" s="230">
        <f>ROUND(I155*H155,2)</f>
        <v>0</v>
      </c>
      <c r="BL155" s="17" t="s">
        <v>92</v>
      </c>
      <c r="BM155" s="229" t="s">
        <v>1266</v>
      </c>
    </row>
    <row r="156" spans="1:47" s="2" customFormat="1" ht="12">
      <c r="A156" s="38"/>
      <c r="B156" s="39"/>
      <c r="C156" s="40"/>
      <c r="D156" s="231" t="s">
        <v>144</v>
      </c>
      <c r="E156" s="40"/>
      <c r="F156" s="232" t="s">
        <v>1267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144</v>
      </c>
      <c r="AU156" s="17" t="s">
        <v>86</v>
      </c>
    </row>
    <row r="157" spans="1:47" s="2" customFormat="1" ht="12">
      <c r="A157" s="38"/>
      <c r="B157" s="39"/>
      <c r="C157" s="40"/>
      <c r="D157" s="236" t="s">
        <v>146</v>
      </c>
      <c r="E157" s="40"/>
      <c r="F157" s="237" t="s">
        <v>1268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146</v>
      </c>
      <c r="AU157" s="17" t="s">
        <v>86</v>
      </c>
    </row>
    <row r="158" spans="1:63" s="12" customFormat="1" ht="22.8" customHeight="1">
      <c r="A158" s="12"/>
      <c r="B158" s="202"/>
      <c r="C158" s="203"/>
      <c r="D158" s="204" t="s">
        <v>76</v>
      </c>
      <c r="E158" s="216" t="s">
        <v>843</v>
      </c>
      <c r="F158" s="216" t="s">
        <v>844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SUM(P159:P180)</f>
        <v>0</v>
      </c>
      <c r="Q158" s="210"/>
      <c r="R158" s="211">
        <f>SUM(R159:R180)</f>
        <v>0</v>
      </c>
      <c r="S158" s="210"/>
      <c r="T158" s="212">
        <f>SUM(T159:T180)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82</v>
      </c>
      <c r="AT158" s="214" t="s">
        <v>76</v>
      </c>
      <c r="AU158" s="214" t="s">
        <v>82</v>
      </c>
      <c r="AY158" s="213" t="s">
        <v>136</v>
      </c>
      <c r="BK158" s="215">
        <f>SUM(BK159:BK180)</f>
        <v>0</v>
      </c>
    </row>
    <row r="159" spans="1:65" s="2" customFormat="1" ht="33" customHeight="1">
      <c r="A159" s="38"/>
      <c r="B159" s="39"/>
      <c r="C159" s="218" t="s">
        <v>167</v>
      </c>
      <c r="D159" s="218" t="s">
        <v>138</v>
      </c>
      <c r="E159" s="219" t="s">
        <v>1269</v>
      </c>
      <c r="F159" s="220" t="s">
        <v>1270</v>
      </c>
      <c r="G159" s="221" t="s">
        <v>166</v>
      </c>
      <c r="H159" s="222">
        <v>12.25</v>
      </c>
      <c r="I159" s="223"/>
      <c r="J159" s="224">
        <f>ROUND(I159*H159,2)</f>
        <v>0</v>
      </c>
      <c r="K159" s="220" t="s">
        <v>142</v>
      </c>
      <c r="L159" s="44"/>
      <c r="M159" s="225" t="s">
        <v>1</v>
      </c>
      <c r="N159" s="226" t="s">
        <v>42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92</v>
      </c>
      <c r="AT159" s="229" t="s">
        <v>138</v>
      </c>
      <c r="AU159" s="229" t="s">
        <v>86</v>
      </c>
      <c r="AY159" s="17" t="s">
        <v>136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82</v>
      </c>
      <c r="BK159" s="230">
        <f>ROUND(I159*H159,2)</f>
        <v>0</v>
      </c>
      <c r="BL159" s="17" t="s">
        <v>92</v>
      </c>
      <c r="BM159" s="229" t="s">
        <v>1271</v>
      </c>
    </row>
    <row r="160" spans="1:47" s="2" customFormat="1" ht="12">
      <c r="A160" s="38"/>
      <c r="B160" s="39"/>
      <c r="C160" s="40"/>
      <c r="D160" s="231" t="s">
        <v>144</v>
      </c>
      <c r="E160" s="40"/>
      <c r="F160" s="232" t="s">
        <v>1272</v>
      </c>
      <c r="G160" s="40"/>
      <c r="H160" s="40"/>
      <c r="I160" s="233"/>
      <c r="J160" s="40"/>
      <c r="K160" s="40"/>
      <c r="L160" s="44"/>
      <c r="M160" s="234"/>
      <c r="N160" s="23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144</v>
      </c>
      <c r="AU160" s="17" t="s">
        <v>86</v>
      </c>
    </row>
    <row r="161" spans="1:47" s="2" customFormat="1" ht="12">
      <c r="A161" s="38"/>
      <c r="B161" s="39"/>
      <c r="C161" s="40"/>
      <c r="D161" s="236" t="s">
        <v>146</v>
      </c>
      <c r="E161" s="40"/>
      <c r="F161" s="237" t="s">
        <v>1273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146</v>
      </c>
      <c r="AU161" s="17" t="s">
        <v>86</v>
      </c>
    </row>
    <row r="162" spans="1:65" s="2" customFormat="1" ht="21.75" customHeight="1">
      <c r="A162" s="38"/>
      <c r="B162" s="39"/>
      <c r="C162" s="218" t="s">
        <v>196</v>
      </c>
      <c r="D162" s="218" t="s">
        <v>138</v>
      </c>
      <c r="E162" s="219" t="s">
        <v>1274</v>
      </c>
      <c r="F162" s="220" t="s">
        <v>1275</v>
      </c>
      <c r="G162" s="221" t="s">
        <v>166</v>
      </c>
      <c r="H162" s="222">
        <v>232.75</v>
      </c>
      <c r="I162" s="223"/>
      <c r="J162" s="224">
        <f>ROUND(I162*H162,2)</f>
        <v>0</v>
      </c>
      <c r="K162" s="220" t="s">
        <v>142</v>
      </c>
      <c r="L162" s="44"/>
      <c r="M162" s="225" t="s">
        <v>1</v>
      </c>
      <c r="N162" s="226" t="s">
        <v>42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92</v>
      </c>
      <c r="AT162" s="229" t="s">
        <v>138</v>
      </c>
      <c r="AU162" s="229" t="s">
        <v>86</v>
      </c>
      <c r="AY162" s="17" t="s">
        <v>136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82</v>
      </c>
      <c r="BK162" s="230">
        <f>ROUND(I162*H162,2)</f>
        <v>0</v>
      </c>
      <c r="BL162" s="17" t="s">
        <v>92</v>
      </c>
      <c r="BM162" s="229" t="s">
        <v>1276</v>
      </c>
    </row>
    <row r="163" spans="1:47" s="2" customFormat="1" ht="12">
      <c r="A163" s="38"/>
      <c r="B163" s="39"/>
      <c r="C163" s="40"/>
      <c r="D163" s="231" t="s">
        <v>144</v>
      </c>
      <c r="E163" s="40"/>
      <c r="F163" s="232" t="s">
        <v>1277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144</v>
      </c>
      <c r="AU163" s="17" t="s">
        <v>86</v>
      </c>
    </row>
    <row r="164" spans="1:47" s="2" customFormat="1" ht="12">
      <c r="A164" s="38"/>
      <c r="B164" s="39"/>
      <c r="C164" s="40"/>
      <c r="D164" s="236" t="s">
        <v>146</v>
      </c>
      <c r="E164" s="40"/>
      <c r="F164" s="237" t="s">
        <v>1278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146</v>
      </c>
      <c r="AU164" s="17" t="s">
        <v>86</v>
      </c>
    </row>
    <row r="165" spans="1:51" s="13" customFormat="1" ht="12">
      <c r="A165" s="13"/>
      <c r="B165" s="238"/>
      <c r="C165" s="239"/>
      <c r="D165" s="231" t="s">
        <v>148</v>
      </c>
      <c r="E165" s="239"/>
      <c r="F165" s="241" t="s">
        <v>1279</v>
      </c>
      <c r="G165" s="239"/>
      <c r="H165" s="242">
        <v>232.75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148</v>
      </c>
      <c r="AU165" s="248" t="s">
        <v>86</v>
      </c>
      <c r="AV165" s="13" t="s">
        <v>86</v>
      </c>
      <c r="AW165" s="13" t="s">
        <v>4</v>
      </c>
      <c r="AX165" s="13" t="s">
        <v>82</v>
      </c>
      <c r="AY165" s="248" t="s">
        <v>136</v>
      </c>
    </row>
    <row r="166" spans="1:65" s="2" customFormat="1" ht="16.5" customHeight="1">
      <c r="A166" s="38"/>
      <c r="B166" s="39"/>
      <c r="C166" s="218" t="s">
        <v>205</v>
      </c>
      <c r="D166" s="218" t="s">
        <v>138</v>
      </c>
      <c r="E166" s="219" t="s">
        <v>1280</v>
      </c>
      <c r="F166" s="220" t="s">
        <v>1281</v>
      </c>
      <c r="G166" s="221" t="s">
        <v>166</v>
      </c>
      <c r="H166" s="222">
        <v>12.25</v>
      </c>
      <c r="I166" s="223"/>
      <c r="J166" s="224">
        <f>ROUND(I166*H166,2)</f>
        <v>0</v>
      </c>
      <c r="K166" s="220" t="s">
        <v>142</v>
      </c>
      <c r="L166" s="44"/>
      <c r="M166" s="225" t="s">
        <v>1</v>
      </c>
      <c r="N166" s="226" t="s">
        <v>42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92</v>
      </c>
      <c r="AT166" s="229" t="s">
        <v>138</v>
      </c>
      <c r="AU166" s="229" t="s">
        <v>86</v>
      </c>
      <c r="AY166" s="17" t="s">
        <v>136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82</v>
      </c>
      <c r="BK166" s="230">
        <f>ROUND(I166*H166,2)</f>
        <v>0</v>
      </c>
      <c r="BL166" s="17" t="s">
        <v>92</v>
      </c>
      <c r="BM166" s="229" t="s">
        <v>1282</v>
      </c>
    </row>
    <row r="167" spans="1:47" s="2" customFormat="1" ht="12">
      <c r="A167" s="38"/>
      <c r="B167" s="39"/>
      <c r="C167" s="40"/>
      <c r="D167" s="231" t="s">
        <v>144</v>
      </c>
      <c r="E167" s="40"/>
      <c r="F167" s="232" t="s">
        <v>1283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144</v>
      </c>
      <c r="AU167" s="17" t="s">
        <v>86</v>
      </c>
    </row>
    <row r="168" spans="1:47" s="2" customFormat="1" ht="12">
      <c r="A168" s="38"/>
      <c r="B168" s="39"/>
      <c r="C168" s="40"/>
      <c r="D168" s="236" t="s">
        <v>146</v>
      </c>
      <c r="E168" s="40"/>
      <c r="F168" s="237" t="s">
        <v>1284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146</v>
      </c>
      <c r="AU168" s="17" t="s">
        <v>86</v>
      </c>
    </row>
    <row r="169" spans="1:65" s="2" customFormat="1" ht="37.8" customHeight="1">
      <c r="A169" s="38"/>
      <c r="B169" s="39"/>
      <c r="C169" s="218" t="s">
        <v>212</v>
      </c>
      <c r="D169" s="218" t="s">
        <v>138</v>
      </c>
      <c r="E169" s="219" t="s">
        <v>1285</v>
      </c>
      <c r="F169" s="220" t="s">
        <v>1286</v>
      </c>
      <c r="G169" s="221" t="s">
        <v>166</v>
      </c>
      <c r="H169" s="222">
        <v>3.25</v>
      </c>
      <c r="I169" s="223"/>
      <c r="J169" s="224">
        <f>ROUND(I169*H169,2)</f>
        <v>0</v>
      </c>
      <c r="K169" s="220" t="s">
        <v>142</v>
      </c>
      <c r="L169" s="44"/>
      <c r="M169" s="225" t="s">
        <v>1</v>
      </c>
      <c r="N169" s="226" t="s">
        <v>42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92</v>
      </c>
      <c r="AT169" s="229" t="s">
        <v>138</v>
      </c>
      <c r="AU169" s="229" t="s">
        <v>86</v>
      </c>
      <c r="AY169" s="17" t="s">
        <v>136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82</v>
      </c>
      <c r="BK169" s="230">
        <f>ROUND(I169*H169,2)</f>
        <v>0</v>
      </c>
      <c r="BL169" s="17" t="s">
        <v>92</v>
      </c>
      <c r="BM169" s="229" t="s">
        <v>1287</v>
      </c>
    </row>
    <row r="170" spans="1:47" s="2" customFormat="1" ht="12">
      <c r="A170" s="38"/>
      <c r="B170" s="39"/>
      <c r="C170" s="40"/>
      <c r="D170" s="231" t="s">
        <v>144</v>
      </c>
      <c r="E170" s="40"/>
      <c r="F170" s="232" t="s">
        <v>868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144</v>
      </c>
      <c r="AU170" s="17" t="s">
        <v>86</v>
      </c>
    </row>
    <row r="171" spans="1:47" s="2" customFormat="1" ht="12">
      <c r="A171" s="38"/>
      <c r="B171" s="39"/>
      <c r="C171" s="40"/>
      <c r="D171" s="236" t="s">
        <v>146</v>
      </c>
      <c r="E171" s="40"/>
      <c r="F171" s="237" t="s">
        <v>1288</v>
      </c>
      <c r="G171" s="40"/>
      <c r="H171" s="40"/>
      <c r="I171" s="233"/>
      <c r="J171" s="40"/>
      <c r="K171" s="40"/>
      <c r="L171" s="44"/>
      <c r="M171" s="234"/>
      <c r="N171" s="235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146</v>
      </c>
      <c r="AU171" s="17" t="s">
        <v>86</v>
      </c>
    </row>
    <row r="172" spans="1:51" s="13" customFormat="1" ht="12">
      <c r="A172" s="13"/>
      <c r="B172" s="238"/>
      <c r="C172" s="239"/>
      <c r="D172" s="231" t="s">
        <v>148</v>
      </c>
      <c r="E172" s="240" t="s">
        <v>1</v>
      </c>
      <c r="F172" s="241" t="s">
        <v>1289</v>
      </c>
      <c r="G172" s="239"/>
      <c r="H172" s="242">
        <v>3.25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148</v>
      </c>
      <c r="AU172" s="248" t="s">
        <v>86</v>
      </c>
      <c r="AV172" s="13" t="s">
        <v>86</v>
      </c>
      <c r="AW172" s="13" t="s">
        <v>31</v>
      </c>
      <c r="AX172" s="13" t="s">
        <v>82</v>
      </c>
      <c r="AY172" s="248" t="s">
        <v>136</v>
      </c>
    </row>
    <row r="173" spans="1:65" s="2" customFormat="1" ht="37.8" customHeight="1">
      <c r="A173" s="38"/>
      <c r="B173" s="39"/>
      <c r="C173" s="218" t="s">
        <v>8</v>
      </c>
      <c r="D173" s="218" t="s">
        <v>138</v>
      </c>
      <c r="E173" s="219" t="s">
        <v>1290</v>
      </c>
      <c r="F173" s="220" t="s">
        <v>1291</v>
      </c>
      <c r="G173" s="221" t="s">
        <v>166</v>
      </c>
      <c r="H173" s="222">
        <v>7.2</v>
      </c>
      <c r="I173" s="223"/>
      <c r="J173" s="224">
        <f>ROUND(I173*H173,2)</f>
        <v>0</v>
      </c>
      <c r="K173" s="220" t="s">
        <v>142</v>
      </c>
      <c r="L173" s="44"/>
      <c r="M173" s="225" t="s">
        <v>1</v>
      </c>
      <c r="N173" s="226" t="s">
        <v>42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92</v>
      </c>
      <c r="AT173" s="229" t="s">
        <v>138</v>
      </c>
      <c r="AU173" s="229" t="s">
        <v>86</v>
      </c>
      <c r="AY173" s="17" t="s">
        <v>136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82</v>
      </c>
      <c r="BK173" s="230">
        <f>ROUND(I173*H173,2)</f>
        <v>0</v>
      </c>
      <c r="BL173" s="17" t="s">
        <v>92</v>
      </c>
      <c r="BM173" s="229" t="s">
        <v>1292</v>
      </c>
    </row>
    <row r="174" spans="1:47" s="2" customFormat="1" ht="12">
      <c r="A174" s="38"/>
      <c r="B174" s="39"/>
      <c r="C174" s="40"/>
      <c r="D174" s="231" t="s">
        <v>144</v>
      </c>
      <c r="E174" s="40"/>
      <c r="F174" s="232" t="s">
        <v>875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144</v>
      </c>
      <c r="AU174" s="17" t="s">
        <v>86</v>
      </c>
    </row>
    <row r="175" spans="1:47" s="2" customFormat="1" ht="12">
      <c r="A175" s="38"/>
      <c r="B175" s="39"/>
      <c r="C175" s="40"/>
      <c r="D175" s="236" t="s">
        <v>146</v>
      </c>
      <c r="E175" s="40"/>
      <c r="F175" s="237" t="s">
        <v>1293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146</v>
      </c>
      <c r="AU175" s="17" t="s">
        <v>86</v>
      </c>
    </row>
    <row r="176" spans="1:51" s="13" customFormat="1" ht="12">
      <c r="A176" s="13"/>
      <c r="B176" s="238"/>
      <c r="C176" s="239"/>
      <c r="D176" s="231" t="s">
        <v>148</v>
      </c>
      <c r="E176" s="240" t="s">
        <v>1</v>
      </c>
      <c r="F176" s="241" t="s">
        <v>1294</v>
      </c>
      <c r="G176" s="239"/>
      <c r="H176" s="242">
        <v>7.2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148</v>
      </c>
      <c r="AU176" s="248" t="s">
        <v>86</v>
      </c>
      <c r="AV176" s="13" t="s">
        <v>86</v>
      </c>
      <c r="AW176" s="13" t="s">
        <v>31</v>
      </c>
      <c r="AX176" s="13" t="s">
        <v>82</v>
      </c>
      <c r="AY176" s="248" t="s">
        <v>136</v>
      </c>
    </row>
    <row r="177" spans="1:65" s="2" customFormat="1" ht="44.25" customHeight="1">
      <c r="A177" s="38"/>
      <c r="B177" s="39"/>
      <c r="C177" s="218" t="s">
        <v>230</v>
      </c>
      <c r="D177" s="218" t="s">
        <v>138</v>
      </c>
      <c r="E177" s="219" t="s">
        <v>1295</v>
      </c>
      <c r="F177" s="220" t="s">
        <v>291</v>
      </c>
      <c r="G177" s="221" t="s">
        <v>166</v>
      </c>
      <c r="H177" s="222">
        <v>1.8</v>
      </c>
      <c r="I177" s="223"/>
      <c r="J177" s="224">
        <f>ROUND(I177*H177,2)</f>
        <v>0</v>
      </c>
      <c r="K177" s="220" t="s">
        <v>142</v>
      </c>
      <c r="L177" s="44"/>
      <c r="M177" s="225" t="s">
        <v>1</v>
      </c>
      <c r="N177" s="226" t="s">
        <v>42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92</v>
      </c>
      <c r="AT177" s="229" t="s">
        <v>138</v>
      </c>
      <c r="AU177" s="229" t="s">
        <v>86</v>
      </c>
      <c r="AY177" s="17" t="s">
        <v>136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82</v>
      </c>
      <c r="BK177" s="230">
        <f>ROUND(I177*H177,2)</f>
        <v>0</v>
      </c>
      <c r="BL177" s="17" t="s">
        <v>92</v>
      </c>
      <c r="BM177" s="229" t="s">
        <v>1296</v>
      </c>
    </row>
    <row r="178" spans="1:47" s="2" customFormat="1" ht="12">
      <c r="A178" s="38"/>
      <c r="B178" s="39"/>
      <c r="C178" s="40"/>
      <c r="D178" s="231" t="s">
        <v>144</v>
      </c>
      <c r="E178" s="40"/>
      <c r="F178" s="232" t="s">
        <v>291</v>
      </c>
      <c r="G178" s="40"/>
      <c r="H178" s="40"/>
      <c r="I178" s="233"/>
      <c r="J178" s="40"/>
      <c r="K178" s="40"/>
      <c r="L178" s="44"/>
      <c r="M178" s="234"/>
      <c r="N178" s="23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144</v>
      </c>
      <c r="AU178" s="17" t="s">
        <v>86</v>
      </c>
    </row>
    <row r="179" spans="1:47" s="2" customFormat="1" ht="12">
      <c r="A179" s="38"/>
      <c r="B179" s="39"/>
      <c r="C179" s="40"/>
      <c r="D179" s="236" t="s">
        <v>146</v>
      </c>
      <c r="E179" s="40"/>
      <c r="F179" s="237" t="s">
        <v>1297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146</v>
      </c>
      <c r="AU179" s="17" t="s">
        <v>86</v>
      </c>
    </row>
    <row r="180" spans="1:51" s="13" customFormat="1" ht="12">
      <c r="A180" s="13"/>
      <c r="B180" s="238"/>
      <c r="C180" s="239"/>
      <c r="D180" s="231" t="s">
        <v>148</v>
      </c>
      <c r="E180" s="240" t="s">
        <v>1</v>
      </c>
      <c r="F180" s="241" t="s">
        <v>1298</v>
      </c>
      <c r="G180" s="239"/>
      <c r="H180" s="242">
        <v>1.8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148</v>
      </c>
      <c r="AU180" s="248" t="s">
        <v>86</v>
      </c>
      <c r="AV180" s="13" t="s">
        <v>86</v>
      </c>
      <c r="AW180" s="13" t="s">
        <v>31</v>
      </c>
      <c r="AX180" s="13" t="s">
        <v>82</v>
      </c>
      <c r="AY180" s="248" t="s">
        <v>136</v>
      </c>
    </row>
    <row r="181" spans="1:63" s="12" customFormat="1" ht="22.8" customHeight="1">
      <c r="A181" s="12"/>
      <c r="B181" s="202"/>
      <c r="C181" s="203"/>
      <c r="D181" s="204" t="s">
        <v>76</v>
      </c>
      <c r="E181" s="216" t="s">
        <v>891</v>
      </c>
      <c r="F181" s="216" t="s">
        <v>892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f>SUM(P182:P184)</f>
        <v>0</v>
      </c>
      <c r="Q181" s="210"/>
      <c r="R181" s="211">
        <f>SUM(R182:R184)</f>
        <v>0</v>
      </c>
      <c r="S181" s="210"/>
      <c r="T181" s="212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82</v>
      </c>
      <c r="AT181" s="214" t="s">
        <v>76</v>
      </c>
      <c r="AU181" s="214" t="s">
        <v>82</v>
      </c>
      <c r="AY181" s="213" t="s">
        <v>136</v>
      </c>
      <c r="BK181" s="215">
        <f>SUM(BK182:BK184)</f>
        <v>0</v>
      </c>
    </row>
    <row r="182" spans="1:65" s="2" customFormat="1" ht="16.5" customHeight="1">
      <c r="A182" s="38"/>
      <c r="B182" s="39"/>
      <c r="C182" s="218" t="s">
        <v>237</v>
      </c>
      <c r="D182" s="218" t="s">
        <v>138</v>
      </c>
      <c r="E182" s="219" t="s">
        <v>1299</v>
      </c>
      <c r="F182" s="220" t="s">
        <v>1300</v>
      </c>
      <c r="G182" s="221" t="s">
        <v>166</v>
      </c>
      <c r="H182" s="222">
        <v>27.717</v>
      </c>
      <c r="I182" s="223"/>
      <c r="J182" s="224">
        <f>ROUND(I182*H182,2)</f>
        <v>0</v>
      </c>
      <c r="K182" s="220" t="s">
        <v>142</v>
      </c>
      <c r="L182" s="44"/>
      <c r="M182" s="225" t="s">
        <v>1</v>
      </c>
      <c r="N182" s="226" t="s">
        <v>42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92</v>
      </c>
      <c r="AT182" s="229" t="s">
        <v>138</v>
      </c>
      <c r="AU182" s="229" t="s">
        <v>86</v>
      </c>
      <c r="AY182" s="17" t="s">
        <v>136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82</v>
      </c>
      <c r="BK182" s="230">
        <f>ROUND(I182*H182,2)</f>
        <v>0</v>
      </c>
      <c r="BL182" s="17" t="s">
        <v>92</v>
      </c>
      <c r="BM182" s="229" t="s">
        <v>1301</v>
      </c>
    </row>
    <row r="183" spans="1:47" s="2" customFormat="1" ht="12">
      <c r="A183" s="38"/>
      <c r="B183" s="39"/>
      <c r="C183" s="40"/>
      <c r="D183" s="231" t="s">
        <v>144</v>
      </c>
      <c r="E183" s="40"/>
      <c r="F183" s="232" t="s">
        <v>1302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144</v>
      </c>
      <c r="AU183" s="17" t="s">
        <v>86</v>
      </c>
    </row>
    <row r="184" spans="1:47" s="2" customFormat="1" ht="12">
      <c r="A184" s="38"/>
      <c r="B184" s="39"/>
      <c r="C184" s="40"/>
      <c r="D184" s="236" t="s">
        <v>146</v>
      </c>
      <c r="E184" s="40"/>
      <c r="F184" s="237" t="s">
        <v>1303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146</v>
      </c>
      <c r="AU184" s="17" t="s">
        <v>86</v>
      </c>
    </row>
    <row r="185" spans="1:63" s="12" customFormat="1" ht="25.9" customHeight="1">
      <c r="A185" s="12"/>
      <c r="B185" s="202"/>
      <c r="C185" s="203"/>
      <c r="D185" s="204" t="s">
        <v>76</v>
      </c>
      <c r="E185" s="205" t="s">
        <v>906</v>
      </c>
      <c r="F185" s="205" t="s">
        <v>907</v>
      </c>
      <c r="G185" s="203"/>
      <c r="H185" s="203"/>
      <c r="I185" s="206"/>
      <c r="J185" s="207">
        <f>BK185</f>
        <v>0</v>
      </c>
      <c r="K185" s="203"/>
      <c r="L185" s="208"/>
      <c r="M185" s="209"/>
      <c r="N185" s="210"/>
      <c r="O185" s="210"/>
      <c r="P185" s="211">
        <f>P186</f>
        <v>0</v>
      </c>
      <c r="Q185" s="210"/>
      <c r="R185" s="211">
        <f>R186</f>
        <v>0.119888</v>
      </c>
      <c r="S185" s="210"/>
      <c r="T185" s="212">
        <f>T186</f>
        <v>0.04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3" t="s">
        <v>86</v>
      </c>
      <c r="AT185" s="214" t="s">
        <v>76</v>
      </c>
      <c r="AU185" s="214" t="s">
        <v>77</v>
      </c>
      <c r="AY185" s="213" t="s">
        <v>136</v>
      </c>
      <c r="BK185" s="215">
        <f>BK186</f>
        <v>0</v>
      </c>
    </row>
    <row r="186" spans="1:63" s="12" customFormat="1" ht="22.8" customHeight="1">
      <c r="A186" s="12"/>
      <c r="B186" s="202"/>
      <c r="C186" s="203"/>
      <c r="D186" s="204" t="s">
        <v>76</v>
      </c>
      <c r="E186" s="216" t="s">
        <v>908</v>
      </c>
      <c r="F186" s="216" t="s">
        <v>909</v>
      </c>
      <c r="G186" s="203"/>
      <c r="H186" s="203"/>
      <c r="I186" s="206"/>
      <c r="J186" s="217">
        <f>BK186</f>
        <v>0</v>
      </c>
      <c r="K186" s="203"/>
      <c r="L186" s="208"/>
      <c r="M186" s="209"/>
      <c r="N186" s="210"/>
      <c r="O186" s="210"/>
      <c r="P186" s="211">
        <f>SUM(P187:P197)</f>
        <v>0</v>
      </c>
      <c r="Q186" s="210"/>
      <c r="R186" s="211">
        <f>SUM(R187:R197)</f>
        <v>0.119888</v>
      </c>
      <c r="S186" s="210"/>
      <c r="T186" s="212">
        <f>SUM(T187:T197)</f>
        <v>0.04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3" t="s">
        <v>86</v>
      </c>
      <c r="AT186" s="214" t="s">
        <v>76</v>
      </c>
      <c r="AU186" s="214" t="s">
        <v>82</v>
      </c>
      <c r="AY186" s="213" t="s">
        <v>136</v>
      </c>
      <c r="BK186" s="215">
        <f>SUM(BK187:BK197)</f>
        <v>0</v>
      </c>
    </row>
    <row r="187" spans="1:65" s="2" customFormat="1" ht="16.5" customHeight="1">
      <c r="A187" s="38"/>
      <c r="B187" s="39"/>
      <c r="C187" s="218" t="s">
        <v>246</v>
      </c>
      <c r="D187" s="218" t="s">
        <v>138</v>
      </c>
      <c r="E187" s="219" t="s">
        <v>1304</v>
      </c>
      <c r="F187" s="220" t="s">
        <v>1305</v>
      </c>
      <c r="G187" s="221" t="s">
        <v>141</v>
      </c>
      <c r="H187" s="222">
        <v>10</v>
      </c>
      <c r="I187" s="223"/>
      <c r="J187" s="224">
        <f>ROUND(I187*H187,2)</f>
        <v>0</v>
      </c>
      <c r="K187" s="220" t="s">
        <v>142</v>
      </c>
      <c r="L187" s="44"/>
      <c r="M187" s="225" t="s">
        <v>1</v>
      </c>
      <c r="N187" s="226" t="s">
        <v>42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0.004</v>
      </c>
      <c r="T187" s="228">
        <f>S187*H187</f>
        <v>0.04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253</v>
      </c>
      <c r="AT187" s="229" t="s">
        <v>138</v>
      </c>
      <c r="AU187" s="229" t="s">
        <v>86</v>
      </c>
      <c r="AY187" s="17" t="s">
        <v>136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82</v>
      </c>
      <c r="BK187" s="230">
        <f>ROUND(I187*H187,2)</f>
        <v>0</v>
      </c>
      <c r="BL187" s="17" t="s">
        <v>253</v>
      </c>
      <c r="BM187" s="229" t="s">
        <v>1306</v>
      </c>
    </row>
    <row r="188" spans="1:47" s="2" customFormat="1" ht="12">
      <c r="A188" s="38"/>
      <c r="B188" s="39"/>
      <c r="C188" s="40"/>
      <c r="D188" s="231" t="s">
        <v>144</v>
      </c>
      <c r="E188" s="40"/>
      <c r="F188" s="232" t="s">
        <v>1307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144</v>
      </c>
      <c r="AU188" s="17" t="s">
        <v>86</v>
      </c>
    </row>
    <row r="189" spans="1:47" s="2" customFormat="1" ht="12">
      <c r="A189" s="38"/>
      <c r="B189" s="39"/>
      <c r="C189" s="40"/>
      <c r="D189" s="236" t="s">
        <v>146</v>
      </c>
      <c r="E189" s="40"/>
      <c r="F189" s="237" t="s">
        <v>1308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146</v>
      </c>
      <c r="AU189" s="17" t="s">
        <v>86</v>
      </c>
    </row>
    <row r="190" spans="1:51" s="13" customFormat="1" ht="12">
      <c r="A190" s="13"/>
      <c r="B190" s="238"/>
      <c r="C190" s="239"/>
      <c r="D190" s="231" t="s">
        <v>148</v>
      </c>
      <c r="E190" s="240" t="s">
        <v>1</v>
      </c>
      <c r="F190" s="241" t="s">
        <v>1309</v>
      </c>
      <c r="G190" s="239"/>
      <c r="H190" s="242">
        <v>10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148</v>
      </c>
      <c r="AU190" s="248" t="s">
        <v>86</v>
      </c>
      <c r="AV190" s="13" t="s">
        <v>86</v>
      </c>
      <c r="AW190" s="13" t="s">
        <v>31</v>
      </c>
      <c r="AX190" s="13" t="s">
        <v>82</v>
      </c>
      <c r="AY190" s="248" t="s">
        <v>136</v>
      </c>
    </row>
    <row r="191" spans="1:65" s="2" customFormat="1" ht="24.15" customHeight="1">
      <c r="A191" s="38"/>
      <c r="B191" s="39"/>
      <c r="C191" s="218" t="s">
        <v>253</v>
      </c>
      <c r="D191" s="218" t="s">
        <v>138</v>
      </c>
      <c r="E191" s="219" t="s">
        <v>1310</v>
      </c>
      <c r="F191" s="220" t="s">
        <v>1311</v>
      </c>
      <c r="G191" s="221" t="s">
        <v>141</v>
      </c>
      <c r="H191" s="222">
        <v>20</v>
      </c>
      <c r="I191" s="223"/>
      <c r="J191" s="224">
        <f>ROUND(I191*H191,2)</f>
        <v>0</v>
      </c>
      <c r="K191" s="220" t="s">
        <v>142</v>
      </c>
      <c r="L191" s="44"/>
      <c r="M191" s="225" t="s">
        <v>1</v>
      </c>
      <c r="N191" s="226" t="s">
        <v>42</v>
      </c>
      <c r="O191" s="91"/>
      <c r="P191" s="227">
        <f>O191*H191</f>
        <v>0</v>
      </c>
      <c r="Q191" s="227">
        <v>0.0004</v>
      </c>
      <c r="R191" s="227">
        <f>Q191*H191</f>
        <v>0.008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253</v>
      </c>
      <c r="AT191" s="229" t="s">
        <v>138</v>
      </c>
      <c r="AU191" s="229" t="s">
        <v>86</v>
      </c>
      <c r="AY191" s="17" t="s">
        <v>136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82</v>
      </c>
      <c r="BK191" s="230">
        <f>ROUND(I191*H191,2)</f>
        <v>0</v>
      </c>
      <c r="BL191" s="17" t="s">
        <v>253</v>
      </c>
      <c r="BM191" s="229" t="s">
        <v>1312</v>
      </c>
    </row>
    <row r="192" spans="1:47" s="2" customFormat="1" ht="12">
      <c r="A192" s="38"/>
      <c r="B192" s="39"/>
      <c r="C192" s="40"/>
      <c r="D192" s="231" t="s">
        <v>144</v>
      </c>
      <c r="E192" s="40"/>
      <c r="F192" s="232" t="s">
        <v>1313</v>
      </c>
      <c r="G192" s="40"/>
      <c r="H192" s="40"/>
      <c r="I192" s="233"/>
      <c r="J192" s="40"/>
      <c r="K192" s="40"/>
      <c r="L192" s="44"/>
      <c r="M192" s="234"/>
      <c r="N192" s="235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144</v>
      </c>
      <c r="AU192" s="17" t="s">
        <v>86</v>
      </c>
    </row>
    <row r="193" spans="1:47" s="2" customFormat="1" ht="12">
      <c r="A193" s="38"/>
      <c r="B193" s="39"/>
      <c r="C193" s="40"/>
      <c r="D193" s="236" t="s">
        <v>146</v>
      </c>
      <c r="E193" s="40"/>
      <c r="F193" s="237" t="s">
        <v>1314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146</v>
      </c>
      <c r="AU193" s="17" t="s">
        <v>86</v>
      </c>
    </row>
    <row r="194" spans="1:51" s="13" customFormat="1" ht="12">
      <c r="A194" s="13"/>
      <c r="B194" s="238"/>
      <c r="C194" s="239"/>
      <c r="D194" s="231" t="s">
        <v>148</v>
      </c>
      <c r="E194" s="240" t="s">
        <v>1</v>
      </c>
      <c r="F194" s="241" t="s">
        <v>1315</v>
      </c>
      <c r="G194" s="239"/>
      <c r="H194" s="242">
        <v>20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148</v>
      </c>
      <c r="AU194" s="248" t="s">
        <v>86</v>
      </c>
      <c r="AV194" s="13" t="s">
        <v>86</v>
      </c>
      <c r="AW194" s="13" t="s">
        <v>31</v>
      </c>
      <c r="AX194" s="13" t="s">
        <v>82</v>
      </c>
      <c r="AY194" s="248" t="s">
        <v>136</v>
      </c>
    </row>
    <row r="195" spans="1:65" s="2" customFormat="1" ht="37.8" customHeight="1">
      <c r="A195" s="38"/>
      <c r="B195" s="39"/>
      <c r="C195" s="249" t="s">
        <v>260</v>
      </c>
      <c r="D195" s="249" t="s">
        <v>163</v>
      </c>
      <c r="E195" s="250" t="s">
        <v>1316</v>
      </c>
      <c r="F195" s="251" t="s">
        <v>1317</v>
      </c>
      <c r="G195" s="252" t="s">
        <v>141</v>
      </c>
      <c r="H195" s="253">
        <v>23.31</v>
      </c>
      <c r="I195" s="254"/>
      <c r="J195" s="255">
        <f>ROUND(I195*H195,2)</f>
        <v>0</v>
      </c>
      <c r="K195" s="251" t="s">
        <v>142</v>
      </c>
      <c r="L195" s="256"/>
      <c r="M195" s="257" t="s">
        <v>1</v>
      </c>
      <c r="N195" s="258" t="s">
        <v>42</v>
      </c>
      <c r="O195" s="91"/>
      <c r="P195" s="227">
        <f>O195*H195</f>
        <v>0</v>
      </c>
      <c r="Q195" s="227">
        <v>0.0048</v>
      </c>
      <c r="R195" s="227">
        <f>Q195*H195</f>
        <v>0.11188799999999999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363</v>
      </c>
      <c r="AT195" s="229" t="s">
        <v>163</v>
      </c>
      <c r="AU195" s="229" t="s">
        <v>86</v>
      </c>
      <c r="AY195" s="17" t="s">
        <v>136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82</v>
      </c>
      <c r="BK195" s="230">
        <f>ROUND(I195*H195,2)</f>
        <v>0</v>
      </c>
      <c r="BL195" s="17" t="s">
        <v>253</v>
      </c>
      <c r="BM195" s="229" t="s">
        <v>1318</v>
      </c>
    </row>
    <row r="196" spans="1:47" s="2" customFormat="1" ht="12">
      <c r="A196" s="38"/>
      <c r="B196" s="39"/>
      <c r="C196" s="40"/>
      <c r="D196" s="231" t="s">
        <v>144</v>
      </c>
      <c r="E196" s="40"/>
      <c r="F196" s="232" t="s">
        <v>1317</v>
      </c>
      <c r="G196" s="40"/>
      <c r="H196" s="40"/>
      <c r="I196" s="233"/>
      <c r="J196" s="40"/>
      <c r="K196" s="40"/>
      <c r="L196" s="44"/>
      <c r="M196" s="234"/>
      <c r="N196" s="235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144</v>
      </c>
      <c r="AU196" s="17" t="s">
        <v>86</v>
      </c>
    </row>
    <row r="197" spans="1:51" s="13" customFormat="1" ht="12">
      <c r="A197" s="13"/>
      <c r="B197" s="238"/>
      <c r="C197" s="239"/>
      <c r="D197" s="231" t="s">
        <v>148</v>
      </c>
      <c r="E197" s="239"/>
      <c r="F197" s="241" t="s">
        <v>1319</v>
      </c>
      <c r="G197" s="239"/>
      <c r="H197" s="242">
        <v>23.31</v>
      </c>
      <c r="I197" s="243"/>
      <c r="J197" s="239"/>
      <c r="K197" s="239"/>
      <c r="L197" s="244"/>
      <c r="M197" s="271"/>
      <c r="N197" s="272"/>
      <c r="O197" s="272"/>
      <c r="P197" s="272"/>
      <c r="Q197" s="272"/>
      <c r="R197" s="272"/>
      <c r="S197" s="272"/>
      <c r="T197" s="27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148</v>
      </c>
      <c r="AU197" s="248" t="s">
        <v>86</v>
      </c>
      <c r="AV197" s="13" t="s">
        <v>86</v>
      </c>
      <c r="AW197" s="13" t="s">
        <v>4</v>
      </c>
      <c r="AX197" s="13" t="s">
        <v>82</v>
      </c>
      <c r="AY197" s="248" t="s">
        <v>136</v>
      </c>
    </row>
    <row r="198" spans="1:31" s="2" customFormat="1" ht="6.95" customHeight="1">
      <c r="A198" s="38"/>
      <c r="B198" s="66"/>
      <c r="C198" s="67"/>
      <c r="D198" s="67"/>
      <c r="E198" s="67"/>
      <c r="F198" s="67"/>
      <c r="G198" s="67"/>
      <c r="H198" s="67"/>
      <c r="I198" s="67"/>
      <c r="J198" s="67"/>
      <c r="K198" s="67"/>
      <c r="L198" s="44"/>
      <c r="M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</row>
  </sheetData>
  <sheetProtection password="CC35" sheet="1" objects="1" scenarios="1" formatColumns="0" formatRows="0" autoFilter="0"/>
  <autoFilter ref="C124:K197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hyperlinks>
    <hyperlink ref="F130" r:id="rId1" display="https://podminky.urs.cz/item/CS_URS_2024_01/113107023"/>
    <hyperlink ref="F134" r:id="rId2" display="https://podminky.urs.cz/item/CS_URS_2024_01/113107031"/>
    <hyperlink ref="F138" r:id="rId3" display="https://podminky.urs.cz/item/CS_URS_2024_01/122111101"/>
    <hyperlink ref="F145" r:id="rId4" display="https://podminky.urs.cz/item/CS_URS_2024_01/213221103"/>
    <hyperlink ref="F150" r:id="rId5" display="https://podminky.urs.cz/item/CS_URS_2024_01/388129720"/>
    <hyperlink ref="F157" r:id="rId6" display="https://podminky.urs.cz/item/CS_URS_2024_01/963015141"/>
    <hyperlink ref="F161" r:id="rId7" display="https://podminky.urs.cz/item/CS_URS_2024_01/997002511"/>
    <hyperlink ref="F164" r:id="rId8" display="https://podminky.urs.cz/item/CS_URS_2024_01/997002519"/>
    <hyperlink ref="F168" r:id="rId9" display="https://podminky.urs.cz/item/CS_URS_2024_01/997002611"/>
    <hyperlink ref="F171" r:id="rId10" display="https://podminky.urs.cz/item/CS_URS_2024_01/997013861"/>
    <hyperlink ref="F175" r:id="rId11" display="https://podminky.urs.cz/item/CS_URS_2024_01/997013862"/>
    <hyperlink ref="F179" r:id="rId12" display="https://podminky.urs.cz/item/CS_URS_2024_01/997013873"/>
    <hyperlink ref="F184" r:id="rId13" display="https://podminky.urs.cz/item/CS_URS_2024_01/998012021"/>
    <hyperlink ref="F189" r:id="rId14" display="https://podminky.urs.cz/item/CS_URS_2024_01/711131811"/>
    <hyperlink ref="F193" r:id="rId15" display="https://podminky.urs.cz/item/CS_URS_2024_01/71114155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Parkoviště a komunikace v ulici Švabinského - Nad Bunkrem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1320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1. 2. 2024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21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30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26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ROUND((SUM(BE120:BE154)),2)</f>
        <v>0</v>
      </c>
      <c r="G33" s="38"/>
      <c r="H33" s="38"/>
      <c r="I33" s="155">
        <v>0.21</v>
      </c>
      <c r="J33" s="154">
        <f>ROUND(((SUM(BE120:BE154))*I33),2)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ROUND((SUM(BF120:BF154)),2)</f>
        <v>0</v>
      </c>
      <c r="G34" s="38"/>
      <c r="H34" s="38"/>
      <c r="I34" s="155">
        <v>0.12</v>
      </c>
      <c r="J34" s="154">
        <f>ROUND(((SUM(BF120:BF154))*I34),2)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ROUND((SUM(BG120:BG154)),2)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ROUND((SUM(BH120:BH154)),2)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ROUND((SUM(BI120:BI154)),2)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Parkoviště a komunikace v ulici Švabinského - Nad Bunkrem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5 - VRN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Město Sokolov</v>
      </c>
      <c r="G89" s="40"/>
      <c r="H89" s="40"/>
      <c r="I89" s="32" t="s">
        <v>22</v>
      </c>
      <c r="J89" s="79" t="str">
        <f>IF(J12="","",J12)</f>
        <v>1. 2. 2024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32" t="s">
        <v>29</v>
      </c>
      <c r="J91" s="36" t="str">
        <f>E21</f>
        <v>Ing. Ota Vettermann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119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1321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1322</v>
      </c>
      <c r="E99" s="188"/>
      <c r="F99" s="188"/>
      <c r="G99" s="188"/>
      <c r="H99" s="188"/>
      <c r="I99" s="188"/>
      <c r="J99" s="189">
        <f>J135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1323</v>
      </c>
      <c r="E100" s="188"/>
      <c r="F100" s="188"/>
      <c r="G100" s="188"/>
      <c r="H100" s="188"/>
      <c r="I100" s="188"/>
      <c r="J100" s="189">
        <f>J142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121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Parkoviště a komunikace v ulici Švabinského - Nad Bunkrem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99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5 - VRN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Město Sokolov</v>
      </c>
      <c r="G114" s="40"/>
      <c r="H114" s="40"/>
      <c r="I114" s="32" t="s">
        <v>22</v>
      </c>
      <c r="J114" s="79" t="str">
        <f>IF(J12="","",J12)</f>
        <v>1. 2. 2024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Město Sokolov</v>
      </c>
      <c r="G116" s="40"/>
      <c r="H116" s="40"/>
      <c r="I116" s="32" t="s">
        <v>29</v>
      </c>
      <c r="J116" s="36" t="str">
        <f>E21</f>
        <v>Ing. Ota Vettermann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IF(E18="","",E18)</f>
        <v>Vyplň údaj</v>
      </c>
      <c r="G117" s="40"/>
      <c r="H117" s="40"/>
      <c r="I117" s="32" t="s">
        <v>32</v>
      </c>
      <c r="J117" s="36" t="str">
        <f>E24</f>
        <v>MESSOR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122</v>
      </c>
      <c r="D119" s="194" t="s">
        <v>62</v>
      </c>
      <c r="E119" s="194" t="s">
        <v>58</v>
      </c>
      <c r="F119" s="194" t="s">
        <v>59</v>
      </c>
      <c r="G119" s="194" t="s">
        <v>123</v>
      </c>
      <c r="H119" s="194" t="s">
        <v>124</v>
      </c>
      <c r="I119" s="194" t="s">
        <v>125</v>
      </c>
      <c r="J119" s="194" t="s">
        <v>103</v>
      </c>
      <c r="K119" s="195" t="s">
        <v>126</v>
      </c>
      <c r="L119" s="196"/>
      <c r="M119" s="100" t="s">
        <v>1</v>
      </c>
      <c r="N119" s="101" t="s">
        <v>41</v>
      </c>
      <c r="O119" s="101" t="s">
        <v>127</v>
      </c>
      <c r="P119" s="101" t="s">
        <v>128</v>
      </c>
      <c r="Q119" s="101" t="s">
        <v>129</v>
      </c>
      <c r="R119" s="101" t="s">
        <v>130</v>
      </c>
      <c r="S119" s="101" t="s">
        <v>131</v>
      </c>
      <c r="T119" s="102" t="s">
        <v>132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133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</f>
        <v>0</v>
      </c>
      <c r="Q120" s="104"/>
      <c r="R120" s="199">
        <f>R121</f>
        <v>0</v>
      </c>
      <c r="S120" s="104"/>
      <c r="T120" s="200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76</v>
      </c>
      <c r="AU120" s="17" t="s">
        <v>105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76</v>
      </c>
      <c r="E121" s="205" t="s">
        <v>96</v>
      </c>
      <c r="F121" s="205" t="s">
        <v>952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P122+P135+P142</f>
        <v>0</v>
      </c>
      <c r="Q121" s="210"/>
      <c r="R121" s="211">
        <f>R122+R135+R142</f>
        <v>0</v>
      </c>
      <c r="S121" s="210"/>
      <c r="T121" s="212">
        <f>T122+T135+T142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95</v>
      </c>
      <c r="AT121" s="214" t="s">
        <v>76</v>
      </c>
      <c r="AU121" s="214" t="s">
        <v>77</v>
      </c>
      <c r="AY121" s="213" t="s">
        <v>136</v>
      </c>
      <c r="BK121" s="215">
        <f>BK122+BK135+BK142</f>
        <v>0</v>
      </c>
    </row>
    <row r="122" spans="1:63" s="12" customFormat="1" ht="22.8" customHeight="1">
      <c r="A122" s="12"/>
      <c r="B122" s="202"/>
      <c r="C122" s="203"/>
      <c r="D122" s="204" t="s">
        <v>76</v>
      </c>
      <c r="E122" s="216" t="s">
        <v>1324</v>
      </c>
      <c r="F122" s="216" t="s">
        <v>1325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SUM(P123:P134)</f>
        <v>0</v>
      </c>
      <c r="Q122" s="210"/>
      <c r="R122" s="211">
        <f>SUM(R123:R134)</f>
        <v>0</v>
      </c>
      <c r="S122" s="210"/>
      <c r="T122" s="212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95</v>
      </c>
      <c r="AT122" s="214" t="s">
        <v>76</v>
      </c>
      <c r="AU122" s="214" t="s">
        <v>82</v>
      </c>
      <c r="AY122" s="213" t="s">
        <v>136</v>
      </c>
      <c r="BK122" s="215">
        <f>SUM(BK123:BK134)</f>
        <v>0</v>
      </c>
    </row>
    <row r="123" spans="1:65" s="2" customFormat="1" ht="16.5" customHeight="1">
      <c r="A123" s="38"/>
      <c r="B123" s="39"/>
      <c r="C123" s="218" t="s">
        <v>82</v>
      </c>
      <c r="D123" s="218" t="s">
        <v>138</v>
      </c>
      <c r="E123" s="219" t="s">
        <v>1326</v>
      </c>
      <c r="F123" s="220" t="s">
        <v>1327</v>
      </c>
      <c r="G123" s="221" t="s">
        <v>1162</v>
      </c>
      <c r="H123" s="222">
        <v>1</v>
      </c>
      <c r="I123" s="223"/>
      <c r="J123" s="224">
        <f>ROUND(I123*H123,2)</f>
        <v>0</v>
      </c>
      <c r="K123" s="220" t="s">
        <v>566</v>
      </c>
      <c r="L123" s="44"/>
      <c r="M123" s="225" t="s">
        <v>1</v>
      </c>
      <c r="N123" s="226" t="s">
        <v>42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958</v>
      </c>
      <c r="AT123" s="229" t="s">
        <v>138</v>
      </c>
      <c r="AU123" s="229" t="s">
        <v>86</v>
      </c>
      <c r="AY123" s="17" t="s">
        <v>136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82</v>
      </c>
      <c r="BK123" s="230">
        <f>ROUND(I123*H123,2)</f>
        <v>0</v>
      </c>
      <c r="BL123" s="17" t="s">
        <v>958</v>
      </c>
      <c r="BM123" s="229" t="s">
        <v>1328</v>
      </c>
    </row>
    <row r="124" spans="1:47" s="2" customFormat="1" ht="12">
      <c r="A124" s="38"/>
      <c r="B124" s="39"/>
      <c r="C124" s="40"/>
      <c r="D124" s="231" t="s">
        <v>144</v>
      </c>
      <c r="E124" s="40"/>
      <c r="F124" s="232" t="s">
        <v>1327</v>
      </c>
      <c r="G124" s="40"/>
      <c r="H124" s="40"/>
      <c r="I124" s="233"/>
      <c r="J124" s="40"/>
      <c r="K124" s="40"/>
      <c r="L124" s="44"/>
      <c r="M124" s="234"/>
      <c r="N124" s="235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144</v>
      </c>
      <c r="AU124" s="17" t="s">
        <v>86</v>
      </c>
    </row>
    <row r="125" spans="1:47" s="2" customFormat="1" ht="12">
      <c r="A125" s="38"/>
      <c r="B125" s="39"/>
      <c r="C125" s="40"/>
      <c r="D125" s="236" t="s">
        <v>146</v>
      </c>
      <c r="E125" s="40"/>
      <c r="F125" s="237" t="s">
        <v>1329</v>
      </c>
      <c r="G125" s="40"/>
      <c r="H125" s="40"/>
      <c r="I125" s="233"/>
      <c r="J125" s="40"/>
      <c r="K125" s="40"/>
      <c r="L125" s="44"/>
      <c r="M125" s="234"/>
      <c r="N125" s="23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146</v>
      </c>
      <c r="AU125" s="17" t="s">
        <v>86</v>
      </c>
    </row>
    <row r="126" spans="1:65" s="2" customFormat="1" ht="16.5" customHeight="1">
      <c r="A126" s="38"/>
      <c r="B126" s="39"/>
      <c r="C126" s="218" t="s">
        <v>86</v>
      </c>
      <c r="D126" s="218" t="s">
        <v>138</v>
      </c>
      <c r="E126" s="219" t="s">
        <v>1330</v>
      </c>
      <c r="F126" s="220" t="s">
        <v>1331</v>
      </c>
      <c r="G126" s="221" t="s">
        <v>1162</v>
      </c>
      <c r="H126" s="222">
        <v>2</v>
      </c>
      <c r="I126" s="223"/>
      <c r="J126" s="224">
        <f>ROUND(I126*H126,2)</f>
        <v>0</v>
      </c>
      <c r="K126" s="220" t="s">
        <v>566</v>
      </c>
      <c r="L126" s="44"/>
      <c r="M126" s="225" t="s">
        <v>1</v>
      </c>
      <c r="N126" s="226" t="s">
        <v>42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958</v>
      </c>
      <c r="AT126" s="229" t="s">
        <v>138</v>
      </c>
      <c r="AU126" s="229" t="s">
        <v>86</v>
      </c>
      <c r="AY126" s="17" t="s">
        <v>136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82</v>
      </c>
      <c r="BK126" s="230">
        <f>ROUND(I126*H126,2)</f>
        <v>0</v>
      </c>
      <c r="BL126" s="17" t="s">
        <v>958</v>
      </c>
      <c r="BM126" s="229" t="s">
        <v>1332</v>
      </c>
    </row>
    <row r="127" spans="1:47" s="2" customFormat="1" ht="12">
      <c r="A127" s="38"/>
      <c r="B127" s="39"/>
      <c r="C127" s="40"/>
      <c r="D127" s="231" t="s">
        <v>144</v>
      </c>
      <c r="E127" s="40"/>
      <c r="F127" s="232" t="s">
        <v>1331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144</v>
      </c>
      <c r="AU127" s="17" t="s">
        <v>86</v>
      </c>
    </row>
    <row r="128" spans="1:47" s="2" customFormat="1" ht="12">
      <c r="A128" s="38"/>
      <c r="B128" s="39"/>
      <c r="C128" s="40"/>
      <c r="D128" s="236" t="s">
        <v>146</v>
      </c>
      <c r="E128" s="40"/>
      <c r="F128" s="237" t="s">
        <v>1333</v>
      </c>
      <c r="G128" s="40"/>
      <c r="H128" s="40"/>
      <c r="I128" s="233"/>
      <c r="J128" s="40"/>
      <c r="K128" s="40"/>
      <c r="L128" s="44"/>
      <c r="M128" s="234"/>
      <c r="N128" s="235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146</v>
      </c>
      <c r="AU128" s="17" t="s">
        <v>86</v>
      </c>
    </row>
    <row r="129" spans="1:51" s="13" customFormat="1" ht="12">
      <c r="A129" s="13"/>
      <c r="B129" s="238"/>
      <c r="C129" s="239"/>
      <c r="D129" s="231" t="s">
        <v>148</v>
      </c>
      <c r="E129" s="240" t="s">
        <v>1</v>
      </c>
      <c r="F129" s="241" t="s">
        <v>1334</v>
      </c>
      <c r="G129" s="239"/>
      <c r="H129" s="242">
        <v>1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8" t="s">
        <v>148</v>
      </c>
      <c r="AU129" s="248" t="s">
        <v>86</v>
      </c>
      <c r="AV129" s="13" t="s">
        <v>86</v>
      </c>
      <c r="AW129" s="13" t="s">
        <v>31</v>
      </c>
      <c r="AX129" s="13" t="s">
        <v>77</v>
      </c>
      <c r="AY129" s="248" t="s">
        <v>136</v>
      </c>
    </row>
    <row r="130" spans="1:51" s="13" customFormat="1" ht="12">
      <c r="A130" s="13"/>
      <c r="B130" s="238"/>
      <c r="C130" s="239"/>
      <c r="D130" s="231" t="s">
        <v>148</v>
      </c>
      <c r="E130" s="240" t="s">
        <v>1</v>
      </c>
      <c r="F130" s="241" t="s">
        <v>1335</v>
      </c>
      <c r="G130" s="239"/>
      <c r="H130" s="242">
        <v>1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148</v>
      </c>
      <c r="AU130" s="248" t="s">
        <v>86</v>
      </c>
      <c r="AV130" s="13" t="s">
        <v>86</v>
      </c>
      <c r="AW130" s="13" t="s">
        <v>31</v>
      </c>
      <c r="AX130" s="13" t="s">
        <v>77</v>
      </c>
      <c r="AY130" s="248" t="s">
        <v>136</v>
      </c>
    </row>
    <row r="131" spans="1:51" s="14" customFormat="1" ht="12">
      <c r="A131" s="14"/>
      <c r="B131" s="259"/>
      <c r="C131" s="260"/>
      <c r="D131" s="231" t="s">
        <v>148</v>
      </c>
      <c r="E131" s="261" t="s">
        <v>1</v>
      </c>
      <c r="F131" s="262" t="s">
        <v>229</v>
      </c>
      <c r="G131" s="260"/>
      <c r="H131" s="263">
        <v>2</v>
      </c>
      <c r="I131" s="264"/>
      <c r="J131" s="260"/>
      <c r="K131" s="260"/>
      <c r="L131" s="265"/>
      <c r="M131" s="266"/>
      <c r="N131" s="267"/>
      <c r="O131" s="267"/>
      <c r="P131" s="267"/>
      <c r="Q131" s="267"/>
      <c r="R131" s="267"/>
      <c r="S131" s="267"/>
      <c r="T131" s="26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9" t="s">
        <v>148</v>
      </c>
      <c r="AU131" s="269" t="s">
        <v>86</v>
      </c>
      <c r="AV131" s="14" t="s">
        <v>92</v>
      </c>
      <c r="AW131" s="14" t="s">
        <v>31</v>
      </c>
      <c r="AX131" s="14" t="s">
        <v>82</v>
      </c>
      <c r="AY131" s="269" t="s">
        <v>136</v>
      </c>
    </row>
    <row r="132" spans="1:65" s="2" customFormat="1" ht="16.5" customHeight="1">
      <c r="A132" s="38"/>
      <c r="B132" s="39"/>
      <c r="C132" s="218" t="s">
        <v>89</v>
      </c>
      <c r="D132" s="218" t="s">
        <v>138</v>
      </c>
      <c r="E132" s="219" t="s">
        <v>1336</v>
      </c>
      <c r="F132" s="220" t="s">
        <v>1337</v>
      </c>
      <c r="G132" s="221" t="s">
        <v>1338</v>
      </c>
      <c r="H132" s="222">
        <v>1</v>
      </c>
      <c r="I132" s="223"/>
      <c r="J132" s="224">
        <f>ROUND(I132*H132,2)</f>
        <v>0</v>
      </c>
      <c r="K132" s="220" t="s">
        <v>566</v>
      </c>
      <c r="L132" s="44"/>
      <c r="M132" s="225" t="s">
        <v>1</v>
      </c>
      <c r="N132" s="226" t="s">
        <v>42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958</v>
      </c>
      <c r="AT132" s="229" t="s">
        <v>138</v>
      </c>
      <c r="AU132" s="229" t="s">
        <v>86</v>
      </c>
      <c r="AY132" s="17" t="s">
        <v>136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82</v>
      </c>
      <c r="BK132" s="230">
        <f>ROUND(I132*H132,2)</f>
        <v>0</v>
      </c>
      <c r="BL132" s="17" t="s">
        <v>958</v>
      </c>
      <c r="BM132" s="229" t="s">
        <v>1339</v>
      </c>
    </row>
    <row r="133" spans="1:47" s="2" customFormat="1" ht="12">
      <c r="A133" s="38"/>
      <c r="B133" s="39"/>
      <c r="C133" s="40"/>
      <c r="D133" s="231" t="s">
        <v>144</v>
      </c>
      <c r="E133" s="40"/>
      <c r="F133" s="232" t="s">
        <v>1337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144</v>
      </c>
      <c r="AU133" s="17" t="s">
        <v>86</v>
      </c>
    </row>
    <row r="134" spans="1:47" s="2" customFormat="1" ht="12">
      <c r="A134" s="38"/>
      <c r="B134" s="39"/>
      <c r="C134" s="40"/>
      <c r="D134" s="236" t="s">
        <v>146</v>
      </c>
      <c r="E134" s="40"/>
      <c r="F134" s="237" t="s">
        <v>1340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146</v>
      </c>
      <c r="AU134" s="17" t="s">
        <v>86</v>
      </c>
    </row>
    <row r="135" spans="1:63" s="12" customFormat="1" ht="22.8" customHeight="1">
      <c r="A135" s="12"/>
      <c r="B135" s="202"/>
      <c r="C135" s="203"/>
      <c r="D135" s="204" t="s">
        <v>76</v>
      </c>
      <c r="E135" s="216" t="s">
        <v>1341</v>
      </c>
      <c r="F135" s="216" t="s">
        <v>1342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SUM(P136:P141)</f>
        <v>0</v>
      </c>
      <c r="Q135" s="210"/>
      <c r="R135" s="211">
        <f>SUM(R136:R141)</f>
        <v>0</v>
      </c>
      <c r="S135" s="210"/>
      <c r="T135" s="212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95</v>
      </c>
      <c r="AT135" s="214" t="s">
        <v>76</v>
      </c>
      <c r="AU135" s="214" t="s">
        <v>82</v>
      </c>
      <c r="AY135" s="213" t="s">
        <v>136</v>
      </c>
      <c r="BK135" s="215">
        <f>SUM(BK136:BK141)</f>
        <v>0</v>
      </c>
    </row>
    <row r="136" spans="1:65" s="2" customFormat="1" ht="16.5" customHeight="1">
      <c r="A136" s="38"/>
      <c r="B136" s="39"/>
      <c r="C136" s="218" t="s">
        <v>92</v>
      </c>
      <c r="D136" s="218" t="s">
        <v>138</v>
      </c>
      <c r="E136" s="219" t="s">
        <v>1343</v>
      </c>
      <c r="F136" s="220" t="s">
        <v>1342</v>
      </c>
      <c r="G136" s="221" t="s">
        <v>1162</v>
      </c>
      <c r="H136" s="222">
        <v>1</v>
      </c>
      <c r="I136" s="223"/>
      <c r="J136" s="224">
        <f>ROUND(I136*H136,2)</f>
        <v>0</v>
      </c>
      <c r="K136" s="220" t="s">
        <v>566</v>
      </c>
      <c r="L136" s="44"/>
      <c r="M136" s="225" t="s">
        <v>1</v>
      </c>
      <c r="N136" s="226" t="s">
        <v>42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958</v>
      </c>
      <c r="AT136" s="229" t="s">
        <v>138</v>
      </c>
      <c r="AU136" s="229" t="s">
        <v>86</v>
      </c>
      <c r="AY136" s="17" t="s">
        <v>136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82</v>
      </c>
      <c r="BK136" s="230">
        <f>ROUND(I136*H136,2)</f>
        <v>0</v>
      </c>
      <c r="BL136" s="17" t="s">
        <v>958</v>
      </c>
      <c r="BM136" s="229" t="s">
        <v>1344</v>
      </c>
    </row>
    <row r="137" spans="1:47" s="2" customFormat="1" ht="12">
      <c r="A137" s="38"/>
      <c r="B137" s="39"/>
      <c r="C137" s="40"/>
      <c r="D137" s="231" t="s">
        <v>144</v>
      </c>
      <c r="E137" s="40"/>
      <c r="F137" s="232" t="s">
        <v>1342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144</v>
      </c>
      <c r="AU137" s="17" t="s">
        <v>86</v>
      </c>
    </row>
    <row r="138" spans="1:47" s="2" customFormat="1" ht="12">
      <c r="A138" s="38"/>
      <c r="B138" s="39"/>
      <c r="C138" s="40"/>
      <c r="D138" s="236" t="s">
        <v>146</v>
      </c>
      <c r="E138" s="40"/>
      <c r="F138" s="237" t="s">
        <v>1345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146</v>
      </c>
      <c r="AU138" s="17" t="s">
        <v>86</v>
      </c>
    </row>
    <row r="139" spans="1:65" s="2" customFormat="1" ht="24.15" customHeight="1">
      <c r="A139" s="38"/>
      <c r="B139" s="39"/>
      <c r="C139" s="218" t="s">
        <v>95</v>
      </c>
      <c r="D139" s="218" t="s">
        <v>138</v>
      </c>
      <c r="E139" s="219" t="s">
        <v>1346</v>
      </c>
      <c r="F139" s="220" t="s">
        <v>1347</v>
      </c>
      <c r="G139" s="221" t="s">
        <v>1348</v>
      </c>
      <c r="H139" s="222">
        <v>400</v>
      </c>
      <c r="I139" s="223"/>
      <c r="J139" s="224">
        <f>ROUND(I139*H139,2)</f>
        <v>0</v>
      </c>
      <c r="K139" s="220" t="s">
        <v>1018</v>
      </c>
      <c r="L139" s="44"/>
      <c r="M139" s="225" t="s">
        <v>1</v>
      </c>
      <c r="N139" s="226" t="s">
        <v>42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958</v>
      </c>
      <c r="AT139" s="229" t="s">
        <v>138</v>
      </c>
      <c r="AU139" s="229" t="s">
        <v>86</v>
      </c>
      <c r="AY139" s="17" t="s">
        <v>136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82</v>
      </c>
      <c r="BK139" s="230">
        <f>ROUND(I139*H139,2)</f>
        <v>0</v>
      </c>
      <c r="BL139" s="17" t="s">
        <v>958</v>
      </c>
      <c r="BM139" s="229" t="s">
        <v>1349</v>
      </c>
    </row>
    <row r="140" spans="1:47" s="2" customFormat="1" ht="12">
      <c r="A140" s="38"/>
      <c r="B140" s="39"/>
      <c r="C140" s="40"/>
      <c r="D140" s="231" t="s">
        <v>144</v>
      </c>
      <c r="E140" s="40"/>
      <c r="F140" s="232" t="s">
        <v>1347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144</v>
      </c>
      <c r="AU140" s="17" t="s">
        <v>86</v>
      </c>
    </row>
    <row r="141" spans="1:51" s="13" customFormat="1" ht="12">
      <c r="A141" s="13"/>
      <c r="B141" s="238"/>
      <c r="C141" s="239"/>
      <c r="D141" s="231" t="s">
        <v>148</v>
      </c>
      <c r="E141" s="240" t="s">
        <v>1</v>
      </c>
      <c r="F141" s="241" t="s">
        <v>1350</v>
      </c>
      <c r="G141" s="239"/>
      <c r="H141" s="242">
        <v>400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148</v>
      </c>
      <c r="AU141" s="248" t="s">
        <v>86</v>
      </c>
      <c r="AV141" s="13" t="s">
        <v>86</v>
      </c>
      <c r="AW141" s="13" t="s">
        <v>31</v>
      </c>
      <c r="AX141" s="13" t="s">
        <v>82</v>
      </c>
      <c r="AY141" s="248" t="s">
        <v>136</v>
      </c>
    </row>
    <row r="142" spans="1:63" s="12" customFormat="1" ht="22.8" customHeight="1">
      <c r="A142" s="12"/>
      <c r="B142" s="202"/>
      <c r="C142" s="203"/>
      <c r="D142" s="204" t="s">
        <v>76</v>
      </c>
      <c r="E142" s="216" t="s">
        <v>1351</v>
      </c>
      <c r="F142" s="216" t="s">
        <v>1352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SUM(P143:P154)</f>
        <v>0</v>
      </c>
      <c r="Q142" s="210"/>
      <c r="R142" s="211">
        <f>SUM(R143:R154)</f>
        <v>0</v>
      </c>
      <c r="S142" s="210"/>
      <c r="T142" s="212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95</v>
      </c>
      <c r="AT142" s="214" t="s">
        <v>76</v>
      </c>
      <c r="AU142" s="214" t="s">
        <v>82</v>
      </c>
      <c r="AY142" s="213" t="s">
        <v>136</v>
      </c>
      <c r="BK142" s="215">
        <f>SUM(BK143:BK154)</f>
        <v>0</v>
      </c>
    </row>
    <row r="143" spans="1:65" s="2" customFormat="1" ht="16.5" customHeight="1">
      <c r="A143" s="38"/>
      <c r="B143" s="39"/>
      <c r="C143" s="218" t="s">
        <v>176</v>
      </c>
      <c r="D143" s="218" t="s">
        <v>138</v>
      </c>
      <c r="E143" s="219" t="s">
        <v>1353</v>
      </c>
      <c r="F143" s="220" t="s">
        <v>1354</v>
      </c>
      <c r="G143" s="221" t="s">
        <v>1162</v>
      </c>
      <c r="H143" s="222">
        <v>1</v>
      </c>
      <c r="I143" s="223"/>
      <c r="J143" s="224">
        <f>ROUND(I143*H143,2)</f>
        <v>0</v>
      </c>
      <c r="K143" s="220" t="s">
        <v>200</v>
      </c>
      <c r="L143" s="44"/>
      <c r="M143" s="225" t="s">
        <v>1</v>
      </c>
      <c r="N143" s="226" t="s">
        <v>42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958</v>
      </c>
      <c r="AT143" s="229" t="s">
        <v>138</v>
      </c>
      <c r="AU143" s="229" t="s">
        <v>86</v>
      </c>
      <c r="AY143" s="17" t="s">
        <v>136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82</v>
      </c>
      <c r="BK143" s="230">
        <f>ROUND(I143*H143,2)</f>
        <v>0</v>
      </c>
      <c r="BL143" s="17" t="s">
        <v>958</v>
      </c>
      <c r="BM143" s="229" t="s">
        <v>1355</v>
      </c>
    </row>
    <row r="144" spans="1:47" s="2" customFormat="1" ht="12">
      <c r="A144" s="38"/>
      <c r="B144" s="39"/>
      <c r="C144" s="40"/>
      <c r="D144" s="231" t="s">
        <v>144</v>
      </c>
      <c r="E144" s="40"/>
      <c r="F144" s="232" t="s">
        <v>1354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144</v>
      </c>
      <c r="AU144" s="17" t="s">
        <v>86</v>
      </c>
    </row>
    <row r="145" spans="1:47" s="2" customFormat="1" ht="12">
      <c r="A145" s="38"/>
      <c r="B145" s="39"/>
      <c r="C145" s="40"/>
      <c r="D145" s="236" t="s">
        <v>146</v>
      </c>
      <c r="E145" s="40"/>
      <c r="F145" s="237" t="s">
        <v>1356</v>
      </c>
      <c r="G145" s="40"/>
      <c r="H145" s="40"/>
      <c r="I145" s="233"/>
      <c r="J145" s="40"/>
      <c r="K145" s="40"/>
      <c r="L145" s="44"/>
      <c r="M145" s="234"/>
      <c r="N145" s="23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146</v>
      </c>
      <c r="AU145" s="17" t="s">
        <v>86</v>
      </c>
    </row>
    <row r="146" spans="1:65" s="2" customFormat="1" ht="21.75" customHeight="1">
      <c r="A146" s="38"/>
      <c r="B146" s="39"/>
      <c r="C146" s="218" t="s">
        <v>183</v>
      </c>
      <c r="D146" s="218" t="s">
        <v>138</v>
      </c>
      <c r="E146" s="219" t="s">
        <v>1357</v>
      </c>
      <c r="F146" s="220" t="s">
        <v>1358</v>
      </c>
      <c r="G146" s="221" t="s">
        <v>1162</v>
      </c>
      <c r="H146" s="222">
        <v>1</v>
      </c>
      <c r="I146" s="223"/>
      <c r="J146" s="224">
        <f>ROUND(I146*H146,2)</f>
        <v>0</v>
      </c>
      <c r="K146" s="220" t="s">
        <v>309</v>
      </c>
      <c r="L146" s="44"/>
      <c r="M146" s="225" t="s">
        <v>1</v>
      </c>
      <c r="N146" s="226" t="s">
        <v>42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958</v>
      </c>
      <c r="AT146" s="229" t="s">
        <v>138</v>
      </c>
      <c r="AU146" s="229" t="s">
        <v>86</v>
      </c>
      <c r="AY146" s="17" t="s">
        <v>136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82</v>
      </c>
      <c r="BK146" s="230">
        <f>ROUND(I146*H146,2)</f>
        <v>0</v>
      </c>
      <c r="BL146" s="17" t="s">
        <v>958</v>
      </c>
      <c r="BM146" s="229" t="s">
        <v>1359</v>
      </c>
    </row>
    <row r="147" spans="1:47" s="2" customFormat="1" ht="12">
      <c r="A147" s="38"/>
      <c r="B147" s="39"/>
      <c r="C147" s="40"/>
      <c r="D147" s="231" t="s">
        <v>144</v>
      </c>
      <c r="E147" s="40"/>
      <c r="F147" s="232" t="s">
        <v>1358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144</v>
      </c>
      <c r="AU147" s="17" t="s">
        <v>86</v>
      </c>
    </row>
    <row r="148" spans="1:47" s="2" customFormat="1" ht="12">
      <c r="A148" s="38"/>
      <c r="B148" s="39"/>
      <c r="C148" s="40"/>
      <c r="D148" s="236" t="s">
        <v>146</v>
      </c>
      <c r="E148" s="40"/>
      <c r="F148" s="237" t="s">
        <v>1360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146</v>
      </c>
      <c r="AU148" s="17" t="s">
        <v>86</v>
      </c>
    </row>
    <row r="149" spans="1:65" s="2" customFormat="1" ht="24.15" customHeight="1">
      <c r="A149" s="38"/>
      <c r="B149" s="39"/>
      <c r="C149" s="218" t="s">
        <v>167</v>
      </c>
      <c r="D149" s="218" t="s">
        <v>138</v>
      </c>
      <c r="E149" s="219" t="s">
        <v>1361</v>
      </c>
      <c r="F149" s="220" t="s">
        <v>1362</v>
      </c>
      <c r="G149" s="221" t="s">
        <v>1162</v>
      </c>
      <c r="H149" s="222">
        <v>1</v>
      </c>
      <c r="I149" s="223"/>
      <c r="J149" s="224">
        <f>ROUND(I149*H149,2)</f>
        <v>0</v>
      </c>
      <c r="K149" s="220" t="s">
        <v>309</v>
      </c>
      <c r="L149" s="44"/>
      <c r="M149" s="225" t="s">
        <v>1</v>
      </c>
      <c r="N149" s="226" t="s">
        <v>42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958</v>
      </c>
      <c r="AT149" s="229" t="s">
        <v>138</v>
      </c>
      <c r="AU149" s="229" t="s">
        <v>86</v>
      </c>
      <c r="AY149" s="17" t="s">
        <v>136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82</v>
      </c>
      <c r="BK149" s="230">
        <f>ROUND(I149*H149,2)</f>
        <v>0</v>
      </c>
      <c r="BL149" s="17" t="s">
        <v>958</v>
      </c>
      <c r="BM149" s="229" t="s">
        <v>1363</v>
      </c>
    </row>
    <row r="150" spans="1:47" s="2" customFormat="1" ht="12">
      <c r="A150" s="38"/>
      <c r="B150" s="39"/>
      <c r="C150" s="40"/>
      <c r="D150" s="231" t="s">
        <v>144</v>
      </c>
      <c r="E150" s="40"/>
      <c r="F150" s="232" t="s">
        <v>1362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144</v>
      </c>
      <c r="AU150" s="17" t="s">
        <v>86</v>
      </c>
    </row>
    <row r="151" spans="1:47" s="2" customFormat="1" ht="12">
      <c r="A151" s="38"/>
      <c r="B151" s="39"/>
      <c r="C151" s="40"/>
      <c r="D151" s="236" t="s">
        <v>146</v>
      </c>
      <c r="E151" s="40"/>
      <c r="F151" s="237" t="s">
        <v>1364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146</v>
      </c>
      <c r="AU151" s="17" t="s">
        <v>86</v>
      </c>
    </row>
    <row r="152" spans="1:65" s="2" customFormat="1" ht="16.5" customHeight="1">
      <c r="A152" s="38"/>
      <c r="B152" s="39"/>
      <c r="C152" s="218" t="s">
        <v>196</v>
      </c>
      <c r="D152" s="218" t="s">
        <v>138</v>
      </c>
      <c r="E152" s="219" t="s">
        <v>1365</v>
      </c>
      <c r="F152" s="220" t="s">
        <v>1366</v>
      </c>
      <c r="G152" s="221" t="s">
        <v>1162</v>
      </c>
      <c r="H152" s="222">
        <v>1</v>
      </c>
      <c r="I152" s="223"/>
      <c r="J152" s="224">
        <f>ROUND(I152*H152,2)</f>
        <v>0</v>
      </c>
      <c r="K152" s="220" t="s">
        <v>200</v>
      </c>
      <c r="L152" s="44"/>
      <c r="M152" s="225" t="s">
        <v>1</v>
      </c>
      <c r="N152" s="226" t="s">
        <v>42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958</v>
      </c>
      <c r="AT152" s="229" t="s">
        <v>138</v>
      </c>
      <c r="AU152" s="229" t="s">
        <v>86</v>
      </c>
      <c r="AY152" s="17" t="s">
        <v>136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82</v>
      </c>
      <c r="BK152" s="230">
        <f>ROUND(I152*H152,2)</f>
        <v>0</v>
      </c>
      <c r="BL152" s="17" t="s">
        <v>958</v>
      </c>
      <c r="BM152" s="229" t="s">
        <v>1367</v>
      </c>
    </row>
    <row r="153" spans="1:47" s="2" customFormat="1" ht="12">
      <c r="A153" s="38"/>
      <c r="B153" s="39"/>
      <c r="C153" s="40"/>
      <c r="D153" s="231" t="s">
        <v>144</v>
      </c>
      <c r="E153" s="40"/>
      <c r="F153" s="232" t="s">
        <v>1366</v>
      </c>
      <c r="G153" s="40"/>
      <c r="H153" s="40"/>
      <c r="I153" s="233"/>
      <c r="J153" s="40"/>
      <c r="K153" s="40"/>
      <c r="L153" s="44"/>
      <c r="M153" s="234"/>
      <c r="N153" s="23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144</v>
      </c>
      <c r="AU153" s="17" t="s">
        <v>86</v>
      </c>
    </row>
    <row r="154" spans="1:47" s="2" customFormat="1" ht="12">
      <c r="A154" s="38"/>
      <c r="B154" s="39"/>
      <c r="C154" s="40"/>
      <c r="D154" s="236" t="s">
        <v>146</v>
      </c>
      <c r="E154" s="40"/>
      <c r="F154" s="237" t="s">
        <v>1368</v>
      </c>
      <c r="G154" s="40"/>
      <c r="H154" s="40"/>
      <c r="I154" s="233"/>
      <c r="J154" s="40"/>
      <c r="K154" s="40"/>
      <c r="L154" s="44"/>
      <c r="M154" s="284"/>
      <c r="N154" s="285"/>
      <c r="O154" s="286"/>
      <c r="P154" s="286"/>
      <c r="Q154" s="286"/>
      <c r="R154" s="286"/>
      <c r="S154" s="286"/>
      <c r="T154" s="287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146</v>
      </c>
      <c r="AU154" s="17" t="s">
        <v>86</v>
      </c>
    </row>
    <row r="155" spans="1:31" s="2" customFormat="1" ht="6.95" customHeight="1">
      <c r="A155" s="38"/>
      <c r="B155" s="66"/>
      <c r="C155" s="67"/>
      <c r="D155" s="67"/>
      <c r="E155" s="67"/>
      <c r="F155" s="67"/>
      <c r="G155" s="67"/>
      <c r="H155" s="67"/>
      <c r="I155" s="67"/>
      <c r="J155" s="67"/>
      <c r="K155" s="67"/>
      <c r="L155" s="44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sheetProtection password="CC35" sheet="1" objects="1" scenarios="1" formatColumns="0" formatRows="0" autoFilter="0"/>
  <autoFilter ref="C119:K15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25" r:id="rId1" display="https://podminky.urs.cz/item/CS_URS_2022_01/012203000"/>
    <hyperlink ref="F128" r:id="rId2" display="https://podminky.urs.cz/item/CS_URS_2022_01/012303000"/>
    <hyperlink ref="F134" r:id="rId3" display="https://podminky.urs.cz/item/CS_URS_2022_01/013254000"/>
    <hyperlink ref="F138" r:id="rId4" display="https://podminky.urs.cz/item/CS_URS_2022_01/030001000"/>
    <hyperlink ref="F145" r:id="rId5" display="https://podminky.urs.cz/item/CS_URS_2023_02/071203000"/>
    <hyperlink ref="F148" r:id="rId6" display="https://podminky.urs.cz/item/CS_URS_2023_01/072103001"/>
    <hyperlink ref="F151" r:id="rId7" display="https://podminky.urs.cz/item/CS_URS_2023_01/072103012"/>
    <hyperlink ref="F154" r:id="rId8" display="https://podminky.urs.cz/item/CS_URS_2023_02/0756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 Vettermann</dc:creator>
  <cp:keywords/>
  <dc:description/>
  <cp:lastModifiedBy>Ota Vettermann</cp:lastModifiedBy>
  <dcterms:created xsi:type="dcterms:W3CDTF">2024-04-16T07:11:55Z</dcterms:created>
  <dcterms:modified xsi:type="dcterms:W3CDTF">2024-04-16T07:12:00Z</dcterms:modified>
  <cp:category/>
  <cp:version/>
  <cp:contentType/>
  <cp:contentStatus/>
</cp:coreProperties>
</file>