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96\Documents\SKATEPAR ROZŠÍŘENÍ\"/>
    </mc:Choice>
  </mc:AlternateContent>
  <bookViews>
    <workbookView xWindow="0" yWindow="0" windowWidth="0" windowHeight="0"/>
  </bookViews>
  <sheets>
    <sheet name="Rekapitulace stavby" sheetId="1" r:id="rId1"/>
    <sheet name="SO 01 - Skatepark" sheetId="2" r:id="rId2"/>
    <sheet name="SO 02 - Veřejné osvětle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Skatepark'!$C$130:$K$312</definedName>
    <definedName name="_xlnm.Print_Area" localSheetId="1">'SO 01 - Skatepark'!$C$4:$J$39,'SO 01 - Skatepark'!$C$50:$J$76,'SO 01 - Skatepark'!$C$82:$J$112,'SO 01 - Skatepark'!$C$118:$J$312</definedName>
    <definedName name="_xlnm.Print_Titles" localSheetId="1">'SO 01 - Skatepark'!$130:$130</definedName>
    <definedName name="_xlnm._FilterDatabase" localSheetId="2" hidden="1">'SO 02 - Veřejné osvětlení'!$C$122:$K$194</definedName>
    <definedName name="_xlnm.Print_Area" localSheetId="2">'SO 02 - Veřejné osvětlení'!$C$4:$J$39,'SO 02 - Veřejné osvětlení'!$C$50:$J$76,'SO 02 - Veřejné osvětlení'!$C$82:$J$104,'SO 02 - Veřejné osvětlení'!$C$110:$J$194</definedName>
    <definedName name="_xlnm.Print_Titles" localSheetId="2">'SO 02 - Veřejné osvětlení'!$122:$122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89"/>
  <c r="E7"/>
  <c r="E113"/>
  <c i="2" r="J37"/>
  <c r="J36"/>
  <c i="1" r="AY95"/>
  <c i="2" r="J35"/>
  <c i="1" r="AX95"/>
  <c i="2"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128"/>
  <c r="J17"/>
  <c r="J15"/>
  <c r="E15"/>
  <c r="F127"/>
  <c r="J14"/>
  <c r="J12"/>
  <c r="J125"/>
  <c r="E7"/>
  <c r="E121"/>
  <c i="1" r="L90"/>
  <c r="AM90"/>
  <c r="AM89"/>
  <c r="L89"/>
  <c r="AM87"/>
  <c r="L87"/>
  <c r="L85"/>
  <c r="L84"/>
  <c i="2" r="BK236"/>
  <c r="BK230"/>
  <c r="BK220"/>
  <c r="J216"/>
  <c r="J212"/>
  <c r="BK206"/>
  <c r="J202"/>
  <c r="BK197"/>
  <c r="BK188"/>
  <c r="BK183"/>
  <c r="BK179"/>
  <c r="BK173"/>
  <c r="BK168"/>
  <c r="J164"/>
  <c r="J160"/>
  <c r="BK154"/>
  <c r="BK150"/>
  <c r="J146"/>
  <c r="BK140"/>
  <c r="J134"/>
  <c i="1" r="AS94"/>
  <c i="3" r="BK165"/>
  <c r="BK130"/>
  <c r="BK193"/>
  <c r="BK174"/>
  <c r="BK144"/>
  <c r="BK132"/>
  <c r="J193"/>
  <c r="J156"/>
  <c r="BK176"/>
  <c r="J163"/>
  <c r="J138"/>
  <c r="BK178"/>
  <c r="J130"/>
  <c r="J165"/>
  <c r="J128"/>
  <c i="2" r="BK311"/>
  <c r="J309"/>
  <c r="J307"/>
  <c r="J305"/>
  <c r="BK303"/>
  <c r="BK300"/>
  <c r="BK298"/>
  <c r="BK296"/>
  <c r="BK294"/>
  <c r="J292"/>
  <c r="J290"/>
  <c r="J288"/>
  <c r="J286"/>
  <c r="J283"/>
  <c r="J281"/>
  <c r="J278"/>
  <c r="J276"/>
  <c r="J274"/>
  <c r="J270"/>
  <c r="J267"/>
  <c r="J265"/>
  <c r="J263"/>
  <c r="J261"/>
  <c r="J259"/>
  <c r="J256"/>
  <c r="J254"/>
  <c r="J252"/>
  <c r="J250"/>
  <c r="J248"/>
  <c r="J246"/>
  <c r="J244"/>
  <c r="J242"/>
  <c r="J240"/>
  <c r="J238"/>
  <c r="BK232"/>
  <c r="J227"/>
  <c r="BK218"/>
  <c r="J214"/>
  <c r="BK208"/>
  <c r="BK204"/>
  <c r="J197"/>
  <c r="J192"/>
  <c r="J188"/>
  <c r="J183"/>
  <c r="J179"/>
  <c r="J175"/>
  <c r="BK166"/>
  <c r="J162"/>
  <c r="J158"/>
  <c r="BK152"/>
  <c r="BK146"/>
  <c r="BK142"/>
  <c r="J138"/>
  <c r="F37"/>
  <c r="J311"/>
  <c r="BK309"/>
  <c r="BK307"/>
  <c r="BK305"/>
  <c r="J303"/>
  <c r="J300"/>
  <c r="J298"/>
  <c r="J296"/>
  <c r="J294"/>
  <c r="BK292"/>
  <c r="BK290"/>
  <c r="BK288"/>
  <c r="BK286"/>
  <c r="BK283"/>
  <c r="BK281"/>
  <c r="BK278"/>
  <c r="BK276"/>
  <c r="BK274"/>
  <c r="BK270"/>
  <c r="BK267"/>
  <c r="BK265"/>
  <c r="BK263"/>
  <c r="BK261"/>
  <c r="BK259"/>
  <c r="BK256"/>
  <c r="BK254"/>
  <c r="BK252"/>
  <c r="BK250"/>
  <c r="BK248"/>
  <c r="BK246"/>
  <c r="BK244"/>
  <c r="BK242"/>
  <c r="BK240"/>
  <c r="BK238"/>
  <c r="J234"/>
  <c r="J232"/>
  <c r="BK224"/>
  <c r="J218"/>
  <c r="BK212"/>
  <c r="J210"/>
  <c r="BK202"/>
  <c r="BK194"/>
  <c r="BK190"/>
  <c r="J185"/>
  <c r="J181"/>
  <c r="BK175"/>
  <c r="J170"/>
  <c r="J166"/>
  <c r="BK160"/>
  <c r="J156"/>
  <c r="J150"/>
  <c r="BK144"/>
  <c r="J140"/>
  <c r="BK134"/>
  <c i="3" r="J191"/>
  <c r="BK160"/>
  <c r="BK134"/>
  <c r="BK191"/>
  <c r="J152"/>
  <c r="BK128"/>
  <c r="BK186"/>
  <c r="BK156"/>
  <c r="BK140"/>
  <c r="BK184"/>
  <c r="BK169"/>
  <c r="J140"/>
  <c r="BK171"/>
  <c r="J158"/>
  <c r="J186"/>
  <c r="J150"/>
  <c r="BK150"/>
  <c r="J126"/>
  <c i="2" r="J236"/>
  <c r="J230"/>
  <c r="J224"/>
  <c r="BK216"/>
  <c r="BK210"/>
  <c r="J206"/>
  <c r="BK200"/>
  <c r="J194"/>
  <c r="J190"/>
  <c r="BK181"/>
  <c r="J177"/>
  <c r="J173"/>
  <c r="J168"/>
  <c r="BK162"/>
  <c r="BK156"/>
  <c r="J152"/>
  <c r="J148"/>
  <c r="J142"/>
  <c r="BK136"/>
  <c i="3" r="J160"/>
  <c r="J176"/>
  <c r="J134"/>
  <c i="2" r="BK234"/>
  <c r="BK227"/>
  <c r="J220"/>
  <c r="BK214"/>
  <c r="J208"/>
  <c r="J204"/>
  <c r="J200"/>
  <c r="BK192"/>
  <c r="BK185"/>
  <c r="BK177"/>
  <c r="BK170"/>
  <c r="BK164"/>
  <c r="BK158"/>
  <c r="J154"/>
  <c r="BK148"/>
  <c r="J144"/>
  <c r="BK138"/>
  <c r="J136"/>
  <c i="3" r="BK163"/>
  <c r="J144"/>
  <c r="J132"/>
  <c r="J171"/>
  <c r="BK148"/>
  <c r="BK126"/>
  <c r="J178"/>
  <c r="BK152"/>
  <c r="BK136"/>
  <c r="BK182"/>
  <c r="J174"/>
  <c r="J169"/>
  <c r="J136"/>
  <c r="J148"/>
  <c r="J184"/>
  <c r="BK158"/>
  <c r="J182"/>
  <c r="BK138"/>
  <c i="2" r="F36"/>
  <c r="F35"/>
  <c r="J34"/>
  <c l="1" r="BK172"/>
  <c r="J172"/>
  <c r="J99"/>
  <c r="T187"/>
  <c r="BK229"/>
  <c r="J229"/>
  <c r="J104"/>
  <c r="BK133"/>
  <c r="J133"/>
  <c r="J98"/>
  <c r="T172"/>
  <c r="P199"/>
  <c r="R258"/>
  <c r="T273"/>
  <c r="R285"/>
  <c r="R133"/>
  <c r="BK187"/>
  <c r="J187"/>
  <c r="J100"/>
  <c r="R199"/>
  <c r="P258"/>
  <c r="R280"/>
  <c i="3" r="P125"/>
  <c i="2" r="R172"/>
  <c r="T199"/>
  <c r="BK258"/>
  <c r="J258"/>
  <c r="J105"/>
  <c r="BK273"/>
  <c r="J273"/>
  <c r="J108"/>
  <c r="BK285"/>
  <c r="J285"/>
  <c r="J110"/>
  <c i="3" r="BK162"/>
  <c r="J162"/>
  <c r="J99"/>
  <c i="2" r="P172"/>
  <c r="R187"/>
  <c r="P229"/>
  <c r="T258"/>
  <c r="R273"/>
  <c r="T280"/>
  <c i="3" r="BK125"/>
  <c r="J125"/>
  <c r="J98"/>
  <c r="R162"/>
  <c i="2" r="P133"/>
  <c r="P132"/>
  <c r="P187"/>
  <c r="T229"/>
  <c r="P280"/>
  <c i="3" r="T125"/>
  <c r="P162"/>
  <c r="P168"/>
  <c r="P167"/>
  <c r="P173"/>
  <c i="2" r="T133"/>
  <c r="BK199"/>
  <c r="J199"/>
  <c r="J102"/>
  <c r="R229"/>
  <c r="P273"/>
  <c r="BK280"/>
  <c r="J280"/>
  <c r="J109"/>
  <c r="P285"/>
  <c r="T285"/>
  <c r="BK302"/>
  <c r="J302"/>
  <c r="J111"/>
  <c r="P302"/>
  <c r="R302"/>
  <c r="T302"/>
  <c i="3" r="R125"/>
  <c r="R124"/>
  <c r="T162"/>
  <c r="BK168"/>
  <c r="R168"/>
  <c r="T168"/>
  <c r="BK173"/>
  <c r="J173"/>
  <c r="J102"/>
  <c r="R173"/>
  <c r="T173"/>
  <c r="BK190"/>
  <c r="J190"/>
  <c r="J103"/>
  <c r="P190"/>
  <c r="R190"/>
  <c r="T190"/>
  <c i="2" r="BK269"/>
  <c r="J269"/>
  <c r="J106"/>
  <c r="BK226"/>
  <c r="J226"/>
  <c r="J103"/>
  <c r="BK196"/>
  <c r="J196"/>
  <c r="J101"/>
  <c i="3" r="J92"/>
  <c r="BE148"/>
  <c r="BE184"/>
  <c r="BE193"/>
  <c i="2" r="BK132"/>
  <c r="J132"/>
  <c r="J97"/>
  <c i="3" r="BE156"/>
  <c r="J117"/>
  <c r="BE152"/>
  <c r="BE182"/>
  <c i="2" r="BK272"/>
  <c r="J272"/>
  <c r="J107"/>
  <c i="3" r="J91"/>
  <c r="F120"/>
  <c r="BE126"/>
  <c r="BE130"/>
  <c r="BE132"/>
  <c r="BE163"/>
  <c r="BE186"/>
  <c r="BE191"/>
  <c r="E85"/>
  <c r="BE134"/>
  <c r="BE140"/>
  <c r="BE144"/>
  <c r="BE150"/>
  <c r="BE158"/>
  <c r="BE160"/>
  <c r="BE165"/>
  <c r="BE128"/>
  <c r="F91"/>
  <c r="BE136"/>
  <c r="BE138"/>
  <c r="BE169"/>
  <c r="BE171"/>
  <c r="BE174"/>
  <c r="BE176"/>
  <c r="BE178"/>
  <c i="1" r="AW95"/>
  <c i="2" r="E85"/>
  <c r="J89"/>
  <c r="F91"/>
  <c r="J91"/>
  <c r="F92"/>
  <c r="J92"/>
  <c r="BE134"/>
  <c r="BE136"/>
  <c r="BE138"/>
  <c r="BE140"/>
  <c r="BE142"/>
  <c r="BE144"/>
  <c r="BE146"/>
  <c r="BE148"/>
  <c r="BE150"/>
  <c r="BE152"/>
  <c r="BE154"/>
  <c r="BE156"/>
  <c r="BE158"/>
  <c r="BE160"/>
  <c r="BE162"/>
  <c r="BE164"/>
  <c r="BE166"/>
  <c r="BE168"/>
  <c r="BE170"/>
  <c r="BE173"/>
  <c r="BE175"/>
  <c r="BE177"/>
  <c r="BE179"/>
  <c r="BE181"/>
  <c r="BE183"/>
  <c r="BE185"/>
  <c r="BE188"/>
  <c r="BE190"/>
  <c r="BE192"/>
  <c r="BE194"/>
  <c r="BE197"/>
  <c r="BE200"/>
  <c r="BE202"/>
  <c r="BE204"/>
  <c r="BE206"/>
  <c r="BE208"/>
  <c r="BE210"/>
  <c r="BE212"/>
  <c r="BE214"/>
  <c r="BE216"/>
  <c r="BE218"/>
  <c r="BE220"/>
  <c r="BE224"/>
  <c r="BE227"/>
  <c r="BE230"/>
  <c r="BE232"/>
  <c r="BE234"/>
  <c r="BE236"/>
  <c r="BE238"/>
  <c r="BE240"/>
  <c r="BE242"/>
  <c r="BE244"/>
  <c r="BE246"/>
  <c r="BE248"/>
  <c r="BE250"/>
  <c r="BE252"/>
  <c r="BE254"/>
  <c r="BE256"/>
  <c r="BE259"/>
  <c r="BE261"/>
  <c r="BE263"/>
  <c r="BE265"/>
  <c r="BE267"/>
  <c r="BE270"/>
  <c r="BE274"/>
  <c r="BE276"/>
  <c r="BE278"/>
  <c r="BE281"/>
  <c r="BE283"/>
  <c r="BE286"/>
  <c r="BE288"/>
  <c r="BE290"/>
  <c r="BE292"/>
  <c r="BE294"/>
  <c r="BE296"/>
  <c r="BE298"/>
  <c r="BE300"/>
  <c r="BE303"/>
  <c r="BE305"/>
  <c r="BE307"/>
  <c r="BE309"/>
  <c r="BE311"/>
  <c i="1" r="BB95"/>
  <c r="BD95"/>
  <c r="BC95"/>
  <c i="3" r="F37"/>
  <c i="1" r="BD96"/>
  <c r="BD94"/>
  <c r="W33"/>
  <c i="2" r="F34"/>
  <c i="3" r="F34"/>
  <c i="1" r="BA96"/>
  <c i="3" r="F35"/>
  <c i="1" r="BB96"/>
  <c r="BB94"/>
  <c r="W31"/>
  <c i="3" r="F36"/>
  <c i="1" r="BC96"/>
  <c r="BC94"/>
  <c r="W32"/>
  <c i="3" r="J34"/>
  <c i="1" r="AW96"/>
  <c i="3" l="1" r="T167"/>
  <c i="2" r="R272"/>
  <c r="T132"/>
  <c i="3" r="BK167"/>
  <c r="J167"/>
  <c r="J100"/>
  <c i="2" r="P272"/>
  <c r="P131"/>
  <c i="1" r="AU95"/>
  <c i="3" r="P124"/>
  <c r="P123"/>
  <c i="1" r="AU96"/>
  <c i="3" r="R167"/>
  <c i="2" r="T272"/>
  <c i="3" r="R123"/>
  <c r="T124"/>
  <c r="T123"/>
  <c i="2" r="R132"/>
  <c r="R131"/>
  <c i="1" r="BA95"/>
  <c i="3" r="BK124"/>
  <c r="BK123"/>
  <c r="J123"/>
  <c r="J96"/>
  <c r="J168"/>
  <c r="J101"/>
  <c i="2" r="BK131"/>
  <c r="J131"/>
  <c r="J96"/>
  <c i="1" r="BA94"/>
  <c r="W30"/>
  <c i="2" r="J33"/>
  <c i="1" r="AV95"/>
  <c r="AT95"/>
  <c i="2" r="F33"/>
  <c i="1" r="AZ95"/>
  <c i="3" r="J33"/>
  <c i="1" r="AV96"/>
  <c r="AT96"/>
  <c r="AX94"/>
  <c i="3" r="F33"/>
  <c i="1" r="AZ96"/>
  <c r="AY94"/>
  <c i="2" l="1" r="T131"/>
  <c i="3" r="J124"/>
  <c r="J97"/>
  <c i="1" r="AU94"/>
  <c i="3" r="J30"/>
  <c i="1" r="AG96"/>
  <c i="2" r="J30"/>
  <c i="1" r="AG95"/>
  <c r="AG94"/>
  <c r="AK26"/>
  <c r="AW94"/>
  <c r="AK30"/>
  <c r="AZ94"/>
  <c r="W29"/>
  <c i="3" l="1" r="J39"/>
  <c i="2" r="J39"/>
  <c i="1" r="AN95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<sst xmlns="http://schemas.openxmlformats.org/spreadsheetml/2006/main">
  <si>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</si>
  <si>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</si>
  <si>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</si>
  <si>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</si>
  <si>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</si>
  <si>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{f0237e03-5c16-48b7-9798-2a648a49f942}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</si>
  <si>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</si>
  <si>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</si>
  <si>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</si>
  <si>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</si>
  <si>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</si>
  <si>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</si>
  <si>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</si>
  <si>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</si>
  <si>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</si>
  <si>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</si>
  <si>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</si>
  <si>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09-03-24 - ROZŠÍŘENÍ SKATEPARKOVÉHO HŘIŠTĚ V AREÁLU BANÍK SOKOLOV</t>
  </si>
  <si>
    <t>KSO:</t>
  </si>
  <si>
    <t>CC-CZ:</t>
  </si>
  <si>
    <t>Místo:</t>
  </si>
  <si>
    <t xml:space="preserve"> </t>
  </si>
  <si>
    <t>Datum:</t>
  </si>
  <si>
    <t>26. 4. 2024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</si>
  <si>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</si>
  <si>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</si>
  <si>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</si>
  <si>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</si>
  <si>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</si>
  <si>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</si>
  <si>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</si>
  <si>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</si>
  <si>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</si>
  <si>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</si>
  <si>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</si>
  <si>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</si>
  <si>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</si>
  <si>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</si>
  <si>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</si>
  <si>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</si>
  <si>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</si>
  <si>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</si>
  <si>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</si>
  <si>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</si>
  <si>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</si>
  <si>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</si>
  <si>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</si>
  <si>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</si>
  <si>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</si>
  <si>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</si>
  <si>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</si>
  <si>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</si>
  <si>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</si>
  <si>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</si>
  <si>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</si>
  <si>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</si>
  <si>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</si>
  <si>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</si>
  <si>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</si>
  <si>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</si>
  <si>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</si>
  <si>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</si>
  <si>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</si>
  <si>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</si>
  <si>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</si>
  <si>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</si>
  <si>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</si>
  <si>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</si>
  <si>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</si>
  <si>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</si>
  <si>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</si>
  <si>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</si>
  <si>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</si>
  <si>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</si>
  <si>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</si>
  <si>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</si>
  <si>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</si>
  <si>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 01</t>
  </si>
  <si>
    <t>Skatepark</t>
  </si>
  <si>
    <t>STA</t>
  </si>
  <si>
    <t>1</t>
  </si>
  <si>
    <t>{fc0d558d-58d8-4a67-ba5a-0253e33d04e8}</t>
  </si>
  <si>
    <t>2</t>
  </si>
  <si>
    <t>SO 02</t>
  </si>
  <si>
    <t>Veřejné osvětlení</t>
  </si>
  <si>
    <t>{65d7be64-4a18-46d6-9487-099d18545fb9}</t>
  </si>
  <si>
    <t>KRYCÍ LIST SOUPISU PRACÍ</t>
  </si>
  <si>
    <t>Objekt:</t>
  </si>
  <si>
    <t>SO 01 - Skatepark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</si>
  <si>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</si>
  <si>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</si>
  <si>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</si>
  <si>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</si>
  <si>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</si>
  <si>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</si>
  <si>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</si>
  <si>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Základy a zvláštní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</si>
  <si>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</si>
  <si>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</si>
  <si>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</si>
  <si>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</si>
  <si>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</si>
  <si>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</si>
  <si>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</si>
  <si>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</si>
  <si>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</si>
  <si>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783 - Nátěry</t>
  </si>
  <si>
    <t xml:space="preserve">    767 - Konstrukce zámečnické vč. přesunu hmot</t>
  </si>
  <si>
    <t xml:space="preserve">    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</si>
  <si>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</si>
  <si>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</si>
  <si>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</si>
  <si>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</si>
  <si>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</si>
  <si>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</si>
  <si>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</si>
  <si>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</si>
  <si>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</si>
  <si>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</si>
  <si>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</si>
  <si>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</si>
  <si>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</si>
  <si>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</si>
  <si>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</si>
  <si>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</si>
  <si>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</si>
  <si>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</si>
  <si>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</si>
  <si>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</si>
  <si>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</si>
  <si>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4</t>
  </si>
  <si>
    <t>PP</t>
  </si>
  <si>
    <t>113107511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</si>
  <si>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do 100 mm</t>
  </si>
  <si>
    <t>82</t>
  </si>
  <si>
    <t>115101202R</t>
  </si>
  <si>
    <t>Čerpání vody (vč. čerpadla a potřebných opatření)</t>
  </si>
  <si>
    <t>kpl</t>
  </si>
  <si>
    <t>-189084332</t>
  </si>
  <si>
    <t>3</t>
  </si>
  <si>
    <t>131213701</t>
  </si>
  <si>
    <t>Hloubení nezapažených jam ručně s urovnáním dna do předepsaného profilu a spádu v hornině třídy těžitelnosti I skupiny 3 soudržných</t>
  </si>
  <si>
    <t>m3</t>
  </si>
  <si>
    <t>6</t>
  </si>
  <si>
    <t>167111101</t>
  </si>
  <si>
    <t>Nakládání, skládání a překládání neulehlého výkopku nebo sypaniny ručně nakládání, z hornin třídy těžitelnosti I, skupiny 1 až 3</t>
  </si>
  <si>
    <t>8</t>
  </si>
  <si>
    <t>5</t>
  </si>
  <si>
    <t>181411131</t>
  </si>
  <si>
    <t>Založení trávníku na půdě předem připravené plochy do 1000 m2 výsevem včetně utažení parkového v rovině nebo na svahu do 1:5</t>
  </si>
  <si>
    <t>10</t>
  </si>
  <si>
    <t>M</t>
  </si>
  <si>
    <t>00572100</t>
  </si>
  <si>
    <t>osivo jetelotráva intenzivní víceletá</t>
  </si>
  <si>
    <t>kg</t>
  </si>
  <si>
    <t>7</t>
  </si>
  <si>
    <t>183205121</t>
  </si>
  <si>
    <t>Založení záhonu pro výsadbu rostlin v rovině nebo na svahu do 1:5 na starém trávníku</t>
  </si>
  <si>
    <t>14</t>
  </si>
  <si>
    <t>10321100</t>
  </si>
  <si>
    <t>zahradní substrát pro výsadbu VL</t>
  </si>
  <si>
    <t>16</t>
  </si>
  <si>
    <t>9</t>
  </si>
  <si>
    <t>961044111</t>
  </si>
  <si>
    <t>Bourání základů z betonu prostého</t>
  </si>
  <si>
    <t>18</t>
  </si>
  <si>
    <t>122251104</t>
  </si>
  <si>
    <t>Odkopávky a prokopávky nezapažené strojně v hornině třídy těžitelnosti I skupiny 3 přes 100 do 500 m3</t>
  </si>
  <si>
    <t>20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</si>
  <si>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</si>
  <si>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</si>
  <si>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</si>
  <si>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22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</si>
  <si>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</si>
  <si>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</si>
  <si>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24</t>
  </si>
  <si>
    <t>13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</si>
  <si>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</si>
  <si>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</si>
  <si>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26</t>
  </si>
  <si>
    <t>171151103</t>
  </si>
  <si>
    <t>Uložení sypanin do násypů strojně s rozprostřením sypaniny ve vrstvách a s hrubým urovnáním zhutněných z hornin soudržných jakékoliv třídy těžitelnosti</t>
  </si>
  <si>
    <t>28</t>
  </si>
  <si>
    <t>15</t>
  </si>
  <si>
    <t>171251201</t>
  </si>
  <si>
    <t>Uložení sypaniny na skládky nebo meziskládky bez hutnění s upravením uložené sypaniny do předepsaného tvaru</t>
  </si>
  <si>
    <t>30</t>
  </si>
  <si>
    <t>181951112</t>
  </si>
  <si>
    <t>Úprava pláně vyrovnáním výškových rozdílů strojně v hornině třídy těžitelnosti I, skupiny 1 až 3 se zhutněním</t>
  </si>
  <si>
    <t>32</t>
  </si>
  <si>
    <t>17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</si>
  <si>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</si>
  <si>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</si>
  <si>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34</t>
  </si>
  <si>
    <t>171201231</t>
  </si>
  <si>
    <t>Poplatek za uložení stavebního odpadu na recyklační skládce (skládkovné) zeminy a kamení zatříděného do Katalogu odpadů pod kódem 17 05 04</t>
  </si>
  <si>
    <t>t</t>
  </si>
  <si>
    <t>36</t>
  </si>
  <si>
    <t>Základy a zvláštní zakládání</t>
  </si>
  <si>
    <t>19</t>
  </si>
  <si>
    <t>2715322.1R</t>
  </si>
  <si>
    <t>Polštář základu z kameniva hr. drceného 0-32 mm</t>
  </si>
  <si>
    <t>38</t>
  </si>
  <si>
    <t>273361821</t>
  </si>
  <si>
    <t>Výztuž základů desek z betonářské oceli 10 505 (R) nebo BSt 500</t>
  </si>
  <si>
    <t>40</t>
  </si>
  <si>
    <t>273362021</t>
  </si>
  <si>
    <t>Výztuž základů desek ze svařovaných sítí z drátů typu KARI</t>
  </si>
  <si>
    <t>42</t>
  </si>
  <si>
    <t>274313611</t>
  </si>
  <si>
    <t>Základy z betonu prostého pasy betonu kamenem neprokládaného tř. C 16/20</t>
  </si>
  <si>
    <t>44</t>
  </si>
  <si>
    <t>23</t>
  </si>
  <si>
    <t>275313611</t>
  </si>
  <si>
    <t>Základy z betonu prostého patky a bloky z betonu kamenem neprokládaného tř. C 16/20</t>
  </si>
  <si>
    <t>46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</si>
  <si>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</si>
  <si>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</si>
  <si>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48</t>
  </si>
  <si>
    <t>25</t>
  </si>
  <si>
    <t>457311115</t>
  </si>
  <si>
    <t>Vyrovnávací nebo spádový beton včetně úpravy povrchu C 16/20</t>
  </si>
  <si>
    <t>50</t>
  </si>
  <si>
    <t>Svislé a kompletní konstrukce</t>
  </si>
  <si>
    <t>348272213</t>
  </si>
  <si>
    <t>Ploty z tvárnic betonových plotová zeď na maltu cementovou včetně spárování současně při zdění z tvarovek oboustranně štípaných, dutých přírodních, tloušťka zdiva 195 mm</t>
  </si>
  <si>
    <t>52</t>
  </si>
  <si>
    <t>27</t>
  </si>
  <si>
    <t>380316132R</t>
  </si>
  <si>
    <t>Beton kompletních konstrukcí vodostavební C35/45 tloušťky do 200 mm, beton prostý, vliv prostředí XF3</t>
  </si>
  <si>
    <t>54</t>
  </si>
  <si>
    <t>3893810.0R</t>
  </si>
  <si>
    <t>Beton stříkaný stěn. - příplatek za stříkané povrchy stěn a rádiusů</t>
  </si>
  <si>
    <t>56</t>
  </si>
  <si>
    <t>29</t>
  </si>
  <si>
    <t>3893810.2R</t>
  </si>
  <si>
    <t>Kompletní konstrukce ze železobetonu beton C 25/30, bednění a odbednění, výztuž 120 kg/m3</t>
  </si>
  <si>
    <t>58</t>
  </si>
  <si>
    <t>Vodorovné konstrukce</t>
  </si>
  <si>
    <t>451971112</t>
  </si>
  <si>
    <t>Položení podkladní vrstvy z geotextilie v rovině nebo ve svahu, s přesahem jednotlivých pásů 150 mm, s uchycením v terénu sponami z bet. oceli</t>
  </si>
  <si>
    <t>60</t>
  </si>
  <si>
    <t>Komunikace</t>
  </si>
  <si>
    <t>31</t>
  </si>
  <si>
    <t>21590110.1R</t>
  </si>
  <si>
    <t>Zhutnění podloží štěrkových vrstev, vibrační deskou</t>
  </si>
  <si>
    <t>62</t>
  </si>
  <si>
    <t>63131611.1R</t>
  </si>
  <si>
    <t>Postřik nových beton. podlah proti prvotn. vysych.</t>
  </si>
  <si>
    <t>64</t>
  </si>
  <si>
    <t>33</t>
  </si>
  <si>
    <t>291111111</t>
  </si>
  <si>
    <t>Podklad pro zpevněné plochy s rozprostřením a s hutněním z kameniva drceného frakce 0 - 63 mm</t>
  </si>
  <si>
    <t>66</t>
  </si>
  <si>
    <t>564760101</t>
  </si>
  <si>
    <t>Podklad nebo kryt z kameniva hrubého drceného vel. 16-32 mm s rozprostřením a zhutněním plochy jednotlivě do 100 m2, po zhutnění tl. 200 mm</t>
  </si>
  <si>
    <t>68</t>
  </si>
  <si>
    <t>35</t>
  </si>
  <si>
    <t>564831111</t>
  </si>
  <si>
    <t>Podklad ze štěrkodrti ŠD s rozprostřením a zhutněním plochy přes 100 m2, po zhutnění tl. 100 mm</t>
  </si>
  <si>
    <t>70</t>
  </si>
  <si>
    <t>55922611.1R</t>
  </si>
  <si>
    <t>Hlazení betonových mazanin , dohlazení ručně - ocelovým hladítkem</t>
  </si>
  <si>
    <t>72</t>
  </si>
  <si>
    <t>37</t>
  </si>
  <si>
    <t>63131623.1R</t>
  </si>
  <si>
    <t>Hlazení betonových mazanin, strojně</t>
  </si>
  <si>
    <t>74</t>
  </si>
  <si>
    <t>63161423.4R</t>
  </si>
  <si>
    <t>Příplatek za pigmentaci betonové směsí přípravkem vhodným dle dodavetele betonové směsi, odstín dle odsouhlaseného vzorku</t>
  </si>
  <si>
    <t>76</t>
  </si>
  <si>
    <t>39</t>
  </si>
  <si>
    <t>63116145.1R</t>
  </si>
  <si>
    <t>Zkušební vzorek pigmentovaného betonu v požadovaném odstínu</t>
  </si>
  <si>
    <t>soubor</t>
  </si>
  <si>
    <t>78</t>
  </si>
  <si>
    <t>762431225</t>
  </si>
  <si>
    <t>Obložení stěn montáž deskami z dřevovláknitých hmot včetně tvarování a úpravy pro olištování spár dřevotřískovými nebo dřevoštěpkovými na pero a drážku</t>
  </si>
  <si>
    <t>80</t>
  </si>
  <si>
    <t>41</t>
  </si>
  <si>
    <t>60621146</t>
  </si>
  <si>
    <t>překližka vodovzdorná hladká/hladká bříza tl 12mm</t>
  </si>
  <si>
    <t>VV</t>
  </si>
  <si>
    <t>72,347*1,05 "Přepočtené koeficientem množství</t>
  </si>
  <si>
    <t>Součet</t>
  </si>
  <si>
    <t>633131111</t>
  </si>
  <si>
    <t>Povrchová úprava vsypovou směsí průmyslových betonových podlah těžký provoz s přísadou karbidu, tl. 2 mm</t>
  </si>
  <si>
    <t>84</t>
  </si>
  <si>
    <t>Úpravy povrchů, podlahy a osazování výplní</t>
  </si>
  <si>
    <t>43</t>
  </si>
  <si>
    <t>634663111</t>
  </si>
  <si>
    <t>Výplň dilatačních spar mazanin polyuretanovou samonivelační hmotou, šířka spáry do 10 mm</t>
  </si>
  <si>
    <t>m</t>
  </si>
  <si>
    <t>86</t>
  </si>
  <si>
    <t>Ostatní konstrukce a práce, bourání</t>
  </si>
  <si>
    <t>919111114</t>
  </si>
  <si>
    <t>Řezání dilatačních spár v čerstvém cementobetonovém krytu příčných nebo podélných, šířky 4 mm, hloubky přes 90 do 100 mm</t>
  </si>
  <si>
    <t>88</t>
  </si>
  <si>
    <t>45</t>
  </si>
  <si>
    <t>919726122</t>
  </si>
  <si>
    <t>Geotextilie netkaná pro ochranu, separaci nebo filtraci měrná hmotnost přes 200 do 300 g/m2</t>
  </si>
  <si>
    <t>90</t>
  </si>
  <si>
    <t>953961213</t>
  </si>
  <si>
    <t>Kotva chemická s vyvrtáním otvoru do betonu, železobetonu nebo tvrdého kamene chemická patrona, velikost M 12, hloubka 110 mm</t>
  </si>
  <si>
    <t>kus</t>
  </si>
  <si>
    <t>92</t>
  </si>
  <si>
    <t>47</t>
  </si>
  <si>
    <t>953965121</t>
  </si>
  <si>
    <t>Kotva chemická s vyvrtáním otvoru kotevní šrouby pro chemické kotvy, velikost M 12, délka 160 mm</t>
  </si>
  <si>
    <t>94</t>
  </si>
  <si>
    <t>962042321</t>
  </si>
  <si>
    <t>Bourání zdiva z betonu prostého nadzákladového objemu přes 1 m3</t>
  </si>
  <si>
    <t>96</t>
  </si>
  <si>
    <t>49</t>
  </si>
  <si>
    <t>977151111</t>
  </si>
  <si>
    <t>Jádrové vrty diamantovými korunkami do stavebních materiálů (železobetonu, betonu, cihel, obkladů, dlažeb, kamene) průměru do 35 mm</t>
  </si>
  <si>
    <t>98</t>
  </si>
  <si>
    <t>977311112</t>
  </si>
  <si>
    <t>Řezání stávajících betonových mazanin bez vyztužení hloubky přes 50 do 100 mm</t>
  </si>
  <si>
    <t>100</t>
  </si>
  <si>
    <t>51</t>
  </si>
  <si>
    <t>999999.11R</t>
  </si>
  <si>
    <t>D+M BASKETBALOVÝ KOŠ stavitelná výška od podlahy 2300 - 3050 mm</t>
  </si>
  <si>
    <t>102</t>
  </si>
  <si>
    <t>999999.12R</t>
  </si>
  <si>
    <t>D + M cedule 900 x 900 mm plech 5 mm, popis a provedení dle výkresu</t>
  </si>
  <si>
    <t>104</t>
  </si>
  <si>
    <t>53</t>
  </si>
  <si>
    <t>999999.13R</t>
  </si>
  <si>
    <t>Odpadkový koš dle výkresu včetně ukotvení rozměru 508 x 508 x 800 mm</t>
  </si>
  <si>
    <t>106</t>
  </si>
  <si>
    <t>999999.14R</t>
  </si>
  <si>
    <t>Odpadkové koše na tříděny odpad dle výkresu včetně ukotvení rozměru ses. 1858 x 508 x 800 mm</t>
  </si>
  <si>
    <t>108</t>
  </si>
  <si>
    <t>55</t>
  </si>
  <si>
    <t>999999.15R</t>
  </si>
  <si>
    <t>matice ocelová; přesná šestihranná; M12; pevnost 8.8</t>
  </si>
  <si>
    <t>110</t>
  </si>
  <si>
    <t>31111006</t>
  </si>
  <si>
    <t>matice přesná šestihranná Pz DIN 934-8 M12</t>
  </si>
  <si>
    <t>100 kus</t>
  </si>
  <si>
    <t>112</t>
  </si>
  <si>
    <t>57</t>
  </si>
  <si>
    <t>31197004</t>
  </si>
  <si>
    <t>tyč závitová Pz 4.6 M12</t>
  </si>
  <si>
    <t>114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</si>
  <si>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</si>
  <si>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</si>
  <si>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</si>
  <si>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</si>
  <si>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116</t>
  </si>
  <si>
    <t>59</t>
  </si>
  <si>
    <t>997002519</t>
  </si>
  <si>
    <t>Vodorovné přemístění suti a vybouraných hmot bez naložení, se složením a hrubým urovnáním Příplatek k ceně za každý další započatý 1 km přes 1 km</t>
  </si>
  <si>
    <t>118</t>
  </si>
  <si>
    <t>997002611</t>
  </si>
  <si>
    <t>Nakládání suti a vybouraných hmot na dopravní prostředek pro vodorovné přemístění</t>
  </si>
  <si>
    <t>120</t>
  </si>
  <si>
    <t>61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</si>
  <si>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</si>
  <si>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</si>
  <si>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122</t>
  </si>
  <si>
    <t>997013871</t>
  </si>
  <si>
    <t>Poplatek za uložení stavebního odpadu na recyklační skládce (skládkovné) směsného stavebního a demoličního zatříděného do Katalogu odpadů pod kódem 17 09 04</t>
  </si>
  <si>
    <t>124</t>
  </si>
  <si>
    <t>998</t>
  </si>
  <si>
    <t>Přesun hmot</t>
  </si>
  <si>
    <t>63</t>
  </si>
  <si>
    <t>998232131</t>
  </si>
  <si>
    <t>Přesun hmot pro oplocení se svislou nosnou konstrukcí monolitickou betonovou tyčovou nebo plošnou vodorovná dopravní vzdálenost do 50 m, pro oplocení výšky do 3 m</t>
  </si>
  <si>
    <t>126</t>
  </si>
  <si>
    <t>PSV</t>
  </si>
  <si>
    <t>Práce a dodávky PSV</t>
  </si>
  <si>
    <t>762</t>
  </si>
  <si>
    <t>Konstrukce tesařské</t>
  </si>
  <si>
    <t>762952014</t>
  </si>
  <si>
    <t>Montáž teras z prken z dřevin tvrdých šroubovaných broušených vč. roštu a zeleného textu</t>
  </si>
  <si>
    <t>128</t>
  </si>
  <si>
    <t>65</t>
  </si>
  <si>
    <t>61198133</t>
  </si>
  <si>
    <t>profil terasový dřevěný massaranduba hrubá drážka š 145mm tl 25mm</t>
  </si>
  <si>
    <t>130</t>
  </si>
  <si>
    <t>998762101</t>
  </si>
  <si>
    <t>Přesun hmot pro konstrukce tesařské stanovený z hmotnosti přesunovaného materiálu vodorovná dopravní vzdálenost do 50 m základní v objektech výšky do 6 m</t>
  </si>
  <si>
    <t>132</t>
  </si>
  <si>
    <t>783</t>
  </si>
  <si>
    <t>Nátěry</t>
  </si>
  <si>
    <t>67</t>
  </si>
  <si>
    <t>783301313</t>
  </si>
  <si>
    <t>Příprava podkladu zámečnických konstrukcí před provedením nátěru odmaštění odmašťovačem ředidlovým</t>
  </si>
  <si>
    <t>134</t>
  </si>
  <si>
    <t>783317101</t>
  </si>
  <si>
    <t>Krycí nátěr (email) zámečnických konstrukcí jednonásobný syntetický standardní</t>
  </si>
  <si>
    <t>136</t>
  </si>
  <si>
    <t>767</t>
  </si>
  <si>
    <t>Konstrukce zámečnické vč. přesunu hmot</t>
  </si>
  <si>
    <t>69</t>
  </si>
  <si>
    <t>339928812</t>
  </si>
  <si>
    <t>Opěrné konstrukce vinic osazení sloupku pro drátěnku řadového se zabetonováním</t>
  </si>
  <si>
    <t>138</t>
  </si>
  <si>
    <t>348401153</t>
  </si>
  <si>
    <t>Montáž oplocení z pletiva svařovaného přes 1,5 do 2,0 m</t>
  </si>
  <si>
    <t>140</t>
  </si>
  <si>
    <t>71</t>
  </si>
  <si>
    <t>55342185</t>
  </si>
  <si>
    <t>plotový profilovaný sloupek D 60-70mm dl 2,0-2,5m pro svařované pletivo v návinu povrchová úprava Pz a komaxit</t>
  </si>
  <si>
    <t>142</t>
  </si>
  <si>
    <t>762085103</t>
  </si>
  <si>
    <t>Montáž ocelových spojovacích prostředků (materiál ve specifikaci) kotevních želez příložek, patek, táhel</t>
  </si>
  <si>
    <t>144</t>
  </si>
  <si>
    <t>73</t>
  </si>
  <si>
    <t>7679951.1R</t>
  </si>
  <si>
    <t>Výroba a montáž atypických kovovových doplňků staveb hmotnosti do 5 kg</t>
  </si>
  <si>
    <t>146</t>
  </si>
  <si>
    <t>1458779.1R</t>
  </si>
  <si>
    <t>Profil obdélník. uzavř.svařovaný S235JR , obdélníkový jekl, pásky, trubky, plechy</t>
  </si>
  <si>
    <t>148</t>
  </si>
  <si>
    <t>75</t>
  </si>
  <si>
    <t>767996701</t>
  </si>
  <si>
    <t>Demontáž ostatních zámečnických konstrukcí řezáním o hmotnosti jednotlivých dílů do 50 kg</t>
  </si>
  <si>
    <t>150</t>
  </si>
  <si>
    <t>966072811</t>
  </si>
  <si>
    <t>Rozebrání oplocení z dílců rámových na ocelové sloupky, výšky přes 1 do 2 m</t>
  </si>
  <si>
    <t>152</t>
  </si>
  <si>
    <t>VN</t>
  </si>
  <si>
    <t>Vedlejší náklady</t>
  </si>
  <si>
    <t>77</t>
  </si>
  <si>
    <t>012103000</t>
  </si>
  <si>
    <t>Geodetické práce před výstavbou</t>
  </si>
  <si>
    <t>Soubor</t>
  </si>
  <si>
    <t>154</t>
  </si>
  <si>
    <t>013294000R</t>
  </si>
  <si>
    <t>Ostatní dokumentace</t>
  </si>
  <si>
    <t>156</t>
  </si>
  <si>
    <t>Ostatní dokumentace vč. dopravně inženýrského opatření a rozhodnutí, provozního řádu na PVC desce plochy cca 2 m2</t>
  </si>
  <si>
    <t>79</t>
  </si>
  <si>
    <t>012002000</t>
  </si>
  <si>
    <t>Geodetické práce</t>
  </si>
  <si>
    <t>158</t>
  </si>
  <si>
    <t>Geodetické práce, zaměření, geometrický plán 3 x v papírové podobě, 1 x na nosiči USB</t>
  </si>
  <si>
    <t>030001000</t>
  </si>
  <si>
    <t>Zařízení staveniště</t>
  </si>
  <si>
    <t>160</t>
  </si>
  <si>
    <t>81</t>
  </si>
  <si>
    <t>045303000</t>
  </si>
  <si>
    <t>Koordinační činnost</t>
  </si>
  <si>
    <t>162</t>
  </si>
  <si>
    <t>SO 02 - Veřejné osvětlení</t>
  </si>
  <si>
    <t xml:space="preserve">    741 - Elektroinstalace - silnoproud</t>
  </si>
  <si>
    <t xml:space="preserve">    748 - Elektromontáže - osvětlovací zařízení a svítidla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</si>
  <si>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</si>
  <si>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</si>
  <si>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</si>
  <si>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</si>
  <si>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>741</t>
  </si>
  <si>
    <t>Elektroinstalace - silnoproud</t>
  </si>
  <si>
    <t>741210001</t>
  </si>
  <si>
    <t>Montáž rozvodnic oceloplechových nebo plastových bez zapojení vodičů běžných, hmotnosti do 20 kg</t>
  </si>
  <si>
    <t>35713101</t>
  </si>
  <si>
    <t>rozvodnice nástěnná, neprůhledné dveře, 1 řada, šířka 8 modulárních jednotek</t>
  </si>
  <si>
    <t>741321003</t>
  </si>
  <si>
    <t>Montáž proudových chráničů se zapojením vodičů dvoupólových nn do 25 A ve skříni</t>
  </si>
  <si>
    <t>35829008R</t>
  </si>
  <si>
    <t>chránič proudový 4 pólový 40A typ A 0,3A</t>
  </si>
  <si>
    <t>741373003</t>
  </si>
  <si>
    <t>Montáž svítidel výbojkových se zapojením vodičů průmyslových nebo venkovních na sloupek parkových</t>
  </si>
  <si>
    <t>34774011R</t>
  </si>
  <si>
    <t>svítidlo veřejného osvětlení na dřík/výložník zdroj LED 106W 11050lm 4000K stmívatelné</t>
  </si>
  <si>
    <t>741122122</t>
  </si>
  <si>
    <t>Montáž kabelů měděných bez ukončení uložených v trubkách zatažených plných kulatých nebo bezhalogenových (např. CYKY) počtu a průřezu žil 3x1,5 až 6 mm2</t>
  </si>
  <si>
    <t>34111030</t>
  </si>
  <si>
    <t>kabel instalační jádro Cu plné izolace PVC plášť PVC 450/750V (CYKY) 3x1,5mm2</t>
  </si>
  <si>
    <t>50*1,05 "Přepočtené koeficientem množství</t>
  </si>
  <si>
    <t>34111036</t>
  </si>
  <si>
    <t>kabel instalační jádro Cu plné izolace PVC plášť PVC 450/750V (CYKY) 3x2,5mm2</t>
  </si>
  <si>
    <t>132*1,05 "Přepočtené koeficientem množství</t>
  </si>
  <si>
    <t>741130001</t>
  </si>
  <si>
    <t>Ukončení vodičů izolovaných s označením a zapojením v rozváděči nebo na přístroji, průřezu žíly do 2,5 mm2</t>
  </si>
  <si>
    <t>741410041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</si>
  <si>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</si>
  <si>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</si>
  <si>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</si>
  <si>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80*0,4 "Přepočtené koeficientem množství</t>
  </si>
  <si>
    <t>741420022</t>
  </si>
  <si>
    <t>Montáž hromosvodného vedení svorek se 3 a více šrouby</t>
  </si>
  <si>
    <t>35441885</t>
  </si>
  <si>
    <t>svorka spojovací pro lano D 8-10mm</t>
  </si>
  <si>
    <t>741810002</t>
  </si>
  <si>
    <t>Zkoušky a prohlídky elektrických rozvodů a zařízení celková prohlídka a vyhotovení revizní zprávy pro objem montážních prací přes 100 do 500 tis. Kč</t>
  </si>
  <si>
    <t>748</t>
  </si>
  <si>
    <t>Elektromontáže - osvětlovací zařízení a svítidla</t>
  </si>
  <si>
    <t>748R001</t>
  </si>
  <si>
    <t>Dodávka a montáž přenosného radiofrekvenčního ovladače osvětení, 4 tlačítka, komunikující s přijímačem</t>
  </si>
  <si>
    <t>748R002</t>
  </si>
  <si>
    <t>Dodávka a montáž dvoukanálového přijímače na DIN lištu do rozvaděče - ovládání osvětlení</t>
  </si>
  <si>
    <t>Práce a dodávky M</t>
  </si>
  <si>
    <t>22-M</t>
  </si>
  <si>
    <t>Montáže technologických zařízení pro dopravní stavby</t>
  </si>
  <si>
    <t>220960021</t>
  </si>
  <si>
    <t>Montáž stožárové svorkovnice s připevněním</t>
  </si>
  <si>
    <t>34562147</t>
  </si>
  <si>
    <t>svorka řadová šroubovací RSA nízkého napětí a průřezem vodiče 2,5mm2</t>
  </si>
  <si>
    <t>256</t>
  </si>
  <si>
    <t>46-M</t>
  </si>
  <si>
    <t>Zemní práce při extr.mont.pracích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</si>
  <si>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</si>
  <si>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</si>
  <si>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</si>
  <si>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</si>
  <si>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58331351</t>
  </si>
  <si>
    <t>kamenivo těžené drobné frakce 0/4</t>
  </si>
  <si>
    <t>5*1,8 "Přepočtené koeficientem množství</t>
  </si>
  <si>
    <t>460661512</t>
  </si>
  <si>
    <t>Kabelové lože z písku včetně podsypu, zhutnění a urovnání povrchu pro kabely nn zakryté plastovou fólií, šířky přes 25 do 50 cm</t>
  </si>
  <si>
    <t>460791211</t>
  </si>
  <si>
    <t>Montáž trubek ochranných uložených volně do rýhy plastových ohebných, vnitřního průměru do 32 mm</t>
  </si>
  <si>
    <t>34571052</t>
  </si>
  <si>
    <t>trubka elektroinstalační ohebná EN 500 86-1141 (chránička) D 28,4 /34,5mm</t>
  </si>
  <si>
    <t>100*1,05 "Přepočtené koeficientem množství</t>
  </si>
  <si>
    <t>VRN</t>
  </si>
  <si>
    <t>Vedlejší rozpočtové náklady</t>
  </si>
  <si>
    <t>Geodetické práce vč. zaměření a geometrického plánu 3 x v papírové podobě a 1 x na nosiči USB</t>
  </si>
  <si>
    <t>049103000</t>
  </si>
  <si>
    <t>Náklady vzniklé v souvislosti s realizací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</si>
</sst>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09-03-24 - ROZŠÍŘENÍ SKATEPARKOVÉHO HŘIŠTĚ V AREÁLU BANÍK SOKOLOV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26. 4. 2024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14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8" t="s">
        <v>76</v>
      </c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Skatepark'!J30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'SO 01 - Skatepark'!P131</f>
        <v>0</v>
      </c>
      <c r="AV95" s="127">
        <f>'SO 01 - Skatepark'!J33</f>
        <v>0</v>
      </c>
      <c r="AW95" s="127">
        <f>'SO 01 - Skatepark'!J34</f>
        <v>0</v>
      </c>
      <c r="AX95" s="127">
        <f>'SO 01 - Skatepark'!J35</f>
        <v>0</v>
      </c>
      <c r="AY95" s="127">
        <f>'SO 01 - Skatepark'!J36</f>
        <v>0</v>
      </c>
      <c r="AZ95" s="127">
        <f>'SO 01 - Skatepark'!F33</f>
        <v>0</v>
      </c>
      <c r="BA95" s="127">
        <f>'SO 01 - Skatepark'!F34</f>
        <v>0</v>
      </c>
      <c r="BB95" s="127">
        <f>'SO 01 - Skatepark'!F35</f>
        <v>0</v>
      </c>
      <c r="BC95" s="127">
        <f>'SO 01 - Skatepark'!F36</f>
        <v>0</v>
      </c>
      <c r="BD95" s="129">
        <f>'SO 01 - Skatepark'!F37</f>
        <v>0</v>
      </c>
      <c r="BE95" s="7"/>
      <c r="BT95" s="130" t="s">
        <v>80</v>
      </c>
      <c r="BV95" s="130" t="s">
        <v>14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118" t="s">
        <v>76</v>
      </c>
      <c r="B96" s="119"/>
      <c r="C96" s="120"/>
      <c r="D96" s="121" t="s">
        <v>83</v>
      </c>
      <c r="E96" s="121"/>
      <c r="F96" s="121"/>
      <c r="G96" s="121"/>
      <c r="H96" s="121"/>
      <c r="I96" s="122"/>
      <c r="J96" s="121" t="s">
        <v>84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79</v>
      </c>
      <c r="AR96" s="125"/>
      <c r="AS96" s="131">
        <v>0</v>
      </c>
      <c r="AT96" s="132">
        <f>ROUND(SUM(AV96:AW96),2)</f>
        <v>0</v>
      </c>
      <c r="AU96" s="133">
        <f>'SO 02 - Veřejné osvětlení'!P123</f>
        <v>0</v>
      </c>
      <c r="AV96" s="132">
        <f>'SO 02 - Veřejné osvětlení'!J33</f>
        <v>0</v>
      </c>
      <c r="AW96" s="132">
        <f>'SO 02 - Veřejné osvětlení'!J34</f>
        <v>0</v>
      </c>
      <c r="AX96" s="132">
        <f>'SO 02 - Veřejné osvětlení'!J35</f>
        <v>0</v>
      </c>
      <c r="AY96" s="132">
        <f>'SO 02 - Veřejné osvětlení'!J36</f>
        <v>0</v>
      </c>
      <c r="AZ96" s="132">
        <f>'SO 02 - Veřejné osvětlení'!F33</f>
        <v>0</v>
      </c>
      <c r="BA96" s="132">
        <f>'SO 02 - Veřejné osvětlení'!F34</f>
        <v>0</v>
      </c>
      <c r="BB96" s="132">
        <f>'SO 02 - Veřejné osvětlení'!F35</f>
        <v>0</v>
      </c>
      <c r="BC96" s="132">
        <f>'SO 02 - Veřejné osvětlení'!F36</f>
        <v>0</v>
      </c>
      <c r="BD96" s="134">
        <f>'SO 02 - Veřejné osvětlení'!F37</f>
        <v>0</v>
      </c>
      <c r="BE96" s="7"/>
      <c r="BT96" s="130" t="s">
        <v>80</v>
      </c>
      <c r="BV96" s="130" t="s">
        <v>14</v>
      </c>
      <c r="BW96" s="130" t="s">
        <v>85</v>
      </c>
      <c r="BX96" s="130" t="s">
        <v>5</v>
      </c>
      <c r="CL96" s="130" t="s">
        <v>1</v>
      </c>
      <c r="CM96" s="130" t="s">
        <v>82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3sZaJcRAWmplPkaDi1N4dahyVMW2GifJ9S5oKKdM4/G5F70JnufhGt6rQmiCNAgZq2yzW8qXZMm6D8s7BJc44A==" hashValue="2ScWJ2MPcxB2WZ/k5vF27Y1eiXimtsxqJiydzXv4VjiiCDD9CWs7nWluT/tbmrcMsphUWaJrd9K5flCZTSH9VQ==" algorithmName="SHA-512" password="CC64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Skatepark'!C2" display="/"/>
    <hyperlink ref="A96" location="'SO 02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09-03-24 - ROZŠÍŘENÍ SKATEPARKOVÉHO HŘIŠTĚ V AREÁLU BANÍK SOKOLOV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26. 4. 2024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ROUND((SUM(BE131:BE312)),  2)</f>
        <v>0</v>
      </c>
      <c r="G33" s="37"/>
      <c r="H33" s="37"/>
      <c r="I33" s="154">
        <v>0.20999999999999999</v>
      </c>
      <c r="J33" s="153">
        <f>ROUND(((SUM(BE131:BE312))*I33),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ROUND((SUM(BF131:BF312)),  2)</f>
        <v>0</v>
      </c>
      <c r="G34" s="37"/>
      <c r="H34" s="37"/>
      <c r="I34" s="154">
        <v>0.12</v>
      </c>
      <c r="J34" s="153">
        <f>ROUND(((SUM(BF131:BF312))*I34),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ROUND((SUM(BG131:BG312)),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ROUND((SUM(BH131:BH312)),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ROUND((SUM(BI131:BI312)),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09-03-24 - ROZŠÍŘENÍ SKATEPARKOVÉHO HŘIŠTĚ V AREÁLU BANÍK SOKOLOV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Skatepark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26. 4. 2024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90</v>
      </c>
      <c r="D94" s="175"/>
      <c r="E94" s="175"/>
      <c r="F94" s="175"/>
      <c r="G94" s="175"/>
      <c r="H94" s="175"/>
      <c r="I94" s="175"/>
      <c r="J94" s="176" t="s">
        <v>91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92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95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96</v>
      </c>
      <c r="E99" s="187"/>
      <c r="F99" s="187"/>
      <c r="G99" s="187"/>
      <c r="H99" s="187"/>
      <c r="I99" s="187"/>
      <c r="J99" s="188">
        <f>J172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</v>
      </c>
      <c r="E100" s="187"/>
      <c r="F100" s="187"/>
      <c r="G100" s="187"/>
      <c r="H100" s="187"/>
      <c r="I100" s="187"/>
      <c r="J100" s="188">
        <f>J187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98</v>
      </c>
      <c r="E101" s="187"/>
      <c r="F101" s="187"/>
      <c r="G101" s="187"/>
      <c r="H101" s="187"/>
      <c r="I101" s="187"/>
      <c r="J101" s="188">
        <f>J196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99</v>
      </c>
      <c r="E102" s="187"/>
      <c r="F102" s="187"/>
      <c r="G102" s="187"/>
      <c r="H102" s="187"/>
      <c r="I102" s="187"/>
      <c r="J102" s="188">
        <f>J199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100</v>
      </c>
      <c r="E103" s="187"/>
      <c r="F103" s="187"/>
      <c r="G103" s="187"/>
      <c r="H103" s="187"/>
      <c r="I103" s="187"/>
      <c r="J103" s="188">
        <f>J226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101</v>
      </c>
      <c r="E104" s="187"/>
      <c r="F104" s="187"/>
      <c r="G104" s="187"/>
      <c r="H104" s="187"/>
      <c r="I104" s="187"/>
      <c r="J104" s="188">
        <f>J229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102</v>
      </c>
      <c r="E105" s="187"/>
      <c r="F105" s="187"/>
      <c r="G105" s="187"/>
      <c r="H105" s="187"/>
      <c r="I105" s="187"/>
      <c r="J105" s="188">
        <f>J258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103</v>
      </c>
      <c r="E106" s="187"/>
      <c r="F106" s="187"/>
      <c r="G106" s="187"/>
      <c r="H106" s="187"/>
      <c r="I106" s="187"/>
      <c r="J106" s="188">
        <f>J269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J272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105</v>
      </c>
      <c r="E108" s="187"/>
      <c r="F108" s="187"/>
      <c r="G108" s="187"/>
      <c r="H108" s="187"/>
      <c r="I108" s="187"/>
      <c r="J108" s="188">
        <f>J273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106</v>
      </c>
      <c r="E109" s="187"/>
      <c r="F109" s="187"/>
      <c r="G109" s="187"/>
      <c r="H109" s="187"/>
      <c r="I109" s="187"/>
      <c r="J109" s="188">
        <f>J280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107</v>
      </c>
      <c r="E110" s="187"/>
      <c r="F110" s="187"/>
      <c r="G110" s="187"/>
      <c r="H110" s="187"/>
      <c r="I110" s="187"/>
      <c r="J110" s="188">
        <f>J285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108</v>
      </c>
      <c r="E111" s="187"/>
      <c r="F111" s="187"/>
      <c r="G111" s="187"/>
      <c r="H111" s="187"/>
      <c r="I111" s="187"/>
      <c r="J111" s="188">
        <f>J302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109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73" t="str">
        <f>E7</f>
        <v>09-03-24 - ROZŠÍŘENÍ SKATEPARKOVÉHO HŘIŠTĚ V AREÁLU BANÍK SOKOLOV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87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SO 01 - Skatepark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 xml:space="preserve"> </v>
      </c>
      <c r="G125" s="39"/>
      <c r="H125" s="39"/>
      <c r="I125" s="31" t="s">
        <v>22</v>
      </c>
      <c r="J125" s="78" t="str">
        <f>IF(J12="","",J12)</f>
        <v>26. 4. 2024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E15</f>
        <v xml:space="preserve"> </v>
      </c>
      <c r="G127" s="39"/>
      <c r="H127" s="39"/>
      <c r="I127" s="31" t="s">
        <v>29</v>
      </c>
      <c r="J127" s="35" t="str">
        <f>E21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IF(E18="","",E18)</f>
        <v>Vyplň údaj</v>
      </c>
      <c r="G128" s="39"/>
      <c r="H128" s="39"/>
      <c r="I128" s="31" t="s">
        <v>31</v>
      </c>
      <c r="J128" s="35" t="str">
        <f>E24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0"/>
      <c r="B130" s="191"/>
      <c r="C130" s="192" t="s">
        <v>110</v>
      </c>
      <c r="D130" s="193" t="s">
        <v>58</v>
      </c>
      <c r="E130" s="193" t="s">
        <v>54</v>
      </c>
      <c r="F130" s="193" t="s">
        <v>55</v>
      </c>
      <c r="G130" s="193" t="s">
        <v>111</v>
      </c>
      <c r="H130" s="193" t="s">
        <v>112</v>
      </c>
      <c r="I130" s="193" t="s">
        <v>113</v>
      </c>
      <c r="J130" s="194" t="s">
        <v>91</v>
      </c>
      <c r="K130" s="195" t="s">
        <v>114</v>
      </c>
      <c r="L130" s="196"/>
      <c r="M130" s="99" t="s">
        <v>1</v>
      </c>
      <c r="N130" s="100" t="s">
        <v>37</v>
      </c>
      <c r="O130" s="100" t="s">
        <v>115</v>
      </c>
      <c r="P130" s="100" t="s">
        <v>116</v>
      </c>
      <c r="Q130" s="100" t="s">
        <v>117</v>
      </c>
      <c r="R130" s="100" t="s">
        <v>118</v>
      </c>
      <c r="S130" s="100" t="s">
        <v>119</v>
      </c>
      <c r="T130" s="101" t="s">
        <v>120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7"/>
      <c r="B131" s="38"/>
      <c r="C131" s="106" t="s">
        <v>121</v>
      </c>
      <c r="D131" s="39"/>
      <c r="E131" s="39"/>
      <c r="F131" s="39"/>
      <c r="G131" s="39"/>
      <c r="H131" s="39"/>
      <c r="I131" s="39"/>
      <c r="J131" s="197">
        <f>BK131</f>
        <v>0</v>
      </c>
      <c r="K131" s="39"/>
      <c r="L131" s="43"/>
      <c r="M131" s="102"/>
      <c r="N131" s="198"/>
      <c r="O131" s="103"/>
      <c r="P131" s="199">
        <f>P132+P272</f>
        <v>0</v>
      </c>
      <c r="Q131" s="103"/>
      <c r="R131" s="199">
        <f>R132+R272</f>
        <v>4.0000000000000003E-05</v>
      </c>
      <c r="S131" s="103"/>
      <c r="T131" s="200">
        <f>T132+T272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93</v>
      </c>
      <c r="BK131" s="201">
        <f>BK132+BK272</f>
        <v>0</v>
      </c>
    </row>
    <row r="132" s="12" customFormat="1" ht="25.92" customHeight="1">
      <c r="A132" s="12"/>
      <c r="B132" s="202"/>
      <c r="C132" s="203"/>
      <c r="D132" s="204" t="s">
        <v>72</v>
      </c>
      <c r="E132" s="205" t="s">
        <v>122</v>
      </c>
      <c r="F132" s="205" t="s">
        <v>123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P133+P172+P187+P196+P199+P226+P229+P258+P269</f>
        <v>0</v>
      </c>
      <c r="Q132" s="210"/>
      <c r="R132" s="211">
        <f>R133+R172+R187+R196+R199+R226+R229+R258+R269</f>
        <v>4.0000000000000003E-05</v>
      </c>
      <c r="S132" s="210"/>
      <c r="T132" s="212">
        <f>T133+T172+T187+T196+T199+T226+T229+T258+T269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80</v>
      </c>
      <c r="AT132" s="214" t="s">
        <v>72</v>
      </c>
      <c r="AU132" s="214" t="s">
        <v>73</v>
      </c>
      <c r="AY132" s="213" t="s">
        <v>124</v>
      </c>
      <c r="BK132" s="215">
        <f>BK133+BK172+BK187+BK196+BK199+BK226+BK229+BK258+BK269</f>
        <v>0</v>
      </c>
    </row>
    <row r="133" s="12" customFormat="1" ht="22.8" customHeight="1">
      <c r="A133" s="12"/>
      <c r="B133" s="202"/>
      <c r="C133" s="203"/>
      <c r="D133" s="204" t="s">
        <v>72</v>
      </c>
      <c r="E133" s="216" t="s">
        <v>80</v>
      </c>
      <c r="F133" s="216" t="s">
        <v>125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SUM(P134:P171)</f>
        <v>0</v>
      </c>
      <c r="Q133" s="210"/>
      <c r="R133" s="211">
        <f>SUM(R134:R171)</f>
        <v>4.0000000000000003E-05</v>
      </c>
      <c r="S133" s="210"/>
      <c r="T133" s="212">
        <f>SUM(T134:T171)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80</v>
      </c>
      <c r="AT133" s="214" t="s">
        <v>72</v>
      </c>
      <c r="AU133" s="214" t="s">
        <v>80</v>
      </c>
      <c r="AY133" s="213" t="s">
        <v>124</v>
      </c>
      <c r="BK133" s="215">
        <f>SUM(BK134:BK171)</f>
        <v>0</v>
      </c>
    </row>
    <row r="134" s="2" customFormat="1" ht="16.5" customHeight="1">
      <c r="A134" s="37"/>
      <c r="B134" s="38"/>
      <c r="C134" s="218" t="s">
        <v>80</v>
      </c>
      <c r="D134" s="218" t="s">
        <v>126</v>
      </c>
      <c r="E134" s="219" t="s">
        <v>127</v>
      </c>
      <c r="F134" s="220" t="s">
        <v>128</v>
      </c>
      <c r="G134" s="221" t="s">
        <v>129</v>
      </c>
      <c r="H134" s="222">
        <v>373.5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82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130</v>
      </c>
      <c r="BM134" s="230" t="s">
        <v>82</v>
      </c>
    </row>
    <row r="135" s="2" customFormat="1">
      <c r="A135" s="37"/>
      <c r="B135" s="38"/>
      <c r="C135" s="39"/>
      <c r="D135" s="232" t="s">
        <v>131</v>
      </c>
      <c r="E135" s="39"/>
      <c r="F135" s="233" t="s">
        <v>128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82</v>
      </c>
    </row>
    <row r="136" s="2" customFormat="1" ht="37.8" customHeight="1">
      <c r="A136" s="37"/>
      <c r="B136" s="38"/>
      <c r="C136" s="218" t="s">
        <v>82</v>
      </c>
      <c r="D136" s="218" t="s">
        <v>126</v>
      </c>
      <c r="E136" s="219" t="s">
        <v>132</v>
      </c>
      <c r="F136" s="220" t="s">
        <v>133</v>
      </c>
      <c r="G136" s="221" t="s">
        <v>129</v>
      </c>
      <c r="H136" s="222">
        <v>373.5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130</v>
      </c>
      <c r="AT136" s="230" t="s">
        <v>126</v>
      </c>
      <c r="AU136" s="230" t="s">
        <v>82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130</v>
      </c>
      <c r="BM136" s="230" t="s">
        <v>130</v>
      </c>
    </row>
    <row r="137" s="2" customFormat="1">
      <c r="A137" s="37"/>
      <c r="B137" s="38"/>
      <c r="C137" s="39"/>
      <c r="D137" s="232" t="s">
        <v>131</v>
      </c>
      <c r="E137" s="39"/>
      <c r="F137" s="233" t="s">
        <v>133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82</v>
      </c>
    </row>
    <row r="138" s="2" customFormat="1" ht="16.5" customHeight="1">
      <c r="A138" s="37"/>
      <c r="B138" s="38"/>
      <c r="C138" s="218" t="s">
        <v>134</v>
      </c>
      <c r="D138" s="218" t="s">
        <v>126</v>
      </c>
      <c r="E138" s="219" t="s">
        <v>135</v>
      </c>
      <c r="F138" s="220" t="s">
        <v>136</v>
      </c>
      <c r="G138" s="221" t="s">
        <v>137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4.0000000000000003E-05</v>
      </c>
      <c r="R138" s="228">
        <f>Q138*H138</f>
        <v>4.0000000000000003E-05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130</v>
      </c>
      <c r="AT138" s="230" t="s">
        <v>126</v>
      </c>
      <c r="AU138" s="230" t="s">
        <v>82</v>
      </c>
      <c r="AY138" s="16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130</v>
      </c>
      <c r="BM138" s="230" t="s">
        <v>138</v>
      </c>
    </row>
    <row r="139" s="2" customFormat="1">
      <c r="A139" s="37"/>
      <c r="B139" s="38"/>
      <c r="C139" s="39"/>
      <c r="D139" s="232" t="s">
        <v>131</v>
      </c>
      <c r="E139" s="39"/>
      <c r="F139" s="233" t="s">
        <v>136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82</v>
      </c>
    </row>
    <row r="140" s="2" customFormat="1" ht="24.15" customHeight="1">
      <c r="A140" s="37"/>
      <c r="B140" s="38"/>
      <c r="C140" s="218" t="s">
        <v>139</v>
      </c>
      <c r="D140" s="218" t="s">
        <v>126</v>
      </c>
      <c r="E140" s="219" t="s">
        <v>140</v>
      </c>
      <c r="F140" s="220" t="s">
        <v>141</v>
      </c>
      <c r="G140" s="221" t="s">
        <v>142</v>
      </c>
      <c r="H140" s="222">
        <v>1.7969999999999999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130</v>
      </c>
      <c r="AT140" s="230" t="s">
        <v>126</v>
      </c>
      <c r="AU140" s="230" t="s">
        <v>82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130</v>
      </c>
      <c r="BM140" s="230" t="s">
        <v>143</v>
      </c>
    </row>
    <row r="141" s="2" customFormat="1">
      <c r="A141" s="37"/>
      <c r="B141" s="38"/>
      <c r="C141" s="39"/>
      <c r="D141" s="232" t="s">
        <v>131</v>
      </c>
      <c r="E141" s="39"/>
      <c r="F141" s="233" t="s">
        <v>141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82</v>
      </c>
    </row>
    <row r="142" s="2" customFormat="1" ht="24.15" customHeight="1">
      <c r="A142" s="37"/>
      <c r="B142" s="38"/>
      <c r="C142" s="218" t="s">
        <v>130</v>
      </c>
      <c r="D142" s="218" t="s">
        <v>126</v>
      </c>
      <c r="E142" s="219" t="s">
        <v>144</v>
      </c>
      <c r="F142" s="220" t="s">
        <v>145</v>
      </c>
      <c r="G142" s="221" t="s">
        <v>142</v>
      </c>
      <c r="H142" s="222">
        <v>1.7969999999999999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38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130</v>
      </c>
      <c r="AT142" s="230" t="s">
        <v>126</v>
      </c>
      <c r="AU142" s="230" t="s">
        <v>82</v>
      </c>
      <c r="AY142" s="16" t="s">
        <v>124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80</v>
      </c>
      <c r="BK142" s="231">
        <f>ROUND(I142*H142,2)</f>
        <v>0</v>
      </c>
      <c r="BL142" s="16" t="s">
        <v>130</v>
      </c>
      <c r="BM142" s="230" t="s">
        <v>146</v>
      </c>
    </row>
    <row r="143" s="2" customFormat="1">
      <c r="A143" s="37"/>
      <c r="B143" s="38"/>
      <c r="C143" s="39"/>
      <c r="D143" s="232" t="s">
        <v>131</v>
      </c>
      <c r="E143" s="39"/>
      <c r="F143" s="233" t="s">
        <v>145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82</v>
      </c>
    </row>
    <row r="144" s="2" customFormat="1" ht="24.15" customHeight="1">
      <c r="A144" s="37"/>
      <c r="B144" s="38"/>
      <c r="C144" s="218" t="s">
        <v>147</v>
      </c>
      <c r="D144" s="218" t="s">
        <v>126</v>
      </c>
      <c r="E144" s="219" t="s">
        <v>148</v>
      </c>
      <c r="F144" s="220" t="s">
        <v>149</v>
      </c>
      <c r="G144" s="221" t="s">
        <v>129</v>
      </c>
      <c r="H144" s="222">
        <v>18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130</v>
      </c>
      <c r="AT144" s="230" t="s">
        <v>126</v>
      </c>
      <c r="AU144" s="230" t="s">
        <v>82</v>
      </c>
      <c r="AY144" s="16" t="s">
        <v>124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130</v>
      </c>
      <c r="BM144" s="230" t="s">
        <v>150</v>
      </c>
    </row>
    <row r="145" s="2" customFormat="1">
      <c r="A145" s="37"/>
      <c r="B145" s="38"/>
      <c r="C145" s="39"/>
      <c r="D145" s="232" t="s">
        <v>131</v>
      </c>
      <c r="E145" s="39"/>
      <c r="F145" s="233" t="s">
        <v>149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82</v>
      </c>
    </row>
    <row r="146" s="2" customFormat="1" ht="16.5" customHeight="1">
      <c r="A146" s="37"/>
      <c r="B146" s="38"/>
      <c r="C146" s="237" t="s">
        <v>143</v>
      </c>
      <c r="D146" s="237" t="s">
        <v>151</v>
      </c>
      <c r="E146" s="238" t="s">
        <v>152</v>
      </c>
      <c r="F146" s="239" t="s">
        <v>153</v>
      </c>
      <c r="G146" s="240" t="s">
        <v>154</v>
      </c>
      <c r="H146" s="241">
        <v>1</v>
      </c>
      <c r="I146" s="242"/>
      <c r="J146" s="243">
        <f>ROUND(I146*H146,2)</f>
        <v>0</v>
      </c>
      <c r="K146" s="244"/>
      <c r="L146" s="245"/>
      <c r="M146" s="246" t="s">
        <v>1</v>
      </c>
      <c r="N146" s="247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146</v>
      </c>
      <c r="AT146" s="230" t="s">
        <v>151</v>
      </c>
      <c r="AU146" s="230" t="s">
        <v>82</v>
      </c>
      <c r="AY146" s="16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80</v>
      </c>
      <c r="BK146" s="231">
        <f>ROUND(I146*H146,2)</f>
        <v>0</v>
      </c>
      <c r="BL146" s="16" t="s">
        <v>130</v>
      </c>
      <c r="BM146" s="230" t="s">
        <v>8</v>
      </c>
    </row>
    <row r="147" s="2" customFormat="1">
      <c r="A147" s="37"/>
      <c r="B147" s="38"/>
      <c r="C147" s="39"/>
      <c r="D147" s="232" t="s">
        <v>131</v>
      </c>
      <c r="E147" s="39"/>
      <c r="F147" s="233" t="s">
        <v>153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131</v>
      </c>
      <c r="AU147" s="16" t="s">
        <v>82</v>
      </c>
    </row>
    <row r="148" s="2" customFormat="1" ht="16.5" customHeight="1">
      <c r="A148" s="37"/>
      <c r="B148" s="38"/>
      <c r="C148" s="218" t="s">
        <v>155</v>
      </c>
      <c r="D148" s="218" t="s">
        <v>126</v>
      </c>
      <c r="E148" s="219" t="s">
        <v>156</v>
      </c>
      <c r="F148" s="220" t="s">
        <v>157</v>
      </c>
      <c r="G148" s="221" t="s">
        <v>129</v>
      </c>
      <c r="H148" s="222">
        <v>18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130</v>
      </c>
      <c r="AT148" s="230" t="s">
        <v>126</v>
      </c>
      <c r="AU148" s="230" t="s">
        <v>82</v>
      </c>
      <c r="AY148" s="16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130</v>
      </c>
      <c r="BM148" s="230" t="s">
        <v>158</v>
      </c>
    </row>
    <row r="149" s="2" customFormat="1">
      <c r="A149" s="37"/>
      <c r="B149" s="38"/>
      <c r="C149" s="39"/>
      <c r="D149" s="232" t="s">
        <v>131</v>
      </c>
      <c r="E149" s="39"/>
      <c r="F149" s="233" t="s">
        <v>157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82</v>
      </c>
    </row>
    <row r="150" s="2" customFormat="1" ht="16.5" customHeight="1">
      <c r="A150" s="37"/>
      <c r="B150" s="38"/>
      <c r="C150" s="237" t="s">
        <v>146</v>
      </c>
      <c r="D150" s="237" t="s">
        <v>151</v>
      </c>
      <c r="E150" s="238" t="s">
        <v>159</v>
      </c>
      <c r="F150" s="239" t="s">
        <v>160</v>
      </c>
      <c r="G150" s="240" t="s">
        <v>142</v>
      </c>
      <c r="H150" s="241">
        <v>0.35999999999999999</v>
      </c>
      <c r="I150" s="242"/>
      <c r="J150" s="243">
        <f>ROUND(I150*H150,2)</f>
        <v>0</v>
      </c>
      <c r="K150" s="244"/>
      <c r="L150" s="245"/>
      <c r="M150" s="246" t="s">
        <v>1</v>
      </c>
      <c r="N150" s="24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146</v>
      </c>
      <c r="AT150" s="230" t="s">
        <v>151</v>
      </c>
      <c r="AU150" s="230" t="s">
        <v>82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130</v>
      </c>
      <c r="BM150" s="230" t="s">
        <v>161</v>
      </c>
    </row>
    <row r="151" s="2" customFormat="1">
      <c r="A151" s="37"/>
      <c r="B151" s="38"/>
      <c r="C151" s="39"/>
      <c r="D151" s="232" t="s">
        <v>131</v>
      </c>
      <c r="E151" s="39"/>
      <c r="F151" s="233" t="s">
        <v>160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82</v>
      </c>
    </row>
    <row r="152" s="2" customFormat="1" ht="16.5" customHeight="1">
      <c r="A152" s="37"/>
      <c r="B152" s="38"/>
      <c r="C152" s="218" t="s">
        <v>162</v>
      </c>
      <c r="D152" s="218" t="s">
        <v>126</v>
      </c>
      <c r="E152" s="219" t="s">
        <v>163</v>
      </c>
      <c r="F152" s="220" t="s">
        <v>164</v>
      </c>
      <c r="G152" s="221" t="s">
        <v>142</v>
      </c>
      <c r="H152" s="222">
        <v>0.996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130</v>
      </c>
      <c r="AT152" s="230" t="s">
        <v>126</v>
      </c>
      <c r="AU152" s="230" t="s">
        <v>82</v>
      </c>
      <c r="AY152" s="16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130</v>
      </c>
      <c r="BM152" s="230" t="s">
        <v>165</v>
      </c>
    </row>
    <row r="153" s="2" customFormat="1">
      <c r="A153" s="37"/>
      <c r="B153" s="38"/>
      <c r="C153" s="39"/>
      <c r="D153" s="232" t="s">
        <v>131</v>
      </c>
      <c r="E153" s="39"/>
      <c r="F153" s="233" t="s">
        <v>164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82</v>
      </c>
    </row>
    <row r="154" s="2" customFormat="1" ht="21.75" customHeight="1">
      <c r="A154" s="37"/>
      <c r="B154" s="38"/>
      <c r="C154" s="218" t="s">
        <v>150</v>
      </c>
      <c r="D154" s="218" t="s">
        <v>126</v>
      </c>
      <c r="E154" s="219" t="s">
        <v>166</v>
      </c>
      <c r="F154" s="220" t="s">
        <v>167</v>
      </c>
      <c r="G154" s="221" t="s">
        <v>142</v>
      </c>
      <c r="H154" s="222">
        <v>260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130</v>
      </c>
      <c r="AT154" s="230" t="s">
        <v>126</v>
      </c>
      <c r="AU154" s="230" t="s">
        <v>82</v>
      </c>
      <c r="AY154" s="16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80</v>
      </c>
      <c r="BK154" s="231">
        <f>ROUND(I154*H154,2)</f>
        <v>0</v>
      </c>
      <c r="BL154" s="16" t="s">
        <v>130</v>
      </c>
      <c r="BM154" s="230" t="s">
        <v>168</v>
      </c>
    </row>
    <row r="155" s="2" customFormat="1">
      <c r="A155" s="37"/>
      <c r="B155" s="38"/>
      <c r="C155" s="39"/>
      <c r="D155" s="232" t="s">
        <v>131</v>
      </c>
      <c r="E155" s="39"/>
      <c r="F155" s="233" t="s">
        <v>167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82</v>
      </c>
    </row>
    <row r="156" s="2" customFormat="1" ht="24.15" customHeight="1">
      <c r="A156" s="37"/>
      <c r="B156" s="38"/>
      <c r="C156" s="218" t="s">
        <v>169</v>
      </c>
      <c r="D156" s="218" t="s">
        <v>126</v>
      </c>
      <c r="E156" s="219" t="s">
        <v>170</v>
      </c>
      <c r="F156" s="220" t="s">
        <v>171</v>
      </c>
      <c r="G156" s="221" t="s">
        <v>142</v>
      </c>
      <c r="H156" s="222">
        <v>8.2729999999999997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130</v>
      </c>
      <c r="AT156" s="230" t="s">
        <v>126</v>
      </c>
      <c r="AU156" s="230" t="s">
        <v>82</v>
      </c>
      <c r="AY156" s="16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130</v>
      </c>
      <c r="BM156" s="230" t="s">
        <v>172</v>
      </c>
    </row>
    <row r="157" s="2" customFormat="1">
      <c r="A157" s="37"/>
      <c r="B157" s="38"/>
      <c r="C157" s="39"/>
      <c r="D157" s="232" t="s">
        <v>131</v>
      </c>
      <c r="E157" s="39"/>
      <c r="F157" s="233" t="s">
        <v>171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82</v>
      </c>
    </row>
    <row r="158" s="2" customFormat="1" ht="37.8" customHeight="1">
      <c r="A158" s="37"/>
      <c r="B158" s="38"/>
      <c r="C158" s="218" t="s">
        <v>8</v>
      </c>
      <c r="D158" s="218" t="s">
        <v>126</v>
      </c>
      <c r="E158" s="219" t="s">
        <v>173</v>
      </c>
      <c r="F158" s="220" t="s">
        <v>174</v>
      </c>
      <c r="G158" s="221" t="s">
        <v>142</v>
      </c>
      <c r="H158" s="222">
        <v>216.05600000000001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130</v>
      </c>
      <c r="AT158" s="230" t="s">
        <v>126</v>
      </c>
      <c r="AU158" s="230" t="s">
        <v>82</v>
      </c>
      <c r="AY158" s="16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130</v>
      </c>
      <c r="BM158" s="230" t="s">
        <v>175</v>
      </c>
    </row>
    <row r="159" s="2" customFormat="1">
      <c r="A159" s="37"/>
      <c r="B159" s="38"/>
      <c r="C159" s="39"/>
      <c r="D159" s="232" t="s">
        <v>131</v>
      </c>
      <c r="E159" s="39"/>
      <c r="F159" s="233" t="s">
        <v>174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131</v>
      </c>
      <c r="AU159" s="16" t="s">
        <v>82</v>
      </c>
    </row>
    <row r="160" s="2" customFormat="1" ht="24.15" customHeight="1">
      <c r="A160" s="37"/>
      <c r="B160" s="38"/>
      <c r="C160" s="218" t="s">
        <v>176</v>
      </c>
      <c r="D160" s="218" t="s">
        <v>126</v>
      </c>
      <c r="E160" s="219" t="s">
        <v>177</v>
      </c>
      <c r="F160" s="220" t="s">
        <v>178</v>
      </c>
      <c r="G160" s="221" t="s">
        <v>142</v>
      </c>
      <c r="H160" s="222">
        <v>54.014000000000003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130</v>
      </c>
      <c r="AT160" s="230" t="s">
        <v>126</v>
      </c>
      <c r="AU160" s="230" t="s">
        <v>82</v>
      </c>
      <c r="AY160" s="16" t="s">
        <v>124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130</v>
      </c>
      <c r="BM160" s="230" t="s">
        <v>179</v>
      </c>
    </row>
    <row r="161" s="2" customFormat="1">
      <c r="A161" s="37"/>
      <c r="B161" s="38"/>
      <c r="C161" s="39"/>
      <c r="D161" s="232" t="s">
        <v>131</v>
      </c>
      <c r="E161" s="39"/>
      <c r="F161" s="233" t="s">
        <v>178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82</v>
      </c>
    </row>
    <row r="162" s="2" customFormat="1" ht="24.15" customHeight="1">
      <c r="A162" s="37"/>
      <c r="B162" s="38"/>
      <c r="C162" s="218" t="s">
        <v>158</v>
      </c>
      <c r="D162" s="218" t="s">
        <v>126</v>
      </c>
      <c r="E162" s="219" t="s">
        <v>180</v>
      </c>
      <c r="F162" s="220" t="s">
        <v>181</v>
      </c>
      <c r="G162" s="221" t="s">
        <v>142</v>
      </c>
      <c r="H162" s="222">
        <v>54.014000000000003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130</v>
      </c>
      <c r="AT162" s="230" t="s">
        <v>126</v>
      </c>
      <c r="AU162" s="230" t="s">
        <v>82</v>
      </c>
      <c r="AY162" s="16" t="s">
        <v>124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80</v>
      </c>
      <c r="BK162" s="231">
        <f>ROUND(I162*H162,2)</f>
        <v>0</v>
      </c>
      <c r="BL162" s="16" t="s">
        <v>130</v>
      </c>
      <c r="BM162" s="230" t="s">
        <v>182</v>
      </c>
    </row>
    <row r="163" s="2" customFormat="1">
      <c r="A163" s="37"/>
      <c r="B163" s="38"/>
      <c r="C163" s="39"/>
      <c r="D163" s="232" t="s">
        <v>131</v>
      </c>
      <c r="E163" s="39"/>
      <c r="F163" s="233" t="s">
        <v>181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82</v>
      </c>
    </row>
    <row r="164" s="2" customFormat="1" ht="24.15" customHeight="1">
      <c r="A164" s="37"/>
      <c r="B164" s="38"/>
      <c r="C164" s="218" t="s">
        <v>183</v>
      </c>
      <c r="D164" s="218" t="s">
        <v>126</v>
      </c>
      <c r="E164" s="219" t="s">
        <v>184</v>
      </c>
      <c r="F164" s="220" t="s">
        <v>185</v>
      </c>
      <c r="G164" s="221" t="s">
        <v>142</v>
      </c>
      <c r="H164" s="222">
        <v>216.05600000000001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38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130</v>
      </c>
      <c r="AT164" s="230" t="s">
        <v>126</v>
      </c>
      <c r="AU164" s="230" t="s">
        <v>82</v>
      </c>
      <c r="AY164" s="16" t="s">
        <v>124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80</v>
      </c>
      <c r="BK164" s="231">
        <f>ROUND(I164*H164,2)</f>
        <v>0</v>
      </c>
      <c r="BL164" s="16" t="s">
        <v>130</v>
      </c>
      <c r="BM164" s="230" t="s">
        <v>186</v>
      </c>
    </row>
    <row r="165" s="2" customFormat="1">
      <c r="A165" s="37"/>
      <c r="B165" s="38"/>
      <c r="C165" s="39"/>
      <c r="D165" s="232" t="s">
        <v>131</v>
      </c>
      <c r="E165" s="39"/>
      <c r="F165" s="233" t="s">
        <v>185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131</v>
      </c>
      <c r="AU165" s="16" t="s">
        <v>82</v>
      </c>
    </row>
    <row r="166" s="2" customFormat="1" ht="21.75" customHeight="1">
      <c r="A166" s="37"/>
      <c r="B166" s="38"/>
      <c r="C166" s="218" t="s">
        <v>161</v>
      </c>
      <c r="D166" s="218" t="s">
        <v>126</v>
      </c>
      <c r="E166" s="219" t="s">
        <v>187</v>
      </c>
      <c r="F166" s="220" t="s">
        <v>188</v>
      </c>
      <c r="G166" s="221" t="s">
        <v>129</v>
      </c>
      <c r="H166" s="222">
        <v>747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38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130</v>
      </c>
      <c r="AT166" s="230" t="s">
        <v>126</v>
      </c>
      <c r="AU166" s="230" t="s">
        <v>82</v>
      </c>
      <c r="AY166" s="16" t="s">
        <v>124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80</v>
      </c>
      <c r="BK166" s="231">
        <f>ROUND(I166*H166,2)</f>
        <v>0</v>
      </c>
      <c r="BL166" s="16" t="s">
        <v>130</v>
      </c>
      <c r="BM166" s="230" t="s">
        <v>189</v>
      </c>
    </row>
    <row r="167" s="2" customFormat="1">
      <c r="A167" s="37"/>
      <c r="B167" s="38"/>
      <c r="C167" s="39"/>
      <c r="D167" s="232" t="s">
        <v>131</v>
      </c>
      <c r="E167" s="39"/>
      <c r="F167" s="233" t="s">
        <v>188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82</v>
      </c>
    </row>
    <row r="168" s="2" customFormat="1" ht="33" customHeight="1">
      <c r="A168" s="37"/>
      <c r="B168" s="38"/>
      <c r="C168" s="218" t="s">
        <v>190</v>
      </c>
      <c r="D168" s="218" t="s">
        <v>126</v>
      </c>
      <c r="E168" s="219" t="s">
        <v>191</v>
      </c>
      <c r="F168" s="220" t="s">
        <v>192</v>
      </c>
      <c r="G168" s="221" t="s">
        <v>129</v>
      </c>
      <c r="H168" s="222">
        <v>747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130</v>
      </c>
      <c r="AT168" s="230" t="s">
        <v>126</v>
      </c>
      <c r="AU168" s="230" t="s">
        <v>82</v>
      </c>
      <c r="AY168" s="16" t="s">
        <v>124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80</v>
      </c>
      <c r="BK168" s="231">
        <f>ROUND(I168*H168,2)</f>
        <v>0</v>
      </c>
      <c r="BL168" s="16" t="s">
        <v>130</v>
      </c>
      <c r="BM168" s="230" t="s">
        <v>193</v>
      </c>
    </row>
    <row r="169" s="2" customFormat="1">
      <c r="A169" s="37"/>
      <c r="B169" s="38"/>
      <c r="C169" s="39"/>
      <c r="D169" s="232" t="s">
        <v>131</v>
      </c>
      <c r="E169" s="39"/>
      <c r="F169" s="233" t="s">
        <v>192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82</v>
      </c>
    </row>
    <row r="170" s="2" customFormat="1" ht="24.15" customHeight="1">
      <c r="A170" s="37"/>
      <c r="B170" s="38"/>
      <c r="C170" s="218" t="s">
        <v>165</v>
      </c>
      <c r="D170" s="218" t="s">
        <v>126</v>
      </c>
      <c r="E170" s="219" t="s">
        <v>194</v>
      </c>
      <c r="F170" s="220" t="s">
        <v>195</v>
      </c>
      <c r="G170" s="221" t="s">
        <v>196</v>
      </c>
      <c r="H170" s="222">
        <v>432.11200000000002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130</v>
      </c>
      <c r="AT170" s="230" t="s">
        <v>126</v>
      </c>
      <c r="AU170" s="230" t="s">
        <v>82</v>
      </c>
      <c r="AY170" s="16" t="s">
        <v>124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80</v>
      </c>
      <c r="BK170" s="231">
        <f>ROUND(I170*H170,2)</f>
        <v>0</v>
      </c>
      <c r="BL170" s="16" t="s">
        <v>130</v>
      </c>
      <c r="BM170" s="230" t="s">
        <v>197</v>
      </c>
    </row>
    <row r="171" s="2" customFormat="1">
      <c r="A171" s="37"/>
      <c r="B171" s="38"/>
      <c r="C171" s="39"/>
      <c r="D171" s="232" t="s">
        <v>131</v>
      </c>
      <c r="E171" s="39"/>
      <c r="F171" s="233" t="s">
        <v>195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82</v>
      </c>
    </row>
    <row r="172" s="12" customFormat="1" ht="22.8" customHeight="1">
      <c r="A172" s="12"/>
      <c r="B172" s="202"/>
      <c r="C172" s="203"/>
      <c r="D172" s="204" t="s">
        <v>72</v>
      </c>
      <c r="E172" s="216" t="s">
        <v>82</v>
      </c>
      <c r="F172" s="216" t="s">
        <v>198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SUM(P173:P186)</f>
        <v>0</v>
      </c>
      <c r="Q172" s="210"/>
      <c r="R172" s="211">
        <f>SUM(R173:R186)</f>
        <v>0</v>
      </c>
      <c r="S172" s="210"/>
      <c r="T172" s="212">
        <f>SUM(T173:T186)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80</v>
      </c>
      <c r="AT172" s="214" t="s">
        <v>72</v>
      </c>
      <c r="AU172" s="214" t="s">
        <v>80</v>
      </c>
      <c r="AY172" s="213" t="s">
        <v>124</v>
      </c>
      <c r="BK172" s="215">
        <f>SUM(BK173:BK186)</f>
        <v>0</v>
      </c>
    </row>
    <row r="173" s="2" customFormat="1" ht="16.5" customHeight="1">
      <c r="A173" s="37"/>
      <c r="B173" s="38"/>
      <c r="C173" s="218" t="s">
        <v>199</v>
      </c>
      <c r="D173" s="218" t="s">
        <v>126</v>
      </c>
      <c r="E173" s="219" t="s">
        <v>200</v>
      </c>
      <c r="F173" s="220" t="s">
        <v>201</v>
      </c>
      <c r="G173" s="221" t="s">
        <v>142</v>
      </c>
      <c r="H173" s="222">
        <v>221.84999999999999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130</v>
      </c>
      <c r="AT173" s="230" t="s">
        <v>126</v>
      </c>
      <c r="AU173" s="230" t="s">
        <v>82</v>
      </c>
      <c r="AY173" s="16" t="s">
        <v>124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80</v>
      </c>
      <c r="BK173" s="231">
        <f>ROUND(I173*H173,2)</f>
        <v>0</v>
      </c>
      <c r="BL173" s="16" t="s">
        <v>130</v>
      </c>
      <c r="BM173" s="230" t="s">
        <v>202</v>
      </c>
    </row>
    <row r="174" s="2" customFormat="1">
      <c r="A174" s="37"/>
      <c r="B174" s="38"/>
      <c r="C174" s="39"/>
      <c r="D174" s="232" t="s">
        <v>131</v>
      </c>
      <c r="E174" s="39"/>
      <c r="F174" s="233" t="s">
        <v>201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82</v>
      </c>
    </row>
    <row r="175" s="2" customFormat="1" ht="16.5" customHeight="1">
      <c r="A175" s="37"/>
      <c r="B175" s="38"/>
      <c r="C175" s="218" t="s">
        <v>168</v>
      </c>
      <c r="D175" s="218" t="s">
        <v>126</v>
      </c>
      <c r="E175" s="219" t="s">
        <v>203</v>
      </c>
      <c r="F175" s="220" t="s">
        <v>204</v>
      </c>
      <c r="G175" s="221" t="s">
        <v>196</v>
      </c>
      <c r="H175" s="222">
        <v>3.1320000000000001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130</v>
      </c>
      <c r="AT175" s="230" t="s">
        <v>126</v>
      </c>
      <c r="AU175" s="230" t="s">
        <v>82</v>
      </c>
      <c r="AY175" s="16" t="s">
        <v>124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80</v>
      </c>
      <c r="BK175" s="231">
        <f>ROUND(I175*H175,2)</f>
        <v>0</v>
      </c>
      <c r="BL175" s="16" t="s">
        <v>130</v>
      </c>
      <c r="BM175" s="230" t="s">
        <v>205</v>
      </c>
    </row>
    <row r="176" s="2" customFormat="1">
      <c r="A176" s="37"/>
      <c r="B176" s="38"/>
      <c r="C176" s="39"/>
      <c r="D176" s="232" t="s">
        <v>131</v>
      </c>
      <c r="E176" s="39"/>
      <c r="F176" s="233" t="s">
        <v>204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82</v>
      </c>
    </row>
    <row r="177" s="2" customFormat="1" ht="16.5" customHeight="1">
      <c r="A177" s="37"/>
      <c r="B177" s="38"/>
      <c r="C177" s="218" t="s">
        <v>7</v>
      </c>
      <c r="D177" s="218" t="s">
        <v>126</v>
      </c>
      <c r="E177" s="219" t="s">
        <v>206</v>
      </c>
      <c r="F177" s="220" t="s">
        <v>207</v>
      </c>
      <c r="G177" s="221" t="s">
        <v>196</v>
      </c>
      <c r="H177" s="222">
        <v>5.1180000000000003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38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130</v>
      </c>
      <c r="AT177" s="230" t="s">
        <v>126</v>
      </c>
      <c r="AU177" s="230" t="s">
        <v>82</v>
      </c>
      <c r="AY177" s="16" t="s">
        <v>124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80</v>
      </c>
      <c r="BK177" s="231">
        <f>ROUND(I177*H177,2)</f>
        <v>0</v>
      </c>
      <c r="BL177" s="16" t="s">
        <v>130</v>
      </c>
      <c r="BM177" s="230" t="s">
        <v>208</v>
      </c>
    </row>
    <row r="178" s="2" customFormat="1">
      <c r="A178" s="37"/>
      <c r="B178" s="38"/>
      <c r="C178" s="39"/>
      <c r="D178" s="232" t="s">
        <v>131</v>
      </c>
      <c r="E178" s="39"/>
      <c r="F178" s="233" t="s">
        <v>207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82</v>
      </c>
    </row>
    <row r="179" s="2" customFormat="1" ht="16.5" customHeight="1">
      <c r="A179" s="37"/>
      <c r="B179" s="38"/>
      <c r="C179" s="218" t="s">
        <v>172</v>
      </c>
      <c r="D179" s="218" t="s">
        <v>126</v>
      </c>
      <c r="E179" s="219" t="s">
        <v>209</v>
      </c>
      <c r="F179" s="220" t="s">
        <v>210</v>
      </c>
      <c r="G179" s="221" t="s">
        <v>142</v>
      </c>
      <c r="H179" s="222">
        <v>8.2729999999999997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38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130</v>
      </c>
      <c r="AT179" s="230" t="s">
        <v>126</v>
      </c>
      <c r="AU179" s="230" t="s">
        <v>82</v>
      </c>
      <c r="AY179" s="16" t="s">
        <v>124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80</v>
      </c>
      <c r="BK179" s="231">
        <f>ROUND(I179*H179,2)</f>
        <v>0</v>
      </c>
      <c r="BL179" s="16" t="s">
        <v>130</v>
      </c>
      <c r="BM179" s="230" t="s">
        <v>211</v>
      </c>
    </row>
    <row r="180" s="2" customFormat="1">
      <c r="A180" s="37"/>
      <c r="B180" s="38"/>
      <c r="C180" s="39"/>
      <c r="D180" s="232" t="s">
        <v>131</v>
      </c>
      <c r="E180" s="39"/>
      <c r="F180" s="233" t="s">
        <v>210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131</v>
      </c>
      <c r="AU180" s="16" t="s">
        <v>82</v>
      </c>
    </row>
    <row r="181" s="2" customFormat="1" ht="16.5" customHeight="1">
      <c r="A181" s="37"/>
      <c r="B181" s="38"/>
      <c r="C181" s="218" t="s">
        <v>212</v>
      </c>
      <c r="D181" s="218" t="s">
        <v>126</v>
      </c>
      <c r="E181" s="219" t="s">
        <v>213</v>
      </c>
      <c r="F181" s="220" t="s">
        <v>214</v>
      </c>
      <c r="G181" s="221" t="s">
        <v>142</v>
      </c>
      <c r="H181" s="222">
        <v>0.66200000000000003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130</v>
      </c>
      <c r="AT181" s="230" t="s">
        <v>126</v>
      </c>
      <c r="AU181" s="230" t="s">
        <v>82</v>
      </c>
      <c r="AY181" s="16" t="s">
        <v>124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80</v>
      </c>
      <c r="BK181" s="231">
        <f>ROUND(I181*H181,2)</f>
        <v>0</v>
      </c>
      <c r="BL181" s="16" t="s">
        <v>130</v>
      </c>
      <c r="BM181" s="230" t="s">
        <v>215</v>
      </c>
    </row>
    <row r="182" s="2" customFormat="1">
      <c r="A182" s="37"/>
      <c r="B182" s="38"/>
      <c r="C182" s="39"/>
      <c r="D182" s="232" t="s">
        <v>131</v>
      </c>
      <c r="E182" s="39"/>
      <c r="F182" s="233" t="s">
        <v>214</v>
      </c>
      <c r="G182" s="39"/>
      <c r="H182" s="39"/>
      <c r="I182" s="234"/>
      <c r="J182" s="39"/>
      <c r="K182" s="39"/>
      <c r="L182" s="43"/>
      <c r="M182" s="235"/>
      <c r="N182" s="236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131</v>
      </c>
      <c r="AU182" s="16" t="s">
        <v>82</v>
      </c>
    </row>
    <row r="183" s="2" customFormat="1" ht="33" customHeight="1">
      <c r="A183" s="37"/>
      <c r="B183" s="38"/>
      <c r="C183" s="218" t="s">
        <v>175</v>
      </c>
      <c r="D183" s="218" t="s">
        <v>126</v>
      </c>
      <c r="E183" s="219" t="s">
        <v>216</v>
      </c>
      <c r="F183" s="220" t="s">
        <v>217</v>
      </c>
      <c r="G183" s="221" t="s">
        <v>196</v>
      </c>
      <c r="H183" s="222">
        <v>0.184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130</v>
      </c>
      <c r="AT183" s="230" t="s">
        <v>126</v>
      </c>
      <c r="AU183" s="230" t="s">
        <v>82</v>
      </c>
      <c r="AY183" s="16" t="s">
        <v>124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80</v>
      </c>
      <c r="BK183" s="231">
        <f>ROUND(I183*H183,2)</f>
        <v>0</v>
      </c>
      <c r="BL183" s="16" t="s">
        <v>130</v>
      </c>
      <c r="BM183" s="230" t="s">
        <v>218</v>
      </c>
    </row>
    <row r="184" s="2" customFormat="1">
      <c r="A184" s="37"/>
      <c r="B184" s="38"/>
      <c r="C184" s="39"/>
      <c r="D184" s="232" t="s">
        <v>131</v>
      </c>
      <c r="E184" s="39"/>
      <c r="F184" s="233" t="s">
        <v>217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82</v>
      </c>
    </row>
    <row r="185" s="2" customFormat="1" ht="16.5" customHeight="1">
      <c r="A185" s="37"/>
      <c r="B185" s="38"/>
      <c r="C185" s="218" t="s">
        <v>219</v>
      </c>
      <c r="D185" s="218" t="s">
        <v>126</v>
      </c>
      <c r="E185" s="219" t="s">
        <v>220</v>
      </c>
      <c r="F185" s="220" t="s">
        <v>221</v>
      </c>
      <c r="G185" s="221" t="s">
        <v>142</v>
      </c>
      <c r="H185" s="222">
        <v>2.3439999999999999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130</v>
      </c>
      <c r="AT185" s="230" t="s">
        <v>126</v>
      </c>
      <c r="AU185" s="230" t="s">
        <v>82</v>
      </c>
      <c r="AY185" s="16" t="s">
        <v>124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80</v>
      </c>
      <c r="BK185" s="231">
        <f>ROUND(I185*H185,2)</f>
        <v>0</v>
      </c>
      <c r="BL185" s="16" t="s">
        <v>130</v>
      </c>
      <c r="BM185" s="230" t="s">
        <v>222</v>
      </c>
    </row>
    <row r="186" s="2" customFormat="1">
      <c r="A186" s="37"/>
      <c r="B186" s="38"/>
      <c r="C186" s="39"/>
      <c r="D186" s="232" t="s">
        <v>131</v>
      </c>
      <c r="E186" s="39"/>
      <c r="F186" s="233" t="s">
        <v>221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131</v>
      </c>
      <c r="AU186" s="16" t="s">
        <v>82</v>
      </c>
    </row>
    <row r="187" s="12" customFormat="1" ht="22.8" customHeight="1">
      <c r="A187" s="12"/>
      <c r="B187" s="202"/>
      <c r="C187" s="203"/>
      <c r="D187" s="204" t="s">
        <v>72</v>
      </c>
      <c r="E187" s="216" t="s">
        <v>139</v>
      </c>
      <c r="F187" s="216" t="s">
        <v>223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SUM(P188:P195)</f>
        <v>0</v>
      </c>
      <c r="Q187" s="210"/>
      <c r="R187" s="211">
        <f>SUM(R188:R195)</f>
        <v>0</v>
      </c>
      <c r="S187" s="210"/>
      <c r="T187" s="21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80</v>
      </c>
      <c r="AT187" s="214" t="s">
        <v>72</v>
      </c>
      <c r="AU187" s="214" t="s">
        <v>80</v>
      </c>
      <c r="AY187" s="213" t="s">
        <v>124</v>
      </c>
      <c r="BK187" s="215">
        <f>SUM(BK188:BK195)</f>
        <v>0</v>
      </c>
    </row>
    <row r="188" s="2" customFormat="1" ht="24.15" customHeight="1">
      <c r="A188" s="37"/>
      <c r="B188" s="38"/>
      <c r="C188" s="218" t="s">
        <v>179</v>
      </c>
      <c r="D188" s="218" t="s">
        <v>126</v>
      </c>
      <c r="E188" s="219" t="s">
        <v>224</v>
      </c>
      <c r="F188" s="220" t="s">
        <v>225</v>
      </c>
      <c r="G188" s="221" t="s">
        <v>129</v>
      </c>
      <c r="H188" s="222">
        <v>15.625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130</v>
      </c>
      <c r="AT188" s="230" t="s">
        <v>126</v>
      </c>
      <c r="AU188" s="230" t="s">
        <v>82</v>
      </c>
      <c r="AY188" s="16" t="s">
        <v>124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80</v>
      </c>
      <c r="BK188" s="231">
        <f>ROUND(I188*H188,2)</f>
        <v>0</v>
      </c>
      <c r="BL188" s="16" t="s">
        <v>130</v>
      </c>
      <c r="BM188" s="230" t="s">
        <v>226</v>
      </c>
    </row>
    <row r="189" s="2" customFormat="1">
      <c r="A189" s="37"/>
      <c r="B189" s="38"/>
      <c r="C189" s="39"/>
      <c r="D189" s="232" t="s">
        <v>131</v>
      </c>
      <c r="E189" s="39"/>
      <c r="F189" s="233" t="s">
        <v>225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131</v>
      </c>
      <c r="AU189" s="16" t="s">
        <v>82</v>
      </c>
    </row>
    <row r="190" s="2" customFormat="1" ht="21.75" customHeight="1">
      <c r="A190" s="37"/>
      <c r="B190" s="38"/>
      <c r="C190" s="218" t="s">
        <v>227</v>
      </c>
      <c r="D190" s="218" t="s">
        <v>126</v>
      </c>
      <c r="E190" s="219" t="s">
        <v>228</v>
      </c>
      <c r="F190" s="220" t="s">
        <v>229</v>
      </c>
      <c r="G190" s="221" t="s">
        <v>142</v>
      </c>
      <c r="H190" s="222">
        <v>109.34999999999999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38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130</v>
      </c>
      <c r="AT190" s="230" t="s">
        <v>126</v>
      </c>
      <c r="AU190" s="230" t="s">
        <v>82</v>
      </c>
      <c r="AY190" s="16" t="s">
        <v>124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80</v>
      </c>
      <c r="BK190" s="231">
        <f>ROUND(I190*H190,2)</f>
        <v>0</v>
      </c>
      <c r="BL190" s="16" t="s">
        <v>130</v>
      </c>
      <c r="BM190" s="230" t="s">
        <v>230</v>
      </c>
    </row>
    <row r="191" s="2" customFormat="1">
      <c r="A191" s="37"/>
      <c r="B191" s="38"/>
      <c r="C191" s="39"/>
      <c r="D191" s="232" t="s">
        <v>131</v>
      </c>
      <c r="E191" s="39"/>
      <c r="F191" s="233" t="s">
        <v>229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131</v>
      </c>
      <c r="AU191" s="16" t="s">
        <v>82</v>
      </c>
    </row>
    <row r="192" s="2" customFormat="1" ht="16.5" customHeight="1">
      <c r="A192" s="37"/>
      <c r="B192" s="38"/>
      <c r="C192" s="218" t="s">
        <v>182</v>
      </c>
      <c r="D192" s="218" t="s">
        <v>126</v>
      </c>
      <c r="E192" s="219" t="s">
        <v>231</v>
      </c>
      <c r="F192" s="220" t="s">
        <v>232</v>
      </c>
      <c r="G192" s="221" t="s">
        <v>142</v>
      </c>
      <c r="H192" s="222">
        <v>174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130</v>
      </c>
      <c r="AT192" s="230" t="s">
        <v>126</v>
      </c>
      <c r="AU192" s="230" t="s">
        <v>82</v>
      </c>
      <c r="AY192" s="16" t="s">
        <v>124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80</v>
      </c>
      <c r="BK192" s="231">
        <f>ROUND(I192*H192,2)</f>
        <v>0</v>
      </c>
      <c r="BL192" s="16" t="s">
        <v>130</v>
      </c>
      <c r="BM192" s="230" t="s">
        <v>233</v>
      </c>
    </row>
    <row r="193" s="2" customFormat="1">
      <c r="A193" s="37"/>
      <c r="B193" s="38"/>
      <c r="C193" s="39"/>
      <c r="D193" s="232" t="s">
        <v>131</v>
      </c>
      <c r="E193" s="39"/>
      <c r="F193" s="233" t="s">
        <v>232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131</v>
      </c>
      <c r="AU193" s="16" t="s">
        <v>82</v>
      </c>
    </row>
    <row r="194" s="2" customFormat="1" ht="16.5" customHeight="1">
      <c r="A194" s="37"/>
      <c r="B194" s="38"/>
      <c r="C194" s="218" t="s">
        <v>234</v>
      </c>
      <c r="D194" s="218" t="s">
        <v>126</v>
      </c>
      <c r="E194" s="219" t="s">
        <v>235</v>
      </c>
      <c r="F194" s="220" t="s">
        <v>236</v>
      </c>
      <c r="G194" s="221" t="s">
        <v>142</v>
      </c>
      <c r="H194" s="222">
        <v>13.446999999999999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130</v>
      </c>
      <c r="AT194" s="230" t="s">
        <v>126</v>
      </c>
      <c r="AU194" s="230" t="s">
        <v>82</v>
      </c>
      <c r="AY194" s="16" t="s">
        <v>124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80</v>
      </c>
      <c r="BK194" s="231">
        <f>ROUND(I194*H194,2)</f>
        <v>0</v>
      </c>
      <c r="BL194" s="16" t="s">
        <v>130</v>
      </c>
      <c r="BM194" s="230" t="s">
        <v>237</v>
      </c>
    </row>
    <row r="195" s="2" customFormat="1">
      <c r="A195" s="37"/>
      <c r="B195" s="38"/>
      <c r="C195" s="39"/>
      <c r="D195" s="232" t="s">
        <v>131</v>
      </c>
      <c r="E195" s="39"/>
      <c r="F195" s="233" t="s">
        <v>236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131</v>
      </c>
      <c r="AU195" s="16" t="s">
        <v>82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130</v>
      </c>
      <c r="F196" s="216" t="s">
        <v>238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SUM(P197:P198)</f>
        <v>0</v>
      </c>
      <c r="Q196" s="210"/>
      <c r="R196" s="211">
        <f>SUM(R197:R198)</f>
        <v>0</v>
      </c>
      <c r="S196" s="210"/>
      <c r="T196" s="212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80</v>
      </c>
      <c r="AT196" s="214" t="s">
        <v>72</v>
      </c>
      <c r="AU196" s="214" t="s">
        <v>80</v>
      </c>
      <c r="AY196" s="213" t="s">
        <v>124</v>
      </c>
      <c r="BK196" s="215">
        <f>SUM(BK197:BK198)</f>
        <v>0</v>
      </c>
    </row>
    <row r="197" s="2" customFormat="1" ht="24.15" customHeight="1">
      <c r="A197" s="37"/>
      <c r="B197" s="38"/>
      <c r="C197" s="218" t="s">
        <v>186</v>
      </c>
      <c r="D197" s="218" t="s">
        <v>126</v>
      </c>
      <c r="E197" s="219" t="s">
        <v>239</v>
      </c>
      <c r="F197" s="220" t="s">
        <v>240</v>
      </c>
      <c r="G197" s="221" t="s">
        <v>129</v>
      </c>
      <c r="H197" s="222">
        <v>36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130</v>
      </c>
      <c r="AT197" s="230" t="s">
        <v>126</v>
      </c>
      <c r="AU197" s="230" t="s">
        <v>82</v>
      </c>
      <c r="AY197" s="16" t="s">
        <v>124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80</v>
      </c>
      <c r="BK197" s="231">
        <f>ROUND(I197*H197,2)</f>
        <v>0</v>
      </c>
      <c r="BL197" s="16" t="s">
        <v>130</v>
      </c>
      <c r="BM197" s="230" t="s">
        <v>241</v>
      </c>
    </row>
    <row r="198" s="2" customFormat="1">
      <c r="A198" s="37"/>
      <c r="B198" s="38"/>
      <c r="C198" s="39"/>
      <c r="D198" s="232" t="s">
        <v>131</v>
      </c>
      <c r="E198" s="39"/>
      <c r="F198" s="233" t="s">
        <v>240</v>
      </c>
      <c r="G198" s="39"/>
      <c r="H198" s="39"/>
      <c r="I198" s="234"/>
      <c r="J198" s="39"/>
      <c r="K198" s="39"/>
      <c r="L198" s="43"/>
      <c r="M198" s="235"/>
      <c r="N198" s="236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131</v>
      </c>
      <c r="AU198" s="16" t="s">
        <v>82</v>
      </c>
    </row>
    <row r="199" s="12" customFormat="1" ht="22.8" customHeight="1">
      <c r="A199" s="12"/>
      <c r="B199" s="202"/>
      <c r="C199" s="203"/>
      <c r="D199" s="204" t="s">
        <v>72</v>
      </c>
      <c r="E199" s="216" t="s">
        <v>147</v>
      </c>
      <c r="F199" s="216" t="s">
        <v>242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SUM(P200:P225)</f>
        <v>0</v>
      </c>
      <c r="Q199" s="210"/>
      <c r="R199" s="211">
        <f>SUM(R200:R225)</f>
        <v>0</v>
      </c>
      <c r="S199" s="210"/>
      <c r="T199" s="212">
        <f>SUM(T200:T225)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80</v>
      </c>
      <c r="AT199" s="214" t="s">
        <v>72</v>
      </c>
      <c r="AU199" s="214" t="s">
        <v>80</v>
      </c>
      <c r="AY199" s="213" t="s">
        <v>124</v>
      </c>
      <c r="BK199" s="215">
        <f>SUM(BK200:BK225)</f>
        <v>0</v>
      </c>
    </row>
    <row r="200" s="2" customFormat="1" ht="16.5" customHeight="1">
      <c r="A200" s="37"/>
      <c r="B200" s="38"/>
      <c r="C200" s="218" t="s">
        <v>243</v>
      </c>
      <c r="D200" s="218" t="s">
        <v>126</v>
      </c>
      <c r="E200" s="219" t="s">
        <v>244</v>
      </c>
      <c r="F200" s="220" t="s">
        <v>245</v>
      </c>
      <c r="G200" s="221" t="s">
        <v>129</v>
      </c>
      <c r="H200" s="222">
        <v>1470.5999999999999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130</v>
      </c>
      <c r="AT200" s="230" t="s">
        <v>126</v>
      </c>
      <c r="AU200" s="230" t="s">
        <v>82</v>
      </c>
      <c r="AY200" s="16" t="s">
        <v>124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80</v>
      </c>
      <c r="BK200" s="231">
        <f>ROUND(I200*H200,2)</f>
        <v>0</v>
      </c>
      <c r="BL200" s="16" t="s">
        <v>130</v>
      </c>
      <c r="BM200" s="230" t="s">
        <v>246</v>
      </c>
    </row>
    <row r="201" s="2" customFormat="1">
      <c r="A201" s="37"/>
      <c r="B201" s="38"/>
      <c r="C201" s="39"/>
      <c r="D201" s="232" t="s">
        <v>131</v>
      </c>
      <c r="E201" s="39"/>
      <c r="F201" s="233" t="s">
        <v>245</v>
      </c>
      <c r="G201" s="39"/>
      <c r="H201" s="39"/>
      <c r="I201" s="234"/>
      <c r="J201" s="39"/>
      <c r="K201" s="39"/>
      <c r="L201" s="43"/>
      <c r="M201" s="235"/>
      <c r="N201" s="23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82</v>
      </c>
    </row>
    <row r="202" s="2" customFormat="1" ht="16.5" customHeight="1">
      <c r="A202" s="37"/>
      <c r="B202" s="38"/>
      <c r="C202" s="218" t="s">
        <v>189</v>
      </c>
      <c r="D202" s="218" t="s">
        <v>126</v>
      </c>
      <c r="E202" s="219" t="s">
        <v>247</v>
      </c>
      <c r="F202" s="220" t="s">
        <v>248</v>
      </c>
      <c r="G202" s="221" t="s">
        <v>129</v>
      </c>
      <c r="H202" s="222">
        <v>729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130</v>
      </c>
      <c r="AT202" s="230" t="s">
        <v>126</v>
      </c>
      <c r="AU202" s="230" t="s">
        <v>82</v>
      </c>
      <c r="AY202" s="16" t="s">
        <v>124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80</v>
      </c>
      <c r="BK202" s="231">
        <f>ROUND(I202*H202,2)</f>
        <v>0</v>
      </c>
      <c r="BL202" s="16" t="s">
        <v>130</v>
      </c>
      <c r="BM202" s="230" t="s">
        <v>249</v>
      </c>
    </row>
    <row r="203" s="2" customFormat="1">
      <c r="A203" s="37"/>
      <c r="B203" s="38"/>
      <c r="C203" s="39"/>
      <c r="D203" s="232" t="s">
        <v>131</v>
      </c>
      <c r="E203" s="39"/>
      <c r="F203" s="233" t="s">
        <v>248</v>
      </c>
      <c r="G203" s="39"/>
      <c r="H203" s="39"/>
      <c r="I203" s="234"/>
      <c r="J203" s="39"/>
      <c r="K203" s="39"/>
      <c r="L203" s="43"/>
      <c r="M203" s="235"/>
      <c r="N203" s="236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131</v>
      </c>
      <c r="AU203" s="16" t="s">
        <v>82</v>
      </c>
    </row>
    <row r="204" s="2" customFormat="1" ht="21.75" customHeight="1">
      <c r="A204" s="37"/>
      <c r="B204" s="38"/>
      <c r="C204" s="218" t="s">
        <v>250</v>
      </c>
      <c r="D204" s="218" t="s">
        <v>126</v>
      </c>
      <c r="E204" s="219" t="s">
        <v>251</v>
      </c>
      <c r="F204" s="220" t="s">
        <v>252</v>
      </c>
      <c r="G204" s="221" t="s">
        <v>142</v>
      </c>
      <c r="H204" s="222">
        <v>1.8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38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130</v>
      </c>
      <c r="AT204" s="230" t="s">
        <v>126</v>
      </c>
      <c r="AU204" s="230" t="s">
        <v>82</v>
      </c>
      <c r="AY204" s="16" t="s">
        <v>124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80</v>
      </c>
      <c r="BK204" s="231">
        <f>ROUND(I204*H204,2)</f>
        <v>0</v>
      </c>
      <c r="BL204" s="16" t="s">
        <v>130</v>
      </c>
      <c r="BM204" s="230" t="s">
        <v>253</v>
      </c>
    </row>
    <row r="205" s="2" customFormat="1">
      <c r="A205" s="37"/>
      <c r="B205" s="38"/>
      <c r="C205" s="39"/>
      <c r="D205" s="232" t="s">
        <v>131</v>
      </c>
      <c r="E205" s="39"/>
      <c r="F205" s="233" t="s">
        <v>252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131</v>
      </c>
      <c r="AU205" s="16" t="s">
        <v>82</v>
      </c>
    </row>
    <row r="206" s="2" customFormat="1" ht="24.15" customHeight="1">
      <c r="A206" s="37"/>
      <c r="B206" s="38"/>
      <c r="C206" s="218" t="s">
        <v>193</v>
      </c>
      <c r="D206" s="218" t="s">
        <v>126</v>
      </c>
      <c r="E206" s="219" t="s">
        <v>254</v>
      </c>
      <c r="F206" s="220" t="s">
        <v>255</v>
      </c>
      <c r="G206" s="221" t="s">
        <v>129</v>
      </c>
      <c r="H206" s="222">
        <v>7.2000000000000002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130</v>
      </c>
      <c r="AT206" s="230" t="s">
        <v>126</v>
      </c>
      <c r="AU206" s="230" t="s">
        <v>82</v>
      </c>
      <c r="AY206" s="16" t="s">
        <v>124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80</v>
      </c>
      <c r="BK206" s="231">
        <f>ROUND(I206*H206,2)</f>
        <v>0</v>
      </c>
      <c r="BL206" s="16" t="s">
        <v>130</v>
      </c>
      <c r="BM206" s="230" t="s">
        <v>256</v>
      </c>
    </row>
    <row r="207" s="2" customFormat="1">
      <c r="A207" s="37"/>
      <c r="B207" s="38"/>
      <c r="C207" s="39"/>
      <c r="D207" s="232" t="s">
        <v>131</v>
      </c>
      <c r="E207" s="39"/>
      <c r="F207" s="233" t="s">
        <v>255</v>
      </c>
      <c r="G207" s="39"/>
      <c r="H207" s="39"/>
      <c r="I207" s="234"/>
      <c r="J207" s="39"/>
      <c r="K207" s="39"/>
      <c r="L207" s="43"/>
      <c r="M207" s="235"/>
      <c r="N207" s="23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131</v>
      </c>
      <c r="AU207" s="16" t="s">
        <v>82</v>
      </c>
    </row>
    <row r="208" s="2" customFormat="1" ht="21.75" customHeight="1">
      <c r="A208" s="37"/>
      <c r="B208" s="38"/>
      <c r="C208" s="218" t="s">
        <v>257</v>
      </c>
      <c r="D208" s="218" t="s">
        <v>126</v>
      </c>
      <c r="E208" s="219" t="s">
        <v>258</v>
      </c>
      <c r="F208" s="220" t="s">
        <v>259</v>
      </c>
      <c r="G208" s="221" t="s">
        <v>129</v>
      </c>
      <c r="H208" s="222">
        <v>18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130</v>
      </c>
      <c r="AT208" s="230" t="s">
        <v>126</v>
      </c>
      <c r="AU208" s="230" t="s">
        <v>82</v>
      </c>
      <c r="AY208" s="16" t="s">
        <v>124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80</v>
      </c>
      <c r="BK208" s="231">
        <f>ROUND(I208*H208,2)</f>
        <v>0</v>
      </c>
      <c r="BL208" s="16" t="s">
        <v>130</v>
      </c>
      <c r="BM208" s="230" t="s">
        <v>260</v>
      </c>
    </row>
    <row r="209" s="2" customFormat="1">
      <c r="A209" s="37"/>
      <c r="B209" s="38"/>
      <c r="C209" s="39"/>
      <c r="D209" s="232" t="s">
        <v>131</v>
      </c>
      <c r="E209" s="39"/>
      <c r="F209" s="233" t="s">
        <v>259</v>
      </c>
      <c r="G209" s="39"/>
      <c r="H209" s="39"/>
      <c r="I209" s="234"/>
      <c r="J209" s="39"/>
      <c r="K209" s="39"/>
      <c r="L209" s="43"/>
      <c r="M209" s="235"/>
      <c r="N209" s="236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131</v>
      </c>
      <c r="AU209" s="16" t="s">
        <v>82</v>
      </c>
    </row>
    <row r="210" s="2" customFormat="1" ht="16.5" customHeight="1">
      <c r="A210" s="37"/>
      <c r="B210" s="38"/>
      <c r="C210" s="218" t="s">
        <v>197</v>
      </c>
      <c r="D210" s="218" t="s">
        <v>126</v>
      </c>
      <c r="E210" s="219" t="s">
        <v>261</v>
      </c>
      <c r="F210" s="220" t="s">
        <v>262</v>
      </c>
      <c r="G210" s="221" t="s">
        <v>129</v>
      </c>
      <c r="H210" s="222">
        <v>174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130</v>
      </c>
      <c r="AT210" s="230" t="s">
        <v>126</v>
      </c>
      <c r="AU210" s="230" t="s">
        <v>82</v>
      </c>
      <c r="AY210" s="16" t="s">
        <v>124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80</v>
      </c>
      <c r="BK210" s="231">
        <f>ROUND(I210*H210,2)</f>
        <v>0</v>
      </c>
      <c r="BL210" s="16" t="s">
        <v>130</v>
      </c>
      <c r="BM210" s="230" t="s">
        <v>263</v>
      </c>
    </row>
    <row r="211" s="2" customFormat="1">
      <c r="A211" s="37"/>
      <c r="B211" s="38"/>
      <c r="C211" s="39"/>
      <c r="D211" s="232" t="s">
        <v>131</v>
      </c>
      <c r="E211" s="39"/>
      <c r="F211" s="233" t="s">
        <v>262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82</v>
      </c>
    </row>
    <row r="212" s="2" customFormat="1" ht="16.5" customHeight="1">
      <c r="A212" s="37"/>
      <c r="B212" s="38"/>
      <c r="C212" s="218" t="s">
        <v>264</v>
      </c>
      <c r="D212" s="218" t="s">
        <v>126</v>
      </c>
      <c r="E212" s="219" t="s">
        <v>265</v>
      </c>
      <c r="F212" s="220" t="s">
        <v>266</v>
      </c>
      <c r="G212" s="221" t="s">
        <v>129</v>
      </c>
      <c r="H212" s="222">
        <v>555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130</v>
      </c>
      <c r="AT212" s="230" t="s">
        <v>126</v>
      </c>
      <c r="AU212" s="230" t="s">
        <v>82</v>
      </c>
      <c r="AY212" s="16" t="s">
        <v>124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80</v>
      </c>
      <c r="BK212" s="231">
        <f>ROUND(I212*H212,2)</f>
        <v>0</v>
      </c>
      <c r="BL212" s="16" t="s">
        <v>130</v>
      </c>
      <c r="BM212" s="230" t="s">
        <v>267</v>
      </c>
    </row>
    <row r="213" s="2" customFormat="1">
      <c r="A213" s="37"/>
      <c r="B213" s="38"/>
      <c r="C213" s="39"/>
      <c r="D213" s="232" t="s">
        <v>131</v>
      </c>
      <c r="E213" s="39"/>
      <c r="F213" s="233" t="s">
        <v>266</v>
      </c>
      <c r="G213" s="39"/>
      <c r="H213" s="39"/>
      <c r="I213" s="234"/>
      <c r="J213" s="39"/>
      <c r="K213" s="39"/>
      <c r="L213" s="43"/>
      <c r="M213" s="235"/>
      <c r="N213" s="23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131</v>
      </c>
      <c r="AU213" s="16" t="s">
        <v>82</v>
      </c>
    </row>
    <row r="214" s="2" customFormat="1" ht="24.15" customHeight="1">
      <c r="A214" s="37"/>
      <c r="B214" s="38"/>
      <c r="C214" s="218" t="s">
        <v>202</v>
      </c>
      <c r="D214" s="218" t="s">
        <v>126</v>
      </c>
      <c r="E214" s="219" t="s">
        <v>268</v>
      </c>
      <c r="F214" s="220" t="s">
        <v>269</v>
      </c>
      <c r="G214" s="221" t="s">
        <v>142</v>
      </c>
      <c r="H214" s="222">
        <v>87.427000000000007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130</v>
      </c>
      <c r="AT214" s="230" t="s">
        <v>126</v>
      </c>
      <c r="AU214" s="230" t="s">
        <v>82</v>
      </c>
      <c r="AY214" s="16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80</v>
      </c>
      <c r="BK214" s="231">
        <f>ROUND(I214*H214,2)</f>
        <v>0</v>
      </c>
      <c r="BL214" s="16" t="s">
        <v>130</v>
      </c>
      <c r="BM214" s="230" t="s">
        <v>270</v>
      </c>
    </row>
    <row r="215" s="2" customFormat="1">
      <c r="A215" s="37"/>
      <c r="B215" s="38"/>
      <c r="C215" s="39"/>
      <c r="D215" s="232" t="s">
        <v>131</v>
      </c>
      <c r="E215" s="39"/>
      <c r="F215" s="233" t="s">
        <v>269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131</v>
      </c>
      <c r="AU215" s="16" t="s">
        <v>82</v>
      </c>
    </row>
    <row r="216" s="2" customFormat="1" ht="16.5" customHeight="1">
      <c r="A216" s="37"/>
      <c r="B216" s="38"/>
      <c r="C216" s="218" t="s">
        <v>271</v>
      </c>
      <c r="D216" s="218" t="s">
        <v>126</v>
      </c>
      <c r="E216" s="219" t="s">
        <v>272</v>
      </c>
      <c r="F216" s="220" t="s">
        <v>273</v>
      </c>
      <c r="G216" s="221" t="s">
        <v>274</v>
      </c>
      <c r="H216" s="222">
        <v>2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130</v>
      </c>
      <c r="AT216" s="230" t="s">
        <v>126</v>
      </c>
      <c r="AU216" s="230" t="s">
        <v>82</v>
      </c>
      <c r="AY216" s="16" t="s">
        <v>124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80</v>
      </c>
      <c r="BK216" s="231">
        <f>ROUND(I216*H216,2)</f>
        <v>0</v>
      </c>
      <c r="BL216" s="16" t="s">
        <v>130</v>
      </c>
      <c r="BM216" s="230" t="s">
        <v>275</v>
      </c>
    </row>
    <row r="217" s="2" customFormat="1">
      <c r="A217" s="37"/>
      <c r="B217" s="38"/>
      <c r="C217" s="39"/>
      <c r="D217" s="232" t="s">
        <v>131</v>
      </c>
      <c r="E217" s="39"/>
      <c r="F217" s="233" t="s">
        <v>273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131</v>
      </c>
      <c r="AU217" s="16" t="s">
        <v>82</v>
      </c>
    </row>
    <row r="218" s="2" customFormat="1" ht="24.15" customHeight="1">
      <c r="A218" s="37"/>
      <c r="B218" s="38"/>
      <c r="C218" s="218" t="s">
        <v>205</v>
      </c>
      <c r="D218" s="218" t="s">
        <v>126</v>
      </c>
      <c r="E218" s="219" t="s">
        <v>276</v>
      </c>
      <c r="F218" s="220" t="s">
        <v>277</v>
      </c>
      <c r="G218" s="221" t="s">
        <v>129</v>
      </c>
      <c r="H218" s="222">
        <v>72.346999999999994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130</v>
      </c>
      <c r="AT218" s="230" t="s">
        <v>126</v>
      </c>
      <c r="AU218" s="230" t="s">
        <v>82</v>
      </c>
      <c r="AY218" s="16" t="s">
        <v>124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80</v>
      </c>
      <c r="BK218" s="231">
        <f>ROUND(I218*H218,2)</f>
        <v>0</v>
      </c>
      <c r="BL218" s="16" t="s">
        <v>130</v>
      </c>
      <c r="BM218" s="230" t="s">
        <v>278</v>
      </c>
    </row>
    <row r="219" s="2" customFormat="1">
      <c r="A219" s="37"/>
      <c r="B219" s="38"/>
      <c r="C219" s="39"/>
      <c r="D219" s="232" t="s">
        <v>131</v>
      </c>
      <c r="E219" s="39"/>
      <c r="F219" s="233" t="s">
        <v>277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131</v>
      </c>
      <c r="AU219" s="16" t="s">
        <v>82</v>
      </c>
    </row>
    <row r="220" s="2" customFormat="1" ht="16.5" customHeight="1">
      <c r="A220" s="37"/>
      <c r="B220" s="38"/>
      <c r="C220" s="237" t="s">
        <v>279</v>
      </c>
      <c r="D220" s="237" t="s">
        <v>151</v>
      </c>
      <c r="E220" s="238" t="s">
        <v>280</v>
      </c>
      <c r="F220" s="239" t="s">
        <v>281</v>
      </c>
      <c r="G220" s="240" t="s">
        <v>129</v>
      </c>
      <c r="H220" s="241">
        <v>75.963999999999999</v>
      </c>
      <c r="I220" s="242"/>
      <c r="J220" s="243">
        <f>ROUND(I220*H220,2)</f>
        <v>0</v>
      </c>
      <c r="K220" s="244"/>
      <c r="L220" s="245"/>
      <c r="M220" s="246" t="s">
        <v>1</v>
      </c>
      <c r="N220" s="247" t="s">
        <v>38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146</v>
      </c>
      <c r="AT220" s="230" t="s">
        <v>151</v>
      </c>
      <c r="AU220" s="230" t="s">
        <v>82</v>
      </c>
      <c r="AY220" s="16" t="s">
        <v>124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80</v>
      </c>
      <c r="BK220" s="231">
        <f>ROUND(I220*H220,2)</f>
        <v>0</v>
      </c>
      <c r="BL220" s="16" t="s">
        <v>130</v>
      </c>
      <c r="BM220" s="230" t="s">
        <v>134</v>
      </c>
    </row>
    <row r="221" s="2" customFormat="1">
      <c r="A221" s="37"/>
      <c r="B221" s="38"/>
      <c r="C221" s="39"/>
      <c r="D221" s="232" t="s">
        <v>131</v>
      </c>
      <c r="E221" s="39"/>
      <c r="F221" s="233" t="s">
        <v>281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131</v>
      </c>
      <c r="AU221" s="16" t="s">
        <v>82</v>
      </c>
    </row>
    <row r="222" s="13" customFormat="1">
      <c r="A222" s="13"/>
      <c r="B222" s="248"/>
      <c r="C222" s="249"/>
      <c r="D222" s="232" t="s">
        <v>282</v>
      </c>
      <c r="E222" s="250" t="s">
        <v>1</v>
      </c>
      <c r="F222" s="251" t="s">
        <v>283</v>
      </c>
      <c r="G222" s="249"/>
      <c r="H222" s="252">
        <v>75.963999999999999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282</v>
      </c>
      <c r="AU222" s="258" t="s">
        <v>82</v>
      </c>
      <c r="AV222" s="13" t="s">
        <v>82</v>
      </c>
      <c r="AW222" s="13" t="s">
        <v>30</v>
      </c>
      <c r="AX222" s="13" t="s">
        <v>73</v>
      </c>
      <c r="AY222" s="258" t="s">
        <v>124</v>
      </c>
    </row>
    <row r="223" s="14" customFormat="1">
      <c r="A223" s="14"/>
      <c r="B223" s="259"/>
      <c r="C223" s="260"/>
      <c r="D223" s="232" t="s">
        <v>282</v>
      </c>
      <c r="E223" s="261" t="s">
        <v>1</v>
      </c>
      <c r="F223" s="262" t="s">
        <v>284</v>
      </c>
      <c r="G223" s="260"/>
      <c r="H223" s="263">
        <v>75.963999999999999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282</v>
      </c>
      <c r="AU223" s="269" t="s">
        <v>82</v>
      </c>
      <c r="AV223" s="14" t="s">
        <v>130</v>
      </c>
      <c r="AW223" s="14" t="s">
        <v>30</v>
      </c>
      <c r="AX223" s="14" t="s">
        <v>80</v>
      </c>
      <c r="AY223" s="269" t="s">
        <v>124</v>
      </c>
    </row>
    <row r="224" s="2" customFormat="1" ht="21.75" customHeight="1">
      <c r="A224" s="37"/>
      <c r="B224" s="38"/>
      <c r="C224" s="218" t="s">
        <v>208</v>
      </c>
      <c r="D224" s="218" t="s">
        <v>126</v>
      </c>
      <c r="E224" s="219" t="s">
        <v>285</v>
      </c>
      <c r="F224" s="220" t="s">
        <v>286</v>
      </c>
      <c r="G224" s="221" t="s">
        <v>129</v>
      </c>
      <c r="H224" s="222">
        <v>729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38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130</v>
      </c>
      <c r="AT224" s="230" t="s">
        <v>126</v>
      </c>
      <c r="AU224" s="230" t="s">
        <v>82</v>
      </c>
      <c r="AY224" s="16" t="s">
        <v>124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80</v>
      </c>
      <c r="BK224" s="231">
        <f>ROUND(I224*H224,2)</f>
        <v>0</v>
      </c>
      <c r="BL224" s="16" t="s">
        <v>130</v>
      </c>
      <c r="BM224" s="230" t="s">
        <v>287</v>
      </c>
    </row>
    <row r="225" s="2" customFormat="1">
      <c r="A225" s="37"/>
      <c r="B225" s="38"/>
      <c r="C225" s="39"/>
      <c r="D225" s="232" t="s">
        <v>131</v>
      </c>
      <c r="E225" s="39"/>
      <c r="F225" s="233" t="s">
        <v>286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131</v>
      </c>
      <c r="AU225" s="16" t="s">
        <v>82</v>
      </c>
    </row>
    <row r="226" s="12" customFormat="1" ht="22.8" customHeight="1">
      <c r="A226" s="12"/>
      <c r="B226" s="202"/>
      <c r="C226" s="203"/>
      <c r="D226" s="204" t="s">
        <v>72</v>
      </c>
      <c r="E226" s="216" t="s">
        <v>143</v>
      </c>
      <c r="F226" s="216" t="s">
        <v>288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SUM(P227:P228)</f>
        <v>0</v>
      </c>
      <c r="Q226" s="210"/>
      <c r="R226" s="211">
        <f>SUM(R227:R228)</f>
        <v>0</v>
      </c>
      <c r="S226" s="210"/>
      <c r="T226" s="212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80</v>
      </c>
      <c r="AT226" s="214" t="s">
        <v>72</v>
      </c>
      <c r="AU226" s="214" t="s">
        <v>80</v>
      </c>
      <c r="AY226" s="213" t="s">
        <v>124</v>
      </c>
      <c r="BK226" s="215">
        <f>SUM(BK227:BK228)</f>
        <v>0</v>
      </c>
    </row>
    <row r="227" s="2" customFormat="1" ht="16.5" customHeight="1">
      <c r="A227" s="37"/>
      <c r="B227" s="38"/>
      <c r="C227" s="218" t="s">
        <v>289</v>
      </c>
      <c r="D227" s="218" t="s">
        <v>126</v>
      </c>
      <c r="E227" s="219" t="s">
        <v>290</v>
      </c>
      <c r="F227" s="220" t="s">
        <v>291</v>
      </c>
      <c r="G227" s="221" t="s">
        <v>292</v>
      </c>
      <c r="H227" s="222">
        <v>473.85000000000002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38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130</v>
      </c>
      <c r="AT227" s="230" t="s">
        <v>126</v>
      </c>
      <c r="AU227" s="230" t="s">
        <v>82</v>
      </c>
      <c r="AY227" s="16" t="s">
        <v>124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80</v>
      </c>
      <c r="BK227" s="231">
        <f>ROUND(I227*H227,2)</f>
        <v>0</v>
      </c>
      <c r="BL227" s="16" t="s">
        <v>130</v>
      </c>
      <c r="BM227" s="230" t="s">
        <v>293</v>
      </c>
    </row>
    <row r="228" s="2" customFormat="1">
      <c r="A228" s="37"/>
      <c r="B228" s="38"/>
      <c r="C228" s="39"/>
      <c r="D228" s="232" t="s">
        <v>131</v>
      </c>
      <c r="E228" s="39"/>
      <c r="F228" s="233" t="s">
        <v>291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131</v>
      </c>
      <c r="AU228" s="16" t="s">
        <v>82</v>
      </c>
    </row>
    <row r="229" s="12" customFormat="1" ht="22.8" customHeight="1">
      <c r="A229" s="12"/>
      <c r="B229" s="202"/>
      <c r="C229" s="203"/>
      <c r="D229" s="204" t="s">
        <v>72</v>
      </c>
      <c r="E229" s="216" t="s">
        <v>162</v>
      </c>
      <c r="F229" s="216" t="s">
        <v>294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SUM(P230:P257)</f>
        <v>0</v>
      </c>
      <c r="Q229" s="210"/>
      <c r="R229" s="211">
        <f>SUM(R230:R257)</f>
        <v>0</v>
      </c>
      <c r="S229" s="210"/>
      <c r="T229" s="212">
        <f>SUM(T230:T257)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80</v>
      </c>
      <c r="AT229" s="214" t="s">
        <v>72</v>
      </c>
      <c r="AU229" s="214" t="s">
        <v>80</v>
      </c>
      <c r="AY229" s="213" t="s">
        <v>124</v>
      </c>
      <c r="BK229" s="215">
        <f>SUM(BK230:BK257)</f>
        <v>0</v>
      </c>
    </row>
    <row r="230" s="2" customFormat="1" ht="24.15" customHeight="1">
      <c r="A230" s="37"/>
      <c r="B230" s="38"/>
      <c r="C230" s="218" t="s">
        <v>211</v>
      </c>
      <c r="D230" s="218" t="s">
        <v>126</v>
      </c>
      <c r="E230" s="219" t="s">
        <v>295</v>
      </c>
      <c r="F230" s="220" t="s">
        <v>296</v>
      </c>
      <c r="G230" s="221" t="s">
        <v>292</v>
      </c>
      <c r="H230" s="222">
        <v>473.85000000000002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130</v>
      </c>
      <c r="AT230" s="230" t="s">
        <v>126</v>
      </c>
      <c r="AU230" s="230" t="s">
        <v>82</v>
      </c>
      <c r="AY230" s="16" t="s">
        <v>124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80</v>
      </c>
      <c r="BK230" s="231">
        <f>ROUND(I230*H230,2)</f>
        <v>0</v>
      </c>
      <c r="BL230" s="16" t="s">
        <v>130</v>
      </c>
      <c r="BM230" s="230" t="s">
        <v>297</v>
      </c>
    </row>
    <row r="231" s="2" customFormat="1">
      <c r="A231" s="37"/>
      <c r="B231" s="38"/>
      <c r="C231" s="39"/>
      <c r="D231" s="232" t="s">
        <v>131</v>
      </c>
      <c r="E231" s="39"/>
      <c r="F231" s="233" t="s">
        <v>296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131</v>
      </c>
      <c r="AU231" s="16" t="s">
        <v>82</v>
      </c>
    </row>
    <row r="232" s="2" customFormat="1" ht="16.5" customHeight="1">
      <c r="A232" s="37"/>
      <c r="B232" s="38"/>
      <c r="C232" s="218" t="s">
        <v>298</v>
      </c>
      <c r="D232" s="218" t="s">
        <v>126</v>
      </c>
      <c r="E232" s="219" t="s">
        <v>299</v>
      </c>
      <c r="F232" s="220" t="s">
        <v>300</v>
      </c>
      <c r="G232" s="221" t="s">
        <v>129</v>
      </c>
      <c r="H232" s="222">
        <v>43.200000000000003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130</v>
      </c>
      <c r="AT232" s="230" t="s">
        <v>126</v>
      </c>
      <c r="AU232" s="230" t="s">
        <v>82</v>
      </c>
      <c r="AY232" s="16" t="s">
        <v>124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80</v>
      </c>
      <c r="BK232" s="231">
        <f>ROUND(I232*H232,2)</f>
        <v>0</v>
      </c>
      <c r="BL232" s="16" t="s">
        <v>130</v>
      </c>
      <c r="BM232" s="230" t="s">
        <v>301</v>
      </c>
    </row>
    <row r="233" s="2" customFormat="1">
      <c r="A233" s="37"/>
      <c r="B233" s="38"/>
      <c r="C233" s="39"/>
      <c r="D233" s="232" t="s">
        <v>131</v>
      </c>
      <c r="E233" s="39"/>
      <c r="F233" s="233" t="s">
        <v>300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131</v>
      </c>
      <c r="AU233" s="16" t="s">
        <v>82</v>
      </c>
    </row>
    <row r="234" s="2" customFormat="1" ht="24.15" customHeight="1">
      <c r="A234" s="37"/>
      <c r="B234" s="38"/>
      <c r="C234" s="218" t="s">
        <v>215</v>
      </c>
      <c r="D234" s="218" t="s">
        <v>126</v>
      </c>
      <c r="E234" s="219" t="s">
        <v>302</v>
      </c>
      <c r="F234" s="220" t="s">
        <v>303</v>
      </c>
      <c r="G234" s="221" t="s">
        <v>304</v>
      </c>
      <c r="H234" s="222">
        <v>36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38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130</v>
      </c>
      <c r="AT234" s="230" t="s">
        <v>126</v>
      </c>
      <c r="AU234" s="230" t="s">
        <v>82</v>
      </c>
      <c r="AY234" s="16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80</v>
      </c>
      <c r="BK234" s="231">
        <f>ROUND(I234*H234,2)</f>
        <v>0</v>
      </c>
      <c r="BL234" s="16" t="s">
        <v>130</v>
      </c>
      <c r="BM234" s="230" t="s">
        <v>305</v>
      </c>
    </row>
    <row r="235" s="2" customFormat="1">
      <c r="A235" s="37"/>
      <c r="B235" s="38"/>
      <c r="C235" s="39"/>
      <c r="D235" s="232" t="s">
        <v>131</v>
      </c>
      <c r="E235" s="39"/>
      <c r="F235" s="233" t="s">
        <v>303</v>
      </c>
      <c r="G235" s="39"/>
      <c r="H235" s="39"/>
      <c r="I235" s="234"/>
      <c r="J235" s="39"/>
      <c r="K235" s="39"/>
      <c r="L235" s="43"/>
      <c r="M235" s="235"/>
      <c r="N235" s="23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82</v>
      </c>
    </row>
    <row r="236" s="2" customFormat="1" ht="21.75" customHeight="1">
      <c r="A236" s="37"/>
      <c r="B236" s="38"/>
      <c r="C236" s="218" t="s">
        <v>306</v>
      </c>
      <c r="D236" s="218" t="s">
        <v>126</v>
      </c>
      <c r="E236" s="219" t="s">
        <v>307</v>
      </c>
      <c r="F236" s="220" t="s">
        <v>308</v>
      </c>
      <c r="G236" s="221" t="s">
        <v>304</v>
      </c>
      <c r="H236" s="222">
        <v>36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38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130</v>
      </c>
      <c r="AT236" s="230" t="s">
        <v>126</v>
      </c>
      <c r="AU236" s="230" t="s">
        <v>82</v>
      </c>
      <c r="AY236" s="16" t="s">
        <v>124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80</v>
      </c>
      <c r="BK236" s="231">
        <f>ROUND(I236*H236,2)</f>
        <v>0</v>
      </c>
      <c r="BL236" s="16" t="s">
        <v>130</v>
      </c>
      <c r="BM236" s="230" t="s">
        <v>309</v>
      </c>
    </row>
    <row r="237" s="2" customFormat="1">
      <c r="A237" s="37"/>
      <c r="B237" s="38"/>
      <c r="C237" s="39"/>
      <c r="D237" s="232" t="s">
        <v>131</v>
      </c>
      <c r="E237" s="39"/>
      <c r="F237" s="233" t="s">
        <v>308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131</v>
      </c>
      <c r="AU237" s="16" t="s">
        <v>82</v>
      </c>
    </row>
    <row r="238" s="2" customFormat="1" ht="16.5" customHeight="1">
      <c r="A238" s="37"/>
      <c r="B238" s="38"/>
      <c r="C238" s="218" t="s">
        <v>218</v>
      </c>
      <c r="D238" s="218" t="s">
        <v>126</v>
      </c>
      <c r="E238" s="219" t="s">
        <v>310</v>
      </c>
      <c r="F238" s="220" t="s">
        <v>311</v>
      </c>
      <c r="G238" s="221" t="s">
        <v>142</v>
      </c>
      <c r="H238" s="222">
        <v>1.073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130</v>
      </c>
      <c r="AT238" s="230" t="s">
        <v>126</v>
      </c>
      <c r="AU238" s="230" t="s">
        <v>82</v>
      </c>
      <c r="AY238" s="16" t="s">
        <v>124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80</v>
      </c>
      <c r="BK238" s="231">
        <f>ROUND(I238*H238,2)</f>
        <v>0</v>
      </c>
      <c r="BL238" s="16" t="s">
        <v>130</v>
      </c>
      <c r="BM238" s="230" t="s">
        <v>312</v>
      </c>
    </row>
    <row r="239" s="2" customFormat="1">
      <c r="A239" s="37"/>
      <c r="B239" s="38"/>
      <c r="C239" s="39"/>
      <c r="D239" s="232" t="s">
        <v>131</v>
      </c>
      <c r="E239" s="39"/>
      <c r="F239" s="233" t="s">
        <v>311</v>
      </c>
      <c r="G239" s="39"/>
      <c r="H239" s="39"/>
      <c r="I239" s="234"/>
      <c r="J239" s="39"/>
      <c r="K239" s="39"/>
      <c r="L239" s="43"/>
      <c r="M239" s="235"/>
      <c r="N239" s="236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131</v>
      </c>
      <c r="AU239" s="16" t="s">
        <v>82</v>
      </c>
    </row>
    <row r="240" s="2" customFormat="1" ht="24.15" customHeight="1">
      <c r="A240" s="37"/>
      <c r="B240" s="38"/>
      <c r="C240" s="218" t="s">
        <v>313</v>
      </c>
      <c r="D240" s="218" t="s">
        <v>126</v>
      </c>
      <c r="E240" s="219" t="s">
        <v>314</v>
      </c>
      <c r="F240" s="220" t="s">
        <v>315</v>
      </c>
      <c r="G240" s="221" t="s">
        <v>292</v>
      </c>
      <c r="H240" s="222">
        <v>11.4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130</v>
      </c>
      <c r="AT240" s="230" t="s">
        <v>126</v>
      </c>
      <c r="AU240" s="230" t="s">
        <v>82</v>
      </c>
      <c r="AY240" s="16" t="s">
        <v>124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80</v>
      </c>
      <c r="BK240" s="231">
        <f>ROUND(I240*H240,2)</f>
        <v>0</v>
      </c>
      <c r="BL240" s="16" t="s">
        <v>130</v>
      </c>
      <c r="BM240" s="230" t="s">
        <v>316</v>
      </c>
    </row>
    <row r="241" s="2" customFormat="1">
      <c r="A241" s="37"/>
      <c r="B241" s="38"/>
      <c r="C241" s="39"/>
      <c r="D241" s="232" t="s">
        <v>131</v>
      </c>
      <c r="E241" s="39"/>
      <c r="F241" s="233" t="s">
        <v>315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131</v>
      </c>
      <c r="AU241" s="16" t="s">
        <v>82</v>
      </c>
    </row>
    <row r="242" s="2" customFormat="1" ht="16.5" customHeight="1">
      <c r="A242" s="37"/>
      <c r="B242" s="38"/>
      <c r="C242" s="218" t="s">
        <v>222</v>
      </c>
      <c r="D242" s="218" t="s">
        <v>126</v>
      </c>
      <c r="E242" s="219" t="s">
        <v>317</v>
      </c>
      <c r="F242" s="220" t="s">
        <v>318</v>
      </c>
      <c r="G242" s="221" t="s">
        <v>292</v>
      </c>
      <c r="H242" s="222">
        <v>0.90000000000000002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130</v>
      </c>
      <c r="AT242" s="230" t="s">
        <v>126</v>
      </c>
      <c r="AU242" s="230" t="s">
        <v>82</v>
      </c>
      <c r="AY242" s="16" t="s">
        <v>124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80</v>
      </c>
      <c r="BK242" s="231">
        <f>ROUND(I242*H242,2)</f>
        <v>0</v>
      </c>
      <c r="BL242" s="16" t="s">
        <v>130</v>
      </c>
      <c r="BM242" s="230" t="s">
        <v>319</v>
      </c>
    </row>
    <row r="243" s="2" customFormat="1">
      <c r="A243" s="37"/>
      <c r="B243" s="38"/>
      <c r="C243" s="39"/>
      <c r="D243" s="232" t="s">
        <v>131</v>
      </c>
      <c r="E243" s="39"/>
      <c r="F243" s="233" t="s">
        <v>318</v>
      </c>
      <c r="G243" s="39"/>
      <c r="H243" s="39"/>
      <c r="I243" s="234"/>
      <c r="J243" s="39"/>
      <c r="K243" s="39"/>
      <c r="L243" s="43"/>
      <c r="M243" s="235"/>
      <c r="N243" s="23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131</v>
      </c>
      <c r="AU243" s="16" t="s">
        <v>82</v>
      </c>
    </row>
    <row r="244" s="2" customFormat="1" ht="16.5" customHeight="1">
      <c r="A244" s="37"/>
      <c r="B244" s="38"/>
      <c r="C244" s="218" t="s">
        <v>320</v>
      </c>
      <c r="D244" s="218" t="s">
        <v>126</v>
      </c>
      <c r="E244" s="219" t="s">
        <v>321</v>
      </c>
      <c r="F244" s="220" t="s">
        <v>322</v>
      </c>
      <c r="G244" s="221" t="s">
        <v>274</v>
      </c>
      <c r="H244" s="222">
        <v>1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130</v>
      </c>
      <c r="AT244" s="230" t="s">
        <v>126</v>
      </c>
      <c r="AU244" s="230" t="s">
        <v>82</v>
      </c>
      <c r="AY244" s="16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80</v>
      </c>
      <c r="BK244" s="231">
        <f>ROUND(I244*H244,2)</f>
        <v>0</v>
      </c>
      <c r="BL244" s="16" t="s">
        <v>130</v>
      </c>
      <c r="BM244" s="230" t="s">
        <v>323</v>
      </c>
    </row>
    <row r="245" s="2" customFormat="1">
      <c r="A245" s="37"/>
      <c r="B245" s="38"/>
      <c r="C245" s="39"/>
      <c r="D245" s="232" t="s">
        <v>131</v>
      </c>
      <c r="E245" s="39"/>
      <c r="F245" s="233" t="s">
        <v>322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131</v>
      </c>
      <c r="AU245" s="16" t="s">
        <v>82</v>
      </c>
    </row>
    <row r="246" s="2" customFormat="1" ht="16.5" customHeight="1">
      <c r="A246" s="37"/>
      <c r="B246" s="38"/>
      <c r="C246" s="218" t="s">
        <v>226</v>
      </c>
      <c r="D246" s="218" t="s">
        <v>126</v>
      </c>
      <c r="E246" s="219" t="s">
        <v>324</v>
      </c>
      <c r="F246" s="220" t="s">
        <v>325</v>
      </c>
      <c r="G246" s="221" t="s">
        <v>274</v>
      </c>
      <c r="H246" s="222">
        <v>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38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130</v>
      </c>
      <c r="AT246" s="230" t="s">
        <v>126</v>
      </c>
      <c r="AU246" s="230" t="s">
        <v>82</v>
      </c>
      <c r="AY246" s="16" t="s">
        <v>124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80</v>
      </c>
      <c r="BK246" s="231">
        <f>ROUND(I246*H246,2)</f>
        <v>0</v>
      </c>
      <c r="BL246" s="16" t="s">
        <v>130</v>
      </c>
      <c r="BM246" s="230" t="s">
        <v>326</v>
      </c>
    </row>
    <row r="247" s="2" customFormat="1">
      <c r="A247" s="37"/>
      <c r="B247" s="38"/>
      <c r="C247" s="39"/>
      <c r="D247" s="232" t="s">
        <v>131</v>
      </c>
      <c r="E247" s="39"/>
      <c r="F247" s="233" t="s">
        <v>325</v>
      </c>
      <c r="G247" s="39"/>
      <c r="H247" s="39"/>
      <c r="I247" s="234"/>
      <c r="J247" s="39"/>
      <c r="K247" s="39"/>
      <c r="L247" s="43"/>
      <c r="M247" s="235"/>
      <c r="N247" s="236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131</v>
      </c>
      <c r="AU247" s="16" t="s">
        <v>82</v>
      </c>
    </row>
    <row r="248" s="2" customFormat="1" ht="16.5" customHeight="1">
      <c r="A248" s="37"/>
      <c r="B248" s="38"/>
      <c r="C248" s="218" t="s">
        <v>327</v>
      </c>
      <c r="D248" s="218" t="s">
        <v>126</v>
      </c>
      <c r="E248" s="219" t="s">
        <v>328</v>
      </c>
      <c r="F248" s="220" t="s">
        <v>329</v>
      </c>
      <c r="G248" s="221" t="s">
        <v>304</v>
      </c>
      <c r="H248" s="222">
        <v>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130</v>
      </c>
      <c r="AT248" s="230" t="s">
        <v>126</v>
      </c>
      <c r="AU248" s="230" t="s">
        <v>82</v>
      </c>
      <c r="AY248" s="16" t="s">
        <v>124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80</v>
      </c>
      <c r="BK248" s="231">
        <f>ROUND(I248*H248,2)</f>
        <v>0</v>
      </c>
      <c r="BL248" s="16" t="s">
        <v>130</v>
      </c>
      <c r="BM248" s="230" t="s">
        <v>330</v>
      </c>
    </row>
    <row r="249" s="2" customFormat="1">
      <c r="A249" s="37"/>
      <c r="B249" s="38"/>
      <c r="C249" s="39"/>
      <c r="D249" s="232" t="s">
        <v>131</v>
      </c>
      <c r="E249" s="39"/>
      <c r="F249" s="233" t="s">
        <v>329</v>
      </c>
      <c r="G249" s="39"/>
      <c r="H249" s="39"/>
      <c r="I249" s="234"/>
      <c r="J249" s="39"/>
      <c r="K249" s="39"/>
      <c r="L249" s="43"/>
      <c r="M249" s="235"/>
      <c r="N249" s="23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131</v>
      </c>
      <c r="AU249" s="16" t="s">
        <v>82</v>
      </c>
    </row>
    <row r="250" s="2" customFormat="1" ht="21.75" customHeight="1">
      <c r="A250" s="37"/>
      <c r="B250" s="38"/>
      <c r="C250" s="218" t="s">
        <v>230</v>
      </c>
      <c r="D250" s="218" t="s">
        <v>126</v>
      </c>
      <c r="E250" s="219" t="s">
        <v>331</v>
      </c>
      <c r="F250" s="220" t="s">
        <v>332</v>
      </c>
      <c r="G250" s="221" t="s">
        <v>304</v>
      </c>
      <c r="H250" s="222">
        <v>1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38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130</v>
      </c>
      <c r="AT250" s="230" t="s">
        <v>126</v>
      </c>
      <c r="AU250" s="230" t="s">
        <v>82</v>
      </c>
      <c r="AY250" s="16" t="s">
        <v>124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80</v>
      </c>
      <c r="BK250" s="231">
        <f>ROUND(I250*H250,2)</f>
        <v>0</v>
      </c>
      <c r="BL250" s="16" t="s">
        <v>130</v>
      </c>
      <c r="BM250" s="230" t="s">
        <v>333</v>
      </c>
    </row>
    <row r="251" s="2" customFormat="1">
      <c r="A251" s="37"/>
      <c r="B251" s="38"/>
      <c r="C251" s="39"/>
      <c r="D251" s="232" t="s">
        <v>131</v>
      </c>
      <c r="E251" s="39"/>
      <c r="F251" s="233" t="s">
        <v>332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131</v>
      </c>
      <c r="AU251" s="16" t="s">
        <v>82</v>
      </c>
    </row>
    <row r="252" s="2" customFormat="1" ht="16.5" customHeight="1">
      <c r="A252" s="37"/>
      <c r="B252" s="38"/>
      <c r="C252" s="218" t="s">
        <v>334</v>
      </c>
      <c r="D252" s="218" t="s">
        <v>126</v>
      </c>
      <c r="E252" s="219" t="s">
        <v>335</v>
      </c>
      <c r="F252" s="220" t="s">
        <v>336</v>
      </c>
      <c r="G252" s="221" t="s">
        <v>304</v>
      </c>
      <c r="H252" s="222">
        <v>80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38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130</v>
      </c>
      <c r="AT252" s="230" t="s">
        <v>126</v>
      </c>
      <c r="AU252" s="230" t="s">
        <v>82</v>
      </c>
      <c r="AY252" s="16" t="s">
        <v>124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80</v>
      </c>
      <c r="BK252" s="231">
        <f>ROUND(I252*H252,2)</f>
        <v>0</v>
      </c>
      <c r="BL252" s="16" t="s">
        <v>130</v>
      </c>
      <c r="BM252" s="230" t="s">
        <v>337</v>
      </c>
    </row>
    <row r="253" s="2" customFormat="1">
      <c r="A253" s="37"/>
      <c r="B253" s="38"/>
      <c r="C253" s="39"/>
      <c r="D253" s="232" t="s">
        <v>131</v>
      </c>
      <c r="E253" s="39"/>
      <c r="F253" s="233" t="s">
        <v>336</v>
      </c>
      <c r="G253" s="39"/>
      <c r="H253" s="39"/>
      <c r="I253" s="234"/>
      <c r="J253" s="39"/>
      <c r="K253" s="39"/>
      <c r="L253" s="43"/>
      <c r="M253" s="235"/>
      <c r="N253" s="236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131</v>
      </c>
      <c r="AU253" s="16" t="s">
        <v>82</v>
      </c>
    </row>
    <row r="254" s="2" customFormat="1" ht="16.5" customHeight="1">
      <c r="A254" s="37"/>
      <c r="B254" s="38"/>
      <c r="C254" s="237" t="s">
        <v>233</v>
      </c>
      <c r="D254" s="237" t="s">
        <v>151</v>
      </c>
      <c r="E254" s="238" t="s">
        <v>338</v>
      </c>
      <c r="F254" s="239" t="s">
        <v>339</v>
      </c>
      <c r="G254" s="240" t="s">
        <v>340</v>
      </c>
      <c r="H254" s="241">
        <v>1</v>
      </c>
      <c r="I254" s="242"/>
      <c r="J254" s="243">
        <f>ROUND(I254*H254,2)</f>
        <v>0</v>
      </c>
      <c r="K254" s="244"/>
      <c r="L254" s="245"/>
      <c r="M254" s="246" t="s">
        <v>1</v>
      </c>
      <c r="N254" s="247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146</v>
      </c>
      <c r="AT254" s="230" t="s">
        <v>151</v>
      </c>
      <c r="AU254" s="230" t="s">
        <v>82</v>
      </c>
      <c r="AY254" s="16" t="s">
        <v>124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80</v>
      </c>
      <c r="BK254" s="231">
        <f>ROUND(I254*H254,2)</f>
        <v>0</v>
      </c>
      <c r="BL254" s="16" t="s">
        <v>130</v>
      </c>
      <c r="BM254" s="230" t="s">
        <v>341</v>
      </c>
    </row>
    <row r="255" s="2" customFormat="1">
      <c r="A255" s="37"/>
      <c r="B255" s="38"/>
      <c r="C255" s="39"/>
      <c r="D255" s="232" t="s">
        <v>131</v>
      </c>
      <c r="E255" s="39"/>
      <c r="F255" s="233" t="s">
        <v>339</v>
      </c>
      <c r="G255" s="39"/>
      <c r="H255" s="39"/>
      <c r="I255" s="234"/>
      <c r="J255" s="39"/>
      <c r="K255" s="39"/>
      <c r="L255" s="43"/>
      <c r="M255" s="235"/>
      <c r="N255" s="236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131</v>
      </c>
      <c r="AU255" s="16" t="s">
        <v>82</v>
      </c>
    </row>
    <row r="256" s="2" customFormat="1" ht="16.5" customHeight="1">
      <c r="A256" s="37"/>
      <c r="B256" s="38"/>
      <c r="C256" s="237" t="s">
        <v>342</v>
      </c>
      <c r="D256" s="237" t="s">
        <v>151</v>
      </c>
      <c r="E256" s="238" t="s">
        <v>343</v>
      </c>
      <c r="F256" s="239" t="s">
        <v>344</v>
      </c>
      <c r="G256" s="240" t="s">
        <v>292</v>
      </c>
      <c r="H256" s="241">
        <v>10</v>
      </c>
      <c r="I256" s="242"/>
      <c r="J256" s="243">
        <f>ROUND(I256*H256,2)</f>
        <v>0</v>
      </c>
      <c r="K256" s="244"/>
      <c r="L256" s="245"/>
      <c r="M256" s="246" t="s">
        <v>1</v>
      </c>
      <c r="N256" s="247" t="s">
        <v>38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146</v>
      </c>
      <c r="AT256" s="230" t="s">
        <v>151</v>
      </c>
      <c r="AU256" s="230" t="s">
        <v>82</v>
      </c>
      <c r="AY256" s="16" t="s">
        <v>124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80</v>
      </c>
      <c r="BK256" s="231">
        <f>ROUND(I256*H256,2)</f>
        <v>0</v>
      </c>
      <c r="BL256" s="16" t="s">
        <v>130</v>
      </c>
      <c r="BM256" s="230" t="s">
        <v>345</v>
      </c>
    </row>
    <row r="257" s="2" customFormat="1">
      <c r="A257" s="37"/>
      <c r="B257" s="38"/>
      <c r="C257" s="39"/>
      <c r="D257" s="232" t="s">
        <v>131</v>
      </c>
      <c r="E257" s="39"/>
      <c r="F257" s="233" t="s">
        <v>344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131</v>
      </c>
      <c r="AU257" s="16" t="s">
        <v>82</v>
      </c>
    </row>
    <row r="258" s="12" customFormat="1" ht="22.8" customHeight="1">
      <c r="A258" s="12"/>
      <c r="B258" s="202"/>
      <c r="C258" s="203"/>
      <c r="D258" s="204" t="s">
        <v>72</v>
      </c>
      <c r="E258" s="216" t="s">
        <v>346</v>
      </c>
      <c r="F258" s="216" t="s">
        <v>347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SUM(P259:P268)</f>
        <v>0</v>
      </c>
      <c r="Q258" s="210"/>
      <c r="R258" s="211">
        <f>SUM(R259:R268)</f>
        <v>0</v>
      </c>
      <c r="S258" s="210"/>
      <c r="T258" s="212">
        <f>SUM(T259:T268)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80</v>
      </c>
      <c r="AT258" s="214" t="s">
        <v>72</v>
      </c>
      <c r="AU258" s="214" t="s">
        <v>80</v>
      </c>
      <c r="AY258" s="213" t="s">
        <v>124</v>
      </c>
      <c r="BK258" s="215">
        <f>SUM(BK259:BK268)</f>
        <v>0</v>
      </c>
    </row>
    <row r="259" s="2" customFormat="1" ht="24.15" customHeight="1">
      <c r="A259" s="37"/>
      <c r="B259" s="38"/>
      <c r="C259" s="218" t="s">
        <v>237</v>
      </c>
      <c r="D259" s="218" t="s">
        <v>126</v>
      </c>
      <c r="E259" s="219" t="s">
        <v>348</v>
      </c>
      <c r="F259" s="220" t="s">
        <v>349</v>
      </c>
      <c r="G259" s="221" t="s">
        <v>196</v>
      </c>
      <c r="H259" s="222">
        <v>71.626999999999995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38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130</v>
      </c>
      <c r="AT259" s="230" t="s">
        <v>126</v>
      </c>
      <c r="AU259" s="230" t="s">
        <v>82</v>
      </c>
      <c r="AY259" s="16" t="s">
        <v>124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80</v>
      </c>
      <c r="BK259" s="231">
        <f>ROUND(I259*H259,2)</f>
        <v>0</v>
      </c>
      <c r="BL259" s="16" t="s">
        <v>130</v>
      </c>
      <c r="BM259" s="230" t="s">
        <v>350</v>
      </c>
    </row>
    <row r="260" s="2" customFormat="1">
      <c r="A260" s="37"/>
      <c r="B260" s="38"/>
      <c r="C260" s="39"/>
      <c r="D260" s="232" t="s">
        <v>131</v>
      </c>
      <c r="E260" s="39"/>
      <c r="F260" s="233" t="s">
        <v>349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131</v>
      </c>
      <c r="AU260" s="16" t="s">
        <v>82</v>
      </c>
    </row>
    <row r="261" s="2" customFormat="1" ht="24.15" customHeight="1">
      <c r="A261" s="37"/>
      <c r="B261" s="38"/>
      <c r="C261" s="218" t="s">
        <v>351</v>
      </c>
      <c r="D261" s="218" t="s">
        <v>126</v>
      </c>
      <c r="E261" s="219" t="s">
        <v>352</v>
      </c>
      <c r="F261" s="220" t="s">
        <v>353</v>
      </c>
      <c r="G261" s="221" t="s">
        <v>196</v>
      </c>
      <c r="H261" s="222">
        <v>358.13499999999999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130</v>
      </c>
      <c r="AT261" s="230" t="s">
        <v>126</v>
      </c>
      <c r="AU261" s="230" t="s">
        <v>82</v>
      </c>
      <c r="AY261" s="16" t="s">
        <v>124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80</v>
      </c>
      <c r="BK261" s="231">
        <f>ROUND(I261*H261,2)</f>
        <v>0</v>
      </c>
      <c r="BL261" s="16" t="s">
        <v>130</v>
      </c>
      <c r="BM261" s="230" t="s">
        <v>354</v>
      </c>
    </row>
    <row r="262" s="2" customFormat="1">
      <c r="A262" s="37"/>
      <c r="B262" s="38"/>
      <c r="C262" s="39"/>
      <c r="D262" s="232" t="s">
        <v>131</v>
      </c>
      <c r="E262" s="39"/>
      <c r="F262" s="233" t="s">
        <v>353</v>
      </c>
      <c r="G262" s="39"/>
      <c r="H262" s="39"/>
      <c r="I262" s="234"/>
      <c r="J262" s="39"/>
      <c r="K262" s="39"/>
      <c r="L262" s="43"/>
      <c r="M262" s="235"/>
      <c r="N262" s="23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131</v>
      </c>
      <c r="AU262" s="16" t="s">
        <v>82</v>
      </c>
    </row>
    <row r="263" s="2" customFormat="1" ht="16.5" customHeight="1">
      <c r="A263" s="37"/>
      <c r="B263" s="38"/>
      <c r="C263" s="218" t="s">
        <v>241</v>
      </c>
      <c r="D263" s="218" t="s">
        <v>126</v>
      </c>
      <c r="E263" s="219" t="s">
        <v>355</v>
      </c>
      <c r="F263" s="220" t="s">
        <v>356</v>
      </c>
      <c r="G263" s="221" t="s">
        <v>196</v>
      </c>
      <c r="H263" s="222">
        <v>71.626999999999995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130</v>
      </c>
      <c r="AT263" s="230" t="s">
        <v>126</v>
      </c>
      <c r="AU263" s="230" t="s">
        <v>82</v>
      </c>
      <c r="AY263" s="16" t="s">
        <v>124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80</v>
      </c>
      <c r="BK263" s="231">
        <f>ROUND(I263*H263,2)</f>
        <v>0</v>
      </c>
      <c r="BL263" s="16" t="s">
        <v>130</v>
      </c>
      <c r="BM263" s="230" t="s">
        <v>357</v>
      </c>
    </row>
    <row r="264" s="2" customFormat="1">
      <c r="A264" s="37"/>
      <c r="B264" s="38"/>
      <c r="C264" s="39"/>
      <c r="D264" s="232" t="s">
        <v>131</v>
      </c>
      <c r="E264" s="39"/>
      <c r="F264" s="233" t="s">
        <v>356</v>
      </c>
      <c r="G264" s="39"/>
      <c r="H264" s="39"/>
      <c r="I264" s="234"/>
      <c r="J264" s="39"/>
      <c r="K264" s="39"/>
      <c r="L264" s="43"/>
      <c r="M264" s="235"/>
      <c r="N264" s="23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82</v>
      </c>
    </row>
    <row r="265" s="2" customFormat="1" ht="33" customHeight="1">
      <c r="A265" s="37"/>
      <c r="B265" s="38"/>
      <c r="C265" s="218" t="s">
        <v>358</v>
      </c>
      <c r="D265" s="218" t="s">
        <v>126</v>
      </c>
      <c r="E265" s="219" t="s">
        <v>359</v>
      </c>
      <c r="F265" s="220" t="s">
        <v>360</v>
      </c>
      <c r="G265" s="221" t="s">
        <v>196</v>
      </c>
      <c r="H265" s="222">
        <v>68.046000000000006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38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130</v>
      </c>
      <c r="AT265" s="230" t="s">
        <v>126</v>
      </c>
      <c r="AU265" s="230" t="s">
        <v>82</v>
      </c>
      <c r="AY265" s="16" t="s">
        <v>124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80</v>
      </c>
      <c r="BK265" s="231">
        <f>ROUND(I265*H265,2)</f>
        <v>0</v>
      </c>
      <c r="BL265" s="16" t="s">
        <v>130</v>
      </c>
      <c r="BM265" s="230" t="s">
        <v>361</v>
      </c>
    </row>
    <row r="266" s="2" customFormat="1">
      <c r="A266" s="37"/>
      <c r="B266" s="38"/>
      <c r="C266" s="39"/>
      <c r="D266" s="232" t="s">
        <v>131</v>
      </c>
      <c r="E266" s="39"/>
      <c r="F266" s="233" t="s">
        <v>360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131</v>
      </c>
      <c r="AU266" s="16" t="s">
        <v>82</v>
      </c>
    </row>
    <row r="267" s="2" customFormat="1" ht="24.15" customHeight="1">
      <c r="A267" s="37"/>
      <c r="B267" s="38"/>
      <c r="C267" s="218" t="s">
        <v>246</v>
      </c>
      <c r="D267" s="218" t="s">
        <v>126</v>
      </c>
      <c r="E267" s="219" t="s">
        <v>362</v>
      </c>
      <c r="F267" s="220" t="s">
        <v>363</v>
      </c>
      <c r="G267" s="221" t="s">
        <v>196</v>
      </c>
      <c r="H267" s="222">
        <v>3.581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38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130</v>
      </c>
      <c r="AT267" s="230" t="s">
        <v>126</v>
      </c>
      <c r="AU267" s="230" t="s">
        <v>82</v>
      </c>
      <c r="AY267" s="16" t="s">
        <v>124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80</v>
      </c>
      <c r="BK267" s="231">
        <f>ROUND(I267*H267,2)</f>
        <v>0</v>
      </c>
      <c r="BL267" s="16" t="s">
        <v>130</v>
      </c>
      <c r="BM267" s="230" t="s">
        <v>364</v>
      </c>
    </row>
    <row r="268" s="2" customFormat="1">
      <c r="A268" s="37"/>
      <c r="B268" s="38"/>
      <c r="C268" s="39"/>
      <c r="D268" s="232" t="s">
        <v>131</v>
      </c>
      <c r="E268" s="39"/>
      <c r="F268" s="233" t="s">
        <v>363</v>
      </c>
      <c r="G268" s="39"/>
      <c r="H268" s="39"/>
      <c r="I268" s="234"/>
      <c r="J268" s="39"/>
      <c r="K268" s="39"/>
      <c r="L268" s="43"/>
      <c r="M268" s="235"/>
      <c r="N268" s="236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131</v>
      </c>
      <c r="AU268" s="16" t="s">
        <v>82</v>
      </c>
    </row>
    <row r="269" s="12" customFormat="1" ht="22.8" customHeight="1">
      <c r="A269" s="12"/>
      <c r="B269" s="202"/>
      <c r="C269" s="203"/>
      <c r="D269" s="204" t="s">
        <v>72</v>
      </c>
      <c r="E269" s="216" t="s">
        <v>365</v>
      </c>
      <c r="F269" s="216" t="s">
        <v>366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SUM(P270:P271)</f>
        <v>0</v>
      </c>
      <c r="Q269" s="210"/>
      <c r="R269" s="211">
        <f>SUM(R270:R271)</f>
        <v>0</v>
      </c>
      <c r="S269" s="210"/>
      <c r="T269" s="212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80</v>
      </c>
      <c r="AT269" s="214" t="s">
        <v>72</v>
      </c>
      <c r="AU269" s="214" t="s">
        <v>80</v>
      </c>
      <c r="AY269" s="213" t="s">
        <v>124</v>
      </c>
      <c r="BK269" s="215">
        <f>SUM(BK270:BK271)</f>
        <v>0</v>
      </c>
    </row>
    <row r="270" s="2" customFormat="1" ht="24.15" customHeight="1">
      <c r="A270" s="37"/>
      <c r="B270" s="38"/>
      <c r="C270" s="218" t="s">
        <v>367</v>
      </c>
      <c r="D270" s="218" t="s">
        <v>126</v>
      </c>
      <c r="E270" s="219" t="s">
        <v>368</v>
      </c>
      <c r="F270" s="220" t="s">
        <v>369</v>
      </c>
      <c r="G270" s="221" t="s">
        <v>196</v>
      </c>
      <c r="H270" s="222">
        <v>1292.145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38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130</v>
      </c>
      <c r="AT270" s="230" t="s">
        <v>126</v>
      </c>
      <c r="AU270" s="230" t="s">
        <v>82</v>
      </c>
      <c r="AY270" s="16" t="s">
        <v>124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80</v>
      </c>
      <c r="BK270" s="231">
        <f>ROUND(I270*H270,2)</f>
        <v>0</v>
      </c>
      <c r="BL270" s="16" t="s">
        <v>130</v>
      </c>
      <c r="BM270" s="230" t="s">
        <v>370</v>
      </c>
    </row>
    <row r="271" s="2" customFormat="1">
      <c r="A271" s="37"/>
      <c r="B271" s="38"/>
      <c r="C271" s="39"/>
      <c r="D271" s="232" t="s">
        <v>131</v>
      </c>
      <c r="E271" s="39"/>
      <c r="F271" s="233" t="s">
        <v>369</v>
      </c>
      <c r="G271" s="39"/>
      <c r="H271" s="39"/>
      <c r="I271" s="234"/>
      <c r="J271" s="39"/>
      <c r="K271" s="39"/>
      <c r="L271" s="43"/>
      <c r="M271" s="235"/>
      <c r="N271" s="236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131</v>
      </c>
      <c r="AU271" s="16" t="s">
        <v>82</v>
      </c>
    </row>
    <row r="272" s="12" customFormat="1" ht="25.92" customHeight="1">
      <c r="A272" s="12"/>
      <c r="B272" s="202"/>
      <c r="C272" s="203"/>
      <c r="D272" s="204" t="s">
        <v>72</v>
      </c>
      <c r="E272" s="205" t="s">
        <v>371</v>
      </c>
      <c r="F272" s="205" t="s">
        <v>372</v>
      </c>
      <c r="G272" s="203"/>
      <c r="H272" s="203"/>
      <c r="I272" s="206"/>
      <c r="J272" s="207">
        <f>BK272</f>
        <v>0</v>
      </c>
      <c r="K272" s="203"/>
      <c r="L272" s="208"/>
      <c r="M272" s="209"/>
      <c r="N272" s="210"/>
      <c r="O272" s="210"/>
      <c r="P272" s="211">
        <f>P273+P280+P285+P302</f>
        <v>0</v>
      </c>
      <c r="Q272" s="210"/>
      <c r="R272" s="211">
        <f>R273+R280+R285+R302</f>
        <v>0</v>
      </c>
      <c r="S272" s="210"/>
      <c r="T272" s="212">
        <f>T273+T280+T285+T302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82</v>
      </c>
      <c r="AT272" s="214" t="s">
        <v>72</v>
      </c>
      <c r="AU272" s="214" t="s">
        <v>73</v>
      </c>
      <c r="AY272" s="213" t="s">
        <v>124</v>
      </c>
      <c r="BK272" s="215">
        <f>BK273+BK280+BK285+BK302</f>
        <v>0</v>
      </c>
    </row>
    <row r="273" s="12" customFormat="1" ht="22.8" customHeight="1">
      <c r="A273" s="12"/>
      <c r="B273" s="202"/>
      <c r="C273" s="203"/>
      <c r="D273" s="204" t="s">
        <v>72</v>
      </c>
      <c r="E273" s="216" t="s">
        <v>373</v>
      </c>
      <c r="F273" s="216" t="s">
        <v>374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SUM(P274:P279)</f>
        <v>0</v>
      </c>
      <c r="Q273" s="210"/>
      <c r="R273" s="211">
        <f>SUM(R274:R279)</f>
        <v>0</v>
      </c>
      <c r="S273" s="210"/>
      <c r="T273" s="212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82</v>
      </c>
      <c r="AT273" s="214" t="s">
        <v>72</v>
      </c>
      <c r="AU273" s="214" t="s">
        <v>80</v>
      </c>
      <c r="AY273" s="213" t="s">
        <v>124</v>
      </c>
      <c r="BK273" s="215">
        <f>SUM(BK274:BK279)</f>
        <v>0</v>
      </c>
    </row>
    <row r="274" s="2" customFormat="1" ht="16.5" customHeight="1">
      <c r="A274" s="37"/>
      <c r="B274" s="38"/>
      <c r="C274" s="218" t="s">
        <v>249</v>
      </c>
      <c r="D274" s="218" t="s">
        <v>126</v>
      </c>
      <c r="E274" s="219" t="s">
        <v>375</v>
      </c>
      <c r="F274" s="220" t="s">
        <v>376</v>
      </c>
      <c r="G274" s="221" t="s">
        <v>129</v>
      </c>
      <c r="H274" s="222">
        <v>5.2199999999999998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38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161</v>
      </c>
      <c r="AT274" s="230" t="s">
        <v>126</v>
      </c>
      <c r="AU274" s="230" t="s">
        <v>82</v>
      </c>
      <c r="AY274" s="16" t="s">
        <v>124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80</v>
      </c>
      <c r="BK274" s="231">
        <f>ROUND(I274*H274,2)</f>
        <v>0</v>
      </c>
      <c r="BL274" s="16" t="s">
        <v>161</v>
      </c>
      <c r="BM274" s="230" t="s">
        <v>377</v>
      </c>
    </row>
    <row r="275" s="2" customFormat="1">
      <c r="A275" s="37"/>
      <c r="B275" s="38"/>
      <c r="C275" s="39"/>
      <c r="D275" s="232" t="s">
        <v>131</v>
      </c>
      <c r="E275" s="39"/>
      <c r="F275" s="233" t="s">
        <v>376</v>
      </c>
      <c r="G275" s="39"/>
      <c r="H275" s="39"/>
      <c r="I275" s="234"/>
      <c r="J275" s="39"/>
      <c r="K275" s="39"/>
      <c r="L275" s="43"/>
      <c r="M275" s="235"/>
      <c r="N275" s="236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131</v>
      </c>
      <c r="AU275" s="16" t="s">
        <v>82</v>
      </c>
    </row>
    <row r="276" s="2" customFormat="1" ht="16.5" customHeight="1">
      <c r="A276" s="37"/>
      <c r="B276" s="38"/>
      <c r="C276" s="237" t="s">
        <v>378</v>
      </c>
      <c r="D276" s="237" t="s">
        <v>151</v>
      </c>
      <c r="E276" s="238" t="s">
        <v>379</v>
      </c>
      <c r="F276" s="239" t="s">
        <v>380</v>
      </c>
      <c r="G276" s="240" t="s">
        <v>129</v>
      </c>
      <c r="H276" s="241">
        <v>5.5590000000000002</v>
      </c>
      <c r="I276" s="242"/>
      <c r="J276" s="243">
        <f>ROUND(I276*H276,2)</f>
        <v>0</v>
      </c>
      <c r="K276" s="244"/>
      <c r="L276" s="245"/>
      <c r="M276" s="246" t="s">
        <v>1</v>
      </c>
      <c r="N276" s="247" t="s">
        <v>38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189</v>
      </c>
      <c r="AT276" s="230" t="s">
        <v>151</v>
      </c>
      <c r="AU276" s="230" t="s">
        <v>82</v>
      </c>
      <c r="AY276" s="16" t="s">
        <v>124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80</v>
      </c>
      <c r="BK276" s="231">
        <f>ROUND(I276*H276,2)</f>
        <v>0</v>
      </c>
      <c r="BL276" s="16" t="s">
        <v>161</v>
      </c>
      <c r="BM276" s="230" t="s">
        <v>381</v>
      </c>
    </row>
    <row r="277" s="2" customFormat="1">
      <c r="A277" s="37"/>
      <c r="B277" s="38"/>
      <c r="C277" s="39"/>
      <c r="D277" s="232" t="s">
        <v>131</v>
      </c>
      <c r="E277" s="39"/>
      <c r="F277" s="233" t="s">
        <v>380</v>
      </c>
      <c r="G277" s="39"/>
      <c r="H277" s="39"/>
      <c r="I277" s="234"/>
      <c r="J277" s="39"/>
      <c r="K277" s="39"/>
      <c r="L277" s="43"/>
      <c r="M277" s="235"/>
      <c r="N277" s="236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82</v>
      </c>
    </row>
    <row r="278" s="2" customFormat="1" ht="24.15" customHeight="1">
      <c r="A278" s="37"/>
      <c r="B278" s="38"/>
      <c r="C278" s="218" t="s">
        <v>253</v>
      </c>
      <c r="D278" s="218" t="s">
        <v>126</v>
      </c>
      <c r="E278" s="219" t="s">
        <v>382</v>
      </c>
      <c r="F278" s="220" t="s">
        <v>383</v>
      </c>
      <c r="G278" s="221" t="s">
        <v>196</v>
      </c>
      <c r="H278" s="222">
        <v>0.47799999999999998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38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161</v>
      </c>
      <c r="AT278" s="230" t="s">
        <v>126</v>
      </c>
      <c r="AU278" s="230" t="s">
        <v>82</v>
      </c>
      <c r="AY278" s="16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80</v>
      </c>
      <c r="BK278" s="231">
        <f>ROUND(I278*H278,2)</f>
        <v>0</v>
      </c>
      <c r="BL278" s="16" t="s">
        <v>161</v>
      </c>
      <c r="BM278" s="230" t="s">
        <v>384</v>
      </c>
    </row>
    <row r="279" s="2" customFormat="1">
      <c r="A279" s="37"/>
      <c r="B279" s="38"/>
      <c r="C279" s="39"/>
      <c r="D279" s="232" t="s">
        <v>131</v>
      </c>
      <c r="E279" s="39"/>
      <c r="F279" s="233" t="s">
        <v>383</v>
      </c>
      <c r="G279" s="39"/>
      <c r="H279" s="39"/>
      <c r="I279" s="234"/>
      <c r="J279" s="39"/>
      <c r="K279" s="39"/>
      <c r="L279" s="43"/>
      <c r="M279" s="235"/>
      <c r="N279" s="236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131</v>
      </c>
      <c r="AU279" s="16" t="s">
        <v>82</v>
      </c>
    </row>
    <row r="280" s="12" customFormat="1" ht="22.8" customHeight="1">
      <c r="A280" s="12"/>
      <c r="B280" s="202"/>
      <c r="C280" s="203"/>
      <c r="D280" s="204" t="s">
        <v>72</v>
      </c>
      <c r="E280" s="216" t="s">
        <v>385</v>
      </c>
      <c r="F280" s="216" t="s">
        <v>386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SUM(P281:P284)</f>
        <v>0</v>
      </c>
      <c r="Q280" s="210"/>
      <c r="R280" s="211">
        <f>SUM(R281:R284)</f>
        <v>0</v>
      </c>
      <c r="S280" s="210"/>
      <c r="T280" s="212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82</v>
      </c>
      <c r="AT280" s="214" t="s">
        <v>72</v>
      </c>
      <c r="AU280" s="214" t="s">
        <v>80</v>
      </c>
      <c r="AY280" s="213" t="s">
        <v>124</v>
      </c>
      <c r="BK280" s="215">
        <f>SUM(BK281:BK284)</f>
        <v>0</v>
      </c>
    </row>
    <row r="281" s="2" customFormat="1" ht="21.75" customHeight="1">
      <c r="A281" s="37"/>
      <c r="B281" s="38"/>
      <c r="C281" s="218" t="s">
        <v>387</v>
      </c>
      <c r="D281" s="218" t="s">
        <v>126</v>
      </c>
      <c r="E281" s="219" t="s">
        <v>388</v>
      </c>
      <c r="F281" s="220" t="s">
        <v>389</v>
      </c>
      <c r="G281" s="221" t="s">
        <v>129</v>
      </c>
      <c r="H281" s="222">
        <v>26.07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38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161</v>
      </c>
      <c r="AT281" s="230" t="s">
        <v>126</v>
      </c>
      <c r="AU281" s="230" t="s">
        <v>82</v>
      </c>
      <c r="AY281" s="16" t="s">
        <v>124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80</v>
      </c>
      <c r="BK281" s="231">
        <f>ROUND(I281*H281,2)</f>
        <v>0</v>
      </c>
      <c r="BL281" s="16" t="s">
        <v>161</v>
      </c>
      <c r="BM281" s="230" t="s">
        <v>390</v>
      </c>
    </row>
    <row r="282" s="2" customFormat="1">
      <c r="A282" s="37"/>
      <c r="B282" s="38"/>
      <c r="C282" s="39"/>
      <c r="D282" s="232" t="s">
        <v>131</v>
      </c>
      <c r="E282" s="39"/>
      <c r="F282" s="233" t="s">
        <v>389</v>
      </c>
      <c r="G282" s="39"/>
      <c r="H282" s="39"/>
      <c r="I282" s="234"/>
      <c r="J282" s="39"/>
      <c r="K282" s="39"/>
      <c r="L282" s="43"/>
      <c r="M282" s="235"/>
      <c r="N282" s="236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131</v>
      </c>
      <c r="AU282" s="16" t="s">
        <v>82</v>
      </c>
    </row>
    <row r="283" s="2" customFormat="1" ht="16.5" customHeight="1">
      <c r="A283" s="37"/>
      <c r="B283" s="38"/>
      <c r="C283" s="218" t="s">
        <v>256</v>
      </c>
      <c r="D283" s="218" t="s">
        <v>126</v>
      </c>
      <c r="E283" s="219" t="s">
        <v>391</v>
      </c>
      <c r="F283" s="220" t="s">
        <v>392</v>
      </c>
      <c r="G283" s="221" t="s">
        <v>129</v>
      </c>
      <c r="H283" s="222">
        <v>26.07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38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161</v>
      </c>
      <c r="AT283" s="230" t="s">
        <v>126</v>
      </c>
      <c r="AU283" s="230" t="s">
        <v>82</v>
      </c>
      <c r="AY283" s="16" t="s">
        <v>124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80</v>
      </c>
      <c r="BK283" s="231">
        <f>ROUND(I283*H283,2)</f>
        <v>0</v>
      </c>
      <c r="BL283" s="16" t="s">
        <v>161</v>
      </c>
      <c r="BM283" s="230" t="s">
        <v>393</v>
      </c>
    </row>
    <row r="284" s="2" customFormat="1">
      <c r="A284" s="37"/>
      <c r="B284" s="38"/>
      <c r="C284" s="39"/>
      <c r="D284" s="232" t="s">
        <v>131</v>
      </c>
      <c r="E284" s="39"/>
      <c r="F284" s="233" t="s">
        <v>392</v>
      </c>
      <c r="G284" s="39"/>
      <c r="H284" s="39"/>
      <c r="I284" s="234"/>
      <c r="J284" s="39"/>
      <c r="K284" s="39"/>
      <c r="L284" s="43"/>
      <c r="M284" s="235"/>
      <c r="N284" s="23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131</v>
      </c>
      <c r="AU284" s="16" t="s">
        <v>82</v>
      </c>
    </row>
    <row r="285" s="12" customFormat="1" ht="22.8" customHeight="1">
      <c r="A285" s="12"/>
      <c r="B285" s="202"/>
      <c r="C285" s="203"/>
      <c r="D285" s="204" t="s">
        <v>72</v>
      </c>
      <c r="E285" s="216" t="s">
        <v>394</v>
      </c>
      <c r="F285" s="216" t="s">
        <v>395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SUM(P286:P301)</f>
        <v>0</v>
      </c>
      <c r="Q285" s="210"/>
      <c r="R285" s="211">
        <f>SUM(R286:R301)</f>
        <v>0</v>
      </c>
      <c r="S285" s="210"/>
      <c r="T285" s="212">
        <f>SUM(T286:T301)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82</v>
      </c>
      <c r="AT285" s="214" t="s">
        <v>72</v>
      </c>
      <c r="AU285" s="214" t="s">
        <v>80</v>
      </c>
      <c r="AY285" s="213" t="s">
        <v>124</v>
      </c>
      <c r="BK285" s="215">
        <f>SUM(BK286:BK301)</f>
        <v>0</v>
      </c>
    </row>
    <row r="286" s="2" customFormat="1" ht="16.5" customHeight="1">
      <c r="A286" s="37"/>
      <c r="B286" s="38"/>
      <c r="C286" s="218" t="s">
        <v>396</v>
      </c>
      <c r="D286" s="218" t="s">
        <v>126</v>
      </c>
      <c r="E286" s="219" t="s">
        <v>397</v>
      </c>
      <c r="F286" s="220" t="s">
        <v>398</v>
      </c>
      <c r="G286" s="221" t="s">
        <v>304</v>
      </c>
      <c r="H286" s="222">
        <v>2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38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161</v>
      </c>
      <c r="AT286" s="230" t="s">
        <v>126</v>
      </c>
      <c r="AU286" s="230" t="s">
        <v>82</v>
      </c>
      <c r="AY286" s="16" t="s">
        <v>124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80</v>
      </c>
      <c r="BK286" s="231">
        <f>ROUND(I286*H286,2)</f>
        <v>0</v>
      </c>
      <c r="BL286" s="16" t="s">
        <v>161</v>
      </c>
      <c r="BM286" s="230" t="s">
        <v>399</v>
      </c>
    </row>
    <row r="287" s="2" customFormat="1">
      <c r="A287" s="37"/>
      <c r="B287" s="38"/>
      <c r="C287" s="39"/>
      <c r="D287" s="232" t="s">
        <v>131</v>
      </c>
      <c r="E287" s="39"/>
      <c r="F287" s="233" t="s">
        <v>398</v>
      </c>
      <c r="G287" s="39"/>
      <c r="H287" s="39"/>
      <c r="I287" s="234"/>
      <c r="J287" s="39"/>
      <c r="K287" s="39"/>
      <c r="L287" s="43"/>
      <c r="M287" s="235"/>
      <c r="N287" s="23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131</v>
      </c>
      <c r="AU287" s="16" t="s">
        <v>82</v>
      </c>
    </row>
    <row r="288" s="2" customFormat="1" ht="16.5" customHeight="1">
      <c r="A288" s="37"/>
      <c r="B288" s="38"/>
      <c r="C288" s="218" t="s">
        <v>260</v>
      </c>
      <c r="D288" s="218" t="s">
        <v>126</v>
      </c>
      <c r="E288" s="219" t="s">
        <v>400</v>
      </c>
      <c r="F288" s="220" t="s">
        <v>401</v>
      </c>
      <c r="G288" s="221" t="s">
        <v>292</v>
      </c>
      <c r="H288" s="222">
        <v>6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161</v>
      </c>
      <c r="AT288" s="230" t="s">
        <v>126</v>
      </c>
      <c r="AU288" s="230" t="s">
        <v>82</v>
      </c>
      <c r="AY288" s="16" t="s">
        <v>124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80</v>
      </c>
      <c r="BK288" s="231">
        <f>ROUND(I288*H288,2)</f>
        <v>0</v>
      </c>
      <c r="BL288" s="16" t="s">
        <v>161</v>
      </c>
      <c r="BM288" s="230" t="s">
        <v>402</v>
      </c>
    </row>
    <row r="289" s="2" customFormat="1">
      <c r="A289" s="37"/>
      <c r="B289" s="38"/>
      <c r="C289" s="39"/>
      <c r="D289" s="232" t="s">
        <v>131</v>
      </c>
      <c r="E289" s="39"/>
      <c r="F289" s="233" t="s">
        <v>401</v>
      </c>
      <c r="G289" s="39"/>
      <c r="H289" s="39"/>
      <c r="I289" s="234"/>
      <c r="J289" s="39"/>
      <c r="K289" s="39"/>
      <c r="L289" s="43"/>
      <c r="M289" s="235"/>
      <c r="N289" s="23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131</v>
      </c>
      <c r="AU289" s="16" t="s">
        <v>82</v>
      </c>
    </row>
    <row r="290" s="2" customFormat="1" ht="24.15" customHeight="1">
      <c r="A290" s="37"/>
      <c r="B290" s="38"/>
      <c r="C290" s="237" t="s">
        <v>403</v>
      </c>
      <c r="D290" s="237" t="s">
        <v>151</v>
      </c>
      <c r="E290" s="238" t="s">
        <v>404</v>
      </c>
      <c r="F290" s="239" t="s">
        <v>405</v>
      </c>
      <c r="G290" s="240" t="s">
        <v>304</v>
      </c>
      <c r="H290" s="241">
        <v>2</v>
      </c>
      <c r="I290" s="242"/>
      <c r="J290" s="243">
        <f>ROUND(I290*H290,2)</f>
        <v>0</v>
      </c>
      <c r="K290" s="244"/>
      <c r="L290" s="245"/>
      <c r="M290" s="246" t="s">
        <v>1</v>
      </c>
      <c r="N290" s="247" t="s">
        <v>38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189</v>
      </c>
      <c r="AT290" s="230" t="s">
        <v>151</v>
      </c>
      <c r="AU290" s="230" t="s">
        <v>82</v>
      </c>
      <c r="AY290" s="16" t="s">
        <v>124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80</v>
      </c>
      <c r="BK290" s="231">
        <f>ROUND(I290*H290,2)</f>
        <v>0</v>
      </c>
      <c r="BL290" s="16" t="s">
        <v>161</v>
      </c>
      <c r="BM290" s="230" t="s">
        <v>406</v>
      </c>
    </row>
    <row r="291" s="2" customFormat="1">
      <c r="A291" s="37"/>
      <c r="B291" s="38"/>
      <c r="C291" s="39"/>
      <c r="D291" s="232" t="s">
        <v>131</v>
      </c>
      <c r="E291" s="39"/>
      <c r="F291" s="233" t="s">
        <v>405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131</v>
      </c>
      <c r="AU291" s="16" t="s">
        <v>82</v>
      </c>
    </row>
    <row r="292" s="2" customFormat="1" ht="21.75" customHeight="1">
      <c r="A292" s="37"/>
      <c r="B292" s="38"/>
      <c r="C292" s="218" t="s">
        <v>263</v>
      </c>
      <c r="D292" s="218" t="s">
        <v>126</v>
      </c>
      <c r="E292" s="219" t="s">
        <v>407</v>
      </c>
      <c r="F292" s="220" t="s">
        <v>408</v>
      </c>
      <c r="G292" s="221" t="s">
        <v>304</v>
      </c>
      <c r="H292" s="222">
        <v>18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38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161</v>
      </c>
      <c r="AT292" s="230" t="s">
        <v>126</v>
      </c>
      <c r="AU292" s="230" t="s">
        <v>82</v>
      </c>
      <c r="AY292" s="16" t="s">
        <v>124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80</v>
      </c>
      <c r="BK292" s="231">
        <f>ROUND(I292*H292,2)</f>
        <v>0</v>
      </c>
      <c r="BL292" s="16" t="s">
        <v>161</v>
      </c>
      <c r="BM292" s="230" t="s">
        <v>409</v>
      </c>
    </row>
    <row r="293" s="2" customFormat="1">
      <c r="A293" s="37"/>
      <c r="B293" s="38"/>
      <c r="C293" s="39"/>
      <c r="D293" s="232" t="s">
        <v>131</v>
      </c>
      <c r="E293" s="39"/>
      <c r="F293" s="233" t="s">
        <v>408</v>
      </c>
      <c r="G293" s="39"/>
      <c r="H293" s="39"/>
      <c r="I293" s="234"/>
      <c r="J293" s="39"/>
      <c r="K293" s="39"/>
      <c r="L293" s="43"/>
      <c r="M293" s="235"/>
      <c r="N293" s="23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131</v>
      </c>
      <c r="AU293" s="16" t="s">
        <v>82</v>
      </c>
    </row>
    <row r="294" s="2" customFormat="1" ht="16.5" customHeight="1">
      <c r="A294" s="37"/>
      <c r="B294" s="38"/>
      <c r="C294" s="218" t="s">
        <v>410</v>
      </c>
      <c r="D294" s="218" t="s">
        <v>126</v>
      </c>
      <c r="E294" s="219" t="s">
        <v>411</v>
      </c>
      <c r="F294" s="220" t="s">
        <v>412</v>
      </c>
      <c r="G294" s="221" t="s">
        <v>154</v>
      </c>
      <c r="H294" s="222">
        <v>597.07000000000005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38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161</v>
      </c>
      <c r="AT294" s="230" t="s">
        <v>126</v>
      </c>
      <c r="AU294" s="230" t="s">
        <v>82</v>
      </c>
      <c r="AY294" s="16" t="s">
        <v>124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80</v>
      </c>
      <c r="BK294" s="231">
        <f>ROUND(I294*H294,2)</f>
        <v>0</v>
      </c>
      <c r="BL294" s="16" t="s">
        <v>161</v>
      </c>
      <c r="BM294" s="230" t="s">
        <v>413</v>
      </c>
    </row>
    <row r="295" s="2" customFormat="1">
      <c r="A295" s="37"/>
      <c r="B295" s="38"/>
      <c r="C295" s="39"/>
      <c r="D295" s="232" t="s">
        <v>131</v>
      </c>
      <c r="E295" s="39"/>
      <c r="F295" s="233" t="s">
        <v>412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131</v>
      </c>
      <c r="AU295" s="16" t="s">
        <v>82</v>
      </c>
    </row>
    <row r="296" s="2" customFormat="1" ht="16.5" customHeight="1">
      <c r="A296" s="37"/>
      <c r="B296" s="38"/>
      <c r="C296" s="218" t="s">
        <v>267</v>
      </c>
      <c r="D296" s="218" t="s">
        <v>126</v>
      </c>
      <c r="E296" s="219" t="s">
        <v>414</v>
      </c>
      <c r="F296" s="220" t="s">
        <v>415</v>
      </c>
      <c r="G296" s="221" t="s">
        <v>196</v>
      </c>
      <c r="H296" s="222">
        <v>0.77500000000000002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38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161</v>
      </c>
      <c r="AT296" s="230" t="s">
        <v>126</v>
      </c>
      <c r="AU296" s="230" t="s">
        <v>82</v>
      </c>
      <c r="AY296" s="16" t="s">
        <v>124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80</v>
      </c>
      <c r="BK296" s="231">
        <f>ROUND(I296*H296,2)</f>
        <v>0</v>
      </c>
      <c r="BL296" s="16" t="s">
        <v>161</v>
      </c>
      <c r="BM296" s="230" t="s">
        <v>416</v>
      </c>
    </row>
    <row r="297" s="2" customFormat="1">
      <c r="A297" s="37"/>
      <c r="B297" s="38"/>
      <c r="C297" s="39"/>
      <c r="D297" s="232" t="s">
        <v>131</v>
      </c>
      <c r="E297" s="39"/>
      <c r="F297" s="233" t="s">
        <v>415</v>
      </c>
      <c r="G297" s="39"/>
      <c r="H297" s="39"/>
      <c r="I297" s="234"/>
      <c r="J297" s="39"/>
      <c r="K297" s="39"/>
      <c r="L297" s="43"/>
      <c r="M297" s="235"/>
      <c r="N297" s="236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131</v>
      </c>
      <c r="AU297" s="16" t="s">
        <v>82</v>
      </c>
    </row>
    <row r="298" s="2" customFormat="1" ht="16.5" customHeight="1">
      <c r="A298" s="37"/>
      <c r="B298" s="38"/>
      <c r="C298" s="218" t="s">
        <v>417</v>
      </c>
      <c r="D298" s="218" t="s">
        <v>126</v>
      </c>
      <c r="E298" s="219" t="s">
        <v>418</v>
      </c>
      <c r="F298" s="220" t="s">
        <v>419</v>
      </c>
      <c r="G298" s="221" t="s">
        <v>154</v>
      </c>
      <c r="H298" s="222">
        <v>20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38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161</v>
      </c>
      <c r="AT298" s="230" t="s">
        <v>126</v>
      </c>
      <c r="AU298" s="230" t="s">
        <v>82</v>
      </c>
      <c r="AY298" s="16" t="s">
        <v>124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80</v>
      </c>
      <c r="BK298" s="231">
        <f>ROUND(I298*H298,2)</f>
        <v>0</v>
      </c>
      <c r="BL298" s="16" t="s">
        <v>161</v>
      </c>
      <c r="BM298" s="230" t="s">
        <v>420</v>
      </c>
    </row>
    <row r="299" s="2" customFormat="1">
      <c r="A299" s="37"/>
      <c r="B299" s="38"/>
      <c r="C299" s="39"/>
      <c r="D299" s="232" t="s">
        <v>131</v>
      </c>
      <c r="E299" s="39"/>
      <c r="F299" s="233" t="s">
        <v>419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131</v>
      </c>
      <c r="AU299" s="16" t="s">
        <v>82</v>
      </c>
    </row>
    <row r="300" s="2" customFormat="1" ht="16.5" customHeight="1">
      <c r="A300" s="37"/>
      <c r="B300" s="38"/>
      <c r="C300" s="218" t="s">
        <v>270</v>
      </c>
      <c r="D300" s="218" t="s">
        <v>126</v>
      </c>
      <c r="E300" s="219" t="s">
        <v>421</v>
      </c>
      <c r="F300" s="220" t="s">
        <v>422</v>
      </c>
      <c r="G300" s="221" t="s">
        <v>292</v>
      </c>
      <c r="H300" s="222">
        <v>16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38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161</v>
      </c>
      <c r="AT300" s="230" t="s">
        <v>126</v>
      </c>
      <c r="AU300" s="230" t="s">
        <v>82</v>
      </c>
      <c r="AY300" s="16" t="s">
        <v>124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80</v>
      </c>
      <c r="BK300" s="231">
        <f>ROUND(I300*H300,2)</f>
        <v>0</v>
      </c>
      <c r="BL300" s="16" t="s">
        <v>161</v>
      </c>
      <c r="BM300" s="230" t="s">
        <v>423</v>
      </c>
    </row>
    <row r="301" s="2" customFormat="1">
      <c r="A301" s="37"/>
      <c r="B301" s="38"/>
      <c r="C301" s="39"/>
      <c r="D301" s="232" t="s">
        <v>131</v>
      </c>
      <c r="E301" s="39"/>
      <c r="F301" s="233" t="s">
        <v>422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131</v>
      </c>
      <c r="AU301" s="16" t="s">
        <v>82</v>
      </c>
    </row>
    <row r="302" s="12" customFormat="1" ht="22.8" customHeight="1">
      <c r="A302" s="12"/>
      <c r="B302" s="202"/>
      <c r="C302" s="203"/>
      <c r="D302" s="204" t="s">
        <v>72</v>
      </c>
      <c r="E302" s="216" t="s">
        <v>424</v>
      </c>
      <c r="F302" s="216" t="s">
        <v>425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SUM(P303:P312)</f>
        <v>0</v>
      </c>
      <c r="Q302" s="210"/>
      <c r="R302" s="211">
        <f>SUM(R303:R312)</f>
        <v>0</v>
      </c>
      <c r="S302" s="210"/>
      <c r="T302" s="212">
        <f>SUM(T303:T312)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80</v>
      </c>
      <c r="AT302" s="214" t="s">
        <v>72</v>
      </c>
      <c r="AU302" s="214" t="s">
        <v>80</v>
      </c>
      <c r="AY302" s="213" t="s">
        <v>124</v>
      </c>
      <c r="BK302" s="215">
        <f>SUM(BK303:BK312)</f>
        <v>0</v>
      </c>
    </row>
    <row r="303" s="2" customFormat="1" ht="16.5" customHeight="1">
      <c r="A303" s="37"/>
      <c r="B303" s="38"/>
      <c r="C303" s="218" t="s">
        <v>426</v>
      </c>
      <c r="D303" s="218" t="s">
        <v>126</v>
      </c>
      <c r="E303" s="219" t="s">
        <v>427</v>
      </c>
      <c r="F303" s="220" t="s">
        <v>428</v>
      </c>
      <c r="G303" s="221" t="s">
        <v>429</v>
      </c>
      <c r="H303" s="222">
        <v>1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38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130</v>
      </c>
      <c r="AT303" s="230" t="s">
        <v>126</v>
      </c>
      <c r="AU303" s="230" t="s">
        <v>82</v>
      </c>
      <c r="AY303" s="16" t="s">
        <v>124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80</v>
      </c>
      <c r="BK303" s="231">
        <f>ROUND(I303*H303,2)</f>
        <v>0</v>
      </c>
      <c r="BL303" s="16" t="s">
        <v>130</v>
      </c>
      <c r="BM303" s="230" t="s">
        <v>430</v>
      </c>
    </row>
    <row r="304" s="2" customFormat="1">
      <c r="A304" s="37"/>
      <c r="B304" s="38"/>
      <c r="C304" s="39"/>
      <c r="D304" s="232" t="s">
        <v>131</v>
      </c>
      <c r="E304" s="39"/>
      <c r="F304" s="233" t="s">
        <v>428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131</v>
      </c>
      <c r="AU304" s="16" t="s">
        <v>82</v>
      </c>
    </row>
    <row r="305" s="2" customFormat="1" ht="16.5" customHeight="1">
      <c r="A305" s="37"/>
      <c r="B305" s="38"/>
      <c r="C305" s="218" t="s">
        <v>275</v>
      </c>
      <c r="D305" s="218" t="s">
        <v>126</v>
      </c>
      <c r="E305" s="219" t="s">
        <v>431</v>
      </c>
      <c r="F305" s="220" t="s">
        <v>432</v>
      </c>
      <c r="G305" s="221" t="s">
        <v>429</v>
      </c>
      <c r="H305" s="222">
        <v>1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130</v>
      </c>
      <c r="AT305" s="230" t="s">
        <v>126</v>
      </c>
      <c r="AU305" s="230" t="s">
        <v>82</v>
      </c>
      <c r="AY305" s="16" t="s">
        <v>124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80</v>
      </c>
      <c r="BK305" s="231">
        <f>ROUND(I305*H305,2)</f>
        <v>0</v>
      </c>
      <c r="BL305" s="16" t="s">
        <v>130</v>
      </c>
      <c r="BM305" s="230" t="s">
        <v>433</v>
      </c>
    </row>
    <row r="306" s="2" customFormat="1">
      <c r="A306" s="37"/>
      <c r="B306" s="38"/>
      <c r="C306" s="39"/>
      <c r="D306" s="232" t="s">
        <v>131</v>
      </c>
      <c r="E306" s="39"/>
      <c r="F306" s="233" t="s">
        <v>434</v>
      </c>
      <c r="G306" s="39"/>
      <c r="H306" s="39"/>
      <c r="I306" s="234"/>
      <c r="J306" s="39"/>
      <c r="K306" s="39"/>
      <c r="L306" s="43"/>
      <c r="M306" s="235"/>
      <c r="N306" s="236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131</v>
      </c>
      <c r="AU306" s="16" t="s">
        <v>82</v>
      </c>
    </row>
    <row r="307" s="2" customFormat="1" ht="16.5" customHeight="1">
      <c r="A307" s="37"/>
      <c r="B307" s="38"/>
      <c r="C307" s="218" t="s">
        <v>435</v>
      </c>
      <c r="D307" s="218" t="s">
        <v>126</v>
      </c>
      <c r="E307" s="219" t="s">
        <v>436</v>
      </c>
      <c r="F307" s="220" t="s">
        <v>437</v>
      </c>
      <c r="G307" s="221" t="s">
        <v>429</v>
      </c>
      <c r="H307" s="222">
        <v>1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130</v>
      </c>
      <c r="AT307" s="230" t="s">
        <v>126</v>
      </c>
      <c r="AU307" s="230" t="s">
        <v>82</v>
      </c>
      <c r="AY307" s="16" t="s">
        <v>124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80</v>
      </c>
      <c r="BK307" s="231">
        <f>ROUND(I307*H307,2)</f>
        <v>0</v>
      </c>
      <c r="BL307" s="16" t="s">
        <v>130</v>
      </c>
      <c r="BM307" s="230" t="s">
        <v>438</v>
      </c>
    </row>
    <row r="308" s="2" customFormat="1">
      <c r="A308" s="37"/>
      <c r="B308" s="38"/>
      <c r="C308" s="39"/>
      <c r="D308" s="232" t="s">
        <v>131</v>
      </c>
      <c r="E308" s="39"/>
      <c r="F308" s="233" t="s">
        <v>439</v>
      </c>
      <c r="G308" s="39"/>
      <c r="H308" s="39"/>
      <c r="I308" s="234"/>
      <c r="J308" s="39"/>
      <c r="K308" s="39"/>
      <c r="L308" s="43"/>
      <c r="M308" s="235"/>
      <c r="N308" s="236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131</v>
      </c>
      <c r="AU308" s="16" t="s">
        <v>82</v>
      </c>
    </row>
    <row r="309" s="2" customFormat="1" ht="16.5" customHeight="1">
      <c r="A309" s="37"/>
      <c r="B309" s="38"/>
      <c r="C309" s="218" t="s">
        <v>278</v>
      </c>
      <c r="D309" s="218" t="s">
        <v>126</v>
      </c>
      <c r="E309" s="219" t="s">
        <v>440</v>
      </c>
      <c r="F309" s="220" t="s">
        <v>441</v>
      </c>
      <c r="G309" s="221" t="s">
        <v>429</v>
      </c>
      <c r="H309" s="222">
        <v>1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38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130</v>
      </c>
      <c r="AT309" s="230" t="s">
        <v>126</v>
      </c>
      <c r="AU309" s="230" t="s">
        <v>82</v>
      </c>
      <c r="AY309" s="16" t="s">
        <v>124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80</v>
      </c>
      <c r="BK309" s="231">
        <f>ROUND(I309*H309,2)</f>
        <v>0</v>
      </c>
      <c r="BL309" s="16" t="s">
        <v>130</v>
      </c>
      <c r="BM309" s="230" t="s">
        <v>442</v>
      </c>
    </row>
    <row r="310" s="2" customFormat="1">
      <c r="A310" s="37"/>
      <c r="B310" s="38"/>
      <c r="C310" s="39"/>
      <c r="D310" s="232" t="s">
        <v>131</v>
      </c>
      <c r="E310" s="39"/>
      <c r="F310" s="233" t="s">
        <v>441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131</v>
      </c>
      <c r="AU310" s="16" t="s">
        <v>82</v>
      </c>
    </row>
    <row r="311" s="2" customFormat="1" ht="16.5" customHeight="1">
      <c r="A311" s="37"/>
      <c r="B311" s="38"/>
      <c r="C311" s="218" t="s">
        <v>443</v>
      </c>
      <c r="D311" s="218" t="s">
        <v>126</v>
      </c>
      <c r="E311" s="219" t="s">
        <v>444</v>
      </c>
      <c r="F311" s="220" t="s">
        <v>445</v>
      </c>
      <c r="G311" s="221" t="s">
        <v>429</v>
      </c>
      <c r="H311" s="222">
        <v>1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38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130</v>
      </c>
      <c r="AT311" s="230" t="s">
        <v>126</v>
      </c>
      <c r="AU311" s="230" t="s">
        <v>82</v>
      </c>
      <c r="AY311" s="16" t="s">
        <v>124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80</v>
      </c>
      <c r="BK311" s="231">
        <f>ROUND(I311*H311,2)</f>
        <v>0</v>
      </c>
      <c r="BL311" s="16" t="s">
        <v>130</v>
      </c>
      <c r="BM311" s="230" t="s">
        <v>446</v>
      </c>
    </row>
    <row r="312" s="2" customFormat="1">
      <c r="A312" s="37"/>
      <c r="B312" s="38"/>
      <c r="C312" s="39"/>
      <c r="D312" s="232" t="s">
        <v>131</v>
      </c>
      <c r="E312" s="39"/>
      <c r="F312" s="233" t="s">
        <v>445</v>
      </c>
      <c r="G312" s="39"/>
      <c r="H312" s="39"/>
      <c r="I312" s="234"/>
      <c r="J312" s="39"/>
      <c r="K312" s="39"/>
      <c r="L312" s="43"/>
      <c r="M312" s="270"/>
      <c r="N312" s="271"/>
      <c r="O312" s="272"/>
      <c r="P312" s="272"/>
      <c r="Q312" s="272"/>
      <c r="R312" s="272"/>
      <c r="S312" s="272"/>
      <c r="T312" s="273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131</v>
      </c>
      <c r="AU312" s="16" t="s">
        <v>82</v>
      </c>
    </row>
    <row r="313" s="2" customFormat="1" ht="6.96" customHeight="1">
      <c r="A313" s="37"/>
      <c r="B313" s="65"/>
      <c r="C313" s="66"/>
      <c r="D313" s="66"/>
      <c r="E313" s="66"/>
      <c r="F313" s="66"/>
      <c r="G313" s="66"/>
      <c r="H313" s="66"/>
      <c r="I313" s="66"/>
      <c r="J313" s="66"/>
      <c r="K313" s="66"/>
      <c r="L313" s="43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</sheetData>
  <sheetProtection sheet="1" autoFilter="0" formatColumns="0" formatRows="0" objects="1" scenarios="1" spinCount="100000" saltValue="Qm3g/aYvNJ31aTQ44Y7li1jzuoA1fwc3Qq87vPbY2DwIbStaodrf+7Y3q2pZmKkB2d2QFx3FH9PtW6bXqVxTpA==" hashValue="AYAINTyhEg/ZWS9mdUbDNPKFGwBMK+32EW5Nf7fcQzspDXoftrC/Mza+emRJorvEDvcBVP5jOzQLAPmMhgzgIQ==" algorithmName="SHA-512" password="CC64"/>
  <autoFilter ref="C130:K31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09-03-24 - ROZŠÍŘENÍ SKATEPARKOVÉHO HŘIŠTĚ V AREÁLU BANÍK SOKOLOV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26. 4. 2024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ROUND((SUM(BE123:BE194)),  2)</f>
        <v>0</v>
      </c>
      <c r="G33" s="37"/>
      <c r="H33" s="37"/>
      <c r="I33" s="154">
        <v>0.20999999999999999</v>
      </c>
      <c r="J33" s="153">
        <f>ROUND(((SUM(BE123:BE194))*I33),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ROUND((SUM(BF123:BF194)),  2)</f>
        <v>0</v>
      </c>
      <c r="G34" s="37"/>
      <c r="H34" s="37"/>
      <c r="I34" s="154">
        <v>0.12</v>
      </c>
      <c r="J34" s="153">
        <f>ROUND(((SUM(BF123:BF194))*I34),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ROUND((SUM(BG123:BG194)),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ROUND((SUM(BH123:BH194)),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ROUND((SUM(BI123:BI194)),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09-03-24 - ROZŠÍŘENÍ SKATEPARKOVÉHO HŘIŠTĚ V AREÁLU BANÍK SOKOLOV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26. 4. 2024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90</v>
      </c>
      <c r="D94" s="175"/>
      <c r="E94" s="175"/>
      <c r="F94" s="175"/>
      <c r="G94" s="175"/>
      <c r="H94" s="175"/>
      <c r="I94" s="175"/>
      <c r="J94" s="176" t="s">
        <v>91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92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448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449</v>
      </c>
      <c r="E99" s="187"/>
      <c r="F99" s="187"/>
      <c r="G99" s="187"/>
      <c r="H99" s="187"/>
      <c r="I99" s="187"/>
      <c r="J99" s="188">
        <f>J162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450</v>
      </c>
      <c r="E100" s="181"/>
      <c r="F100" s="181"/>
      <c r="G100" s="181"/>
      <c r="H100" s="181"/>
      <c r="I100" s="181"/>
      <c r="J100" s="182">
        <f>J167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451</v>
      </c>
      <c r="E101" s="187"/>
      <c r="F101" s="187"/>
      <c r="G101" s="187"/>
      <c r="H101" s="187"/>
      <c r="I101" s="187"/>
      <c r="J101" s="188">
        <f>J168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452</v>
      </c>
      <c r="E102" s="187"/>
      <c r="F102" s="187"/>
      <c r="G102" s="187"/>
      <c r="H102" s="187"/>
      <c r="I102" s="187"/>
      <c r="J102" s="188">
        <f>J173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453</v>
      </c>
      <c r="E103" s="181"/>
      <c r="F103" s="181"/>
      <c r="G103" s="181"/>
      <c r="H103" s="181"/>
      <c r="I103" s="181"/>
      <c r="J103" s="182">
        <f>J190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09-03-24 - ROZŠÍŘENÍ SKATEPARKOVÉHO HŘIŠTĚ V AREÁLU BANÍK SOKOLOV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02 - Veřejné osvětlení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26. 4. 2024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110</v>
      </c>
      <c r="D122" s="193" t="s">
        <v>58</v>
      </c>
      <c r="E122" s="193" t="s">
        <v>54</v>
      </c>
      <c r="F122" s="193" t="s">
        <v>55</v>
      </c>
      <c r="G122" s="193" t="s">
        <v>111</v>
      </c>
      <c r="H122" s="193" t="s">
        <v>112</v>
      </c>
      <c r="I122" s="193" t="s">
        <v>113</v>
      </c>
      <c r="J122" s="194" t="s">
        <v>91</v>
      </c>
      <c r="K122" s="195" t="s">
        <v>114</v>
      </c>
      <c r="L122" s="196"/>
      <c r="M122" s="99" t="s">
        <v>1</v>
      </c>
      <c r="N122" s="100" t="s">
        <v>37</v>
      </c>
      <c r="O122" s="100" t="s">
        <v>115</v>
      </c>
      <c r="P122" s="100" t="s">
        <v>116</v>
      </c>
      <c r="Q122" s="100" t="s">
        <v>117</v>
      </c>
      <c r="R122" s="100" t="s">
        <v>118</v>
      </c>
      <c r="S122" s="100" t="s">
        <v>119</v>
      </c>
      <c r="T122" s="101" t="s">
        <v>120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121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P124+P167+P190</f>
        <v>0</v>
      </c>
      <c r="Q123" s="103"/>
      <c r="R123" s="199">
        <f>R124+R167+R190</f>
        <v>0</v>
      </c>
      <c r="S123" s="103"/>
      <c r="T123" s="200">
        <f>T124+T167+T190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93</v>
      </c>
      <c r="BK123" s="201">
        <f>BK124+BK167+BK190</f>
        <v>0</v>
      </c>
    </row>
    <row r="124" s="12" customFormat="1" ht="25.92" customHeight="1">
      <c r="A124" s="12"/>
      <c r="B124" s="202"/>
      <c r="C124" s="203"/>
      <c r="D124" s="204" t="s">
        <v>72</v>
      </c>
      <c r="E124" s="205" t="s">
        <v>371</v>
      </c>
      <c r="F124" s="205" t="s">
        <v>372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P125+P162</f>
        <v>0</v>
      </c>
      <c r="Q124" s="210"/>
      <c r="R124" s="211">
        <f>R125+R162</f>
        <v>0</v>
      </c>
      <c r="S124" s="210"/>
      <c r="T124" s="212">
        <f>T125+T162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82</v>
      </c>
      <c r="AT124" s="214" t="s">
        <v>72</v>
      </c>
      <c r="AU124" s="214" t="s">
        <v>73</v>
      </c>
      <c r="AY124" s="213" t="s">
        <v>124</v>
      </c>
      <c r="BK124" s="215">
        <f>BK125+BK162</f>
        <v>0</v>
      </c>
    </row>
    <row r="125" s="12" customFormat="1" ht="22.8" customHeight="1">
      <c r="A125" s="12"/>
      <c r="B125" s="202"/>
      <c r="C125" s="203"/>
      <c r="D125" s="204" t="s">
        <v>72</v>
      </c>
      <c r="E125" s="216" t="s">
        <v>454</v>
      </c>
      <c r="F125" s="216" t="s">
        <v>455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SUM(P126:P161)</f>
        <v>0</v>
      </c>
      <c r="Q125" s="210"/>
      <c r="R125" s="211">
        <f>SUM(R126:R161)</f>
        <v>0</v>
      </c>
      <c r="S125" s="210"/>
      <c r="T125" s="212">
        <f>SUM(T126:T161)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82</v>
      </c>
      <c r="AT125" s="214" t="s">
        <v>72</v>
      </c>
      <c r="AU125" s="214" t="s">
        <v>80</v>
      </c>
      <c r="AY125" s="213" t="s">
        <v>124</v>
      </c>
      <c r="BK125" s="215">
        <f>SUM(BK126:BK161)</f>
        <v>0</v>
      </c>
    </row>
    <row r="126" s="2" customFormat="1" ht="21.75" customHeight="1">
      <c r="A126" s="37"/>
      <c r="B126" s="38"/>
      <c r="C126" s="218" t="s">
        <v>80</v>
      </c>
      <c r="D126" s="218" t="s">
        <v>126</v>
      </c>
      <c r="E126" s="219" t="s">
        <v>456</v>
      </c>
      <c r="F126" s="220" t="s">
        <v>457</v>
      </c>
      <c r="G126" s="221" t="s">
        <v>304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38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161</v>
      </c>
      <c r="AT126" s="230" t="s">
        <v>126</v>
      </c>
      <c r="AU126" s="230" t="s">
        <v>82</v>
      </c>
      <c r="AY126" s="16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80</v>
      </c>
      <c r="BK126" s="231">
        <f>ROUND(I126*H126,2)</f>
        <v>0</v>
      </c>
      <c r="BL126" s="16" t="s">
        <v>161</v>
      </c>
      <c r="BM126" s="230" t="s">
        <v>82</v>
      </c>
    </row>
    <row r="127" s="2" customFormat="1">
      <c r="A127" s="37"/>
      <c r="B127" s="38"/>
      <c r="C127" s="39"/>
      <c r="D127" s="232" t="s">
        <v>131</v>
      </c>
      <c r="E127" s="39"/>
      <c r="F127" s="233" t="s">
        <v>457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82</v>
      </c>
    </row>
    <row r="128" s="2" customFormat="1" ht="16.5" customHeight="1">
      <c r="A128" s="37"/>
      <c r="B128" s="38"/>
      <c r="C128" s="237" t="s">
        <v>82</v>
      </c>
      <c r="D128" s="237" t="s">
        <v>151</v>
      </c>
      <c r="E128" s="238" t="s">
        <v>458</v>
      </c>
      <c r="F128" s="239" t="s">
        <v>459</v>
      </c>
      <c r="G128" s="240" t="s">
        <v>304</v>
      </c>
      <c r="H128" s="241">
        <v>1</v>
      </c>
      <c r="I128" s="242"/>
      <c r="J128" s="243">
        <f>ROUND(I128*H128,2)</f>
        <v>0</v>
      </c>
      <c r="K128" s="244"/>
      <c r="L128" s="245"/>
      <c r="M128" s="246" t="s">
        <v>1</v>
      </c>
      <c r="N128" s="247" t="s">
        <v>38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189</v>
      </c>
      <c r="AT128" s="230" t="s">
        <v>151</v>
      </c>
      <c r="AU128" s="230" t="s">
        <v>82</v>
      </c>
      <c r="AY128" s="16" t="s">
        <v>124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80</v>
      </c>
      <c r="BK128" s="231">
        <f>ROUND(I128*H128,2)</f>
        <v>0</v>
      </c>
      <c r="BL128" s="16" t="s">
        <v>161</v>
      </c>
      <c r="BM128" s="230" t="s">
        <v>130</v>
      </c>
    </row>
    <row r="129" s="2" customFormat="1">
      <c r="A129" s="37"/>
      <c r="B129" s="38"/>
      <c r="C129" s="39"/>
      <c r="D129" s="232" t="s">
        <v>131</v>
      </c>
      <c r="E129" s="39"/>
      <c r="F129" s="233" t="s">
        <v>459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82</v>
      </c>
    </row>
    <row r="130" s="2" customFormat="1" ht="16.5" customHeight="1">
      <c r="A130" s="37"/>
      <c r="B130" s="38"/>
      <c r="C130" s="218" t="s">
        <v>139</v>
      </c>
      <c r="D130" s="218" t="s">
        <v>126</v>
      </c>
      <c r="E130" s="219" t="s">
        <v>460</v>
      </c>
      <c r="F130" s="220" t="s">
        <v>461</v>
      </c>
      <c r="G130" s="221" t="s">
        <v>304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161</v>
      </c>
      <c r="AT130" s="230" t="s">
        <v>126</v>
      </c>
      <c r="AU130" s="230" t="s">
        <v>82</v>
      </c>
      <c r="AY130" s="16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80</v>
      </c>
      <c r="BK130" s="231">
        <f>ROUND(I130*H130,2)</f>
        <v>0</v>
      </c>
      <c r="BL130" s="16" t="s">
        <v>161</v>
      </c>
      <c r="BM130" s="230" t="s">
        <v>143</v>
      </c>
    </row>
    <row r="131" s="2" customFormat="1">
      <c r="A131" s="37"/>
      <c r="B131" s="38"/>
      <c r="C131" s="39"/>
      <c r="D131" s="232" t="s">
        <v>131</v>
      </c>
      <c r="E131" s="39"/>
      <c r="F131" s="233" t="s">
        <v>461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82</v>
      </c>
    </row>
    <row r="132" s="2" customFormat="1" ht="16.5" customHeight="1">
      <c r="A132" s="37"/>
      <c r="B132" s="38"/>
      <c r="C132" s="237" t="s">
        <v>130</v>
      </c>
      <c r="D132" s="237" t="s">
        <v>151</v>
      </c>
      <c r="E132" s="238" t="s">
        <v>462</v>
      </c>
      <c r="F132" s="239" t="s">
        <v>463</v>
      </c>
      <c r="G132" s="240" t="s">
        <v>304</v>
      </c>
      <c r="H132" s="241">
        <v>1</v>
      </c>
      <c r="I132" s="242"/>
      <c r="J132" s="243">
        <f>ROUND(I132*H132,2)</f>
        <v>0</v>
      </c>
      <c r="K132" s="244"/>
      <c r="L132" s="245"/>
      <c r="M132" s="246" t="s">
        <v>1</v>
      </c>
      <c r="N132" s="247" t="s">
        <v>38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189</v>
      </c>
      <c r="AT132" s="230" t="s">
        <v>151</v>
      </c>
      <c r="AU132" s="230" t="s">
        <v>82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80</v>
      </c>
      <c r="BK132" s="231">
        <f>ROUND(I132*H132,2)</f>
        <v>0</v>
      </c>
      <c r="BL132" s="16" t="s">
        <v>161</v>
      </c>
      <c r="BM132" s="230" t="s">
        <v>146</v>
      </c>
    </row>
    <row r="133" s="2" customFormat="1">
      <c r="A133" s="37"/>
      <c r="B133" s="38"/>
      <c r="C133" s="39"/>
      <c r="D133" s="232" t="s">
        <v>131</v>
      </c>
      <c r="E133" s="39"/>
      <c r="F133" s="233" t="s">
        <v>463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82</v>
      </c>
    </row>
    <row r="134" s="2" customFormat="1" ht="21.75" customHeight="1">
      <c r="A134" s="37"/>
      <c r="B134" s="38"/>
      <c r="C134" s="218" t="s">
        <v>147</v>
      </c>
      <c r="D134" s="218" t="s">
        <v>126</v>
      </c>
      <c r="E134" s="219" t="s">
        <v>464</v>
      </c>
      <c r="F134" s="220" t="s">
        <v>465</v>
      </c>
      <c r="G134" s="221" t="s">
        <v>304</v>
      </c>
      <c r="H134" s="222">
        <v>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161</v>
      </c>
      <c r="AT134" s="230" t="s">
        <v>126</v>
      </c>
      <c r="AU134" s="230" t="s">
        <v>82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80</v>
      </c>
      <c r="BK134" s="231">
        <f>ROUND(I134*H134,2)</f>
        <v>0</v>
      </c>
      <c r="BL134" s="16" t="s">
        <v>161</v>
      </c>
      <c r="BM134" s="230" t="s">
        <v>150</v>
      </c>
    </row>
    <row r="135" s="2" customFormat="1">
      <c r="A135" s="37"/>
      <c r="B135" s="38"/>
      <c r="C135" s="39"/>
      <c r="D135" s="232" t="s">
        <v>131</v>
      </c>
      <c r="E135" s="39"/>
      <c r="F135" s="233" t="s">
        <v>465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82</v>
      </c>
    </row>
    <row r="136" s="2" customFormat="1" ht="16.5" customHeight="1">
      <c r="A136" s="37"/>
      <c r="B136" s="38"/>
      <c r="C136" s="237" t="s">
        <v>143</v>
      </c>
      <c r="D136" s="237" t="s">
        <v>151</v>
      </c>
      <c r="E136" s="238" t="s">
        <v>466</v>
      </c>
      <c r="F136" s="239" t="s">
        <v>467</v>
      </c>
      <c r="G136" s="240" t="s">
        <v>304</v>
      </c>
      <c r="H136" s="241">
        <v>5</v>
      </c>
      <c r="I136" s="242"/>
      <c r="J136" s="243">
        <f>ROUND(I136*H136,2)</f>
        <v>0</v>
      </c>
      <c r="K136" s="244"/>
      <c r="L136" s="245"/>
      <c r="M136" s="246" t="s">
        <v>1</v>
      </c>
      <c r="N136" s="247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189</v>
      </c>
      <c r="AT136" s="230" t="s">
        <v>151</v>
      </c>
      <c r="AU136" s="230" t="s">
        <v>82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80</v>
      </c>
      <c r="BK136" s="231">
        <f>ROUND(I136*H136,2)</f>
        <v>0</v>
      </c>
      <c r="BL136" s="16" t="s">
        <v>161</v>
      </c>
      <c r="BM136" s="230" t="s">
        <v>8</v>
      </c>
    </row>
    <row r="137" s="2" customFormat="1">
      <c r="A137" s="37"/>
      <c r="B137" s="38"/>
      <c r="C137" s="39"/>
      <c r="D137" s="232" t="s">
        <v>131</v>
      </c>
      <c r="E137" s="39"/>
      <c r="F137" s="233" t="s">
        <v>467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82</v>
      </c>
    </row>
    <row r="138" s="2" customFormat="1" ht="24.15" customHeight="1">
      <c r="A138" s="37"/>
      <c r="B138" s="38"/>
      <c r="C138" s="218" t="s">
        <v>155</v>
      </c>
      <c r="D138" s="218" t="s">
        <v>126</v>
      </c>
      <c r="E138" s="219" t="s">
        <v>468</v>
      </c>
      <c r="F138" s="220" t="s">
        <v>469</v>
      </c>
      <c r="G138" s="221" t="s">
        <v>292</v>
      </c>
      <c r="H138" s="222">
        <v>100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161</v>
      </c>
      <c r="AT138" s="230" t="s">
        <v>126</v>
      </c>
      <c r="AU138" s="230" t="s">
        <v>82</v>
      </c>
      <c r="AY138" s="16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80</v>
      </c>
      <c r="BK138" s="231">
        <f>ROUND(I138*H138,2)</f>
        <v>0</v>
      </c>
      <c r="BL138" s="16" t="s">
        <v>161</v>
      </c>
      <c r="BM138" s="230" t="s">
        <v>158</v>
      </c>
    </row>
    <row r="139" s="2" customFormat="1">
      <c r="A139" s="37"/>
      <c r="B139" s="38"/>
      <c r="C139" s="39"/>
      <c r="D139" s="232" t="s">
        <v>131</v>
      </c>
      <c r="E139" s="39"/>
      <c r="F139" s="233" t="s">
        <v>469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82</v>
      </c>
    </row>
    <row r="140" s="2" customFormat="1" ht="16.5" customHeight="1">
      <c r="A140" s="37"/>
      <c r="B140" s="38"/>
      <c r="C140" s="237" t="s">
        <v>146</v>
      </c>
      <c r="D140" s="237" t="s">
        <v>151</v>
      </c>
      <c r="E140" s="238" t="s">
        <v>470</v>
      </c>
      <c r="F140" s="239" t="s">
        <v>471</v>
      </c>
      <c r="G140" s="240" t="s">
        <v>292</v>
      </c>
      <c r="H140" s="241">
        <v>52.5</v>
      </c>
      <c r="I140" s="242"/>
      <c r="J140" s="243">
        <f>ROUND(I140*H140,2)</f>
        <v>0</v>
      </c>
      <c r="K140" s="244"/>
      <c r="L140" s="245"/>
      <c r="M140" s="246" t="s">
        <v>1</v>
      </c>
      <c r="N140" s="24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189</v>
      </c>
      <c r="AT140" s="230" t="s">
        <v>151</v>
      </c>
      <c r="AU140" s="230" t="s">
        <v>82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80</v>
      </c>
      <c r="BK140" s="231">
        <f>ROUND(I140*H140,2)</f>
        <v>0</v>
      </c>
      <c r="BL140" s="16" t="s">
        <v>161</v>
      </c>
      <c r="BM140" s="230" t="s">
        <v>161</v>
      </c>
    </row>
    <row r="141" s="2" customFormat="1">
      <c r="A141" s="37"/>
      <c r="B141" s="38"/>
      <c r="C141" s="39"/>
      <c r="D141" s="232" t="s">
        <v>131</v>
      </c>
      <c r="E141" s="39"/>
      <c r="F141" s="233" t="s">
        <v>471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82</v>
      </c>
    </row>
    <row r="142" s="13" customFormat="1">
      <c r="A142" s="13"/>
      <c r="B142" s="248"/>
      <c r="C142" s="249"/>
      <c r="D142" s="232" t="s">
        <v>282</v>
      </c>
      <c r="E142" s="250" t="s">
        <v>1</v>
      </c>
      <c r="F142" s="251" t="s">
        <v>472</v>
      </c>
      <c r="G142" s="249"/>
      <c r="H142" s="252">
        <v>52.5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282</v>
      </c>
      <c r="AU142" s="258" t="s">
        <v>82</v>
      </c>
      <c r="AV142" s="13" t="s">
        <v>82</v>
      </c>
      <c r="AW142" s="13" t="s">
        <v>30</v>
      </c>
      <c r="AX142" s="13" t="s">
        <v>73</v>
      </c>
      <c r="AY142" s="258" t="s">
        <v>124</v>
      </c>
    </row>
    <row r="143" s="14" customFormat="1">
      <c r="A143" s="14"/>
      <c r="B143" s="259"/>
      <c r="C143" s="260"/>
      <c r="D143" s="232" t="s">
        <v>282</v>
      </c>
      <c r="E143" s="261" t="s">
        <v>1</v>
      </c>
      <c r="F143" s="262" t="s">
        <v>284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282</v>
      </c>
      <c r="AU143" s="269" t="s">
        <v>82</v>
      </c>
      <c r="AV143" s="14" t="s">
        <v>130</v>
      </c>
      <c r="AW143" s="14" t="s">
        <v>30</v>
      </c>
      <c r="AX143" s="14" t="s">
        <v>80</v>
      </c>
      <c r="AY143" s="269" t="s">
        <v>124</v>
      </c>
    </row>
    <row r="144" s="2" customFormat="1" ht="16.5" customHeight="1">
      <c r="A144" s="37"/>
      <c r="B144" s="38"/>
      <c r="C144" s="237" t="s">
        <v>162</v>
      </c>
      <c r="D144" s="237" t="s">
        <v>151</v>
      </c>
      <c r="E144" s="238" t="s">
        <v>473</v>
      </c>
      <c r="F144" s="239" t="s">
        <v>474</v>
      </c>
      <c r="G144" s="240" t="s">
        <v>292</v>
      </c>
      <c r="H144" s="241">
        <v>138.59999999999999</v>
      </c>
      <c r="I144" s="242"/>
      <c r="J144" s="243">
        <f>ROUND(I144*H144,2)</f>
        <v>0</v>
      </c>
      <c r="K144" s="244"/>
      <c r="L144" s="245"/>
      <c r="M144" s="246" t="s">
        <v>1</v>
      </c>
      <c r="N144" s="24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189</v>
      </c>
      <c r="AT144" s="230" t="s">
        <v>151</v>
      </c>
      <c r="AU144" s="230" t="s">
        <v>82</v>
      </c>
      <c r="AY144" s="16" t="s">
        <v>124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80</v>
      </c>
      <c r="BK144" s="231">
        <f>ROUND(I144*H144,2)</f>
        <v>0</v>
      </c>
      <c r="BL144" s="16" t="s">
        <v>161</v>
      </c>
      <c r="BM144" s="230" t="s">
        <v>165</v>
      </c>
    </row>
    <row r="145" s="2" customFormat="1">
      <c r="A145" s="37"/>
      <c r="B145" s="38"/>
      <c r="C145" s="39"/>
      <c r="D145" s="232" t="s">
        <v>131</v>
      </c>
      <c r="E145" s="39"/>
      <c r="F145" s="233" t="s">
        <v>474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82</v>
      </c>
    </row>
    <row r="146" s="13" customFormat="1">
      <c r="A146" s="13"/>
      <c r="B146" s="248"/>
      <c r="C146" s="249"/>
      <c r="D146" s="232" t="s">
        <v>282</v>
      </c>
      <c r="E146" s="250" t="s">
        <v>1</v>
      </c>
      <c r="F146" s="251" t="s">
        <v>475</v>
      </c>
      <c r="G146" s="249"/>
      <c r="H146" s="252">
        <v>138.59999999999999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282</v>
      </c>
      <c r="AU146" s="258" t="s">
        <v>82</v>
      </c>
      <c r="AV146" s="13" t="s">
        <v>82</v>
      </c>
      <c r="AW146" s="13" t="s">
        <v>30</v>
      </c>
      <c r="AX146" s="13" t="s">
        <v>73</v>
      </c>
      <c r="AY146" s="258" t="s">
        <v>124</v>
      </c>
    </row>
    <row r="147" s="14" customFormat="1">
      <c r="A147" s="14"/>
      <c r="B147" s="259"/>
      <c r="C147" s="260"/>
      <c r="D147" s="232" t="s">
        <v>282</v>
      </c>
      <c r="E147" s="261" t="s">
        <v>1</v>
      </c>
      <c r="F147" s="262" t="s">
        <v>284</v>
      </c>
      <c r="G147" s="260"/>
      <c r="H147" s="263">
        <v>138.59999999999999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282</v>
      </c>
      <c r="AU147" s="269" t="s">
        <v>82</v>
      </c>
      <c r="AV147" s="14" t="s">
        <v>130</v>
      </c>
      <c r="AW147" s="14" t="s">
        <v>30</v>
      </c>
      <c r="AX147" s="14" t="s">
        <v>80</v>
      </c>
      <c r="AY147" s="269" t="s">
        <v>124</v>
      </c>
    </row>
    <row r="148" s="2" customFormat="1" ht="21.75" customHeight="1">
      <c r="A148" s="37"/>
      <c r="B148" s="38"/>
      <c r="C148" s="218" t="s">
        <v>150</v>
      </c>
      <c r="D148" s="218" t="s">
        <v>126</v>
      </c>
      <c r="E148" s="219" t="s">
        <v>476</v>
      </c>
      <c r="F148" s="220" t="s">
        <v>477</v>
      </c>
      <c r="G148" s="221" t="s">
        <v>304</v>
      </c>
      <c r="H148" s="222">
        <v>15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161</v>
      </c>
      <c r="AT148" s="230" t="s">
        <v>126</v>
      </c>
      <c r="AU148" s="230" t="s">
        <v>82</v>
      </c>
      <c r="AY148" s="16" t="s">
        <v>124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80</v>
      </c>
      <c r="BK148" s="231">
        <f>ROUND(I148*H148,2)</f>
        <v>0</v>
      </c>
      <c r="BL148" s="16" t="s">
        <v>161</v>
      </c>
      <c r="BM148" s="230" t="s">
        <v>168</v>
      </c>
    </row>
    <row r="149" s="2" customFormat="1">
      <c r="A149" s="37"/>
      <c r="B149" s="38"/>
      <c r="C149" s="39"/>
      <c r="D149" s="232" t="s">
        <v>131</v>
      </c>
      <c r="E149" s="39"/>
      <c r="F149" s="233" t="s">
        <v>477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82</v>
      </c>
    </row>
    <row r="150" s="2" customFormat="1" ht="24.15" customHeight="1">
      <c r="A150" s="37"/>
      <c r="B150" s="38"/>
      <c r="C150" s="218" t="s">
        <v>169</v>
      </c>
      <c r="D150" s="218" t="s">
        <v>126</v>
      </c>
      <c r="E150" s="219" t="s">
        <v>478</v>
      </c>
      <c r="F150" s="220" t="s">
        <v>479</v>
      </c>
      <c r="G150" s="221" t="s">
        <v>292</v>
      </c>
      <c r="H150" s="222">
        <v>80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38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161</v>
      </c>
      <c r="AT150" s="230" t="s">
        <v>126</v>
      </c>
      <c r="AU150" s="230" t="s">
        <v>82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80</v>
      </c>
      <c r="BK150" s="231">
        <f>ROUND(I150*H150,2)</f>
        <v>0</v>
      </c>
      <c r="BL150" s="16" t="s">
        <v>161</v>
      </c>
      <c r="BM150" s="230" t="s">
        <v>172</v>
      </c>
    </row>
    <row r="151" s="2" customFormat="1">
      <c r="A151" s="37"/>
      <c r="B151" s="38"/>
      <c r="C151" s="39"/>
      <c r="D151" s="232" t="s">
        <v>131</v>
      </c>
      <c r="E151" s="39"/>
      <c r="F151" s="233" t="s">
        <v>479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82</v>
      </c>
    </row>
    <row r="152" s="2" customFormat="1" ht="16.5" customHeight="1">
      <c r="A152" s="37"/>
      <c r="B152" s="38"/>
      <c r="C152" s="237" t="s">
        <v>8</v>
      </c>
      <c r="D152" s="237" t="s">
        <v>151</v>
      </c>
      <c r="E152" s="238" t="s">
        <v>480</v>
      </c>
      <c r="F152" s="239" t="s">
        <v>481</v>
      </c>
      <c r="G152" s="240" t="s">
        <v>154</v>
      </c>
      <c r="H152" s="241">
        <v>32</v>
      </c>
      <c r="I152" s="242"/>
      <c r="J152" s="243">
        <f>ROUND(I152*H152,2)</f>
        <v>0</v>
      </c>
      <c r="K152" s="244"/>
      <c r="L152" s="245"/>
      <c r="M152" s="246" t="s">
        <v>1</v>
      </c>
      <c r="N152" s="24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189</v>
      </c>
      <c r="AT152" s="230" t="s">
        <v>151</v>
      </c>
      <c r="AU152" s="230" t="s">
        <v>82</v>
      </c>
      <c r="AY152" s="16" t="s">
        <v>124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80</v>
      </c>
      <c r="BK152" s="231">
        <f>ROUND(I152*H152,2)</f>
        <v>0</v>
      </c>
      <c r="BL152" s="16" t="s">
        <v>161</v>
      </c>
      <c r="BM152" s="230" t="s">
        <v>175</v>
      </c>
    </row>
    <row r="153" s="2" customFormat="1">
      <c r="A153" s="37"/>
      <c r="B153" s="38"/>
      <c r="C153" s="39"/>
      <c r="D153" s="232" t="s">
        <v>131</v>
      </c>
      <c r="E153" s="39"/>
      <c r="F153" s="233" t="s">
        <v>481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82</v>
      </c>
    </row>
    <row r="154" s="13" customFormat="1">
      <c r="A154" s="13"/>
      <c r="B154" s="248"/>
      <c r="C154" s="249"/>
      <c r="D154" s="232" t="s">
        <v>282</v>
      </c>
      <c r="E154" s="250" t="s">
        <v>1</v>
      </c>
      <c r="F154" s="251" t="s">
        <v>482</v>
      </c>
      <c r="G154" s="249"/>
      <c r="H154" s="252">
        <v>32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282</v>
      </c>
      <c r="AU154" s="258" t="s">
        <v>82</v>
      </c>
      <c r="AV154" s="13" t="s">
        <v>82</v>
      </c>
      <c r="AW154" s="13" t="s">
        <v>30</v>
      </c>
      <c r="AX154" s="13" t="s">
        <v>73</v>
      </c>
      <c r="AY154" s="258" t="s">
        <v>124</v>
      </c>
    </row>
    <row r="155" s="14" customFormat="1">
      <c r="A155" s="14"/>
      <c r="B155" s="259"/>
      <c r="C155" s="260"/>
      <c r="D155" s="232" t="s">
        <v>282</v>
      </c>
      <c r="E155" s="261" t="s">
        <v>1</v>
      </c>
      <c r="F155" s="262" t="s">
        <v>284</v>
      </c>
      <c r="G155" s="260"/>
      <c r="H155" s="263">
        <v>32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282</v>
      </c>
      <c r="AU155" s="269" t="s">
        <v>82</v>
      </c>
      <c r="AV155" s="14" t="s">
        <v>130</v>
      </c>
      <c r="AW155" s="14" t="s">
        <v>30</v>
      </c>
      <c r="AX155" s="14" t="s">
        <v>80</v>
      </c>
      <c r="AY155" s="269" t="s">
        <v>124</v>
      </c>
    </row>
    <row r="156" s="2" customFormat="1" ht="16.5" customHeight="1">
      <c r="A156" s="37"/>
      <c r="B156" s="38"/>
      <c r="C156" s="218" t="s">
        <v>176</v>
      </c>
      <c r="D156" s="218" t="s">
        <v>126</v>
      </c>
      <c r="E156" s="219" t="s">
        <v>483</v>
      </c>
      <c r="F156" s="220" t="s">
        <v>484</v>
      </c>
      <c r="G156" s="221" t="s">
        <v>304</v>
      </c>
      <c r="H156" s="222">
        <v>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161</v>
      </c>
      <c r="AT156" s="230" t="s">
        <v>126</v>
      </c>
      <c r="AU156" s="230" t="s">
        <v>82</v>
      </c>
      <c r="AY156" s="16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80</v>
      </c>
      <c r="BK156" s="231">
        <f>ROUND(I156*H156,2)</f>
        <v>0</v>
      </c>
      <c r="BL156" s="16" t="s">
        <v>161</v>
      </c>
      <c r="BM156" s="230" t="s">
        <v>179</v>
      </c>
    </row>
    <row r="157" s="2" customFormat="1">
      <c r="A157" s="37"/>
      <c r="B157" s="38"/>
      <c r="C157" s="39"/>
      <c r="D157" s="232" t="s">
        <v>131</v>
      </c>
      <c r="E157" s="39"/>
      <c r="F157" s="233" t="s">
        <v>484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82</v>
      </c>
    </row>
    <row r="158" s="2" customFormat="1" ht="16.5" customHeight="1">
      <c r="A158" s="37"/>
      <c r="B158" s="38"/>
      <c r="C158" s="237" t="s">
        <v>158</v>
      </c>
      <c r="D158" s="237" t="s">
        <v>151</v>
      </c>
      <c r="E158" s="238" t="s">
        <v>485</v>
      </c>
      <c r="F158" s="239" t="s">
        <v>486</v>
      </c>
      <c r="G158" s="240" t="s">
        <v>304</v>
      </c>
      <c r="H158" s="241">
        <v>5</v>
      </c>
      <c r="I158" s="242"/>
      <c r="J158" s="243">
        <f>ROUND(I158*H158,2)</f>
        <v>0</v>
      </c>
      <c r="K158" s="244"/>
      <c r="L158" s="245"/>
      <c r="M158" s="246" t="s">
        <v>1</v>
      </c>
      <c r="N158" s="247" t="s">
        <v>38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189</v>
      </c>
      <c r="AT158" s="230" t="s">
        <v>151</v>
      </c>
      <c r="AU158" s="230" t="s">
        <v>82</v>
      </c>
      <c r="AY158" s="16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80</v>
      </c>
      <c r="BK158" s="231">
        <f>ROUND(I158*H158,2)</f>
        <v>0</v>
      </c>
      <c r="BL158" s="16" t="s">
        <v>161</v>
      </c>
      <c r="BM158" s="230" t="s">
        <v>182</v>
      </c>
    </row>
    <row r="159" s="2" customFormat="1">
      <c r="A159" s="37"/>
      <c r="B159" s="38"/>
      <c r="C159" s="39"/>
      <c r="D159" s="232" t="s">
        <v>131</v>
      </c>
      <c r="E159" s="39"/>
      <c r="F159" s="233" t="s">
        <v>486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131</v>
      </c>
      <c r="AU159" s="16" t="s">
        <v>82</v>
      </c>
    </row>
    <row r="160" s="2" customFormat="1" ht="24.15" customHeight="1">
      <c r="A160" s="37"/>
      <c r="B160" s="38"/>
      <c r="C160" s="218" t="s">
        <v>183</v>
      </c>
      <c r="D160" s="218" t="s">
        <v>126</v>
      </c>
      <c r="E160" s="219" t="s">
        <v>487</v>
      </c>
      <c r="F160" s="220" t="s">
        <v>488</v>
      </c>
      <c r="G160" s="221" t="s">
        <v>304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161</v>
      </c>
      <c r="AT160" s="230" t="s">
        <v>126</v>
      </c>
      <c r="AU160" s="230" t="s">
        <v>82</v>
      </c>
      <c r="AY160" s="16" t="s">
        <v>124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80</v>
      </c>
      <c r="BK160" s="231">
        <f>ROUND(I160*H160,2)</f>
        <v>0</v>
      </c>
      <c r="BL160" s="16" t="s">
        <v>161</v>
      </c>
      <c r="BM160" s="230" t="s">
        <v>186</v>
      </c>
    </row>
    <row r="161" s="2" customFormat="1">
      <c r="A161" s="37"/>
      <c r="B161" s="38"/>
      <c r="C161" s="39"/>
      <c r="D161" s="232" t="s">
        <v>131</v>
      </c>
      <c r="E161" s="39"/>
      <c r="F161" s="233" t="s">
        <v>488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82</v>
      </c>
    </row>
    <row r="162" s="12" customFormat="1" ht="22.8" customHeight="1">
      <c r="A162" s="12"/>
      <c r="B162" s="202"/>
      <c r="C162" s="203"/>
      <c r="D162" s="204" t="s">
        <v>72</v>
      </c>
      <c r="E162" s="216" t="s">
        <v>489</v>
      </c>
      <c r="F162" s="216" t="s">
        <v>490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SUM(P163:P166)</f>
        <v>0</v>
      </c>
      <c r="Q162" s="210"/>
      <c r="R162" s="211">
        <f>SUM(R163:R166)</f>
        <v>0</v>
      </c>
      <c r="S162" s="210"/>
      <c r="T162" s="212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82</v>
      </c>
      <c r="AT162" s="214" t="s">
        <v>72</v>
      </c>
      <c r="AU162" s="214" t="s">
        <v>80</v>
      </c>
      <c r="AY162" s="213" t="s">
        <v>124</v>
      </c>
      <c r="BK162" s="215">
        <f>SUM(BK163:BK166)</f>
        <v>0</v>
      </c>
    </row>
    <row r="163" s="2" customFormat="1" ht="21.75" customHeight="1">
      <c r="A163" s="37"/>
      <c r="B163" s="38"/>
      <c r="C163" s="218" t="s">
        <v>161</v>
      </c>
      <c r="D163" s="218" t="s">
        <v>126</v>
      </c>
      <c r="E163" s="219" t="s">
        <v>491</v>
      </c>
      <c r="F163" s="220" t="s">
        <v>492</v>
      </c>
      <c r="G163" s="221" t="s">
        <v>304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161</v>
      </c>
      <c r="AT163" s="230" t="s">
        <v>126</v>
      </c>
      <c r="AU163" s="230" t="s">
        <v>82</v>
      </c>
      <c r="AY163" s="16" t="s">
        <v>124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80</v>
      </c>
      <c r="BK163" s="231">
        <f>ROUND(I163*H163,2)</f>
        <v>0</v>
      </c>
      <c r="BL163" s="16" t="s">
        <v>161</v>
      </c>
      <c r="BM163" s="230" t="s">
        <v>189</v>
      </c>
    </row>
    <row r="164" s="2" customFormat="1">
      <c r="A164" s="37"/>
      <c r="B164" s="38"/>
      <c r="C164" s="39"/>
      <c r="D164" s="232" t="s">
        <v>131</v>
      </c>
      <c r="E164" s="39"/>
      <c r="F164" s="233" t="s">
        <v>492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131</v>
      </c>
      <c r="AU164" s="16" t="s">
        <v>82</v>
      </c>
    </row>
    <row r="165" s="2" customFormat="1" ht="16.5" customHeight="1">
      <c r="A165" s="37"/>
      <c r="B165" s="38"/>
      <c r="C165" s="218" t="s">
        <v>190</v>
      </c>
      <c r="D165" s="218" t="s">
        <v>126</v>
      </c>
      <c r="E165" s="219" t="s">
        <v>493</v>
      </c>
      <c r="F165" s="220" t="s">
        <v>494</v>
      </c>
      <c r="G165" s="221" t="s">
        <v>304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161</v>
      </c>
      <c r="AT165" s="230" t="s">
        <v>126</v>
      </c>
      <c r="AU165" s="230" t="s">
        <v>82</v>
      </c>
      <c r="AY165" s="16" t="s">
        <v>124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80</v>
      </c>
      <c r="BK165" s="231">
        <f>ROUND(I165*H165,2)</f>
        <v>0</v>
      </c>
      <c r="BL165" s="16" t="s">
        <v>161</v>
      </c>
      <c r="BM165" s="230" t="s">
        <v>193</v>
      </c>
    </row>
    <row r="166" s="2" customFormat="1">
      <c r="A166" s="37"/>
      <c r="B166" s="38"/>
      <c r="C166" s="39"/>
      <c r="D166" s="232" t="s">
        <v>131</v>
      </c>
      <c r="E166" s="39"/>
      <c r="F166" s="233" t="s">
        <v>494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82</v>
      </c>
    </row>
    <row r="167" s="12" customFormat="1" ht="25.92" customHeight="1">
      <c r="A167" s="12"/>
      <c r="B167" s="202"/>
      <c r="C167" s="203"/>
      <c r="D167" s="204" t="s">
        <v>72</v>
      </c>
      <c r="E167" s="205" t="s">
        <v>151</v>
      </c>
      <c r="F167" s="205" t="s">
        <v>495</v>
      </c>
      <c r="G167" s="203"/>
      <c r="H167" s="203"/>
      <c r="I167" s="206"/>
      <c r="J167" s="207">
        <f>BK167</f>
        <v>0</v>
      </c>
      <c r="K167" s="203"/>
      <c r="L167" s="208"/>
      <c r="M167" s="209"/>
      <c r="N167" s="210"/>
      <c r="O167" s="210"/>
      <c r="P167" s="211">
        <f>P168+P173</f>
        <v>0</v>
      </c>
      <c r="Q167" s="210"/>
      <c r="R167" s="211">
        <f>R168+R173</f>
        <v>0</v>
      </c>
      <c r="S167" s="210"/>
      <c r="T167" s="212">
        <f>T168+T173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139</v>
      </c>
      <c r="AT167" s="214" t="s">
        <v>72</v>
      </c>
      <c r="AU167" s="214" t="s">
        <v>73</v>
      </c>
      <c r="AY167" s="213" t="s">
        <v>124</v>
      </c>
      <c r="BK167" s="215">
        <f>BK168+BK173</f>
        <v>0</v>
      </c>
    </row>
    <row r="168" s="12" customFormat="1" ht="22.8" customHeight="1">
      <c r="A168" s="12"/>
      <c r="B168" s="202"/>
      <c r="C168" s="203"/>
      <c r="D168" s="204" t="s">
        <v>72</v>
      </c>
      <c r="E168" s="216" t="s">
        <v>496</v>
      </c>
      <c r="F168" s="216" t="s">
        <v>497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SUM(P169:P172)</f>
        <v>0</v>
      </c>
      <c r="Q168" s="210"/>
      <c r="R168" s="211">
        <f>SUM(R169:R172)</f>
        <v>0</v>
      </c>
      <c r="S168" s="210"/>
      <c r="T168" s="21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139</v>
      </c>
      <c r="AT168" s="214" t="s">
        <v>72</v>
      </c>
      <c r="AU168" s="214" t="s">
        <v>80</v>
      </c>
      <c r="AY168" s="213" t="s">
        <v>124</v>
      </c>
      <c r="BK168" s="215">
        <f>SUM(BK169:BK172)</f>
        <v>0</v>
      </c>
    </row>
    <row r="169" s="2" customFormat="1" ht="16.5" customHeight="1">
      <c r="A169" s="37"/>
      <c r="B169" s="38"/>
      <c r="C169" s="218" t="s">
        <v>165</v>
      </c>
      <c r="D169" s="218" t="s">
        <v>126</v>
      </c>
      <c r="E169" s="219" t="s">
        <v>498</v>
      </c>
      <c r="F169" s="220" t="s">
        <v>499</v>
      </c>
      <c r="G169" s="221" t="s">
        <v>304</v>
      </c>
      <c r="H169" s="222">
        <v>4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249</v>
      </c>
      <c r="AT169" s="230" t="s">
        <v>126</v>
      </c>
      <c r="AU169" s="230" t="s">
        <v>82</v>
      </c>
      <c r="AY169" s="16" t="s">
        <v>124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80</v>
      </c>
      <c r="BK169" s="231">
        <f>ROUND(I169*H169,2)</f>
        <v>0</v>
      </c>
      <c r="BL169" s="16" t="s">
        <v>249</v>
      </c>
      <c r="BM169" s="230" t="s">
        <v>197</v>
      </c>
    </row>
    <row r="170" s="2" customFormat="1">
      <c r="A170" s="37"/>
      <c r="B170" s="38"/>
      <c r="C170" s="39"/>
      <c r="D170" s="232" t="s">
        <v>131</v>
      </c>
      <c r="E170" s="39"/>
      <c r="F170" s="233" t="s">
        <v>499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131</v>
      </c>
      <c r="AU170" s="16" t="s">
        <v>82</v>
      </c>
    </row>
    <row r="171" s="2" customFormat="1" ht="16.5" customHeight="1">
      <c r="A171" s="37"/>
      <c r="B171" s="38"/>
      <c r="C171" s="237" t="s">
        <v>199</v>
      </c>
      <c r="D171" s="237" t="s">
        <v>151</v>
      </c>
      <c r="E171" s="238" t="s">
        <v>500</v>
      </c>
      <c r="F171" s="239" t="s">
        <v>501</v>
      </c>
      <c r="G171" s="240" t="s">
        <v>304</v>
      </c>
      <c r="H171" s="241">
        <v>4</v>
      </c>
      <c r="I171" s="242"/>
      <c r="J171" s="243">
        <f>ROUND(I171*H171,2)</f>
        <v>0</v>
      </c>
      <c r="K171" s="244"/>
      <c r="L171" s="245"/>
      <c r="M171" s="246" t="s">
        <v>1</v>
      </c>
      <c r="N171" s="24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502</v>
      </c>
      <c r="AT171" s="230" t="s">
        <v>151</v>
      </c>
      <c r="AU171" s="230" t="s">
        <v>82</v>
      </c>
      <c r="AY171" s="16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80</v>
      </c>
      <c r="BK171" s="231">
        <f>ROUND(I171*H171,2)</f>
        <v>0</v>
      </c>
      <c r="BL171" s="16" t="s">
        <v>249</v>
      </c>
      <c r="BM171" s="230" t="s">
        <v>202</v>
      </c>
    </row>
    <row r="172" s="2" customFormat="1">
      <c r="A172" s="37"/>
      <c r="B172" s="38"/>
      <c r="C172" s="39"/>
      <c r="D172" s="232" t="s">
        <v>131</v>
      </c>
      <c r="E172" s="39"/>
      <c r="F172" s="233" t="s">
        <v>501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82</v>
      </c>
    </row>
    <row r="173" s="12" customFormat="1" ht="22.8" customHeight="1">
      <c r="A173" s="12"/>
      <c r="B173" s="202"/>
      <c r="C173" s="203"/>
      <c r="D173" s="204" t="s">
        <v>72</v>
      </c>
      <c r="E173" s="216" t="s">
        <v>503</v>
      </c>
      <c r="F173" s="216" t="s">
        <v>504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SUM(P174:P189)</f>
        <v>0</v>
      </c>
      <c r="Q173" s="210"/>
      <c r="R173" s="211">
        <f>SUM(R174:R189)</f>
        <v>0</v>
      </c>
      <c r="S173" s="210"/>
      <c r="T173" s="212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139</v>
      </c>
      <c r="AT173" s="214" t="s">
        <v>72</v>
      </c>
      <c r="AU173" s="214" t="s">
        <v>80</v>
      </c>
      <c r="AY173" s="213" t="s">
        <v>124</v>
      </c>
      <c r="BK173" s="215">
        <f>SUM(BK174:BK189)</f>
        <v>0</v>
      </c>
    </row>
    <row r="174" s="2" customFormat="1" ht="37.8" customHeight="1">
      <c r="A174" s="37"/>
      <c r="B174" s="38"/>
      <c r="C174" s="218" t="s">
        <v>168</v>
      </c>
      <c r="D174" s="218" t="s">
        <v>126</v>
      </c>
      <c r="E174" s="219" t="s">
        <v>505</v>
      </c>
      <c r="F174" s="220" t="s">
        <v>506</v>
      </c>
      <c r="G174" s="221" t="s">
        <v>292</v>
      </c>
      <c r="H174" s="222">
        <v>100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38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249</v>
      </c>
      <c r="AT174" s="230" t="s">
        <v>126</v>
      </c>
      <c r="AU174" s="230" t="s">
        <v>82</v>
      </c>
      <c r="AY174" s="16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80</v>
      </c>
      <c r="BK174" s="231">
        <f>ROUND(I174*H174,2)</f>
        <v>0</v>
      </c>
      <c r="BL174" s="16" t="s">
        <v>249</v>
      </c>
      <c r="BM174" s="230" t="s">
        <v>205</v>
      </c>
    </row>
    <row r="175" s="2" customFormat="1">
      <c r="A175" s="37"/>
      <c r="B175" s="38"/>
      <c r="C175" s="39"/>
      <c r="D175" s="232" t="s">
        <v>131</v>
      </c>
      <c r="E175" s="39"/>
      <c r="F175" s="233" t="s">
        <v>506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131</v>
      </c>
      <c r="AU175" s="16" t="s">
        <v>82</v>
      </c>
    </row>
    <row r="176" s="2" customFormat="1" ht="33" customHeight="1">
      <c r="A176" s="37"/>
      <c r="B176" s="38"/>
      <c r="C176" s="218" t="s">
        <v>7</v>
      </c>
      <c r="D176" s="218" t="s">
        <v>126</v>
      </c>
      <c r="E176" s="219" t="s">
        <v>507</v>
      </c>
      <c r="F176" s="220" t="s">
        <v>508</v>
      </c>
      <c r="G176" s="221" t="s">
        <v>292</v>
      </c>
      <c r="H176" s="222">
        <v>100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249</v>
      </c>
      <c r="AT176" s="230" t="s">
        <v>126</v>
      </c>
      <c r="AU176" s="230" t="s">
        <v>82</v>
      </c>
      <c r="AY176" s="16" t="s">
        <v>124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80</v>
      </c>
      <c r="BK176" s="231">
        <f>ROUND(I176*H176,2)</f>
        <v>0</v>
      </c>
      <c r="BL176" s="16" t="s">
        <v>249</v>
      </c>
      <c r="BM176" s="230" t="s">
        <v>208</v>
      </c>
    </row>
    <row r="177" s="2" customFormat="1">
      <c r="A177" s="37"/>
      <c r="B177" s="38"/>
      <c r="C177" s="39"/>
      <c r="D177" s="232" t="s">
        <v>131</v>
      </c>
      <c r="E177" s="39"/>
      <c r="F177" s="233" t="s">
        <v>508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131</v>
      </c>
      <c r="AU177" s="16" t="s">
        <v>82</v>
      </c>
    </row>
    <row r="178" s="2" customFormat="1" ht="16.5" customHeight="1">
      <c r="A178" s="37"/>
      <c r="B178" s="38"/>
      <c r="C178" s="237" t="s">
        <v>172</v>
      </c>
      <c r="D178" s="237" t="s">
        <v>151</v>
      </c>
      <c r="E178" s="238" t="s">
        <v>509</v>
      </c>
      <c r="F178" s="239" t="s">
        <v>510</v>
      </c>
      <c r="G178" s="240" t="s">
        <v>196</v>
      </c>
      <c r="H178" s="241">
        <v>9</v>
      </c>
      <c r="I178" s="242"/>
      <c r="J178" s="243">
        <f>ROUND(I178*H178,2)</f>
        <v>0</v>
      </c>
      <c r="K178" s="244"/>
      <c r="L178" s="245"/>
      <c r="M178" s="246" t="s">
        <v>1</v>
      </c>
      <c r="N178" s="247" t="s">
        <v>38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502</v>
      </c>
      <c r="AT178" s="230" t="s">
        <v>151</v>
      </c>
      <c r="AU178" s="230" t="s">
        <v>82</v>
      </c>
      <c r="AY178" s="16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80</v>
      </c>
      <c r="BK178" s="231">
        <f>ROUND(I178*H178,2)</f>
        <v>0</v>
      </c>
      <c r="BL178" s="16" t="s">
        <v>249</v>
      </c>
      <c r="BM178" s="230" t="s">
        <v>211</v>
      </c>
    </row>
    <row r="179" s="2" customFormat="1">
      <c r="A179" s="37"/>
      <c r="B179" s="38"/>
      <c r="C179" s="39"/>
      <c r="D179" s="232" t="s">
        <v>131</v>
      </c>
      <c r="E179" s="39"/>
      <c r="F179" s="233" t="s">
        <v>510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82</v>
      </c>
    </row>
    <row r="180" s="13" customFormat="1">
      <c r="A180" s="13"/>
      <c r="B180" s="248"/>
      <c r="C180" s="249"/>
      <c r="D180" s="232" t="s">
        <v>282</v>
      </c>
      <c r="E180" s="250" t="s">
        <v>1</v>
      </c>
      <c r="F180" s="251" t="s">
        <v>511</v>
      </c>
      <c r="G180" s="249"/>
      <c r="H180" s="252">
        <v>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282</v>
      </c>
      <c r="AU180" s="258" t="s">
        <v>82</v>
      </c>
      <c r="AV180" s="13" t="s">
        <v>82</v>
      </c>
      <c r="AW180" s="13" t="s">
        <v>30</v>
      </c>
      <c r="AX180" s="13" t="s">
        <v>73</v>
      </c>
      <c r="AY180" s="258" t="s">
        <v>124</v>
      </c>
    </row>
    <row r="181" s="14" customFormat="1">
      <c r="A181" s="14"/>
      <c r="B181" s="259"/>
      <c r="C181" s="260"/>
      <c r="D181" s="232" t="s">
        <v>282</v>
      </c>
      <c r="E181" s="261" t="s">
        <v>1</v>
      </c>
      <c r="F181" s="262" t="s">
        <v>284</v>
      </c>
      <c r="G181" s="260"/>
      <c r="H181" s="263">
        <v>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282</v>
      </c>
      <c r="AU181" s="269" t="s">
        <v>82</v>
      </c>
      <c r="AV181" s="14" t="s">
        <v>130</v>
      </c>
      <c r="AW181" s="14" t="s">
        <v>30</v>
      </c>
      <c r="AX181" s="14" t="s">
        <v>80</v>
      </c>
      <c r="AY181" s="269" t="s">
        <v>124</v>
      </c>
    </row>
    <row r="182" s="2" customFormat="1" ht="24.15" customHeight="1">
      <c r="A182" s="37"/>
      <c r="B182" s="38"/>
      <c r="C182" s="218" t="s">
        <v>212</v>
      </c>
      <c r="D182" s="218" t="s">
        <v>126</v>
      </c>
      <c r="E182" s="219" t="s">
        <v>512</v>
      </c>
      <c r="F182" s="220" t="s">
        <v>513</v>
      </c>
      <c r="G182" s="221" t="s">
        <v>292</v>
      </c>
      <c r="H182" s="222">
        <v>100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38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249</v>
      </c>
      <c r="AT182" s="230" t="s">
        <v>126</v>
      </c>
      <c r="AU182" s="230" t="s">
        <v>82</v>
      </c>
      <c r="AY182" s="16" t="s">
        <v>124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80</v>
      </c>
      <c r="BK182" s="231">
        <f>ROUND(I182*H182,2)</f>
        <v>0</v>
      </c>
      <c r="BL182" s="16" t="s">
        <v>249</v>
      </c>
      <c r="BM182" s="230" t="s">
        <v>215</v>
      </c>
    </row>
    <row r="183" s="2" customFormat="1">
      <c r="A183" s="37"/>
      <c r="B183" s="38"/>
      <c r="C183" s="39"/>
      <c r="D183" s="232" t="s">
        <v>131</v>
      </c>
      <c r="E183" s="39"/>
      <c r="F183" s="233" t="s">
        <v>513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131</v>
      </c>
      <c r="AU183" s="16" t="s">
        <v>82</v>
      </c>
    </row>
    <row r="184" s="2" customFormat="1" ht="21.75" customHeight="1">
      <c r="A184" s="37"/>
      <c r="B184" s="38"/>
      <c r="C184" s="218" t="s">
        <v>175</v>
      </c>
      <c r="D184" s="218" t="s">
        <v>126</v>
      </c>
      <c r="E184" s="219" t="s">
        <v>514</v>
      </c>
      <c r="F184" s="220" t="s">
        <v>515</v>
      </c>
      <c r="G184" s="221" t="s">
        <v>292</v>
      </c>
      <c r="H184" s="222">
        <v>100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249</v>
      </c>
      <c r="AT184" s="230" t="s">
        <v>126</v>
      </c>
      <c r="AU184" s="230" t="s">
        <v>82</v>
      </c>
      <c r="AY184" s="16" t="s">
        <v>124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80</v>
      </c>
      <c r="BK184" s="231">
        <f>ROUND(I184*H184,2)</f>
        <v>0</v>
      </c>
      <c r="BL184" s="16" t="s">
        <v>249</v>
      </c>
      <c r="BM184" s="230" t="s">
        <v>218</v>
      </c>
    </row>
    <row r="185" s="2" customFormat="1">
      <c r="A185" s="37"/>
      <c r="B185" s="38"/>
      <c r="C185" s="39"/>
      <c r="D185" s="232" t="s">
        <v>131</v>
      </c>
      <c r="E185" s="39"/>
      <c r="F185" s="233" t="s">
        <v>515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131</v>
      </c>
      <c r="AU185" s="16" t="s">
        <v>82</v>
      </c>
    </row>
    <row r="186" s="2" customFormat="1" ht="16.5" customHeight="1">
      <c r="A186" s="37"/>
      <c r="B186" s="38"/>
      <c r="C186" s="237" t="s">
        <v>219</v>
      </c>
      <c r="D186" s="237" t="s">
        <v>151</v>
      </c>
      <c r="E186" s="238" t="s">
        <v>516</v>
      </c>
      <c r="F186" s="239" t="s">
        <v>517</v>
      </c>
      <c r="G186" s="240" t="s">
        <v>292</v>
      </c>
      <c r="H186" s="241">
        <v>105</v>
      </c>
      <c r="I186" s="242"/>
      <c r="J186" s="243">
        <f>ROUND(I186*H186,2)</f>
        <v>0</v>
      </c>
      <c r="K186" s="244"/>
      <c r="L186" s="245"/>
      <c r="M186" s="246" t="s">
        <v>1</v>
      </c>
      <c r="N186" s="24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502</v>
      </c>
      <c r="AT186" s="230" t="s">
        <v>151</v>
      </c>
      <c r="AU186" s="230" t="s">
        <v>82</v>
      </c>
      <c r="AY186" s="16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80</v>
      </c>
      <c r="BK186" s="231">
        <f>ROUND(I186*H186,2)</f>
        <v>0</v>
      </c>
      <c r="BL186" s="16" t="s">
        <v>249</v>
      </c>
      <c r="BM186" s="230" t="s">
        <v>222</v>
      </c>
    </row>
    <row r="187" s="2" customFormat="1">
      <c r="A187" s="37"/>
      <c r="B187" s="38"/>
      <c r="C187" s="39"/>
      <c r="D187" s="232" t="s">
        <v>131</v>
      </c>
      <c r="E187" s="39"/>
      <c r="F187" s="233" t="s">
        <v>517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131</v>
      </c>
      <c r="AU187" s="16" t="s">
        <v>82</v>
      </c>
    </row>
    <row r="188" s="13" customFormat="1">
      <c r="A188" s="13"/>
      <c r="B188" s="248"/>
      <c r="C188" s="249"/>
      <c r="D188" s="232" t="s">
        <v>282</v>
      </c>
      <c r="E188" s="250" t="s">
        <v>1</v>
      </c>
      <c r="F188" s="251" t="s">
        <v>518</v>
      </c>
      <c r="G188" s="249"/>
      <c r="H188" s="252">
        <v>105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282</v>
      </c>
      <c r="AU188" s="258" t="s">
        <v>82</v>
      </c>
      <c r="AV188" s="13" t="s">
        <v>82</v>
      </c>
      <c r="AW188" s="13" t="s">
        <v>30</v>
      </c>
      <c r="AX188" s="13" t="s">
        <v>73</v>
      </c>
      <c r="AY188" s="258" t="s">
        <v>124</v>
      </c>
    </row>
    <row r="189" s="14" customFormat="1">
      <c r="A189" s="14"/>
      <c r="B189" s="259"/>
      <c r="C189" s="260"/>
      <c r="D189" s="232" t="s">
        <v>282</v>
      </c>
      <c r="E189" s="261" t="s">
        <v>1</v>
      </c>
      <c r="F189" s="262" t="s">
        <v>284</v>
      </c>
      <c r="G189" s="260"/>
      <c r="H189" s="263">
        <v>105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282</v>
      </c>
      <c r="AU189" s="269" t="s">
        <v>82</v>
      </c>
      <c r="AV189" s="14" t="s">
        <v>130</v>
      </c>
      <c r="AW189" s="14" t="s">
        <v>30</v>
      </c>
      <c r="AX189" s="14" t="s">
        <v>80</v>
      </c>
      <c r="AY189" s="269" t="s">
        <v>124</v>
      </c>
    </row>
    <row r="190" s="12" customFormat="1" ht="25.92" customHeight="1">
      <c r="A190" s="12"/>
      <c r="B190" s="202"/>
      <c r="C190" s="203"/>
      <c r="D190" s="204" t="s">
        <v>72</v>
      </c>
      <c r="E190" s="205" t="s">
        <v>519</v>
      </c>
      <c r="F190" s="205" t="s">
        <v>520</v>
      </c>
      <c r="G190" s="203"/>
      <c r="H190" s="203"/>
      <c r="I190" s="206"/>
      <c r="J190" s="207">
        <f>BK190</f>
        <v>0</v>
      </c>
      <c r="K190" s="203"/>
      <c r="L190" s="208"/>
      <c r="M190" s="209"/>
      <c r="N190" s="210"/>
      <c r="O190" s="210"/>
      <c r="P190" s="211">
        <f>SUM(P191:P194)</f>
        <v>0</v>
      </c>
      <c r="Q190" s="210"/>
      <c r="R190" s="211">
        <f>SUM(R191:R194)</f>
        <v>0</v>
      </c>
      <c r="S190" s="210"/>
      <c r="T190" s="212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147</v>
      </c>
      <c r="AT190" s="214" t="s">
        <v>72</v>
      </c>
      <c r="AU190" s="214" t="s">
        <v>73</v>
      </c>
      <c r="AY190" s="213" t="s">
        <v>124</v>
      </c>
      <c r="BK190" s="215">
        <f>SUM(BK191:BK194)</f>
        <v>0</v>
      </c>
    </row>
    <row r="191" s="2" customFormat="1" ht="16.5" customHeight="1">
      <c r="A191" s="37"/>
      <c r="B191" s="38"/>
      <c r="C191" s="218" t="s">
        <v>179</v>
      </c>
      <c r="D191" s="218" t="s">
        <v>126</v>
      </c>
      <c r="E191" s="219" t="s">
        <v>436</v>
      </c>
      <c r="F191" s="220" t="s">
        <v>437</v>
      </c>
      <c r="G191" s="221" t="s">
        <v>137</v>
      </c>
      <c r="H191" s="222">
        <v>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130</v>
      </c>
      <c r="AT191" s="230" t="s">
        <v>126</v>
      </c>
      <c r="AU191" s="230" t="s">
        <v>80</v>
      </c>
      <c r="AY191" s="16" t="s">
        <v>124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80</v>
      </c>
      <c r="BK191" s="231">
        <f>ROUND(I191*H191,2)</f>
        <v>0</v>
      </c>
      <c r="BL191" s="16" t="s">
        <v>130</v>
      </c>
      <c r="BM191" s="230" t="s">
        <v>226</v>
      </c>
    </row>
    <row r="192" s="2" customFormat="1">
      <c r="A192" s="37"/>
      <c r="B192" s="38"/>
      <c r="C192" s="39"/>
      <c r="D192" s="232" t="s">
        <v>131</v>
      </c>
      <c r="E192" s="39"/>
      <c r="F192" s="233" t="s">
        <v>521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131</v>
      </c>
      <c r="AU192" s="16" t="s">
        <v>80</v>
      </c>
    </row>
    <row r="193" s="2" customFormat="1" ht="16.5" customHeight="1">
      <c r="A193" s="37"/>
      <c r="B193" s="38"/>
      <c r="C193" s="218" t="s">
        <v>227</v>
      </c>
      <c r="D193" s="218" t="s">
        <v>126</v>
      </c>
      <c r="E193" s="219" t="s">
        <v>522</v>
      </c>
      <c r="F193" s="220" t="s">
        <v>523</v>
      </c>
      <c r="G193" s="221" t="s">
        <v>137</v>
      </c>
      <c r="H193" s="222">
        <v>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130</v>
      </c>
      <c r="AT193" s="230" t="s">
        <v>126</v>
      </c>
      <c r="AU193" s="230" t="s">
        <v>80</v>
      </c>
      <c r="AY193" s="16" t="s">
        <v>124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80</v>
      </c>
      <c r="BK193" s="231">
        <f>ROUND(I193*H193,2)</f>
        <v>0</v>
      </c>
      <c r="BL193" s="16" t="s">
        <v>130</v>
      </c>
      <c r="BM193" s="230" t="s">
        <v>230</v>
      </c>
    </row>
    <row r="194" s="2" customFormat="1">
      <c r="A194" s="37"/>
      <c r="B194" s="38"/>
      <c r="C194" s="39"/>
      <c r="D194" s="232" t="s">
        <v>131</v>
      </c>
      <c r="E194" s="39"/>
      <c r="F194" s="233" t="s">
        <v>523</v>
      </c>
      <c r="G194" s="39"/>
      <c r="H194" s="39"/>
      <c r="I194" s="234"/>
      <c r="J194" s="39"/>
      <c r="K194" s="39"/>
      <c r="L194" s="43"/>
      <c r="M194" s="270"/>
      <c r="N194" s="271"/>
      <c r="O194" s="272"/>
      <c r="P194" s="272"/>
      <c r="Q194" s="272"/>
      <c r="R194" s="272"/>
      <c r="S194" s="272"/>
      <c r="T194" s="273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131</v>
      </c>
      <c r="AU194" s="16" t="s">
        <v>80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KnOGF/aTtbMlBzC+dZvAPy3sp/vPmGN6MKOWAd7DiJUIw7/IYTBpBkt8MUpzuoxPePG50jWgWX35RqCsVbF4fQ==" hashValue="a6e8qNdNWxVWwtHSuCnGIFPIs8I30s5h2JkR8PpnfrIN9X1XxifWoCU0rFydFpd0dZTbzaHyQpmwodHWzjFTsA==" algorithmName="SHA-512" password="CC64"/>
  <autoFilter ref="C122:K19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2024-04-26T09:54:40Z</dcterms:created>
  <dcterms:modified xsi:type="dcterms:W3CDTF">2024-04-26T09:54:49Z</dcterms:modified>
</cp:coreProperties>
</file>