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mufile01\odbory$\ORM\010 Parkovací plochy\_Parkoviště ve městě kompletně\026 Parkoviště K+R\Parkoviště K+R Slavíčkova\5_VŘ\Zhotovitel\3_ZD do EZAKu\"/>
    </mc:Choice>
  </mc:AlternateContent>
  <xr:revisionPtr revIDLastSave="0" documentId="13_ncr:1_{9291010B-5CA8-4FFB-B554-FEDA1A3FF00F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itulní list" sheetId="5" r:id="rId1"/>
    <sheet name="Rekapitulace stavby" sheetId="1" r:id="rId2"/>
    <sheet name="SO 101 - Parkovací stání" sheetId="2" r:id="rId3"/>
    <sheet name="SO 401 - Úprava veřejného..." sheetId="3" r:id="rId4"/>
    <sheet name="VRN - Vedlejší rozpočtové..." sheetId="4" r:id="rId5"/>
  </sheets>
  <externalReferences>
    <externalReference r:id="rId6"/>
  </externalReferences>
  <definedNames>
    <definedName name="_xlnm._FilterDatabase" localSheetId="2" hidden="1">'SO 101 - Parkovací stání'!$C$125:$K$291</definedName>
    <definedName name="_xlnm._FilterDatabase" localSheetId="3" hidden="1">'SO 401 - Úprava veřejného...'!$C$119:$K$179</definedName>
    <definedName name="_xlnm._FilterDatabase" localSheetId="4" hidden="1">'VRN - Vedlejší rozpočtové...'!$C$119:$K$133</definedName>
    <definedName name="_xlnm.Print_Titles" localSheetId="1">'Rekapitulace stavby'!$92:$92</definedName>
    <definedName name="_xlnm.Print_Titles" localSheetId="2">'SO 101 - Parkovací stání'!$125:$125</definedName>
    <definedName name="_xlnm.Print_Titles" localSheetId="3">'SO 401 - Úprava veřejného...'!$119:$119</definedName>
    <definedName name="_xlnm.Print_Titles" localSheetId="4">'VRN - Vedlejší rozpočtové...'!$119:$119</definedName>
    <definedName name="_xlnm.Print_Area" localSheetId="1">'Rekapitulace stavby'!$D$4:$AO$76,'Rekapitulace stavby'!$C$82:$AQ$98</definedName>
    <definedName name="_xlnm.Print_Area" localSheetId="2">'SO 101 - Parkovací stání'!$C$4:$J$76,'SO 101 - Parkovací stání'!$C$82:$J$107,'SO 101 - Parkovací stání'!$C$113:$J$291</definedName>
    <definedName name="_xlnm.Print_Area" localSheetId="3">'SO 401 - Úprava veřejného...'!$C$4:$J$76,'SO 401 - Úprava veřejného...'!$C$82:$J$101,'SO 401 - Úprava veřejného...'!$C$107:$J$179</definedName>
    <definedName name="_xlnm.Print_Area" localSheetId="4">'VRN - Vedlejší rozpočtové...'!$C$4:$J$76,'VRN - Vedlejší rozpočtové...'!$C$82:$J$101,'VRN - Vedlejší rozpočtové...'!$C$107:$J$133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5" l="1"/>
  <c r="J37" i="4"/>
  <c r="J36" i="4"/>
  <c r="AY97" i="1"/>
  <c r="J35" i="4"/>
  <c r="AX97" i="1"/>
  <c r="BI131" i="4"/>
  <c r="BH131" i="4"/>
  <c r="BG131" i="4"/>
  <c r="BF131" i="4"/>
  <c r="T131" i="4"/>
  <c r="T130" i="4"/>
  <c r="R131" i="4"/>
  <c r="R130" i="4"/>
  <c r="R121" i="4" s="1"/>
  <c r="R120" i="4" s="1"/>
  <c r="P131" i="4"/>
  <c r="P130" i="4"/>
  <c r="BI127" i="4"/>
  <c r="BH127" i="4"/>
  <c r="BG127" i="4"/>
  <c r="BF127" i="4"/>
  <c r="T127" i="4"/>
  <c r="T126" i="4"/>
  <c r="R127" i="4"/>
  <c r="R126" i="4"/>
  <c r="P127" i="4"/>
  <c r="P126" i="4"/>
  <c r="P121" i="4" s="1"/>
  <c r="P120" i="4" s="1"/>
  <c r="AU97" i="1" s="1"/>
  <c r="BI123" i="4"/>
  <c r="BH123" i="4"/>
  <c r="BG123" i="4"/>
  <c r="BF123" i="4"/>
  <c r="T123" i="4"/>
  <c r="T122" i="4"/>
  <c r="T121" i="4" s="1"/>
  <c r="T120" i="4" s="1"/>
  <c r="R123" i="4"/>
  <c r="R122" i="4"/>
  <c r="P123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/>
  <c r="E7" i="4"/>
  <c r="E110" i="4"/>
  <c r="J37" i="3"/>
  <c r="J36" i="3"/>
  <c r="AY96" i="1" s="1"/>
  <c r="J35" i="3"/>
  <c r="AX96" i="1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/>
  <c r="J17" i="3"/>
  <c r="J12" i="3"/>
  <c r="J89" i="3" s="1"/>
  <c r="E7" i="3"/>
  <c r="E110" i="3"/>
  <c r="J37" i="2"/>
  <c r="J36" i="2"/>
  <c r="AY95" i="1"/>
  <c r="J35" i="2"/>
  <c r="AX95" i="1" s="1"/>
  <c r="BI290" i="2"/>
  <c r="BH290" i="2"/>
  <c r="BG290" i="2"/>
  <c r="BF290" i="2"/>
  <c r="T290" i="2"/>
  <c r="T289" i="2"/>
  <c r="R290" i="2"/>
  <c r="R289" i="2" s="1"/>
  <c r="P290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/>
  <c r="E7" i="2"/>
  <c r="E85" i="2" s="1"/>
  <c r="L90" i="1"/>
  <c r="AM90" i="1"/>
  <c r="AM89" i="1"/>
  <c r="L89" i="1"/>
  <c r="AM87" i="1"/>
  <c r="L87" i="1"/>
  <c r="L85" i="1"/>
  <c r="L84" i="1"/>
  <c r="BK268" i="2"/>
  <c r="J258" i="2"/>
  <c r="BK254" i="2"/>
  <c r="J253" i="2"/>
  <c r="J249" i="2"/>
  <c r="J245" i="2"/>
  <c r="J239" i="2"/>
  <c r="BK231" i="2"/>
  <c r="BK227" i="2"/>
  <c r="J222" i="2"/>
  <c r="J215" i="2"/>
  <c r="BK206" i="2"/>
  <c r="BK177" i="2"/>
  <c r="J166" i="2"/>
  <c r="J150" i="2"/>
  <c r="BK139" i="2"/>
  <c r="J131" i="2"/>
  <c r="J284" i="2"/>
  <c r="BK264" i="2"/>
  <c r="BK215" i="2"/>
  <c r="BK202" i="2"/>
  <c r="J177" i="2"/>
  <c r="BK163" i="2"/>
  <c r="BK148" i="2"/>
  <c r="BK131" i="2"/>
  <c r="J278" i="2"/>
  <c r="BK270" i="2"/>
  <c r="J206" i="2"/>
  <c r="BK198" i="2"/>
  <c r="J180" i="2"/>
  <c r="J139" i="2"/>
  <c r="BK179" i="3"/>
  <c r="J158" i="3"/>
  <c r="J139" i="3"/>
  <c r="J123" i="3"/>
  <c r="BK177" i="3"/>
  <c r="BK135" i="3"/>
  <c r="J128" i="3"/>
  <c r="J144" i="3"/>
  <c r="BK172" i="3"/>
  <c r="BK158" i="3"/>
  <c r="BK129" i="3"/>
  <c r="J149" i="3"/>
  <c r="BK127" i="4"/>
  <c r="BK286" i="2"/>
  <c r="J218" i="2"/>
  <c r="J198" i="2"/>
  <c r="J175" i="2"/>
  <c r="BK159" i="2"/>
  <c r="J144" i="2"/>
  <c r="BK290" i="2"/>
  <c r="J273" i="2"/>
  <c r="J148" i="2"/>
  <c r="J177" i="3"/>
  <c r="BK155" i="3"/>
  <c r="BK136" i="3"/>
  <c r="BK151" i="3"/>
  <c r="BK125" i="3"/>
  <c r="J161" i="3"/>
  <c r="BK131" i="3"/>
  <c r="BK149" i="3"/>
  <c r="BK170" i="3"/>
  <c r="J138" i="3"/>
  <c r="J164" i="3"/>
  <c r="J127" i="4"/>
  <c r="J264" i="2"/>
  <c r="BK258" i="2"/>
  <c r="BK245" i="2"/>
  <c r="BK240" i="2"/>
  <c r="BK237" i="2"/>
  <c r="J229" i="2"/>
  <c r="BK225" i="2"/>
  <c r="J220" i="2"/>
  <c r="BK211" i="2"/>
  <c r="J202" i="2"/>
  <c r="BK191" i="2"/>
  <c r="BK175" i="2"/>
  <c r="J163" i="2"/>
  <c r="J142" i="2"/>
  <c r="J133" i="2"/>
  <c r="J286" i="2"/>
  <c r="J270" i="2"/>
  <c r="J260" i="2"/>
  <c r="J209" i="2"/>
  <c r="BK180" i="2"/>
  <c r="BK166" i="2"/>
  <c r="BK153" i="2"/>
  <c r="BK133" i="2"/>
  <c r="J290" i="2"/>
  <c r="BK273" i="2"/>
  <c r="J237" i="2"/>
  <c r="J191" i="2"/>
  <c r="BK156" i="2"/>
  <c r="J136" i="2"/>
  <c r="J175" i="3"/>
  <c r="J151" i="3"/>
  <c r="J130" i="3"/>
  <c r="BK139" i="3"/>
  <c r="J172" i="3"/>
  <c r="BK147" i="3"/>
  <c r="BK130" i="3"/>
  <c r="BK123" i="3"/>
  <c r="BK153" i="3"/>
  <c r="J125" i="3"/>
  <c r="J133" i="3"/>
  <c r="J131" i="4"/>
  <c r="BK278" i="2"/>
  <c r="BK260" i="2"/>
  <c r="J255" i="2"/>
  <c r="BK253" i="2"/>
  <c r="BK249" i="2"/>
  <c r="BK246" i="2"/>
  <c r="BK244" i="2"/>
  <c r="J240" i="2"/>
  <c r="BK233" i="2"/>
  <c r="J231" i="2"/>
  <c r="J227" i="2"/>
  <c r="BK222" i="2"/>
  <c r="J213" i="2"/>
  <c r="J204" i="2"/>
  <c r="J188" i="2"/>
  <c r="J173" i="2"/>
  <c r="J159" i="2"/>
  <c r="J146" i="2"/>
  <c r="BK136" i="2"/>
  <c r="BK284" i="2"/>
  <c r="BK265" i="2"/>
  <c r="BK220" i="2"/>
  <c r="J211" i="2"/>
  <c r="J194" i="2"/>
  <c r="J170" i="2"/>
  <c r="BK150" i="2"/>
  <c r="BK129" i="2"/>
  <c r="J276" i="2"/>
  <c r="J251" i="2"/>
  <c r="BK204" i="2"/>
  <c r="BK188" i="2"/>
  <c r="BK142" i="2"/>
  <c r="J281" i="2"/>
  <c r="BK164" i="3"/>
  <c r="J147" i="3"/>
  <c r="J135" i="3"/>
  <c r="J179" i="3"/>
  <c r="BK133" i="3"/>
  <c r="J155" i="3"/>
  <c r="J134" i="3"/>
  <c r="BK175" i="3"/>
  <c r="BK138" i="3"/>
  <c r="BK166" i="3"/>
  <c r="BK134" i="3"/>
  <c r="J166" i="3"/>
  <c r="J131" i="3"/>
  <c r="BK131" i="4"/>
  <c r="J265" i="2"/>
  <c r="BK263" i="2"/>
  <c r="BK255" i="2"/>
  <c r="J254" i="2"/>
  <c r="BK251" i="2"/>
  <c r="J246" i="2"/>
  <c r="J244" i="2"/>
  <c r="BK239" i="2"/>
  <c r="J233" i="2"/>
  <c r="BK229" i="2"/>
  <c r="J225" i="2"/>
  <c r="BK218" i="2"/>
  <c r="BK209" i="2"/>
  <c r="BK194" i="2"/>
  <c r="BK183" i="2"/>
  <c r="BK170" i="2"/>
  <c r="J153" i="2"/>
  <c r="BK144" i="2"/>
  <c r="J129" i="2"/>
  <c r="BK281" i="2"/>
  <c r="J268" i="2"/>
  <c r="J263" i="2"/>
  <c r="BK213" i="2"/>
  <c r="J183" i="2"/>
  <c r="BK173" i="2"/>
  <c r="J156" i="2"/>
  <c r="BK146" i="2"/>
  <c r="BK276" i="2"/>
  <c r="AS94" i="1"/>
  <c r="J153" i="3"/>
  <c r="BK128" i="3"/>
  <c r="BK161" i="3"/>
  <c r="J129" i="3"/>
  <c r="J170" i="3"/>
  <c r="BK144" i="3"/>
  <c r="J168" i="3"/>
  <c r="J136" i="3"/>
  <c r="BK168" i="3"/>
  <c r="J141" i="3"/>
  <c r="BK141" i="3"/>
  <c r="J123" i="4"/>
  <c r="BK123" i="4"/>
  <c r="BK128" i="2" l="1"/>
  <c r="J128" i="2" s="1"/>
  <c r="J98" i="2" s="1"/>
  <c r="P187" i="2"/>
  <c r="R208" i="2"/>
  <c r="BK224" i="2"/>
  <c r="J224" i="2" s="1"/>
  <c r="J103" i="2" s="1"/>
  <c r="R224" i="2"/>
  <c r="T224" i="2"/>
  <c r="P275" i="2"/>
  <c r="BK174" i="3"/>
  <c r="J174" i="3"/>
  <c r="J100" i="3" s="1"/>
  <c r="BK187" i="2"/>
  <c r="J187" i="2"/>
  <c r="J100" i="2"/>
  <c r="P208" i="2"/>
  <c r="P182" i="2" s="1"/>
  <c r="P217" i="2"/>
  <c r="P224" i="2"/>
  <c r="T236" i="2"/>
  <c r="P122" i="3"/>
  <c r="R174" i="3"/>
  <c r="R154" i="3"/>
  <c r="P128" i="2"/>
  <c r="R187" i="2"/>
  <c r="R182" i="2" s="1"/>
  <c r="R127" i="2" s="1"/>
  <c r="R126" i="2" s="1"/>
  <c r="T208" i="2"/>
  <c r="T182" i="2" s="1"/>
  <c r="R217" i="2"/>
  <c r="P236" i="2"/>
  <c r="T275" i="2"/>
  <c r="T122" i="3"/>
  <c r="R128" i="2"/>
  <c r="T187" i="2"/>
  <c r="BK217" i="2"/>
  <c r="J217" i="2" s="1"/>
  <c r="J102" i="2" s="1"/>
  <c r="T217" i="2"/>
  <c r="BK236" i="2"/>
  <c r="J236" i="2" s="1"/>
  <c r="J104" i="2" s="1"/>
  <c r="R275" i="2"/>
  <c r="BK122" i="3"/>
  <c r="T174" i="3"/>
  <c r="T154" i="3"/>
  <c r="T128" i="2"/>
  <c r="T127" i="2" s="1"/>
  <c r="T126" i="2" s="1"/>
  <c r="BK208" i="2"/>
  <c r="J208" i="2" s="1"/>
  <c r="J101" i="2" s="1"/>
  <c r="R236" i="2"/>
  <c r="BK275" i="2"/>
  <c r="J275" i="2" s="1"/>
  <c r="J105" i="2" s="1"/>
  <c r="R122" i="3"/>
  <c r="P174" i="3"/>
  <c r="P154" i="3" s="1"/>
  <c r="BK289" i="2"/>
  <c r="J289" i="2" s="1"/>
  <c r="J106" i="2" s="1"/>
  <c r="BK154" i="3"/>
  <c r="J154" i="3" s="1"/>
  <c r="J99" i="3" s="1"/>
  <c r="BK122" i="4"/>
  <c r="J122" i="4"/>
  <c r="J98" i="4" s="1"/>
  <c r="BK126" i="4"/>
  <c r="J126" i="4" s="1"/>
  <c r="J99" i="4" s="1"/>
  <c r="BK130" i="4"/>
  <c r="J130" i="4"/>
  <c r="J100" i="4" s="1"/>
  <c r="E85" i="4"/>
  <c r="F92" i="4"/>
  <c r="BE127" i="4"/>
  <c r="BE131" i="4"/>
  <c r="J122" i="3"/>
  <c r="J98" i="3" s="1"/>
  <c r="J89" i="4"/>
  <c r="BE123" i="4"/>
  <c r="J114" i="3"/>
  <c r="BE125" i="3"/>
  <c r="BE130" i="3"/>
  <c r="BE139" i="3"/>
  <c r="BE144" i="3"/>
  <c r="BE151" i="3"/>
  <c r="BE170" i="3"/>
  <c r="BE128" i="3"/>
  <c r="BE147" i="3"/>
  <c r="BE155" i="3"/>
  <c r="E85" i="3"/>
  <c r="BE135" i="3"/>
  <c r="BE161" i="3"/>
  <c r="BE164" i="3"/>
  <c r="BE177" i="3"/>
  <c r="BE133" i="3"/>
  <c r="BE134" i="3"/>
  <c r="BE136" i="3"/>
  <c r="BE141" i="3"/>
  <c r="BE153" i="3"/>
  <c r="BE158" i="3"/>
  <c r="BE168" i="3"/>
  <c r="BE123" i="3"/>
  <c r="BE138" i="3"/>
  <c r="BE166" i="3"/>
  <c r="F92" i="3"/>
  <c r="BE129" i="3"/>
  <c r="BE131" i="3"/>
  <c r="BE149" i="3"/>
  <c r="BE172" i="3"/>
  <c r="BE175" i="3"/>
  <c r="BE179" i="3"/>
  <c r="BE281" i="2"/>
  <c r="BE290" i="2"/>
  <c r="BE278" i="2"/>
  <c r="J89" i="2"/>
  <c r="F92" i="2"/>
  <c r="BE133" i="2"/>
  <c r="BE136" i="2"/>
  <c r="BE142" i="2"/>
  <c r="BE146" i="2"/>
  <c r="BE153" i="2"/>
  <c r="BE163" i="2"/>
  <c r="BE170" i="2"/>
  <c r="BE191" i="2"/>
  <c r="BE202" i="2"/>
  <c r="BE270" i="2"/>
  <c r="BE273" i="2"/>
  <c r="BE276" i="2"/>
  <c r="E116" i="2"/>
  <c r="BE150" i="2"/>
  <c r="BE156" i="2"/>
  <c r="BE159" i="2"/>
  <c r="BE173" i="2"/>
  <c r="BE183" i="2"/>
  <c r="BE194" i="2"/>
  <c r="BE206" i="2"/>
  <c r="BE215" i="2"/>
  <c r="BE263" i="2"/>
  <c r="BE265" i="2"/>
  <c r="BE268" i="2"/>
  <c r="BE284" i="2"/>
  <c r="BE286" i="2"/>
  <c r="BE129" i="2"/>
  <c r="BE131" i="2"/>
  <c r="BE139" i="2"/>
  <c r="BE144" i="2"/>
  <c r="BE148" i="2"/>
  <c r="BE166" i="2"/>
  <c r="BE175" i="2"/>
  <c r="BE177" i="2"/>
  <c r="BE180" i="2"/>
  <c r="BE188" i="2"/>
  <c r="BE198" i="2"/>
  <c r="BE204" i="2"/>
  <c r="BE209" i="2"/>
  <c r="BE211" i="2"/>
  <c r="BE213" i="2"/>
  <c r="BE218" i="2"/>
  <c r="BE220" i="2"/>
  <c r="BE222" i="2"/>
  <c r="BE225" i="2"/>
  <c r="BE227" i="2"/>
  <c r="BE229" i="2"/>
  <c r="BE231" i="2"/>
  <c r="BE233" i="2"/>
  <c r="BE237" i="2"/>
  <c r="BE239" i="2"/>
  <c r="BE240" i="2"/>
  <c r="BE244" i="2"/>
  <c r="BE245" i="2"/>
  <c r="BE246" i="2"/>
  <c r="BE249" i="2"/>
  <c r="BE251" i="2"/>
  <c r="BE253" i="2"/>
  <c r="BE254" i="2"/>
  <c r="BE255" i="2"/>
  <c r="BE258" i="2"/>
  <c r="BE260" i="2"/>
  <c r="BE264" i="2"/>
  <c r="F36" i="2"/>
  <c r="BC95" i="1" s="1"/>
  <c r="F35" i="3"/>
  <c r="BB96" i="1" s="1"/>
  <c r="F36" i="4"/>
  <c r="BC97" i="1" s="1"/>
  <c r="F37" i="2"/>
  <c r="BD95" i="1" s="1"/>
  <c r="J34" i="3"/>
  <c r="AW96" i="1" s="1"/>
  <c r="F37" i="4"/>
  <c r="BD97" i="1" s="1"/>
  <c r="F35" i="2"/>
  <c r="BB95" i="1" s="1"/>
  <c r="F34" i="3"/>
  <c r="BA96" i="1" s="1"/>
  <c r="F35" i="4"/>
  <c r="BB97" i="1" s="1"/>
  <c r="J34" i="2"/>
  <c r="AW95" i="1" s="1"/>
  <c r="F37" i="3"/>
  <c r="BD96" i="1" s="1"/>
  <c r="J34" i="4"/>
  <c r="AW97" i="1" s="1"/>
  <c r="F34" i="2"/>
  <c r="BA95" i="1" s="1"/>
  <c r="F36" i="3"/>
  <c r="BC96" i="1" s="1"/>
  <c r="F34" i="4"/>
  <c r="BA97" i="1" s="1"/>
  <c r="BK182" i="2" l="1"/>
  <c r="BK121" i="3"/>
  <c r="J121" i="3" s="1"/>
  <c r="J97" i="3" s="1"/>
  <c r="P127" i="2"/>
  <c r="P126" i="2"/>
  <c r="AU95" i="1" s="1"/>
  <c r="R121" i="3"/>
  <c r="R120" i="3" s="1"/>
  <c r="T121" i="3"/>
  <c r="T120" i="3" s="1"/>
  <c r="P121" i="3"/>
  <c r="P120" i="3" s="1"/>
  <c r="AU96" i="1" s="1"/>
  <c r="BK121" i="4"/>
  <c r="J121" i="4" s="1"/>
  <c r="J97" i="4" s="1"/>
  <c r="J33" i="2"/>
  <c r="AV95" i="1" s="1"/>
  <c r="AT95" i="1" s="1"/>
  <c r="BB94" i="1"/>
  <c r="AX94" i="1"/>
  <c r="F33" i="2"/>
  <c r="AZ95" i="1"/>
  <c r="BA94" i="1"/>
  <c r="W30" i="1"/>
  <c r="BC94" i="1"/>
  <c r="W32" i="1"/>
  <c r="J33" i="3"/>
  <c r="AV96" i="1"/>
  <c r="AT96" i="1" s="1"/>
  <c r="F33" i="3"/>
  <c r="AZ96" i="1" s="1"/>
  <c r="J33" i="4"/>
  <c r="AV97" i="1" s="1"/>
  <c r="AT97" i="1" s="1"/>
  <c r="F33" i="4"/>
  <c r="AZ97" i="1"/>
  <c r="BD94" i="1"/>
  <c r="W33" i="1"/>
  <c r="J182" i="2" l="1"/>
  <c r="J99" i="2" s="1"/>
  <c r="BK127" i="2"/>
  <c r="BK120" i="4"/>
  <c r="J120" i="4"/>
  <c r="J30" i="4" s="1"/>
  <c r="AG97" i="1" s="1"/>
  <c r="BK120" i="3"/>
  <c r="J120" i="3"/>
  <c r="J30" i="3" s="1"/>
  <c r="AG96" i="1" s="1"/>
  <c r="AU94" i="1"/>
  <c r="AY94" i="1"/>
  <c r="AZ94" i="1"/>
  <c r="W29" i="1" s="1"/>
  <c r="W31" i="1"/>
  <c r="AW94" i="1"/>
  <c r="AK30" i="1"/>
  <c r="J127" i="2" l="1"/>
  <c r="J97" i="2" s="1"/>
  <c r="BK126" i="2"/>
  <c r="J126" i="2" s="1"/>
  <c r="J39" i="4"/>
  <c r="J39" i="3"/>
  <c r="J96" i="4"/>
  <c r="J96" i="3"/>
  <c r="AN96" i="1"/>
  <c r="AN97" i="1"/>
  <c r="AV94" i="1"/>
  <c r="AK29" i="1"/>
  <c r="J30" i="2" l="1"/>
  <c r="J96" i="2"/>
  <c r="AT94" i="1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<sst xmlns="http://schemas.openxmlformats.org/spreadsheetml/2006/main" count="2577" uniqueCount="617">
  <si>
    <t>Export Komplet</t>
  </si>
  <si>
    <t/>
  </si>
  <si>
    <t>2.0</t>
  </si>
  <si>
    <t>ZAMOK</t>
  </si>
  <si>
    <t>False</t>
  </si>
  <si>
    <t>{518df017-fdc6-4ce6-81ed-13a85128a744}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</si>
  <si>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</si>
  <si>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</si>
  <si>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</si>
  <si>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</si>
  <si>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</si>
  <si>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</si>
  <si>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</si>
  <si>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</si>
  <si>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P282023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</si>
  <si>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</si>
  <si>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</si>
  <si>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K+R v ul. Slavíčkova</t>
  </si>
  <si>
    <t>KSO:</t>
  </si>
  <si>
    <t>CC-CZ:</t>
  </si>
  <si>
    <t>Místo:</t>
  </si>
  <si>
    <t>ul. Slavíčkova, Sokolov</t>
  </si>
  <si>
    <t>Datum:</t>
  </si>
  <si>
    <t>18. 9. 2023</t>
  </si>
  <si>
    <t>Zadavatel:</t>
  </si>
  <si>
    <t>IČ:</t>
  </si>
  <si>
    <t>00259349</t>
  </si>
  <si>
    <t>Město Sokolov</t>
  </si>
  <si>
    <t>DIČ:</t>
  </si>
  <si>
    <t>CZ00259349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</si>
  <si>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</si>
  <si>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</si>
  <si>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</si>
  <si>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</si>
  <si>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</si>
  <si>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</si>
  <si>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</si>
  <si>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</si>
  <si>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</si>
  <si>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</si>
  <si>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</si>
  <si>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</si>
  <si>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</si>
  <si>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</si>
  <si>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</si>
  <si>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</si>
  <si>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</si>
  <si>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</si>
  <si>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</si>
  <si>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</si>
  <si>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</si>
  <si>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</si>
  <si>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</si>
  <si>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</si>
  <si>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</si>
  <si>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</si>
  <si>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</si>
  <si>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</si>
  <si>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</si>
  <si>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</si>
  <si>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</si>
  <si>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</si>
  <si>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</si>
  <si>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</si>
  <si>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</si>
  <si>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</si>
  <si>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</si>
  <si>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</si>
  <si>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</si>
  <si>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</si>
  <si>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</si>
  <si>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</si>
  <si>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</si>
  <si>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</si>
  <si>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</si>
  <si>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</si>
  <si>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</si>
  <si>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</si>
  <si>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</si>
  <si>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</si>
  <si>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</si>
  <si>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</si>
  <si>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</si>
  <si>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</si>
  <si>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</si>
  <si>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Parkovací stání</t>
  </si>
  <si>
    <t>STA</t>
  </si>
  <si>
    <t>1</t>
  </si>
  <si>
    <t>{27edbbe1-d935-4fd8-ab5b-96d7e1517c75}</t>
  </si>
  <si>
    <t>2</t>
  </si>
  <si>
    <t>SO 401</t>
  </si>
  <si>
    <t>Úprava veřejného osvětlení</t>
  </si>
  <si>
    <t>{818bb0cd-0744-450a-8f2a-cc8359dba2d4}</t>
  </si>
  <si>
    <t>VRN</t>
  </si>
  <si>
    <t>Vedlejší rozpočtové náklady</t>
  </si>
  <si>
    <t>{8ee001f1-78a2-4fd9-83e0-665dd9094125}</t>
  </si>
  <si>
    <t>KRYCÍ LIST SOUPISU PRACÍ</t>
  </si>
  <si>
    <t>Objekt:</t>
  </si>
  <si>
    <t>SO 101 - Parkovací stání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</si>
  <si>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</si>
  <si>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</si>
  <si>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</si>
  <si>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</si>
  <si>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</si>
  <si>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</si>
  <si>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</si>
  <si>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</si>
  <si>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5.0 - Sanace podkladních vrstev</t>
  </si>
  <si>
    <t xml:space="preserve">      5.1 - D1N2VPIII - doplnění po osazení obrubníků - ACO11 40 mm, ACL16 70 mm, spoj. postřik, ŠD 150+150 mm</t>
  </si>
  <si>
    <t xml:space="preserve">    5.2 - D2N3CHPIII - doplnění po osazení obrubníků - ACO 8CH 40 mm, R-mat 60 mm, ŠD 150 mm</t>
  </si>
  <si>
    <t xml:space="preserve">    5.3 - D2D1VIPIII - betonová dlažba zatravňovací 80 mm, lože 40 mm, ŠD 250 mm, hydrofobní textilie NTRF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</si>
  <si>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</si>
  <si>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</si>
  <si>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</si>
  <si>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</si>
  <si>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</si>
  <si>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</si>
  <si>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</si>
  <si>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</si>
  <si>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</si>
  <si>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</si>
  <si>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</si>
  <si>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</si>
  <si>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</si>
  <si>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</si>
  <si>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</si>
  <si>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</si>
  <si>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</si>
  <si>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</si>
  <si>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</si>
  <si>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</si>
  <si>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</si>
  <si>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</si>
  <si>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</si>
  <si>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m2</t>
  </si>
  <si>
    <t>4</t>
  </si>
  <si>
    <t>148480835</t>
  </si>
  <si>
    <t>Online PSC</t>
  </si>
  <si>
    <t>https://podminky.urs.cz/item/CS_URS_2023_02/113107321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</si>
  <si>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</si>
  <si>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</si>
  <si>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27238508</t>
  </si>
  <si>
    <t>https://podminky.urs.cz/item/CS_URS_2023_02/113107342</t>
  </si>
  <si>
    <t>3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</si>
  <si>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</si>
  <si>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</si>
  <si>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-595823167</t>
  </si>
  <si>
    <t>https://podminky.urs.cz/item/CS_URS_2023_02/113107422</t>
  </si>
  <si>
    <t>P</t>
  </si>
  <si>
    <t>Poznámka k položce:_x000D_
překop pro kabel VO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</si>
  <si>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</si>
  <si>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</si>
  <si>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64</t>
  </si>
  <si>
    <t>-466377171</t>
  </si>
  <si>
    <t>https://podminky.urs.cz/item/CS_URS_2023_02/468021221</t>
  </si>
  <si>
    <t>5</t>
  </si>
  <si>
    <t>460921222</t>
  </si>
  <si>
    <t>Vyspravení krytu po překopech kladení dlažby pro pokládání kabelů, včetně rozprostření, urovnání a zhutnění podkladu a provedení lože z kameniva těženého z dlaždic betonových tvarovaných nebo zámkových</t>
  </si>
  <si>
    <t>-1082212639</t>
  </si>
  <si>
    <t>https://podminky.urs.cz/item/CS_URS_2023_02/460921222</t>
  </si>
  <si>
    <t>6</t>
  </si>
  <si>
    <t>132151111</t>
  </si>
  <si>
    <t>Hloubení nezapažených rýh šířky přes 800 do 2 000 mm při překopech inženýrských sítí strojně s urovnáním dna do předepsaného profilu a spádu objemu do 15 m3 v hornině třídy těžitelnosti I skupiny 1 a 2</t>
  </si>
  <si>
    <t>m3</t>
  </si>
  <si>
    <t>836820284</t>
  </si>
  <si>
    <t>https://podminky.urs.cz/item/CS_URS_2023_02/132151111</t>
  </si>
  <si>
    <t>7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</si>
  <si>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</si>
  <si>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</si>
  <si>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-723966527</t>
  </si>
  <si>
    <t>https://podminky.urs.cz/item/CS_URS_2023_02/174152101</t>
  </si>
  <si>
    <t>8</t>
  </si>
  <si>
    <t>121151113</t>
  </si>
  <si>
    <t>Sejmutí ornice strojně při souvislé ploše přes 100 do 500 m2, tl. vrstvy do 200 mm</t>
  </si>
  <si>
    <t>1896383256</t>
  </si>
  <si>
    <t>https://podminky.urs.cz/item/CS_URS_2023_02/121151113</t>
  </si>
  <si>
    <t>9</t>
  </si>
  <si>
    <t>122252203</t>
  </si>
  <si>
    <t>Odkopávky a prokopávky nezapažené pro silnice a dálnice strojně v hornině třídy těžitelnosti I do 100 m3</t>
  </si>
  <si>
    <t>1951959364</t>
  </si>
  <si>
    <t>https://podminky.urs.cz/item/CS_URS_2023_02/122252203</t>
  </si>
  <si>
    <t>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</si>
  <si>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</si>
  <si>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</si>
  <si>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</si>
  <si>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2049400111</t>
  </si>
  <si>
    <t>https://podminky.urs.cz/item/CS_URS_2023_02/113202111</t>
  </si>
  <si>
    <t>PSC</t>
  </si>
  <si>
    <t xml:space="preserve">Poznámka k souboru cen:_x000D_
1. Ceny jsou určeny: a) pro vytrhání obrub, obrubníků nebo krajníků jakéhokoliv druhu a velikosti uložených v jakémkoliv loži popř. i s opěrami a vyspárovaných jakýmkoliv materiálem, b) pro obruby z dlažebních kostek uložených v jedné řadě. 2. V cenách nejsou započteny náklady na popř. nutné očištění: a) vytrhaných obrubníků nebo krajníků, které se oceňuje cenami souboru cen 979 0 . - . . Očištění vybouraných obrubníků, krajníků, desek nebo dílců části C 01 tohoto ceníku, b) vytrhaných dlažebních kostek, které se oceňují cenami souboru cen 979 07-11 Očištění vybouraných dlažebních kostek části C 01 tohoto ceníku. 3. Vytrhání obrub ze dvou řad kostek se oceňuje jako dvojnásobné množství vytrhání obrub z jedné řady kostek. 4. Přemístění vybouraných obrub, krajníků nebo dlažebních kostek včetně materiálu z lože a spár na vzdálenost přes 3 m se oceňuje cenami souborů cen 997 22-1 Vodorovná doprava suti a vybouraných hmot. </t>
  </si>
  <si>
    <t>11</t>
  </si>
  <si>
    <t>113204111</t>
  </si>
  <si>
    <t>Vytrhání obrub s vybouráním lože, s přemístěním hmot na skládku na vzdálenost do 3 m nebo s naložením na dopravní prostředek záhonových</t>
  </si>
  <si>
    <t>785819882</t>
  </si>
  <si>
    <t>https://podminky.urs.cz/item/CS_URS_2023_02/113204111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</si>
  <si>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</si>
  <si>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</si>
  <si>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</si>
  <si>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-154451273</t>
  </si>
  <si>
    <t>https://podminky.urs.cz/item/CS_URS_2023_02/162751117</t>
  </si>
  <si>
    <t>VV</t>
  </si>
  <si>
    <t>9+33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</si>
  <si>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</si>
  <si>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</si>
  <si>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</si>
  <si>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381123670</t>
  </si>
  <si>
    <t>https://podminky.urs.cz/item/CS_URS_2023_02/162751119</t>
  </si>
  <si>
    <t>42*15 'Přepočtené koeficientem množství</t>
  </si>
  <si>
    <t>14</t>
  </si>
  <si>
    <t>171251201</t>
  </si>
  <si>
    <t>Uložení sypaniny na skládky nebo meziskládky bez hutnění s upravením uložené sypaniny do předepsaného tvaru</t>
  </si>
  <si>
    <t>-800090021</t>
  </si>
  <si>
    <t>https://podminky.urs.cz/item/CS_URS_2023_02/171251201</t>
  </si>
  <si>
    <t>171201221</t>
  </si>
  <si>
    <t>Poplatek za uložení stavebního odpadu na skládce (skládkovné) zeminy a kamení zatříděného do Katalogu odpadů pod kódem 17 05 04</t>
  </si>
  <si>
    <t>t</t>
  </si>
  <si>
    <t>1754073225</t>
  </si>
  <si>
    <t>https://podminky.urs.cz/item/CS_URS_2023_02/171201221</t>
  </si>
  <si>
    <t>42*2 'Přepočtené koeficientem množství</t>
  </si>
  <si>
    <t>16</t>
  </si>
  <si>
    <t>181152302</t>
  </si>
  <si>
    <t>Úprava pláně na stavbách silnic a dálnic strojně v zářezech mimo skalních se zhutněním</t>
  </si>
  <si>
    <t>455324436</t>
  </si>
  <si>
    <t>https://podminky.urs.cz/item/CS_URS_2023_02/181152302</t>
  </si>
  <si>
    <t>6+5+80</t>
  </si>
  <si>
    <t>17</t>
  </si>
  <si>
    <t>181351003</t>
  </si>
  <si>
    <t>Rozprostření a urovnání ornice v rovině nebo ve svahu sklonu do 1:5 strojně při souvislé ploše do 100 m2, tl. vrstvy do 200 mm</t>
  </si>
  <si>
    <t>220587479</t>
  </si>
  <si>
    <t>https://podminky.urs.cz/item/CS_URS_2023_02/181351003</t>
  </si>
  <si>
    <t>18</t>
  </si>
  <si>
    <t>M</t>
  </si>
  <si>
    <t>10364101</t>
  </si>
  <si>
    <t>zemina pro terénní úpravy - ornice</t>
  </si>
  <si>
    <t>-1587251487</t>
  </si>
  <si>
    <t>1,2*2 'Přepočtené koeficientem množství</t>
  </si>
  <si>
    <t>19</t>
  </si>
  <si>
    <t>181411121</t>
  </si>
  <si>
    <t>Založení trávníku na půdě předem připravené plochy do 1000 m2 výsevem včetně utažení lučního v rovině nebo na svahu do 1:5</t>
  </si>
  <si>
    <t>-1062937032</t>
  </si>
  <si>
    <t>https://podminky.urs.cz/item/CS_URS_2023_02/181411121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</si>
  <si>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</si>
  <si>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20</t>
  </si>
  <si>
    <t>00572470</t>
  </si>
  <si>
    <t>osivo směs travní univerzál</t>
  </si>
  <si>
    <t>kg</t>
  </si>
  <si>
    <t>1603663409</t>
  </si>
  <si>
    <t>12*0,02 'Přepočtené koeficientem množství</t>
  </si>
  <si>
    <t>Komunikace pozemní</t>
  </si>
  <si>
    <t>581114113</t>
  </si>
  <si>
    <t>Kryt z prostého betonu komunikací pro pěší tl. 100 mm</t>
  </si>
  <si>
    <t>1421562172</t>
  </si>
  <si>
    <t>https://podminky.urs.cz/item/CS_URS_2023_02/581114113</t>
  </si>
  <si>
    <t>Poznámka k položce:_x000D_
plocha pro osazení protinárazové ochrany</t>
  </si>
  <si>
    <t>0,8*2</t>
  </si>
  <si>
    <t>5.0</t>
  </si>
  <si>
    <t>Sanace podkladních vrstev</t>
  </si>
  <si>
    <t>22</t>
  </si>
  <si>
    <t>1502900538</t>
  </si>
  <si>
    <t>80*0,5</t>
  </si>
  <si>
    <t>23</t>
  </si>
  <si>
    <t>-20890731</t>
  </si>
  <si>
    <t>24</t>
  </si>
  <si>
    <t>1231863386</t>
  </si>
  <si>
    <t>40*15 'Přepočtené koeficientem množství</t>
  </si>
  <si>
    <t>25</t>
  </si>
  <si>
    <t>171201231</t>
  </si>
  <si>
    <t>Poplatek za uložení stavebního odpadu na recyklační skládce (skládkovné) zeminy a kamení zatříděného do Katalogu odpadů pod kódem 17 05 04</t>
  </si>
  <si>
    <t>-613061273</t>
  </si>
  <si>
    <t>https://podminky.urs.cz/item/CS_URS_2023_02/171201231</t>
  </si>
  <si>
    <t>40*2 'Přepočtené koeficientem množství</t>
  </si>
  <si>
    <t>26</t>
  </si>
  <si>
    <t>5648711111</t>
  </si>
  <si>
    <t>Podklad ze štěrkodrti vel. 0-63 mm s rozprostřením a zhutněním plochy přes 100 m2, po zhutnění tl. 250 mm</t>
  </si>
  <si>
    <t>1478635007</t>
  </si>
  <si>
    <t>Poznámka k položce:_x000D_
Sanace zemní pláně</t>
  </si>
  <si>
    <t>27</t>
  </si>
  <si>
    <t>5648711112</t>
  </si>
  <si>
    <t>Podklad ze štěrkodrti vel. 0-125 mm s rozprostřením a zhutněním plochy přes 100 m2, po zhutnění tl. 250 mm</t>
  </si>
  <si>
    <t>-843140594</t>
  </si>
  <si>
    <t>28</t>
  </si>
  <si>
    <t>919726122</t>
  </si>
  <si>
    <t>Geotextilie netkaná pro ochranu, separaci nebo filtraci měrná hmotnost přes 200 do 300 g/m2</t>
  </si>
  <si>
    <t>1277256307</t>
  </si>
  <si>
    <t>https://podminky.urs.cz/item/CS_URS_2023_02/919726122</t>
  </si>
  <si>
    <t>5.1</t>
  </si>
  <si>
    <t>D1N2VPIII - doplnění po osazení obrubníků - ACO11 40 mm, ACL16 70 mm, spoj. postřik, ŠD 150+150 mm</t>
  </si>
  <si>
    <t>29</t>
  </si>
  <si>
    <t>564851011</t>
  </si>
  <si>
    <t>Podklad ze štěrkodrti ŠD s rozprostřením a zhutněním plochy jednotlivě do 100 m2, po zhutnění tl. 150 mm</t>
  </si>
  <si>
    <t>-536611939</t>
  </si>
  <si>
    <t>https://podminky.urs.cz/item/CS_URS_2023_02/564851011</t>
  </si>
  <si>
    <t>30</t>
  </si>
  <si>
    <t>576955544</t>
  </si>
  <si>
    <t>31</t>
  </si>
  <si>
    <t>565155111</t>
  </si>
  <si>
    <t>Asfaltový beton vrstva podkladní ACP 16 (obalované kamenivo střednězrnné - OKS) s rozprostřením a zhutněním v pruhu šířky přes 1,5 do 3 m, po zhutnění tl. 70 mm</t>
  </si>
  <si>
    <t>-1291943213</t>
  </si>
  <si>
    <t>https://podminky.urs.cz/item/CS_URS_2023_02/565155111</t>
  </si>
  <si>
    <t>32</t>
  </si>
  <si>
    <t>577134211</t>
  </si>
  <si>
    <t>Asfaltový beton vrstva obrusná ACO 11 (ABS) s rozprostřením a se zhutněním z nemodifikovaného asfaltu v pruhu šířky do 3 m tř. II, po zhutnění tl. 40 mm</t>
  </si>
  <si>
    <t>425247737</t>
  </si>
  <si>
    <t>https://podminky.urs.cz/item/CS_URS_2023_02/577134211</t>
  </si>
  <si>
    <t>5.2</t>
  </si>
  <si>
    <t>D2N3CHPIII - doplnění po osazení obrubníků - ACO 8CH 40 mm, R-mat 60 mm, ŠD 150 mm</t>
  </si>
  <si>
    <t>33</t>
  </si>
  <si>
    <t>-1109091541</t>
  </si>
  <si>
    <t>34</t>
  </si>
  <si>
    <t>564920511</t>
  </si>
  <si>
    <t>Podklad nebo podsyp z R-materiálu s rozprostřením a zhutněním plochy jednotlivě do 100 m2, po zhutnění tl. 60 mm</t>
  </si>
  <si>
    <t>-1142136996</t>
  </si>
  <si>
    <t>https://podminky.urs.cz/item/CS_URS_2023_02/564920511</t>
  </si>
  <si>
    <t>35</t>
  </si>
  <si>
    <t>577133111</t>
  </si>
  <si>
    <t>Asfaltový beton vrstva obrusná ACO 8 (ABJ) s rozprostřením a se zhutněním z nemodifikovaného asfaltu v pruhu šířky do 3 m, po zhutnění tl. 40 mm</t>
  </si>
  <si>
    <t>1510094270</t>
  </si>
  <si>
    <t>https://podminky.urs.cz/item/CS_URS_2023_02/577133111</t>
  </si>
  <si>
    <t>5.3</t>
  </si>
  <si>
    <t>D2D1VIPIII - betonová dlažba zatravňovací 80 mm, lože 40 mm, ŠD 250 mm, hydrofobní textilie NTRF</t>
  </si>
  <si>
    <t>36</t>
  </si>
  <si>
    <t>919726123R1</t>
  </si>
  <si>
    <t>Geotextilie pro ochranu a zachycení ropných látek netkaná měrná hmotnost 400 g/m2</t>
  </si>
  <si>
    <t>1929776628</t>
  </si>
  <si>
    <t>Poznámka k položce:_x000D_
Skladba B</t>
  </si>
  <si>
    <t>37</t>
  </si>
  <si>
    <t>564871011</t>
  </si>
  <si>
    <t>Podklad ze štěrkodrti ŠD s rozprostřením a zhutněním plochy jednotlivě do 100 m2, po zhutnění tl. 250 mm</t>
  </si>
  <si>
    <t>627495745</t>
  </si>
  <si>
    <t>https://podminky.urs.cz/item/CS_URS_2023_02/564871011</t>
  </si>
  <si>
    <t>38</t>
  </si>
  <si>
    <t>596412211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</si>
  <si>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</si>
  <si>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-1985556714</t>
  </si>
  <si>
    <t>https://podminky.urs.cz/item/CS_URS_2023_02/596412211</t>
  </si>
  <si>
    <t>39</t>
  </si>
  <si>
    <t>592450351</t>
  </si>
  <si>
    <t>dlažba plošná betonová vegetační 240x170x80mm přírodní</t>
  </si>
  <si>
    <t>-1943913799</t>
  </si>
  <si>
    <t>76*1,03 'Přepočtené koeficientem množství</t>
  </si>
  <si>
    <t>40</t>
  </si>
  <si>
    <t>592450361</t>
  </si>
  <si>
    <t>dlažba plošná betonová vegetační 240x170x80mm barevná</t>
  </si>
  <si>
    <t>1462414116</t>
  </si>
  <si>
    <t>Poznámka k položce:_x000D_
VDZ parkovacích stání</t>
  </si>
  <si>
    <t>4*1,03 'Přepočtené koeficientem množství</t>
  </si>
  <si>
    <t>Ostatní konstrukce a práce, bourání</t>
  </si>
  <si>
    <t>41</t>
  </si>
  <si>
    <t>912111113R</t>
  </si>
  <si>
    <t>Montáž zábrany parkovací tvaru sloupku do výšky 800 mm přichycené šrouby</t>
  </si>
  <si>
    <t>kus</t>
  </si>
  <si>
    <t>762913817</t>
  </si>
  <si>
    <t>Poznámka k položce:_x000D_
kotveno 12 ks šroubů a hmoždinek</t>
  </si>
  <si>
    <t>42</t>
  </si>
  <si>
    <t>74910123R</t>
  </si>
  <si>
    <t>protinárazová zábrana rohová 600x600x600 mm, žlutočerná</t>
  </si>
  <si>
    <t>-503661976</t>
  </si>
  <si>
    <t>43</t>
  </si>
  <si>
    <t>914111111</t>
  </si>
  <si>
    <t>Montáž svislé dopravní značky základní velikosti do 1 m2 objímkami na sloupky nebo konzoly</t>
  </si>
  <si>
    <t>1942515832</t>
  </si>
  <si>
    <t>https://podminky.urs.cz/item/CS_URS_2023_02/914111111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</si>
  <si>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</si>
  <si>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2+2</t>
  </si>
  <si>
    <t>44</t>
  </si>
  <si>
    <t>40445650</t>
  </si>
  <si>
    <t>dodatkové tabulky E7, E12, E13 500x300mm</t>
  </si>
  <si>
    <t>1349251866</t>
  </si>
  <si>
    <t>45</t>
  </si>
  <si>
    <t>40445625</t>
  </si>
  <si>
    <t>informativní značky provozní IP8, IP9, IP11-IP13 500x700mm</t>
  </si>
  <si>
    <t>1739397109</t>
  </si>
  <si>
    <t>46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</si>
  <si>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</si>
  <si>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</si>
  <si>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-1026681479</t>
  </si>
  <si>
    <t>https://podminky.urs.cz/item/CS_URS_2023_02/966006132</t>
  </si>
  <si>
    <t xml:space="preserve">Poznámka k souboru cen:_x000D_
1. Ceny jsou určeny pro odstranění značek z jakéhokoliv materiálu. 2. V cenách -6131 a -6132 nejsou započteny náklady na demontáž tabulí (značek) od sloupků, tyto se oceňují cenou 966 00-6211 Odstranění svislých dopravních značek. 3. Přemístění vybouraných značek na vzdálenost přes 20 m se oceňuje cenami souboru cen 997 22-1 Vodorovná doprava vybouraných hmot. </t>
  </si>
  <si>
    <t>47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</si>
  <si>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</si>
  <si>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</si>
  <si>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419048173</t>
  </si>
  <si>
    <t>https://podminky.urs.cz/item/CS_URS_2023_02/966006211</t>
  </si>
  <si>
    <t>48</t>
  </si>
  <si>
    <t>914511112</t>
  </si>
  <si>
    <t>Montáž sloupku dopravních značek délky do 3,5 m do hliníkové patky pro sloupek D 60 mm</t>
  </si>
  <si>
    <t>-1640011909</t>
  </si>
  <si>
    <t>https://podminky.urs.cz/item/CS_URS_2023_02/914511112</t>
  </si>
  <si>
    <t>49</t>
  </si>
  <si>
    <t>40445241</t>
  </si>
  <si>
    <t>patka pro sloupek Al D 70mm</t>
  </si>
  <si>
    <t>254231788</t>
  </si>
  <si>
    <t>50</t>
  </si>
  <si>
    <t>40445254</t>
  </si>
  <si>
    <t>víčko plastové na sloupek D 70mm</t>
  </si>
  <si>
    <t>-2026753520</t>
  </si>
  <si>
    <t>51</t>
  </si>
  <si>
    <t>915611111</t>
  </si>
  <si>
    <t>Předznačení pro vodorovné značení stříkané barvou nebo prováděné z nátěrových hmot liniové dělicí čáry, vodicí proužky</t>
  </si>
  <si>
    <t>188997297</t>
  </si>
  <si>
    <t>https://podminky.urs.cz/item/CS_URS_2023_02/915611111</t>
  </si>
  <si>
    <t xml:space="preserve">Poznámka k souboru cen:_x000D_
1. Množství měrných jednotek se určuje: a) pro cenu -61 1111 v m délky dělicí čáry nebo vodícího proužku (včetně mezer), b) pro cenu -62 1111 v m2 natírané nebo stříkané plochy. </t>
  </si>
  <si>
    <t>52</t>
  </si>
  <si>
    <t>915211111</t>
  </si>
  <si>
    <t>Vodorovné dopravní značení stříkaným plastem dělící čára šířky 125 mm souvislá bílá základní</t>
  </si>
  <si>
    <t>-1006870493</t>
  </si>
  <si>
    <t>https://podminky.urs.cz/item/CS_URS_2023_02/915211111</t>
  </si>
  <si>
    <t>53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</si>
  <si>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</si>
  <si>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</si>
  <si>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-810556455</t>
  </si>
  <si>
    <t>https://podminky.urs.cz/item/CS_URS_2023_02/916131213</t>
  </si>
  <si>
    <t xml:space="preserve">Poznámka k souboru cen:_x000D_
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</si>
  <si>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54</t>
  </si>
  <si>
    <t>59217031</t>
  </si>
  <si>
    <t>obrubník betonový silniční 1000x150x250mm</t>
  </si>
  <si>
    <t>-201171503</t>
  </si>
  <si>
    <t>55</t>
  </si>
  <si>
    <t>59217030</t>
  </si>
  <si>
    <t>obrubník betonový silniční přechodový 1000x150x150-250mm</t>
  </si>
  <si>
    <t>-244926544</t>
  </si>
  <si>
    <t>56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</si>
  <si>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</si>
  <si>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</si>
  <si>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-1059055589</t>
  </si>
  <si>
    <t>https://podminky.urs.cz/item/CS_URS_2023_02/916231213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</si>
  <si>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4. Měrná jednotka u příplatků je m délky obrubníku. </t>
  </si>
  <si>
    <t>57</t>
  </si>
  <si>
    <t>59217016</t>
  </si>
  <si>
    <t>obrubník betonový chodníkový 1000x80x250mm</t>
  </si>
  <si>
    <t>1523818202</t>
  </si>
  <si>
    <t>29+3</t>
  </si>
  <si>
    <t>58</t>
  </si>
  <si>
    <t>919735113</t>
  </si>
  <si>
    <t>Řezání stávajícího živičného krytu nebo podkladu hloubky přes 100 do 150 mm</t>
  </si>
  <si>
    <t>217636365</t>
  </si>
  <si>
    <t>https://podminky.urs.cz/item/CS_URS_2023_02/919735113</t>
  </si>
  <si>
    <t xml:space="preserve">Poznámka k souboru cen:_x000D_
1. V cenách jsou započteny i náklady na spotřebu vody. </t>
  </si>
  <si>
    <t>59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</si>
  <si>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</si>
  <si>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</si>
  <si>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2008138671</t>
  </si>
  <si>
    <t>https://podminky.urs.cz/item/CS_URS_2023_02/919732211</t>
  </si>
  <si>
    <t>997</t>
  </si>
  <si>
    <t>Přesun sutě</t>
  </si>
  <si>
    <t>60</t>
  </si>
  <si>
    <t>997221561</t>
  </si>
  <si>
    <t>Vodorovná doprava suti bez naložení, ale se složením a s hrubým urovnáním z kusových materiálů, na vzdálenost do 1 km</t>
  </si>
  <si>
    <t>1528015515</t>
  </si>
  <si>
    <t>https://podminky.urs.cz/item/CS_URS_2023_02/997221561</t>
  </si>
  <si>
    <t>61</t>
  </si>
  <si>
    <t>997221569</t>
  </si>
  <si>
    <t>Vodorovná doprava suti bez naložení, ale se složením a s hrubým urovnáním Příplatek k ceně za každý další i započatý 1 km přes 1 km</t>
  </si>
  <si>
    <t>-2008807863</t>
  </si>
  <si>
    <t>https://podminky.urs.cz/item/CS_URS_2023_02/997221569</t>
  </si>
  <si>
    <t>14,04*24 'Přepočtené koeficientem množství</t>
  </si>
  <si>
    <t>62</t>
  </si>
  <si>
    <t>997221615</t>
  </si>
  <si>
    <t>Poplatek za uložení stavebního odpadu na skládce (skládkovné) z prostého betonu zatříděného do Katalogu odpadů pod kódem 17 01 01</t>
  </si>
  <si>
    <t>650485384</t>
  </si>
  <si>
    <t>https://podminky.urs.cz/item/CS_URS_2023_02/997221615</t>
  </si>
  <si>
    <t>5,74+1,12</t>
  </si>
  <si>
    <t>63</t>
  </si>
  <si>
    <t>997221645</t>
  </si>
  <si>
    <t>Poplatek za uložení stavebního odpadu na skládce (skládkovné) asfaltového bez obsahu dehtu zatříděného do Katalogu odpadů pod kódem 17 03 02</t>
  </si>
  <si>
    <t>160614020</t>
  </si>
  <si>
    <t>https://podminky.urs.cz/item/CS_URS_2023_02/997221645</t>
  </si>
  <si>
    <t>997221655</t>
  </si>
  <si>
    <t>538249499</t>
  </si>
  <si>
    <t>https://podminky.urs.cz/item/CS_URS_2023_02/997221655</t>
  </si>
  <si>
    <t>1,7+3,19</t>
  </si>
  <si>
    <t>998</t>
  </si>
  <si>
    <t>Přesun hmot</t>
  </si>
  <si>
    <t>65</t>
  </si>
  <si>
    <t>998223011</t>
  </si>
  <si>
    <t>Přesun hmot pro pozemní komunikace s krytem dlážděným dopravní vzdálenost do 200 m jakékoliv délky objektu</t>
  </si>
  <si>
    <t>1188541405</t>
  </si>
  <si>
    <t>https://podminky.urs.cz/item/CS_URS_2023_02/998223011</t>
  </si>
  <si>
    <t>SO 401 - Úprava veřejného osvětlení</t>
  </si>
  <si>
    <t>M - Práce a dodávky M</t>
  </si>
  <si>
    <t xml:space="preserve">    21-M - Elektromontáže</t>
  </si>
  <si>
    <t xml:space="preserve">    46-M - Zemní práce při extr.mont.pracích</t>
  </si>
  <si>
    <t xml:space="preserve">      07 - Ostatní náklady</t>
  </si>
  <si>
    <t>Práce a dodávky M</t>
  </si>
  <si>
    <t>21-M</t>
  </si>
  <si>
    <t>Elektromontáže</t>
  </si>
  <si>
    <t>210100099</t>
  </si>
  <si>
    <t>Ukončení vodičů izolovaných s označením a zapojením na svorkovnici s otevřením a uzavřením krytu průřezu žíly do 10 mm2</t>
  </si>
  <si>
    <t>-1871939802</t>
  </si>
  <si>
    <t>https://podminky.urs.cz/item/CS_URS_2023_02/210100099</t>
  </si>
  <si>
    <t>210204002</t>
  </si>
  <si>
    <t>Montáž stožárů osvětlení parkových ocelových</t>
  </si>
  <si>
    <t>-225288757</t>
  </si>
  <si>
    <t>https://podminky.urs.cz/item/CS_URS_2023_02/210204002</t>
  </si>
  <si>
    <t>Poznámka k položce:_x000D_
přesun stožáru - včetně osazení a obsypání pouzdra</t>
  </si>
  <si>
    <t>31674124</t>
  </si>
  <si>
    <t>manžeta plastová ochranná na stožár d=133mm</t>
  </si>
  <si>
    <t>256</t>
  </si>
  <si>
    <t>-845899021</t>
  </si>
  <si>
    <t>1290542</t>
  </si>
  <si>
    <t>STOZAROVE POUZDRO SP 315/1000</t>
  </si>
  <si>
    <t>128</t>
  </si>
  <si>
    <t>1386909554</t>
  </si>
  <si>
    <t>23531469</t>
  </si>
  <si>
    <t>písek křemičitý frakce 0,1/0,5mm</t>
  </si>
  <si>
    <t>1021153601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</si>
  <si>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</si>
  <si>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</si>
  <si>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1068984230</t>
  </si>
  <si>
    <t>https://podminky.urs.cz/item/CS_URS_2023_02/210220022</t>
  </si>
  <si>
    <t>35441073</t>
  </si>
  <si>
    <t>drát D 10mm FeZn</t>
  </si>
  <si>
    <t>-1150019693</t>
  </si>
  <si>
    <t>35442036</t>
  </si>
  <si>
    <t>svorka uzemnění nerez připojovací</t>
  </si>
  <si>
    <t>-736694489</t>
  </si>
  <si>
    <t>35442037</t>
  </si>
  <si>
    <t>svorka uzemnění nerez křížová</t>
  </si>
  <si>
    <t>608656984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</si>
  <si>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</si>
  <si>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</si>
  <si>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1864509566</t>
  </si>
  <si>
    <t>https://podminky.urs.cz/item/CS_URS_2023_02/210812033</t>
  </si>
  <si>
    <t>34111076</t>
  </si>
  <si>
    <t>kabel instalační jádro Cu plné izolace PVC plášť PVC 450/750V (CYKY) 4x10mm2</t>
  </si>
  <si>
    <t>-1073328153</t>
  </si>
  <si>
    <t>218100099</t>
  </si>
  <si>
    <t>Odpojení vodičů izolovaných ze svorkovnice průřezu žíly do 10 mm2</t>
  </si>
  <si>
    <t>-1262022750</t>
  </si>
  <si>
    <t>https://podminky.urs.cz/item/CS_URS_2023_02/218100099</t>
  </si>
  <si>
    <t>218204011</t>
  </si>
  <si>
    <t>Demontáž stožárů osvětlení ocelových samostatně stojících, délky do 12 m</t>
  </si>
  <si>
    <t>-145971418</t>
  </si>
  <si>
    <t>https://podminky.urs.cz/item/CS_URS_2023_02/218204011</t>
  </si>
  <si>
    <t>Poznámka k položce:_x000D_
přesun stožáru</t>
  </si>
  <si>
    <t>218801311</t>
  </si>
  <si>
    <t>Demontáž izolovaných vodičů měděných do 1 kV bez odpojení vodičů uložených volně plných a laněných s PVC pláštěm, bezhalogenových, ohniodolných (např. CY, CHAH-V) průřezu žíly 1,5 až 16 mm2</t>
  </si>
  <si>
    <t>1858306011</t>
  </si>
  <si>
    <t>https://podminky.urs.cz/item/CS_URS_2023_02/218801311</t>
  </si>
  <si>
    <t>Poznámka k položce:_x000D_
Přesun kabelu VO - zkrácení trasy</t>
  </si>
  <si>
    <t>460791114</t>
  </si>
  <si>
    <t>Montáž trubek ochranných uložených volně do rýhy plastových tuhých, vnitřního průměru přes 90 do 110 mm</t>
  </si>
  <si>
    <t>341914597</t>
  </si>
  <si>
    <t>https://podminky.urs.cz/item/CS_URS_2023_02/460791114</t>
  </si>
  <si>
    <t>34571355</t>
  </si>
  <si>
    <t>trubka elektroinstalační ohebná dvouplášťová korugovaná (chránička) D 94/110mm, HDPE+LDPE</t>
  </si>
  <si>
    <t>564020231</t>
  </si>
  <si>
    <t>12*1,05 'Přepočtené koeficientem množství</t>
  </si>
  <si>
    <t>460791212</t>
  </si>
  <si>
    <t>Montáž trubek ochranných uložených volně do rýhy plastových ohebných, vnitřního průměru přes 32 do 50 mm</t>
  </si>
  <si>
    <t>-339607442</t>
  </si>
  <si>
    <t>https://podminky.urs.cz/item/CS_URS_2023_02/460791212</t>
  </si>
  <si>
    <t>34571350</t>
  </si>
  <si>
    <t>trubka elektroinstalační ohebná dvouplášťová korugovaná (chránička) D 32/40mm, HDPE+LDPE</t>
  </si>
  <si>
    <t>1490154383</t>
  </si>
  <si>
    <t>46-M</t>
  </si>
  <si>
    <t>Zemní práce při extr.mont.pracích</t>
  </si>
  <si>
    <t>1909146241</t>
  </si>
  <si>
    <t>-1568403362</t>
  </si>
  <si>
    <t>-121342770</t>
  </si>
  <si>
    <t>460141111</t>
  </si>
  <si>
    <t>Hloubení nezapažených jam strojně včetně urovnáním dna s přemístěním výkopku do vzdálenosti 3 m od okraje jámy nebo s naložením na dopravní prostředek v hornině třídy těžitelnosti I skupiny 1 a 2</t>
  </si>
  <si>
    <t>-1664705</t>
  </si>
  <si>
    <t>https://podminky.urs.cz/item/CS_URS_2023_02/460141111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</si>
  <si>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</si>
  <si>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</si>
  <si>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2092032982</t>
  </si>
  <si>
    <t>https://podminky.urs.cz/item/CS_URS_2023_02/460171271</t>
  </si>
  <si>
    <t>460391121</t>
  </si>
  <si>
    <t>Zásyp jam ručně s uložením výkopku ve vrstvách a úpravou povrchu s přemístění sypaniny ze vzdálenosti do 10 m se zhutněním z horniny třídy těžitelnosti I skupiny 1</t>
  </si>
  <si>
    <t>-1205543561</t>
  </si>
  <si>
    <t>https://podminky.urs.cz/item/CS_URS_2023_02/460391121</t>
  </si>
  <si>
    <t>460451281</t>
  </si>
  <si>
    <t>Zásyp kabelových rýh strojně s přemístěním sypaniny ze vzdálenosti do 10 m, s uložením výkopku ve vrstvách včetně zhutnění a urovnání povrchu šířky 50 cm hloubky 80 cm z horniny třídy těžitelnosti I skupiny 1 a 2</t>
  </si>
  <si>
    <t>-75812210</t>
  </si>
  <si>
    <t>https://podminky.urs.cz/item/CS_URS_2023_02/460451281</t>
  </si>
  <si>
    <t>460671113</t>
  </si>
  <si>
    <t>Výstražná fólie z PVC pro krytí kabelů včetně vyrovnání povrchu rýhy, rozvinutí a uložení fólie šířky do 34 cm</t>
  </si>
  <si>
    <t>1226285096</t>
  </si>
  <si>
    <t>https://podminky.urs.cz/item/CS_URS_2023_02/460671113</t>
  </si>
  <si>
    <t>07</t>
  </si>
  <si>
    <t>Ostatní náklady</t>
  </si>
  <si>
    <t>0701</t>
  </si>
  <si>
    <t>Kompletační činnost</t>
  </si>
  <si>
    <t>…</t>
  </si>
  <si>
    <t>314895290</t>
  </si>
  <si>
    <t>https://podminky.urs.cz/item/CS_URS_2023_02/0701</t>
  </si>
  <si>
    <t>0702</t>
  </si>
  <si>
    <t>Revize</t>
  </si>
  <si>
    <t>-1977809029</t>
  </si>
  <si>
    <t>https://podminky.urs.cz/item/CS_URS_2023_02/0702</t>
  </si>
  <si>
    <t>0703</t>
  </si>
  <si>
    <t>geodetické vytýčení dokončené stavby</t>
  </si>
  <si>
    <t>-1508734021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</si>
  <si>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</si>
  <si>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</si>
  <si>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</si>
  <si>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</si>
  <si>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</si>
  <si>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</si>
  <si>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</si>
  <si>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1024</t>
  </si>
  <si>
    <t>-809262090</t>
  </si>
  <si>
    <t>https://podminky.urs.cz/item/CS_URS_2022_02/010001000</t>
  </si>
  <si>
    <t>Poznámka k položce:_x000D_
Průzkumné práce - vytyčení inženýrských sítí_x000D_
Geodetické práce - vytyčení stavby, zaměření skutečného provedení_x000D_
Projektové práce - projektová dokumentace RDS, projektová dokumetace DSPS</t>
  </si>
  <si>
    <t>VRN3</t>
  </si>
  <si>
    <t>Zařízení staveniště</t>
  </si>
  <si>
    <t>030001000</t>
  </si>
  <si>
    <t>1973522381</t>
  </si>
  <si>
    <t>https://podminky.urs.cz/item/CS_URS_2022_02/030001000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</si>
  <si>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</si>
  <si>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</si>
  <si>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</si>
  <si>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</si>
  <si>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</si>
  <si>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https://podminky.urs.cz/item/CS_URS_2022_02/040001000</t>
  </si>
  <si>
    <t>Poznámka k položce:_x000D_
zkoušky únosnosti pláně a jednotlivých vrstev</t>
  </si>
  <si>
    <t>SOUPIS PRACÍ
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</si>
</sst>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48"/>
      <color rgb="FF00B050"/>
      <name val="Calibri"/>
      <family val="2"/>
      <charset val="238"/>
      <scheme val="minor"/>
    </font>
    <font>
      <sz val="48"/>
      <color theme="9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112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firma/Akce/2023/P28_Sokolov,%20K+R%20Slav&#237;&#269;kova/4_Prov&#225;d&#283;c&#237;%20PD/SP%20+%20VV%20tit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list"/>
      <sheetName val="Titulní list (2)"/>
    </sheetNames>
    <sheetDataSet>
      <sheetData sheetId="0">
        <row r="41">
          <cell r="A41" t="str">
            <v>Parkoviště K+R v ul. Slavíčkova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62751119" TargetMode="External"/><Relationship Id="rId18" Type="http://schemas.openxmlformats.org/officeDocument/2006/relationships/hyperlink" Target="https://podminky.urs.cz/item/CS_URS_2023_02/181411121" TargetMode="External"/><Relationship Id="rId26" Type="http://schemas.openxmlformats.org/officeDocument/2006/relationships/hyperlink" Target="https://podminky.urs.cz/item/CS_URS_2023_02/564851011" TargetMode="External"/><Relationship Id="rId39" Type="http://schemas.openxmlformats.org/officeDocument/2006/relationships/hyperlink" Target="https://podminky.urs.cz/item/CS_URS_2023_02/915211111" TargetMode="External"/><Relationship Id="rId3" Type="http://schemas.openxmlformats.org/officeDocument/2006/relationships/hyperlink" Target="https://podminky.urs.cz/item/CS_URS_2023_02/113107422" TargetMode="External"/><Relationship Id="rId21" Type="http://schemas.openxmlformats.org/officeDocument/2006/relationships/hyperlink" Target="https://podminky.urs.cz/item/CS_URS_2023_02/162751117" TargetMode="External"/><Relationship Id="rId34" Type="http://schemas.openxmlformats.org/officeDocument/2006/relationships/hyperlink" Target="https://podminky.urs.cz/item/CS_URS_2023_02/914111111" TargetMode="External"/><Relationship Id="rId42" Type="http://schemas.openxmlformats.org/officeDocument/2006/relationships/hyperlink" Target="https://podminky.urs.cz/item/CS_URS_2023_02/919735113" TargetMode="External"/><Relationship Id="rId47" Type="http://schemas.openxmlformats.org/officeDocument/2006/relationships/hyperlink" Target="https://podminky.urs.cz/item/CS_URS_2023_02/997221645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https://podminky.urs.cz/item/CS_URS_2023_02/174152101" TargetMode="External"/><Relationship Id="rId12" Type="http://schemas.openxmlformats.org/officeDocument/2006/relationships/hyperlink" Target="https://podminky.urs.cz/item/CS_URS_2023_02/162751117" TargetMode="External"/><Relationship Id="rId17" Type="http://schemas.openxmlformats.org/officeDocument/2006/relationships/hyperlink" Target="https://podminky.urs.cz/item/CS_URS_2023_02/181351003" TargetMode="External"/><Relationship Id="rId25" Type="http://schemas.openxmlformats.org/officeDocument/2006/relationships/hyperlink" Target="https://podminky.urs.cz/item/CS_URS_2023_02/564851011" TargetMode="External"/><Relationship Id="rId33" Type="http://schemas.openxmlformats.org/officeDocument/2006/relationships/hyperlink" Target="https://podminky.urs.cz/item/CS_URS_2023_02/596412211" TargetMode="External"/><Relationship Id="rId38" Type="http://schemas.openxmlformats.org/officeDocument/2006/relationships/hyperlink" Target="https://podminky.urs.cz/item/CS_URS_2023_02/915611111" TargetMode="External"/><Relationship Id="rId46" Type="http://schemas.openxmlformats.org/officeDocument/2006/relationships/hyperlink" Target="https://podminky.urs.cz/item/CS_URS_2023_02/997221615" TargetMode="External"/><Relationship Id="rId2" Type="http://schemas.openxmlformats.org/officeDocument/2006/relationships/hyperlink" Target="https://podminky.urs.cz/item/CS_URS_2023_02/113107342" TargetMode="External"/><Relationship Id="rId16" Type="http://schemas.openxmlformats.org/officeDocument/2006/relationships/hyperlink" Target="https://podminky.urs.cz/item/CS_URS_2023_02/181152302" TargetMode="External"/><Relationship Id="rId20" Type="http://schemas.openxmlformats.org/officeDocument/2006/relationships/hyperlink" Target="https://podminky.urs.cz/item/CS_URS_2023_02/122252203" TargetMode="External"/><Relationship Id="rId29" Type="http://schemas.openxmlformats.org/officeDocument/2006/relationships/hyperlink" Target="https://podminky.urs.cz/item/CS_URS_2023_02/564851011" TargetMode="External"/><Relationship Id="rId41" Type="http://schemas.openxmlformats.org/officeDocument/2006/relationships/hyperlink" Target="https://podminky.urs.cz/item/CS_URS_2023_02/916231213" TargetMode="External"/><Relationship Id="rId1" Type="http://schemas.openxmlformats.org/officeDocument/2006/relationships/hyperlink" Target="https://podminky.urs.cz/item/CS_URS_2023_02/113107321" TargetMode="External"/><Relationship Id="rId6" Type="http://schemas.openxmlformats.org/officeDocument/2006/relationships/hyperlink" Target="https://podminky.urs.cz/item/CS_URS_2023_02/132151111" TargetMode="External"/><Relationship Id="rId11" Type="http://schemas.openxmlformats.org/officeDocument/2006/relationships/hyperlink" Target="https://podminky.urs.cz/item/CS_URS_2023_02/113204111" TargetMode="External"/><Relationship Id="rId24" Type="http://schemas.openxmlformats.org/officeDocument/2006/relationships/hyperlink" Target="https://podminky.urs.cz/item/CS_URS_2023_02/919726122" TargetMode="External"/><Relationship Id="rId32" Type="http://schemas.openxmlformats.org/officeDocument/2006/relationships/hyperlink" Target="https://podminky.urs.cz/item/CS_URS_2023_02/564871011" TargetMode="External"/><Relationship Id="rId37" Type="http://schemas.openxmlformats.org/officeDocument/2006/relationships/hyperlink" Target="https://podminky.urs.cz/item/CS_URS_2023_02/914511112" TargetMode="External"/><Relationship Id="rId40" Type="http://schemas.openxmlformats.org/officeDocument/2006/relationships/hyperlink" Target="https://podminky.urs.cz/item/CS_URS_2023_02/916131213" TargetMode="External"/><Relationship Id="rId45" Type="http://schemas.openxmlformats.org/officeDocument/2006/relationships/hyperlink" Target="https://podminky.urs.cz/item/CS_URS_2023_02/997221569" TargetMode="External"/><Relationship Id="rId5" Type="http://schemas.openxmlformats.org/officeDocument/2006/relationships/hyperlink" Target="https://podminky.urs.cz/item/CS_URS_2023_02/460921222" TargetMode="External"/><Relationship Id="rId15" Type="http://schemas.openxmlformats.org/officeDocument/2006/relationships/hyperlink" Target="https://podminky.urs.cz/item/CS_URS_2023_02/171201221" TargetMode="External"/><Relationship Id="rId23" Type="http://schemas.openxmlformats.org/officeDocument/2006/relationships/hyperlink" Target="https://podminky.urs.cz/item/CS_URS_2023_02/171201231" TargetMode="External"/><Relationship Id="rId28" Type="http://schemas.openxmlformats.org/officeDocument/2006/relationships/hyperlink" Target="https://podminky.urs.cz/item/CS_URS_2023_02/577134211" TargetMode="External"/><Relationship Id="rId36" Type="http://schemas.openxmlformats.org/officeDocument/2006/relationships/hyperlink" Target="https://podminky.urs.cz/item/CS_URS_2023_02/966006211" TargetMode="External"/><Relationship Id="rId49" Type="http://schemas.openxmlformats.org/officeDocument/2006/relationships/hyperlink" Target="https://podminky.urs.cz/item/CS_URS_2023_02/998223011" TargetMode="External"/><Relationship Id="rId10" Type="http://schemas.openxmlformats.org/officeDocument/2006/relationships/hyperlink" Target="https://podminky.urs.cz/item/CS_URS_2023_02/113202111" TargetMode="External"/><Relationship Id="rId19" Type="http://schemas.openxmlformats.org/officeDocument/2006/relationships/hyperlink" Target="https://podminky.urs.cz/item/CS_URS_2023_02/581114113" TargetMode="External"/><Relationship Id="rId31" Type="http://schemas.openxmlformats.org/officeDocument/2006/relationships/hyperlink" Target="https://podminky.urs.cz/item/CS_URS_2023_02/577133111" TargetMode="External"/><Relationship Id="rId44" Type="http://schemas.openxmlformats.org/officeDocument/2006/relationships/hyperlink" Target="https://podminky.urs.cz/item/CS_URS_2023_02/997221561" TargetMode="External"/><Relationship Id="rId4" Type="http://schemas.openxmlformats.org/officeDocument/2006/relationships/hyperlink" Target="https://podminky.urs.cz/item/CS_URS_2023_02/468021221" TargetMode="External"/><Relationship Id="rId9" Type="http://schemas.openxmlformats.org/officeDocument/2006/relationships/hyperlink" Target="https://podminky.urs.cz/item/CS_URS_2023_02/122252203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162751119" TargetMode="External"/><Relationship Id="rId27" Type="http://schemas.openxmlformats.org/officeDocument/2006/relationships/hyperlink" Target="https://podminky.urs.cz/item/CS_URS_2023_02/565155111" TargetMode="External"/><Relationship Id="rId30" Type="http://schemas.openxmlformats.org/officeDocument/2006/relationships/hyperlink" Target="https://podminky.urs.cz/item/CS_URS_2023_02/564920511" TargetMode="External"/><Relationship Id="rId35" Type="http://schemas.openxmlformats.org/officeDocument/2006/relationships/hyperlink" Target="https://podminky.urs.cz/item/CS_URS_2023_02/966006132" TargetMode="External"/><Relationship Id="rId43" Type="http://schemas.openxmlformats.org/officeDocument/2006/relationships/hyperlink" Target="https://podminky.urs.cz/item/CS_URS_2023_02/919732211" TargetMode="External"/><Relationship Id="rId48" Type="http://schemas.openxmlformats.org/officeDocument/2006/relationships/hyperlink" Target="https://podminky.urs.cz/item/CS_URS_2023_02/997221655" TargetMode="External"/><Relationship Id="rId8" Type="http://schemas.openxmlformats.org/officeDocument/2006/relationships/hyperlink" Target="https://podminky.urs.cz/item/CS_URS_2023_02/121151113" TargetMode="External"/><Relationship Id="rId5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60791114" TargetMode="External"/><Relationship Id="rId13" Type="http://schemas.openxmlformats.org/officeDocument/2006/relationships/hyperlink" Target="https://podminky.urs.cz/item/CS_URS_2023_02/460141111" TargetMode="External"/><Relationship Id="rId18" Type="http://schemas.openxmlformats.org/officeDocument/2006/relationships/hyperlink" Target="https://podminky.urs.cz/item/CS_URS_2023_02/0701" TargetMode="External"/><Relationship Id="rId3" Type="http://schemas.openxmlformats.org/officeDocument/2006/relationships/hyperlink" Target="https://podminky.urs.cz/item/CS_URS_2023_02/210220022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3_02/218801311" TargetMode="External"/><Relationship Id="rId12" Type="http://schemas.openxmlformats.org/officeDocument/2006/relationships/hyperlink" Target="https://podminky.urs.cz/item/CS_URS_2023_02/468021221" TargetMode="External"/><Relationship Id="rId17" Type="http://schemas.openxmlformats.org/officeDocument/2006/relationships/hyperlink" Target="https://podminky.urs.cz/item/CS_URS_2023_02/460671113" TargetMode="External"/><Relationship Id="rId2" Type="http://schemas.openxmlformats.org/officeDocument/2006/relationships/hyperlink" Target="https://podminky.urs.cz/item/CS_URS_2023_02/210204002" TargetMode="External"/><Relationship Id="rId16" Type="http://schemas.openxmlformats.org/officeDocument/2006/relationships/hyperlink" Target="https://podminky.urs.cz/item/CS_URS_2023_02/460451281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podminky.urs.cz/item/CS_URS_2023_02/210100099" TargetMode="External"/><Relationship Id="rId6" Type="http://schemas.openxmlformats.org/officeDocument/2006/relationships/hyperlink" Target="https://podminky.urs.cz/item/CS_URS_2023_02/218204011" TargetMode="External"/><Relationship Id="rId11" Type="http://schemas.openxmlformats.org/officeDocument/2006/relationships/hyperlink" Target="https://podminky.urs.cz/item/CS_URS_2023_02/460921222" TargetMode="External"/><Relationship Id="rId5" Type="http://schemas.openxmlformats.org/officeDocument/2006/relationships/hyperlink" Target="https://podminky.urs.cz/item/CS_URS_2023_02/218100099" TargetMode="External"/><Relationship Id="rId15" Type="http://schemas.openxmlformats.org/officeDocument/2006/relationships/hyperlink" Target="https://podminky.urs.cz/item/CS_URS_2023_02/460391121" TargetMode="External"/><Relationship Id="rId10" Type="http://schemas.openxmlformats.org/officeDocument/2006/relationships/hyperlink" Target="https://podminky.urs.cz/item/CS_URS_2023_02/113107422" TargetMode="External"/><Relationship Id="rId19" Type="http://schemas.openxmlformats.org/officeDocument/2006/relationships/hyperlink" Target="https://podminky.urs.cz/item/CS_URS_2023_02/0702" TargetMode="External"/><Relationship Id="rId4" Type="http://schemas.openxmlformats.org/officeDocument/2006/relationships/hyperlink" Target="https://podminky.urs.cz/item/CS_URS_2023_02/210812033" TargetMode="External"/><Relationship Id="rId9" Type="http://schemas.openxmlformats.org/officeDocument/2006/relationships/hyperlink" Target="https://podminky.urs.cz/item/CS_URS_2023_02/460791212" TargetMode="External"/><Relationship Id="rId14" Type="http://schemas.openxmlformats.org/officeDocument/2006/relationships/hyperlink" Target="https://podminky.urs.cz/item/CS_URS_2023_02/46017127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40001000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0001000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8EA6-3C35-4F75-9AEF-22CC5473A7BB}">
  <dimension ref="A11:M72"/>
  <sheetViews>
    <sheetView showGridLines="0" tabSelected="1" zoomScaleNormal="100" zoomScalePageLayoutView="85" workbookViewId="0">
      <selection activeCell="R56" sqref="R56"/>
    </sheetView>
  </sheetViews>
  <sheetFormatPr defaultColWidth="9.33203125" defaultRowHeight="11.25"/>
  <cols>
    <col min="1" max="1" width="14" customWidth="1"/>
  </cols>
  <sheetData>
    <row r="11" spans="1:13" ht="11.25" customHeight="1">
      <c r="A11" s="175" t="s">
        <v>616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1:13" ht="11.25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</row>
    <row r="13" spans="1:13" ht="11.25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</row>
    <row r="14" spans="1:13" ht="11.25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</row>
    <row r="15" spans="1:13" ht="11.25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</row>
    <row r="16" spans="1:13" ht="11.25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</row>
    <row r="17" spans="1:13" ht="11.2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3" ht="11.25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</row>
    <row r="19" spans="1:13" ht="11.25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ht="11.25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</row>
    <row r="21" spans="1:13" ht="11.25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3" ht="11.2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</row>
    <row r="23" spans="1:13" ht="11.2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ht="11.2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</row>
    <row r="25" spans="1:13" ht="11.2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</row>
    <row r="26" spans="1:13" ht="11.2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</row>
    <row r="27" spans="1:13" ht="11.2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13" ht="11.2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</row>
    <row r="29" spans="1:13" ht="11.25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  <row r="30" spans="1:13" ht="11.25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</row>
    <row r="31" spans="1:13" ht="11.25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1:13" ht="11.25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1:13" ht="11.25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  <row r="34" spans="1:13" ht="11.2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ht="11.2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</row>
    <row r="36" spans="1:13" ht="11.2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</row>
    <row r="37" spans="1:13" ht="11.2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</row>
    <row r="38" spans="1:13" ht="11.2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</row>
    <row r="39" spans="1:13" ht="11.2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1:13" ht="11.2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</row>
    <row r="41" spans="1:13" ht="11.25" customHeight="1">
      <c r="A41" s="177" t="str">
        <f>'[1]Titulní list'!A41</f>
        <v>Parkoviště K+R v ul. Slavíčkova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</row>
    <row r="42" spans="1:13" ht="11.25" customHeight="1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</row>
    <row r="43" spans="1:13" ht="11.25" customHeight="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</row>
    <row r="44" spans="1:13" ht="11.2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</row>
    <row r="45" spans="1:13" ht="11.25" customHeight="1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</row>
    <row r="46" spans="1:13" ht="11.25" customHeight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</row>
    <row r="47" spans="1:13" ht="11.2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</row>
    <row r="48" spans="1:13" ht="11.2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</row>
    <row r="49" spans="1:13" ht="11.25" customHeight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3" ht="11.2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</row>
    <row r="51" spans="1:13" ht="11.25" customHeight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</row>
    <row r="52" spans="1:13" ht="11.25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</row>
    <row r="53" spans="1:13" ht="11.25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</row>
    <row r="54" spans="1:13" ht="11.25" customHeight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</row>
    <row r="55" spans="1:13" ht="11.25" customHeight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13" ht="11.25" customHeigh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13" ht="11.2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13" ht="11.2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13" ht="11.25" customHeight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13" ht="11.25" customHeight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13" ht="11.25" customHeight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13" ht="11.25" customHeight="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3" ht="11.25" customHeight="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3" ht="11.25" customHeight="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ht="11.2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ht="11.25" customHeight="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ht="11.25" customHeight="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ht="11.25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ht="11.25" customHeight="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ht="11.25" customHeight="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ht="11.2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ht="11.2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</row>
  </sheetData>
  <mergeCells count="3">
    <mergeCell ref="A11:M40"/>
    <mergeCell ref="A41:M71"/>
    <mergeCell ref="A72:M72"/>
  </mergeCells>
  <pageMargins left="0.19685039370078741" right="0.19685039370078741" top="0.59055118110236227" bottom="0.59055118110236227" header="0.31496062992125984" footer="0.31496062992125984"/>
  <pageSetup paperSize="9" orientation="portrait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9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R5" s="17"/>
      <c r="BE5" s="20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1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R6" s="17"/>
      <c r="BE6" s="207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7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7"/>
      <c r="BS8" s="14" t="s">
        <v>6</v>
      </c>
    </row>
    <row r="9" spans="1:74" ht="14.45" customHeight="1">
      <c r="B9" s="17"/>
      <c r="AR9" s="17"/>
      <c r="BE9" s="207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207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207"/>
      <c r="BS11" s="14" t="s">
        <v>6</v>
      </c>
    </row>
    <row r="12" spans="1:74" ht="6.95" customHeight="1">
      <c r="B12" s="17"/>
      <c r="AR12" s="17"/>
      <c r="BE12" s="207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207"/>
      <c r="BS13" s="14" t="s">
        <v>6</v>
      </c>
    </row>
    <row r="14" spans="1:74" ht="12.75">
      <c r="B14" s="17"/>
      <c r="E14" s="211" t="s">
        <v>31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4" t="s">
        <v>28</v>
      </c>
      <c r="AN14" s="26" t="s">
        <v>31</v>
      </c>
      <c r="AR14" s="17"/>
      <c r="BE14" s="207"/>
      <c r="BS14" s="14" t="s">
        <v>6</v>
      </c>
    </row>
    <row r="15" spans="1:74" ht="6.95" customHeight="1">
      <c r="B15" s="17"/>
      <c r="AR15" s="17"/>
      <c r="BE15" s="207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207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35</v>
      </c>
      <c r="AR17" s="17"/>
      <c r="BE17" s="207"/>
      <c r="BS17" s="14" t="s">
        <v>36</v>
      </c>
    </row>
    <row r="18" spans="2:71" ht="6.95" customHeight="1">
      <c r="B18" s="17"/>
      <c r="AR18" s="17"/>
      <c r="BE18" s="207"/>
      <c r="BS18" s="14" t="s">
        <v>6</v>
      </c>
    </row>
    <row r="19" spans="2:71" ht="12" customHeight="1">
      <c r="B19" s="17"/>
      <c r="D19" s="24" t="s">
        <v>37</v>
      </c>
      <c r="AK19" s="24" t="s">
        <v>25</v>
      </c>
      <c r="AN19" s="22" t="s">
        <v>33</v>
      </c>
      <c r="AR19" s="17"/>
      <c r="BE19" s="207"/>
      <c r="BS19" s="14" t="s">
        <v>6</v>
      </c>
    </row>
    <row r="20" spans="2:71" ht="18.399999999999999" customHeight="1">
      <c r="B20" s="17"/>
      <c r="E20" s="22" t="s">
        <v>34</v>
      </c>
      <c r="AK20" s="24" t="s">
        <v>28</v>
      </c>
      <c r="AN20" s="22" t="s">
        <v>35</v>
      </c>
      <c r="AR20" s="17"/>
      <c r="BE20" s="207"/>
      <c r="BS20" s="14" t="s">
        <v>4</v>
      </c>
    </row>
    <row r="21" spans="2:71" ht="6.95" customHeight="1">
      <c r="B21" s="17"/>
      <c r="AR21" s="17"/>
      <c r="BE21" s="207"/>
    </row>
    <row r="22" spans="2:71" ht="12" customHeight="1">
      <c r="B22" s="17"/>
      <c r="D22" s="24" t="s">
        <v>38</v>
      </c>
      <c r="AR22" s="17"/>
      <c r="BE22" s="207"/>
    </row>
    <row r="23" spans="2:71" ht="16.5" customHeight="1">
      <c r="B23" s="17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7"/>
      <c r="BE23" s="207"/>
    </row>
    <row r="24" spans="2:71" ht="6.95" customHeight="1">
      <c r="B24" s="17"/>
      <c r="AR24" s="17"/>
      <c r="BE24" s="20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7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4">
        <f>ROUND(AG94,2)</f>
        <v>0</v>
      </c>
      <c r="AL26" s="215"/>
      <c r="AM26" s="215"/>
      <c r="AN26" s="215"/>
      <c r="AO26" s="215"/>
      <c r="AR26" s="29"/>
      <c r="BE26" s="207"/>
    </row>
    <row r="27" spans="2:71" s="1" customFormat="1" ht="6.95" customHeight="1">
      <c r="B27" s="29"/>
      <c r="AR27" s="29"/>
      <c r="BE27" s="207"/>
    </row>
    <row r="28" spans="2:71" s="1" customFormat="1" ht="12.75">
      <c r="B28" s="29"/>
      <c r="L28" s="216" t="s">
        <v>40</v>
      </c>
      <c r="M28" s="216"/>
      <c r="N28" s="216"/>
      <c r="O28" s="216"/>
      <c r="P28" s="216"/>
      <c r="W28" s="216" t="s">
        <v>41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42</v>
      </c>
      <c r="AL28" s="216"/>
      <c r="AM28" s="216"/>
      <c r="AN28" s="216"/>
      <c r="AO28" s="216"/>
      <c r="AR28" s="29"/>
      <c r="BE28" s="207"/>
    </row>
    <row r="29" spans="2:71" s="2" customFormat="1" ht="14.45" customHeight="1">
      <c r="B29" s="33"/>
      <c r="D29" s="24" t="s">
        <v>43</v>
      </c>
      <c r="F29" s="24" t="s">
        <v>44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3"/>
      <c r="BE29" s="208"/>
    </row>
    <row r="30" spans="2:71" s="2" customFormat="1" ht="14.45" customHeight="1">
      <c r="B30" s="33"/>
      <c r="F30" s="24" t="s">
        <v>45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3"/>
      <c r="BE30" s="208"/>
    </row>
    <row r="31" spans="2:71" s="2" customFormat="1" ht="14.45" hidden="1" customHeight="1">
      <c r="B31" s="33"/>
      <c r="F31" s="24" t="s">
        <v>46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3"/>
      <c r="BE31" s="208"/>
    </row>
    <row r="32" spans="2:71" s="2" customFormat="1" ht="14.45" hidden="1" customHeight="1">
      <c r="B32" s="33"/>
      <c r="F32" s="24" t="s">
        <v>47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3"/>
      <c r="BE32" s="208"/>
    </row>
    <row r="33" spans="2:57" s="2" customFormat="1" ht="14.45" hidden="1" customHeight="1">
      <c r="B33" s="33"/>
      <c r="F33" s="24" t="s">
        <v>48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3"/>
      <c r="BE33" s="208"/>
    </row>
    <row r="34" spans="2:57" s="1" customFormat="1" ht="6.95" customHeight="1">
      <c r="B34" s="29"/>
      <c r="AR34" s="29"/>
      <c r="BE34" s="207"/>
    </row>
    <row r="35" spans="2:57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02" t="s">
        <v>51</v>
      </c>
      <c r="Y35" s="203"/>
      <c r="Z35" s="203"/>
      <c r="AA35" s="203"/>
      <c r="AB35" s="203"/>
      <c r="AC35" s="36"/>
      <c r="AD35" s="36"/>
      <c r="AE35" s="36"/>
      <c r="AF35" s="36"/>
      <c r="AG35" s="36"/>
      <c r="AH35" s="36"/>
      <c r="AI35" s="36"/>
      <c r="AJ35" s="36"/>
      <c r="AK35" s="204">
        <f>SUM(AK26:AK33)</f>
        <v>0</v>
      </c>
      <c r="AL35" s="203"/>
      <c r="AM35" s="203"/>
      <c r="AN35" s="203"/>
      <c r="AO35" s="205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54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54</v>
      </c>
      <c r="AI60" s="31"/>
      <c r="AJ60" s="31"/>
      <c r="AK60" s="31"/>
      <c r="AL60" s="31"/>
      <c r="AM60" s="40" t="s">
        <v>55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54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54</v>
      </c>
      <c r="AI75" s="31"/>
      <c r="AJ75" s="31"/>
      <c r="AK75" s="31"/>
      <c r="AL75" s="31"/>
      <c r="AM75" s="40" t="s">
        <v>55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58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P282023</v>
      </c>
      <c r="AR84" s="45"/>
    </row>
    <row r="85" spans="1:91" s="4" customFormat="1" ht="36.950000000000003" customHeight="1">
      <c r="B85" s="46"/>
      <c r="C85" s="47" t="s">
        <v>16</v>
      </c>
      <c r="L85" s="190" t="str">
        <f>K6</f>
        <v>Parkoviště K+R v ul. Slavíčkova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ul. Slavíčkova, Sokolov</v>
      </c>
      <c r="AI87" s="24" t="s">
        <v>22</v>
      </c>
      <c r="AM87" s="192" t="str">
        <f>IF(AN8= "","",AN8)</f>
        <v>18. 9. 2023</v>
      </c>
      <c r="AN87" s="192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Město Sokolov</v>
      </c>
      <c r="AI89" s="24" t="s">
        <v>32</v>
      </c>
      <c r="AM89" s="193" t="str">
        <f>IF(E17="","",E17)</f>
        <v>GEOprojectKV, s.r.o.</v>
      </c>
      <c r="AN89" s="194"/>
      <c r="AO89" s="194"/>
      <c r="AP89" s="194"/>
      <c r="AR89" s="29"/>
      <c r="AS89" s="195" t="s">
        <v>59</v>
      </c>
      <c r="AT89" s="19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37</v>
      </c>
      <c r="AM90" s="193" t="str">
        <f>IF(E20="","",E20)</f>
        <v>GEOprojectKV, s.r.o.</v>
      </c>
      <c r="AN90" s="194"/>
      <c r="AO90" s="194"/>
      <c r="AP90" s="194"/>
      <c r="AR90" s="29"/>
      <c r="AS90" s="197"/>
      <c r="AT90" s="198"/>
      <c r="BD90" s="53"/>
    </row>
    <row r="91" spans="1:91" s="1" customFormat="1" ht="10.9" customHeight="1">
      <c r="B91" s="29"/>
      <c r="AR91" s="29"/>
      <c r="AS91" s="197"/>
      <c r="AT91" s="198"/>
      <c r="BD91" s="53"/>
    </row>
    <row r="92" spans="1:91" s="1" customFormat="1" ht="29.25" customHeight="1">
      <c r="B92" s="29"/>
      <c r="C92" s="183" t="s">
        <v>60</v>
      </c>
      <c r="D92" s="184"/>
      <c r="E92" s="184"/>
      <c r="F92" s="184"/>
      <c r="G92" s="184"/>
      <c r="H92" s="54"/>
      <c r="I92" s="185" t="s">
        <v>61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62</v>
      </c>
      <c r="AH92" s="184"/>
      <c r="AI92" s="184"/>
      <c r="AJ92" s="184"/>
      <c r="AK92" s="184"/>
      <c r="AL92" s="184"/>
      <c r="AM92" s="184"/>
      <c r="AN92" s="185" t="s">
        <v>63</v>
      </c>
      <c r="AO92" s="184"/>
      <c r="AP92" s="187"/>
      <c r="AQ92" s="55" t="s">
        <v>64</v>
      </c>
      <c r="AR92" s="29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8" t="s">
        <v>76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8">
        <f>ROUND(SUM(AG95:AG97),2)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4" t="s">
        <v>1</v>
      </c>
      <c r="AR94" s="60"/>
      <c r="AS94" s="65">
        <f>ROUND(SUM(AS95:AS97),2)</f>
        <v>0</v>
      </c>
      <c r="AT94" s="66">
        <f>ROUND(SUM(AV94:AW94),2)</f>
        <v>0</v>
      </c>
      <c r="AU94" s="67">
        <f>ROUND(SUM(AU95:AU97),5)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ROUND(SUM(AZ95:AZ97),2)</f>
        <v>0</v>
      </c>
      <c r="BA94" s="66">
        <f>ROUND(SUM(BA95:BA97),2)</f>
        <v>0</v>
      </c>
      <c r="BB94" s="66">
        <f>ROUND(SUM(BB95:BB97),2)</f>
        <v>0</v>
      </c>
      <c r="BC94" s="66">
        <f>ROUND(SUM(BC95:BC97),2)</f>
        <v>0</v>
      </c>
      <c r="BD94" s="68">
        <f>ROUND(SUM(BD95:BD97),2)</f>
        <v>0</v>
      </c>
      <c r="BS94" s="69" t="s">
        <v>78</v>
      </c>
      <c r="BT94" s="69" t="s">
        <v>79</v>
      </c>
      <c r="BU94" s="70" t="s">
        <v>80</v>
      </c>
      <c r="BV94" s="69" t="s">
        <v>81</v>
      </c>
      <c r="BW94" s="69" t="s">
        <v>5</v>
      </c>
      <c r="BX94" s="69" t="s">
        <v>82</v>
      </c>
      <c r="CL94" s="69" t="s">
        <v>1</v>
      </c>
    </row>
    <row r="95" spans="1:91" s="6" customFormat="1" ht="16.5" customHeight="1">
      <c r="A95" s="71" t="s">
        <v>83</v>
      </c>
      <c r="B95" s="72"/>
      <c r="C95" s="73"/>
      <c r="D95" s="182" t="s">
        <v>84</v>
      </c>
      <c r="E95" s="182"/>
      <c r="F95" s="182"/>
      <c r="G95" s="182"/>
      <c r="H95" s="182"/>
      <c r="I95" s="74"/>
      <c r="J95" s="182" t="s">
        <v>85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'SO 101 - Parkovací stání'!J30</f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75" t="s">
        <v>86</v>
      </c>
      <c r="AR95" s="72"/>
      <c r="AS95" s="76">
        <v>0</v>
      </c>
      <c r="AT95" s="77">
        <f>ROUND(SUM(AV95:AW95),2)</f>
        <v>0</v>
      </c>
      <c r="AU95" s="78">
        <f>'SO 101 - Parkovací stání'!P126</f>
        <v>0</v>
      </c>
      <c r="AV95" s="77">
        <f>'SO 101 - Parkovací stání'!J33</f>
        <v>0</v>
      </c>
      <c r="AW95" s="77">
        <f>'SO 101 - Parkovací stání'!J34</f>
        <v>0</v>
      </c>
      <c r="AX95" s="77">
        <f>'SO 101 - Parkovací stání'!J35</f>
        <v>0</v>
      </c>
      <c r="AY95" s="77">
        <f>'SO 101 - Parkovací stání'!J36</f>
        <v>0</v>
      </c>
      <c r="AZ95" s="77">
        <f>'SO 101 - Parkovací stání'!F33</f>
        <v>0</v>
      </c>
      <c r="BA95" s="77">
        <f>'SO 101 - Parkovací stání'!F34</f>
        <v>0</v>
      </c>
      <c r="BB95" s="77">
        <f>'SO 101 - Parkovací stání'!F35</f>
        <v>0</v>
      </c>
      <c r="BC95" s="77">
        <f>'SO 101 - Parkovací stání'!F36</f>
        <v>0</v>
      </c>
      <c r="BD95" s="79">
        <f>'SO 101 - Parkovací stání'!F37</f>
        <v>0</v>
      </c>
      <c r="BT95" s="80" t="s">
        <v>87</v>
      </c>
      <c r="BV95" s="80" t="s">
        <v>81</v>
      </c>
      <c r="BW95" s="80" t="s">
        <v>88</v>
      </c>
      <c r="BX95" s="80" t="s">
        <v>5</v>
      </c>
      <c r="CL95" s="80" t="s">
        <v>1</v>
      </c>
      <c r="CM95" s="80" t="s">
        <v>89</v>
      </c>
    </row>
    <row r="96" spans="1:91" s="6" customFormat="1" ht="16.5" customHeight="1">
      <c r="A96" s="71" t="s">
        <v>83</v>
      </c>
      <c r="B96" s="72"/>
      <c r="C96" s="73"/>
      <c r="D96" s="182" t="s">
        <v>90</v>
      </c>
      <c r="E96" s="182"/>
      <c r="F96" s="182"/>
      <c r="G96" s="182"/>
      <c r="H96" s="182"/>
      <c r="I96" s="74"/>
      <c r="J96" s="182" t="s">
        <v>91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0">
        <f>'SO 401 - Úprava veřejného...'!J30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75" t="s">
        <v>86</v>
      </c>
      <c r="AR96" s="72"/>
      <c r="AS96" s="76">
        <v>0</v>
      </c>
      <c r="AT96" s="77">
        <f>ROUND(SUM(AV96:AW96),2)</f>
        <v>0</v>
      </c>
      <c r="AU96" s="78">
        <f>'SO 401 - Úprava veřejného...'!P120</f>
        <v>0</v>
      </c>
      <c r="AV96" s="77">
        <f>'SO 401 - Úprava veřejného...'!J33</f>
        <v>0</v>
      </c>
      <c r="AW96" s="77">
        <f>'SO 401 - Úprava veřejného...'!J34</f>
        <v>0</v>
      </c>
      <c r="AX96" s="77">
        <f>'SO 401 - Úprava veřejného...'!J35</f>
        <v>0</v>
      </c>
      <c r="AY96" s="77">
        <f>'SO 401 - Úprava veřejného...'!J36</f>
        <v>0</v>
      </c>
      <c r="AZ96" s="77">
        <f>'SO 401 - Úprava veřejného...'!F33</f>
        <v>0</v>
      </c>
      <c r="BA96" s="77">
        <f>'SO 401 - Úprava veřejného...'!F34</f>
        <v>0</v>
      </c>
      <c r="BB96" s="77">
        <f>'SO 401 - Úprava veřejného...'!F35</f>
        <v>0</v>
      </c>
      <c r="BC96" s="77">
        <f>'SO 401 - Úprava veřejného...'!F36</f>
        <v>0</v>
      </c>
      <c r="BD96" s="79">
        <f>'SO 401 - Úprava veřejného...'!F37</f>
        <v>0</v>
      </c>
      <c r="BT96" s="80" t="s">
        <v>87</v>
      </c>
      <c r="BV96" s="80" t="s">
        <v>81</v>
      </c>
      <c r="BW96" s="80" t="s">
        <v>92</v>
      </c>
      <c r="BX96" s="80" t="s">
        <v>5</v>
      </c>
      <c r="CL96" s="80" t="s">
        <v>1</v>
      </c>
      <c r="CM96" s="80" t="s">
        <v>89</v>
      </c>
    </row>
    <row r="97" spans="1:91" s="6" customFormat="1" ht="16.5" customHeight="1">
      <c r="A97" s="71" t="s">
        <v>83</v>
      </c>
      <c r="B97" s="72"/>
      <c r="C97" s="73"/>
      <c r="D97" s="182" t="s">
        <v>93</v>
      </c>
      <c r="E97" s="182"/>
      <c r="F97" s="182"/>
      <c r="G97" s="182"/>
      <c r="H97" s="182"/>
      <c r="I97" s="74"/>
      <c r="J97" s="182" t="s">
        <v>94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0">
        <f>'VRN - Vedlejší rozpočtové...'!J30</f>
        <v>0</v>
      </c>
      <c r="AH97" s="181"/>
      <c r="AI97" s="181"/>
      <c r="AJ97" s="181"/>
      <c r="AK97" s="181"/>
      <c r="AL97" s="181"/>
      <c r="AM97" s="181"/>
      <c r="AN97" s="180">
        <f>SUM(AG97,AT97)</f>
        <v>0</v>
      </c>
      <c r="AO97" s="181"/>
      <c r="AP97" s="181"/>
      <c r="AQ97" s="75" t="s">
        <v>86</v>
      </c>
      <c r="AR97" s="72"/>
      <c r="AS97" s="81">
        <v>0</v>
      </c>
      <c r="AT97" s="82">
        <f>ROUND(SUM(AV97:AW97),2)</f>
        <v>0</v>
      </c>
      <c r="AU97" s="83">
        <f>'VRN - Vedlejší rozpočtové...'!P120</f>
        <v>0</v>
      </c>
      <c r="AV97" s="82">
        <f>'VRN - Vedlejší rozpočtové...'!J33</f>
        <v>0</v>
      </c>
      <c r="AW97" s="82">
        <f>'VRN - Vedlejší rozpočtové...'!J34</f>
        <v>0</v>
      </c>
      <c r="AX97" s="82">
        <f>'VRN - Vedlejší rozpočtové...'!J35</f>
        <v>0</v>
      </c>
      <c r="AY97" s="82">
        <f>'VRN - Vedlejší rozpočtové...'!J36</f>
        <v>0</v>
      </c>
      <c r="AZ97" s="82">
        <f>'VRN - Vedlejší rozpočtové...'!F33</f>
        <v>0</v>
      </c>
      <c r="BA97" s="82">
        <f>'VRN - Vedlejší rozpočtové...'!F34</f>
        <v>0</v>
      </c>
      <c r="BB97" s="82">
        <f>'VRN - Vedlejší rozpočtové...'!F35</f>
        <v>0</v>
      </c>
      <c r="BC97" s="82">
        <f>'VRN - Vedlejší rozpočtové...'!F36</f>
        <v>0</v>
      </c>
      <c r="BD97" s="84">
        <f>'VRN - Vedlejší rozpočtové...'!F37</f>
        <v>0</v>
      </c>
      <c r="BT97" s="80" t="s">
        <v>87</v>
      </c>
      <c r="BV97" s="80" t="s">
        <v>81</v>
      </c>
      <c r="BW97" s="80" t="s">
        <v>95</v>
      </c>
      <c r="BX97" s="80" t="s">
        <v>5</v>
      </c>
      <c r="CL97" s="80" t="s">
        <v>1</v>
      </c>
      <c r="CM97" s="80" t="s">
        <v>89</v>
      </c>
    </row>
    <row r="98" spans="1:91" s="1" customFormat="1" ht="30" customHeight="1">
      <c r="B98" s="29"/>
      <c r="AR98" s="29"/>
    </row>
    <row r="99" spans="1:91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9"/>
    </row>
  </sheetData>
  <sheetProtection algorithmName="SHA-512" hashValue="F8eI1c0yoi2CdwQEcWF3UGLa9LkHqtFnSmz9jS+gYQN6/jp/f0SCniJ2VF2SLXA1sffWbbiCwdddLxkxjuU0xw==" saltValue="nNu0mZcSt9qK4o4Fpek4GA6j0MUVBodSveun2TCn7SUMrN864MTECH8XiwbPn2PkchP6fVMc7IwH3y6N3Nw5u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Parkovací stání'!C2" display="/" xr:uid="{00000000-0004-0000-0000-000000000000}"/>
    <hyperlink ref="A96" location="'SO 401 - Úprava veřejného...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96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Parkoviště K+R v ul. Slavíčkova</v>
      </c>
      <c r="F7" s="219"/>
      <c r="G7" s="219"/>
      <c r="H7" s="219"/>
      <c r="L7" s="17"/>
    </row>
    <row r="8" spans="2:46" s="1" customFormat="1" ht="12" customHeight="1">
      <c r="B8" s="29"/>
      <c r="D8" s="24" t="s">
        <v>97</v>
      </c>
      <c r="L8" s="29"/>
    </row>
    <row r="9" spans="2:46" s="1" customFormat="1" ht="16.5" customHeight="1">
      <c r="B9" s="29"/>
      <c r="E9" s="190" t="s">
        <v>98</v>
      </c>
      <c r="F9" s="217"/>
      <c r="G9" s="217"/>
      <c r="H9" s="217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18. 9. 2023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20" t="str">
        <f>'Rekapitulace stavby'!E14</f>
        <v>Vyplň údaj</v>
      </c>
      <c r="F18" s="209"/>
      <c r="G18" s="209"/>
      <c r="H18" s="209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213" t="s">
        <v>1</v>
      </c>
      <c r="F27" s="213"/>
      <c r="G27" s="213"/>
      <c r="H27" s="21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ROUND((SUM(BE126:BE291)),  2)</f>
        <v>0</v>
      </c>
      <c r="I33" s="89">
        <v>0.21</v>
      </c>
      <c r="J33" s="88">
        <f>ROUND(((SUM(BE126:BE291))*I33),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ROUND((SUM(BF126:BF291)),  2)</f>
        <v>0</v>
      </c>
      <c r="I34" s="89">
        <v>0.15</v>
      </c>
      <c r="J34" s="88">
        <f>ROUND(((SUM(BF126:BF291))*I34),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ROUND((SUM(BG126:BG291)),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ROUND((SUM(BH126:BH291)),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ROUND((SUM(BI126:BI291)),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8" t="str">
        <f>E7</f>
        <v>Parkoviště K+R v ul. Slavíčkova</v>
      </c>
      <c r="F85" s="219"/>
      <c r="G85" s="219"/>
      <c r="H85" s="219"/>
      <c r="L85" s="29"/>
    </row>
    <row r="86" spans="2:47" s="1" customFormat="1" ht="12" customHeight="1">
      <c r="B86" s="29"/>
      <c r="C86" s="24" t="s">
        <v>97</v>
      </c>
      <c r="L86" s="29"/>
    </row>
    <row r="87" spans="2:47" s="1" customFormat="1" ht="16.5" customHeight="1">
      <c r="B87" s="29"/>
      <c r="E87" s="190" t="str">
        <f>E9</f>
        <v>SO 101 - Parkovací stání</v>
      </c>
      <c r="F87" s="217"/>
      <c r="G87" s="217"/>
      <c r="H87" s="217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ul. Slavíčkova, Sokolov</v>
      </c>
      <c r="I89" s="24" t="s">
        <v>22</v>
      </c>
      <c r="J89" s="49" t="str">
        <f>IF(J12="","",J12)</f>
        <v>18. 9. 2023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GEOprojectKV,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GEOprojectKV,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100</v>
      </c>
      <c r="D94" s="90"/>
      <c r="E94" s="90"/>
      <c r="F94" s="90"/>
      <c r="G94" s="90"/>
      <c r="H94" s="90"/>
      <c r="I94" s="90"/>
      <c r="J94" s="99" t="s">
        <v>101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102</v>
      </c>
      <c r="J96" s="63">
        <f>J126</f>
        <v>0</v>
      </c>
      <c r="L96" s="29"/>
      <c r="AU96" s="14" t="s">
        <v>103</v>
      </c>
    </row>
    <row r="97" spans="2:12" s="8" customFormat="1" ht="24.95" customHeight="1">
      <c r="B97" s="101"/>
      <c r="D97" s="102" t="s">
        <v>104</v>
      </c>
      <c r="E97" s="103"/>
      <c r="F97" s="103"/>
      <c r="G97" s="103"/>
      <c r="H97" s="103"/>
      <c r="I97" s="103"/>
      <c r="J97" s="104">
        <f>J127</f>
        <v>0</v>
      </c>
      <c r="L97" s="101"/>
    </row>
    <row r="98" spans="2:12" s="9" customFormat="1" ht="19.899999999999999" customHeight="1">
      <c r="B98" s="105"/>
      <c r="D98" s="106" t="s">
        <v>105</v>
      </c>
      <c r="E98" s="107"/>
      <c r="F98" s="107"/>
      <c r="G98" s="107"/>
      <c r="H98" s="107"/>
      <c r="I98" s="107"/>
      <c r="J98" s="108">
        <f>J128</f>
        <v>0</v>
      </c>
      <c r="L98" s="105"/>
    </row>
    <row r="99" spans="2:12" s="9" customFormat="1" ht="19.899999999999999" customHeight="1">
      <c r="B99" s="105"/>
      <c r="D99" s="106" t="s">
        <v>106</v>
      </c>
      <c r="E99" s="107"/>
      <c r="F99" s="107"/>
      <c r="G99" s="107"/>
      <c r="H99" s="107"/>
      <c r="I99" s="107"/>
      <c r="J99" s="108">
        <f>J182</f>
        <v>0</v>
      </c>
      <c r="L99" s="105"/>
    </row>
    <row r="100" spans="2:12" s="9" customFormat="1" ht="14.85" customHeight="1">
      <c r="B100" s="105"/>
      <c r="D100" s="106" t="s">
        <v>107</v>
      </c>
      <c r="E100" s="107"/>
      <c r="F100" s="107"/>
      <c r="G100" s="107"/>
      <c r="H100" s="107"/>
      <c r="I100" s="107"/>
      <c r="J100" s="108">
        <f>J187</f>
        <v>0</v>
      </c>
      <c r="L100" s="105"/>
    </row>
    <row r="101" spans="2:12" s="9" customFormat="1" ht="14.85" customHeight="1">
      <c r="B101" s="105"/>
      <c r="D101" s="106" t="s">
        <v>108</v>
      </c>
      <c r="E101" s="107"/>
      <c r="F101" s="107"/>
      <c r="G101" s="107"/>
      <c r="H101" s="107"/>
      <c r="I101" s="107"/>
      <c r="J101" s="108">
        <f>J208</f>
        <v>0</v>
      </c>
      <c r="L101" s="105"/>
    </row>
    <row r="102" spans="2:12" s="9" customFormat="1" ht="19.899999999999999" customHeight="1">
      <c r="B102" s="105"/>
      <c r="D102" s="106" t="s">
        <v>109</v>
      </c>
      <c r="E102" s="107"/>
      <c r="F102" s="107"/>
      <c r="G102" s="107"/>
      <c r="H102" s="107"/>
      <c r="I102" s="107"/>
      <c r="J102" s="108">
        <f>J217</f>
        <v>0</v>
      </c>
      <c r="L102" s="105"/>
    </row>
    <row r="103" spans="2:12" s="9" customFormat="1" ht="19.899999999999999" customHeight="1">
      <c r="B103" s="105"/>
      <c r="D103" s="106" t="s">
        <v>110</v>
      </c>
      <c r="E103" s="107"/>
      <c r="F103" s="107"/>
      <c r="G103" s="107"/>
      <c r="H103" s="107"/>
      <c r="I103" s="107"/>
      <c r="J103" s="108">
        <f>J224</f>
        <v>0</v>
      </c>
      <c r="L103" s="105"/>
    </row>
    <row r="104" spans="2:12" s="9" customFormat="1" ht="19.899999999999999" customHeight="1">
      <c r="B104" s="105"/>
      <c r="D104" s="106" t="s">
        <v>111</v>
      </c>
      <c r="E104" s="107"/>
      <c r="F104" s="107"/>
      <c r="G104" s="107"/>
      <c r="H104" s="107"/>
      <c r="I104" s="107"/>
      <c r="J104" s="108">
        <f>J236</f>
        <v>0</v>
      </c>
      <c r="L104" s="105"/>
    </row>
    <row r="105" spans="2:12" s="9" customFormat="1" ht="19.899999999999999" customHeight="1">
      <c r="B105" s="105"/>
      <c r="D105" s="106" t="s">
        <v>112</v>
      </c>
      <c r="E105" s="107"/>
      <c r="F105" s="107"/>
      <c r="G105" s="107"/>
      <c r="H105" s="107"/>
      <c r="I105" s="107"/>
      <c r="J105" s="108">
        <f>J275</f>
        <v>0</v>
      </c>
      <c r="L105" s="105"/>
    </row>
    <row r="106" spans="2:12" s="9" customFormat="1" ht="19.899999999999999" customHeight="1">
      <c r="B106" s="105"/>
      <c r="D106" s="106" t="s">
        <v>113</v>
      </c>
      <c r="E106" s="107"/>
      <c r="F106" s="107"/>
      <c r="G106" s="107"/>
      <c r="H106" s="107"/>
      <c r="I106" s="107"/>
      <c r="J106" s="108">
        <f>J289</f>
        <v>0</v>
      </c>
      <c r="L106" s="105"/>
    </row>
    <row r="107" spans="2:12" s="1" customFormat="1" ht="21.75" customHeight="1">
      <c r="B107" s="29"/>
      <c r="L107" s="29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5" customHeight="1">
      <c r="B113" s="29"/>
      <c r="C113" s="18" t="s">
        <v>114</v>
      </c>
      <c r="L113" s="29"/>
    </row>
    <row r="114" spans="2:63" s="1" customFormat="1" ht="6.95" customHeight="1">
      <c r="B114" s="29"/>
      <c r="L114" s="29"/>
    </row>
    <row r="115" spans="2:63" s="1" customFormat="1" ht="12" customHeight="1">
      <c r="B115" s="29"/>
      <c r="C115" s="24" t="s">
        <v>16</v>
      </c>
      <c r="L115" s="29"/>
    </row>
    <row r="116" spans="2:63" s="1" customFormat="1" ht="16.5" customHeight="1">
      <c r="B116" s="29"/>
      <c r="E116" s="218" t="str">
        <f>E7</f>
        <v>Parkoviště K+R v ul. Slavíčkova</v>
      </c>
      <c r="F116" s="219"/>
      <c r="G116" s="219"/>
      <c r="H116" s="219"/>
      <c r="L116" s="29"/>
    </row>
    <row r="117" spans="2:63" s="1" customFormat="1" ht="12" customHeight="1">
      <c r="B117" s="29"/>
      <c r="C117" s="24" t="s">
        <v>97</v>
      </c>
      <c r="L117" s="29"/>
    </row>
    <row r="118" spans="2:63" s="1" customFormat="1" ht="16.5" customHeight="1">
      <c r="B118" s="29"/>
      <c r="E118" s="190" t="str">
        <f>E9</f>
        <v>SO 101 - Parkovací stání</v>
      </c>
      <c r="F118" s="217"/>
      <c r="G118" s="217"/>
      <c r="H118" s="217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4" t="s">
        <v>20</v>
      </c>
      <c r="F120" s="22" t="str">
        <f>F12</f>
        <v>ul. Slavíčkova, Sokolov</v>
      </c>
      <c r="I120" s="24" t="s">
        <v>22</v>
      </c>
      <c r="J120" s="49" t="str">
        <f>IF(J12="","",J12)</f>
        <v>18. 9. 2023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4" t="s">
        <v>24</v>
      </c>
      <c r="F122" s="22" t="str">
        <f>E15</f>
        <v>Město Sokolov</v>
      </c>
      <c r="I122" s="24" t="s">
        <v>32</v>
      </c>
      <c r="J122" s="27" t="str">
        <f>E21</f>
        <v>GEOprojectKV, s.r.o.</v>
      </c>
      <c r="L122" s="29"/>
    </row>
    <row r="123" spans="2:63" s="1" customFormat="1" ht="15.2" customHeight="1">
      <c r="B123" s="29"/>
      <c r="C123" s="24" t="s">
        <v>30</v>
      </c>
      <c r="F123" s="22" t="str">
        <f>IF(E18="","",E18)</f>
        <v>Vyplň údaj</v>
      </c>
      <c r="I123" s="24" t="s">
        <v>37</v>
      </c>
      <c r="J123" s="27" t="str">
        <f>E24</f>
        <v>GEOprojectKV, s.r.o.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09"/>
      <c r="C125" s="110" t="s">
        <v>115</v>
      </c>
      <c r="D125" s="111" t="s">
        <v>64</v>
      </c>
      <c r="E125" s="111" t="s">
        <v>60</v>
      </c>
      <c r="F125" s="111" t="s">
        <v>61</v>
      </c>
      <c r="G125" s="111" t="s">
        <v>116</v>
      </c>
      <c r="H125" s="111" t="s">
        <v>117</v>
      </c>
      <c r="I125" s="111" t="s">
        <v>118</v>
      </c>
      <c r="J125" s="112" t="s">
        <v>101</v>
      </c>
      <c r="K125" s="113" t="s">
        <v>119</v>
      </c>
      <c r="L125" s="109"/>
      <c r="M125" s="56" t="s">
        <v>1</v>
      </c>
      <c r="N125" s="57" t="s">
        <v>43</v>
      </c>
      <c r="O125" s="57" t="s">
        <v>120</v>
      </c>
      <c r="P125" s="57" t="s">
        <v>121</v>
      </c>
      <c r="Q125" s="57" t="s">
        <v>122</v>
      </c>
      <c r="R125" s="57" t="s">
        <v>123</v>
      </c>
      <c r="S125" s="57" t="s">
        <v>124</v>
      </c>
      <c r="T125" s="58" t="s">
        <v>125</v>
      </c>
    </row>
    <row r="126" spans="2:63" s="1" customFormat="1" ht="22.9" customHeight="1">
      <c r="B126" s="29"/>
      <c r="C126" s="61" t="s">
        <v>126</v>
      </c>
      <c r="J126" s="114">
        <f>BK126</f>
        <v>0</v>
      </c>
      <c r="L126" s="29"/>
      <c r="M126" s="59"/>
      <c r="N126" s="50"/>
      <c r="O126" s="50"/>
      <c r="P126" s="115">
        <f>P127</f>
        <v>0</v>
      </c>
      <c r="Q126" s="50"/>
      <c r="R126" s="115">
        <f>R127</f>
        <v>181.55042046999998</v>
      </c>
      <c r="S126" s="50"/>
      <c r="T126" s="116">
        <f>T127</f>
        <v>17.285</v>
      </c>
      <c r="AT126" s="14" t="s">
        <v>78</v>
      </c>
      <c r="AU126" s="14" t="s">
        <v>103</v>
      </c>
      <c r="BK126" s="117">
        <f>BK127</f>
        <v>0</v>
      </c>
    </row>
    <row r="127" spans="2:63" s="11" customFormat="1" ht="25.9" customHeight="1">
      <c r="B127" s="118"/>
      <c r="D127" s="119" t="s">
        <v>78</v>
      </c>
      <c r="E127" s="120" t="s">
        <v>127</v>
      </c>
      <c r="F127" s="120" t="s">
        <v>128</v>
      </c>
      <c r="I127" s="121"/>
      <c r="J127" s="122">
        <f>BK127</f>
        <v>0</v>
      </c>
      <c r="L127" s="118"/>
      <c r="M127" s="123"/>
      <c r="P127" s="124">
        <f>P128+P182+P217+P224+P236+P275+P289</f>
        <v>0</v>
      </c>
      <c r="R127" s="124">
        <f>R128+R182+R217+R224+R236+R275+R289</f>
        <v>181.55042046999998</v>
      </c>
      <c r="T127" s="125">
        <f>T128+T182+T217+T224+T236+T275+T289</f>
        <v>17.285</v>
      </c>
      <c r="AR127" s="119" t="s">
        <v>87</v>
      </c>
      <c r="AT127" s="126" t="s">
        <v>78</v>
      </c>
      <c r="AU127" s="126" t="s">
        <v>79</v>
      </c>
      <c r="AY127" s="119" t="s">
        <v>129</v>
      </c>
      <c r="BK127" s="127">
        <f>BK128+BK182+BK217+BK224+BK236+BK275+BK289</f>
        <v>0</v>
      </c>
    </row>
    <row r="128" spans="2:63" s="11" customFormat="1" ht="22.9" customHeight="1">
      <c r="B128" s="118"/>
      <c r="D128" s="119" t="s">
        <v>78</v>
      </c>
      <c r="E128" s="128" t="s">
        <v>87</v>
      </c>
      <c r="F128" s="128" t="s">
        <v>130</v>
      </c>
      <c r="I128" s="121"/>
      <c r="J128" s="129">
        <f>BK128</f>
        <v>0</v>
      </c>
      <c r="L128" s="118"/>
      <c r="M128" s="123"/>
      <c r="P128" s="124">
        <f>SUM(P129:P181)</f>
        <v>0</v>
      </c>
      <c r="R128" s="124">
        <f>SUM(R129:R181)</f>
        <v>3.3269899999999999</v>
      </c>
      <c r="T128" s="125">
        <f>SUM(T129:T181)</f>
        <v>17.195</v>
      </c>
      <c r="AR128" s="119" t="s">
        <v>87</v>
      </c>
      <c r="AT128" s="126" t="s">
        <v>78</v>
      </c>
      <c r="AU128" s="126" t="s">
        <v>87</v>
      </c>
      <c r="AY128" s="119" t="s">
        <v>129</v>
      </c>
      <c r="BK128" s="127">
        <f>SUM(BK129:BK181)</f>
        <v>0</v>
      </c>
    </row>
    <row r="129" spans="2:65" s="1" customFormat="1" ht="62.65" customHeight="1">
      <c r="B129" s="29"/>
      <c r="C129" s="130" t="s">
        <v>87</v>
      </c>
      <c r="D129" s="130" t="s">
        <v>131</v>
      </c>
      <c r="E129" s="131" t="s">
        <v>132</v>
      </c>
      <c r="F129" s="132" t="s">
        <v>133</v>
      </c>
      <c r="G129" s="133" t="s">
        <v>134</v>
      </c>
      <c r="H129" s="134">
        <v>10</v>
      </c>
      <c r="I129" s="135"/>
      <c r="J129" s="136">
        <f>ROUND(I129*H129,2)</f>
        <v>0</v>
      </c>
      <c r="K129" s="137"/>
      <c r="L129" s="29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0.17</v>
      </c>
      <c r="T129" s="141">
        <f>S129*H129</f>
        <v>1.7000000000000002</v>
      </c>
      <c r="AR129" s="142" t="s">
        <v>135</v>
      </c>
      <c r="AT129" s="142" t="s">
        <v>131</v>
      </c>
      <c r="AU129" s="142" t="s">
        <v>89</v>
      </c>
      <c r="AY129" s="14" t="s">
        <v>129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4" t="s">
        <v>87</v>
      </c>
      <c r="BK129" s="143">
        <f>ROUND(I129*H129,2)</f>
        <v>0</v>
      </c>
      <c r="BL129" s="14" t="s">
        <v>135</v>
      </c>
      <c r="BM129" s="142" t="s">
        <v>136</v>
      </c>
    </row>
    <row r="130" spans="2:65" s="1" customFormat="1">
      <c r="B130" s="29"/>
      <c r="D130" s="144" t="s">
        <v>137</v>
      </c>
      <c r="F130" s="145" t="s">
        <v>138</v>
      </c>
      <c r="I130" s="146"/>
      <c r="L130" s="29"/>
      <c r="M130" s="147"/>
      <c r="T130" s="53"/>
      <c r="AT130" s="14" t="s">
        <v>137</v>
      </c>
      <c r="AU130" s="14" t="s">
        <v>89</v>
      </c>
    </row>
    <row r="131" spans="2:65" s="1" customFormat="1" ht="55.5" customHeight="1">
      <c r="B131" s="29"/>
      <c r="C131" s="130" t="s">
        <v>89</v>
      </c>
      <c r="D131" s="130" t="s">
        <v>131</v>
      </c>
      <c r="E131" s="131" t="s">
        <v>139</v>
      </c>
      <c r="F131" s="132" t="s">
        <v>140</v>
      </c>
      <c r="G131" s="133" t="s">
        <v>134</v>
      </c>
      <c r="H131" s="134">
        <v>10</v>
      </c>
      <c r="I131" s="135"/>
      <c r="J131" s="136">
        <f>ROUND(I131*H131,2)</f>
        <v>0</v>
      </c>
      <c r="K131" s="137"/>
      <c r="L131" s="29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0.22</v>
      </c>
      <c r="T131" s="141">
        <f>S131*H131</f>
        <v>2.2000000000000002</v>
      </c>
      <c r="AR131" s="142" t="s">
        <v>135</v>
      </c>
      <c r="AT131" s="142" t="s">
        <v>131</v>
      </c>
      <c r="AU131" s="142" t="s">
        <v>89</v>
      </c>
      <c r="AY131" s="14" t="s">
        <v>129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4" t="s">
        <v>87</v>
      </c>
      <c r="BK131" s="143">
        <f>ROUND(I131*H131,2)</f>
        <v>0</v>
      </c>
      <c r="BL131" s="14" t="s">
        <v>135</v>
      </c>
      <c r="BM131" s="142" t="s">
        <v>141</v>
      </c>
    </row>
    <row r="132" spans="2:65" s="1" customFormat="1">
      <c r="B132" s="29"/>
      <c r="D132" s="144" t="s">
        <v>137</v>
      </c>
      <c r="F132" s="145" t="s">
        <v>142</v>
      </c>
      <c r="I132" s="146"/>
      <c r="L132" s="29"/>
      <c r="M132" s="147"/>
      <c r="T132" s="53"/>
      <c r="AT132" s="14" t="s">
        <v>137</v>
      </c>
      <c r="AU132" s="14" t="s">
        <v>89</v>
      </c>
    </row>
    <row r="133" spans="2:65" s="1" customFormat="1" ht="76.349999999999994" customHeight="1">
      <c r="B133" s="29"/>
      <c r="C133" s="130" t="s">
        <v>143</v>
      </c>
      <c r="D133" s="130" t="s">
        <v>131</v>
      </c>
      <c r="E133" s="131" t="s">
        <v>144</v>
      </c>
      <c r="F133" s="132" t="s">
        <v>145</v>
      </c>
      <c r="G133" s="133" t="s">
        <v>134</v>
      </c>
      <c r="H133" s="134">
        <v>11</v>
      </c>
      <c r="I133" s="135"/>
      <c r="J133" s="136">
        <f>ROUND(I133*H133,2)</f>
        <v>0</v>
      </c>
      <c r="K133" s="137"/>
      <c r="L133" s="29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0.28999999999999998</v>
      </c>
      <c r="T133" s="141">
        <f>S133*H133</f>
        <v>3.19</v>
      </c>
      <c r="AR133" s="142" t="s">
        <v>135</v>
      </c>
      <c r="AT133" s="142" t="s">
        <v>131</v>
      </c>
      <c r="AU133" s="142" t="s">
        <v>89</v>
      </c>
      <c r="AY133" s="14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4" t="s">
        <v>87</v>
      </c>
      <c r="BK133" s="143">
        <f>ROUND(I133*H133,2)</f>
        <v>0</v>
      </c>
      <c r="BL133" s="14" t="s">
        <v>135</v>
      </c>
      <c r="BM133" s="142" t="s">
        <v>146</v>
      </c>
    </row>
    <row r="134" spans="2:65" s="1" customFormat="1">
      <c r="B134" s="29"/>
      <c r="D134" s="144" t="s">
        <v>137</v>
      </c>
      <c r="F134" s="145" t="s">
        <v>147</v>
      </c>
      <c r="I134" s="146"/>
      <c r="L134" s="29"/>
      <c r="M134" s="147"/>
      <c r="T134" s="53"/>
      <c r="AT134" s="14" t="s">
        <v>137</v>
      </c>
      <c r="AU134" s="14" t="s">
        <v>89</v>
      </c>
    </row>
    <row r="135" spans="2:65" s="1" customFormat="1" ht="19.5">
      <c r="B135" s="29"/>
      <c r="D135" s="148" t="s">
        <v>148</v>
      </c>
      <c r="F135" s="149" t="s">
        <v>149</v>
      </c>
      <c r="I135" s="146"/>
      <c r="L135" s="29"/>
      <c r="M135" s="147"/>
      <c r="T135" s="53"/>
      <c r="AT135" s="14" t="s">
        <v>148</v>
      </c>
      <c r="AU135" s="14" t="s">
        <v>89</v>
      </c>
    </row>
    <row r="136" spans="2:65" s="1" customFormat="1" ht="55.5" customHeight="1">
      <c r="B136" s="29"/>
      <c r="C136" s="130" t="s">
        <v>135</v>
      </c>
      <c r="D136" s="130" t="s">
        <v>131</v>
      </c>
      <c r="E136" s="131" t="s">
        <v>150</v>
      </c>
      <c r="F136" s="132" t="s">
        <v>151</v>
      </c>
      <c r="G136" s="133" t="s">
        <v>134</v>
      </c>
      <c r="H136" s="134">
        <v>11</v>
      </c>
      <c r="I136" s="135"/>
      <c r="J136" s="136">
        <f>ROUND(I136*H136,2)</f>
        <v>0</v>
      </c>
      <c r="K136" s="137"/>
      <c r="L136" s="29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0.29499999999999998</v>
      </c>
      <c r="T136" s="141">
        <f>S136*H136</f>
        <v>3.2449999999999997</v>
      </c>
      <c r="AR136" s="142" t="s">
        <v>152</v>
      </c>
      <c r="AT136" s="142" t="s">
        <v>131</v>
      </c>
      <c r="AU136" s="142" t="s">
        <v>89</v>
      </c>
      <c r="AY136" s="14" t="s">
        <v>129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4" t="s">
        <v>87</v>
      </c>
      <c r="BK136" s="143">
        <f>ROUND(I136*H136,2)</f>
        <v>0</v>
      </c>
      <c r="BL136" s="14" t="s">
        <v>152</v>
      </c>
      <c r="BM136" s="142" t="s">
        <v>153</v>
      </c>
    </row>
    <row r="137" spans="2:65" s="1" customFormat="1">
      <c r="B137" s="29"/>
      <c r="D137" s="144" t="s">
        <v>137</v>
      </c>
      <c r="F137" s="145" t="s">
        <v>154</v>
      </c>
      <c r="I137" s="146"/>
      <c r="L137" s="29"/>
      <c r="M137" s="147"/>
      <c r="T137" s="53"/>
      <c r="AT137" s="14" t="s">
        <v>137</v>
      </c>
      <c r="AU137" s="14" t="s">
        <v>89</v>
      </c>
    </row>
    <row r="138" spans="2:65" s="1" customFormat="1" ht="19.5">
      <c r="B138" s="29"/>
      <c r="D138" s="148" t="s">
        <v>148</v>
      </c>
      <c r="F138" s="149" t="s">
        <v>149</v>
      </c>
      <c r="I138" s="146"/>
      <c r="L138" s="29"/>
      <c r="M138" s="147"/>
      <c r="T138" s="53"/>
      <c r="AT138" s="14" t="s">
        <v>148</v>
      </c>
      <c r="AU138" s="14" t="s">
        <v>89</v>
      </c>
    </row>
    <row r="139" spans="2:65" s="1" customFormat="1" ht="62.65" customHeight="1">
      <c r="B139" s="29"/>
      <c r="C139" s="130" t="s">
        <v>155</v>
      </c>
      <c r="D139" s="130" t="s">
        <v>131</v>
      </c>
      <c r="E139" s="131" t="s">
        <v>156</v>
      </c>
      <c r="F139" s="132" t="s">
        <v>157</v>
      </c>
      <c r="G139" s="133" t="s">
        <v>134</v>
      </c>
      <c r="H139" s="134">
        <v>11</v>
      </c>
      <c r="I139" s="135"/>
      <c r="J139" s="136">
        <f>ROUND(I139*H139,2)</f>
        <v>0</v>
      </c>
      <c r="K139" s="137"/>
      <c r="L139" s="29"/>
      <c r="M139" s="138" t="s">
        <v>1</v>
      </c>
      <c r="N139" s="139" t="s">
        <v>44</v>
      </c>
      <c r="P139" s="140">
        <f>O139*H139</f>
        <v>0</v>
      </c>
      <c r="Q139" s="140">
        <v>8.4250000000000005E-2</v>
      </c>
      <c r="R139" s="140">
        <f>Q139*H139</f>
        <v>0.92675000000000007</v>
      </c>
      <c r="S139" s="140">
        <v>0</v>
      </c>
      <c r="T139" s="141">
        <f>S139*H139</f>
        <v>0</v>
      </c>
      <c r="AR139" s="142" t="s">
        <v>152</v>
      </c>
      <c r="AT139" s="142" t="s">
        <v>131</v>
      </c>
      <c r="AU139" s="142" t="s">
        <v>89</v>
      </c>
      <c r="AY139" s="14" t="s">
        <v>129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4" t="s">
        <v>87</v>
      </c>
      <c r="BK139" s="143">
        <f>ROUND(I139*H139,2)</f>
        <v>0</v>
      </c>
      <c r="BL139" s="14" t="s">
        <v>152</v>
      </c>
      <c r="BM139" s="142" t="s">
        <v>158</v>
      </c>
    </row>
    <row r="140" spans="2:65" s="1" customFormat="1">
      <c r="B140" s="29"/>
      <c r="D140" s="144" t="s">
        <v>137</v>
      </c>
      <c r="F140" s="145" t="s">
        <v>159</v>
      </c>
      <c r="I140" s="146"/>
      <c r="L140" s="29"/>
      <c r="M140" s="147"/>
      <c r="T140" s="53"/>
      <c r="AT140" s="14" t="s">
        <v>137</v>
      </c>
      <c r="AU140" s="14" t="s">
        <v>89</v>
      </c>
    </row>
    <row r="141" spans="2:65" s="1" customFormat="1" ht="19.5">
      <c r="B141" s="29"/>
      <c r="D141" s="148" t="s">
        <v>148</v>
      </c>
      <c r="F141" s="149" t="s">
        <v>149</v>
      </c>
      <c r="I141" s="146"/>
      <c r="L141" s="29"/>
      <c r="M141" s="147"/>
      <c r="T141" s="53"/>
      <c r="AT141" s="14" t="s">
        <v>148</v>
      </c>
      <c r="AU141" s="14" t="s">
        <v>89</v>
      </c>
    </row>
    <row r="142" spans="2:65" s="1" customFormat="1" ht="55.5" customHeight="1">
      <c r="B142" s="29"/>
      <c r="C142" s="130" t="s">
        <v>160</v>
      </c>
      <c r="D142" s="130" t="s">
        <v>131</v>
      </c>
      <c r="E142" s="131" t="s">
        <v>161</v>
      </c>
      <c r="F142" s="132" t="s">
        <v>162</v>
      </c>
      <c r="G142" s="133" t="s">
        <v>163</v>
      </c>
      <c r="H142" s="134">
        <v>10</v>
      </c>
      <c r="I142" s="135"/>
      <c r="J142" s="136">
        <f>ROUND(I142*H142,2)</f>
        <v>0</v>
      </c>
      <c r="K142" s="137"/>
      <c r="L142" s="29"/>
      <c r="M142" s="138" t="s">
        <v>1</v>
      </c>
      <c r="N142" s="139" t="s">
        <v>44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135</v>
      </c>
      <c r="AT142" s="142" t="s">
        <v>131</v>
      </c>
      <c r="AU142" s="142" t="s">
        <v>89</v>
      </c>
      <c r="AY142" s="14" t="s">
        <v>129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4" t="s">
        <v>87</v>
      </c>
      <c r="BK142" s="143">
        <f>ROUND(I142*H142,2)</f>
        <v>0</v>
      </c>
      <c r="BL142" s="14" t="s">
        <v>135</v>
      </c>
      <c r="BM142" s="142" t="s">
        <v>164</v>
      </c>
    </row>
    <row r="143" spans="2:65" s="1" customFormat="1">
      <c r="B143" s="29"/>
      <c r="D143" s="144" t="s">
        <v>137</v>
      </c>
      <c r="F143" s="145" t="s">
        <v>165</v>
      </c>
      <c r="I143" s="146"/>
      <c r="L143" s="29"/>
      <c r="M143" s="147"/>
      <c r="T143" s="53"/>
      <c r="AT143" s="14" t="s">
        <v>137</v>
      </c>
      <c r="AU143" s="14" t="s">
        <v>89</v>
      </c>
    </row>
    <row r="144" spans="2:65" s="1" customFormat="1" ht="55.5" customHeight="1">
      <c r="B144" s="29"/>
      <c r="C144" s="130" t="s">
        <v>166</v>
      </c>
      <c r="D144" s="130" t="s">
        <v>131</v>
      </c>
      <c r="E144" s="131" t="s">
        <v>167</v>
      </c>
      <c r="F144" s="132" t="s">
        <v>168</v>
      </c>
      <c r="G144" s="133" t="s">
        <v>163</v>
      </c>
      <c r="H144" s="134">
        <v>10</v>
      </c>
      <c r="I144" s="135"/>
      <c r="J144" s="136">
        <f>ROUND(I144*H144,2)</f>
        <v>0</v>
      </c>
      <c r="K144" s="137"/>
      <c r="L144" s="29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135</v>
      </c>
      <c r="AT144" s="142" t="s">
        <v>131</v>
      </c>
      <c r="AU144" s="142" t="s">
        <v>89</v>
      </c>
      <c r="AY144" s="14" t="s">
        <v>129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4" t="s">
        <v>87</v>
      </c>
      <c r="BK144" s="143">
        <f>ROUND(I144*H144,2)</f>
        <v>0</v>
      </c>
      <c r="BL144" s="14" t="s">
        <v>135</v>
      </c>
      <c r="BM144" s="142" t="s">
        <v>169</v>
      </c>
    </row>
    <row r="145" spans="2:65" s="1" customFormat="1">
      <c r="B145" s="29"/>
      <c r="D145" s="144" t="s">
        <v>137</v>
      </c>
      <c r="F145" s="145" t="s">
        <v>170</v>
      </c>
      <c r="I145" s="146"/>
      <c r="L145" s="29"/>
      <c r="M145" s="147"/>
      <c r="T145" s="53"/>
      <c r="AT145" s="14" t="s">
        <v>137</v>
      </c>
      <c r="AU145" s="14" t="s">
        <v>89</v>
      </c>
    </row>
    <row r="146" spans="2:65" s="1" customFormat="1" ht="24.2" customHeight="1">
      <c r="B146" s="29"/>
      <c r="C146" s="130" t="s">
        <v>171</v>
      </c>
      <c r="D146" s="130" t="s">
        <v>131</v>
      </c>
      <c r="E146" s="131" t="s">
        <v>172</v>
      </c>
      <c r="F146" s="132" t="s">
        <v>173</v>
      </c>
      <c r="G146" s="133" t="s">
        <v>134</v>
      </c>
      <c r="H146" s="134">
        <v>90</v>
      </c>
      <c r="I146" s="135"/>
      <c r="J146" s="136">
        <f>ROUND(I146*H146,2)</f>
        <v>0</v>
      </c>
      <c r="K146" s="137"/>
      <c r="L146" s="29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135</v>
      </c>
      <c r="AT146" s="142" t="s">
        <v>131</v>
      </c>
      <c r="AU146" s="142" t="s">
        <v>89</v>
      </c>
      <c r="AY146" s="14" t="s">
        <v>129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4" t="s">
        <v>87</v>
      </c>
      <c r="BK146" s="143">
        <f>ROUND(I146*H146,2)</f>
        <v>0</v>
      </c>
      <c r="BL146" s="14" t="s">
        <v>135</v>
      </c>
      <c r="BM146" s="142" t="s">
        <v>174</v>
      </c>
    </row>
    <row r="147" spans="2:65" s="1" customFormat="1">
      <c r="B147" s="29"/>
      <c r="D147" s="144" t="s">
        <v>137</v>
      </c>
      <c r="F147" s="145" t="s">
        <v>175</v>
      </c>
      <c r="I147" s="146"/>
      <c r="L147" s="29"/>
      <c r="M147" s="147"/>
      <c r="T147" s="53"/>
      <c r="AT147" s="14" t="s">
        <v>137</v>
      </c>
      <c r="AU147" s="14" t="s">
        <v>89</v>
      </c>
    </row>
    <row r="148" spans="2:65" s="1" customFormat="1" ht="33" customHeight="1">
      <c r="B148" s="29"/>
      <c r="C148" s="130" t="s">
        <v>176</v>
      </c>
      <c r="D148" s="130" t="s">
        <v>131</v>
      </c>
      <c r="E148" s="131" t="s">
        <v>177</v>
      </c>
      <c r="F148" s="132" t="s">
        <v>178</v>
      </c>
      <c r="G148" s="133" t="s">
        <v>163</v>
      </c>
      <c r="H148" s="134">
        <v>33</v>
      </c>
      <c r="I148" s="135"/>
      <c r="J148" s="136">
        <f>ROUND(I148*H148,2)</f>
        <v>0</v>
      </c>
      <c r="K148" s="137"/>
      <c r="L148" s="29"/>
      <c r="M148" s="138" t="s">
        <v>1</v>
      </c>
      <c r="N148" s="139" t="s">
        <v>44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135</v>
      </c>
      <c r="AT148" s="142" t="s">
        <v>131</v>
      </c>
      <c r="AU148" s="142" t="s">
        <v>89</v>
      </c>
      <c r="AY148" s="14" t="s">
        <v>129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4" t="s">
        <v>87</v>
      </c>
      <c r="BK148" s="143">
        <f>ROUND(I148*H148,2)</f>
        <v>0</v>
      </c>
      <c r="BL148" s="14" t="s">
        <v>135</v>
      </c>
      <c r="BM148" s="142" t="s">
        <v>179</v>
      </c>
    </row>
    <row r="149" spans="2:65" s="1" customFormat="1">
      <c r="B149" s="29"/>
      <c r="D149" s="144" t="s">
        <v>137</v>
      </c>
      <c r="F149" s="145" t="s">
        <v>180</v>
      </c>
      <c r="I149" s="146"/>
      <c r="L149" s="29"/>
      <c r="M149" s="147"/>
      <c r="T149" s="53"/>
      <c r="AT149" s="14" t="s">
        <v>137</v>
      </c>
      <c r="AU149" s="14" t="s">
        <v>89</v>
      </c>
    </row>
    <row r="150" spans="2:65" s="1" customFormat="1" ht="49.15" customHeight="1">
      <c r="B150" s="29"/>
      <c r="C150" s="130" t="s">
        <v>181</v>
      </c>
      <c r="D150" s="130" t="s">
        <v>131</v>
      </c>
      <c r="E150" s="131" t="s">
        <v>182</v>
      </c>
      <c r="F150" s="132" t="s">
        <v>183</v>
      </c>
      <c r="G150" s="133" t="s">
        <v>184</v>
      </c>
      <c r="H150" s="134">
        <v>28</v>
      </c>
      <c r="I150" s="135"/>
      <c r="J150" s="136">
        <f>ROUND(I150*H150,2)</f>
        <v>0</v>
      </c>
      <c r="K150" s="137"/>
      <c r="L150" s="29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0.20499999999999999</v>
      </c>
      <c r="T150" s="141">
        <f>S150*H150</f>
        <v>5.7399999999999993</v>
      </c>
      <c r="AR150" s="142" t="s">
        <v>135</v>
      </c>
      <c r="AT150" s="142" t="s">
        <v>131</v>
      </c>
      <c r="AU150" s="142" t="s">
        <v>89</v>
      </c>
      <c r="AY150" s="14" t="s">
        <v>129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4" t="s">
        <v>87</v>
      </c>
      <c r="BK150" s="143">
        <f>ROUND(I150*H150,2)</f>
        <v>0</v>
      </c>
      <c r="BL150" s="14" t="s">
        <v>135</v>
      </c>
      <c r="BM150" s="142" t="s">
        <v>185</v>
      </c>
    </row>
    <row r="151" spans="2:65" s="1" customFormat="1">
      <c r="B151" s="29"/>
      <c r="D151" s="144" t="s">
        <v>137</v>
      </c>
      <c r="F151" s="145" t="s">
        <v>186</v>
      </c>
      <c r="I151" s="146"/>
      <c r="L151" s="29"/>
      <c r="M151" s="147"/>
      <c r="T151" s="53"/>
      <c r="AT151" s="14" t="s">
        <v>137</v>
      </c>
      <c r="AU151" s="14" t="s">
        <v>89</v>
      </c>
    </row>
    <row r="152" spans="2:65" s="1" customFormat="1" ht="156">
      <c r="B152" s="29"/>
      <c r="D152" s="148" t="s">
        <v>187</v>
      </c>
      <c r="F152" s="149" t="s">
        <v>188</v>
      </c>
      <c r="I152" s="146"/>
      <c r="L152" s="29"/>
      <c r="M152" s="147"/>
      <c r="T152" s="53"/>
      <c r="AT152" s="14" t="s">
        <v>187</v>
      </c>
      <c r="AU152" s="14" t="s">
        <v>89</v>
      </c>
    </row>
    <row r="153" spans="2:65" s="1" customFormat="1" ht="37.9" customHeight="1">
      <c r="B153" s="29"/>
      <c r="C153" s="130" t="s">
        <v>189</v>
      </c>
      <c r="D153" s="130" t="s">
        <v>131</v>
      </c>
      <c r="E153" s="131" t="s">
        <v>190</v>
      </c>
      <c r="F153" s="132" t="s">
        <v>191</v>
      </c>
      <c r="G153" s="133" t="s">
        <v>184</v>
      </c>
      <c r="H153" s="134">
        <v>28</v>
      </c>
      <c r="I153" s="135"/>
      <c r="J153" s="136">
        <f>ROUND(I153*H153,2)</f>
        <v>0</v>
      </c>
      <c r="K153" s="137"/>
      <c r="L153" s="29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0.04</v>
      </c>
      <c r="T153" s="141">
        <f>S153*H153</f>
        <v>1.1200000000000001</v>
      </c>
      <c r="AR153" s="142" t="s">
        <v>135</v>
      </c>
      <c r="AT153" s="142" t="s">
        <v>131</v>
      </c>
      <c r="AU153" s="142" t="s">
        <v>89</v>
      </c>
      <c r="AY153" s="14" t="s">
        <v>129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4" t="s">
        <v>87</v>
      </c>
      <c r="BK153" s="143">
        <f>ROUND(I153*H153,2)</f>
        <v>0</v>
      </c>
      <c r="BL153" s="14" t="s">
        <v>135</v>
      </c>
      <c r="BM153" s="142" t="s">
        <v>192</v>
      </c>
    </row>
    <row r="154" spans="2:65" s="1" customFormat="1">
      <c r="B154" s="29"/>
      <c r="D154" s="144" t="s">
        <v>137</v>
      </c>
      <c r="F154" s="145" t="s">
        <v>193</v>
      </c>
      <c r="I154" s="146"/>
      <c r="L154" s="29"/>
      <c r="M154" s="147"/>
      <c r="T154" s="53"/>
      <c r="AT154" s="14" t="s">
        <v>137</v>
      </c>
      <c r="AU154" s="14" t="s">
        <v>89</v>
      </c>
    </row>
    <row r="155" spans="2:65" s="1" customFormat="1" ht="156">
      <c r="B155" s="29"/>
      <c r="D155" s="148" t="s">
        <v>187</v>
      </c>
      <c r="F155" s="149" t="s">
        <v>188</v>
      </c>
      <c r="I155" s="146"/>
      <c r="L155" s="29"/>
      <c r="M155" s="147"/>
      <c r="T155" s="53"/>
      <c r="AT155" s="14" t="s">
        <v>187</v>
      </c>
      <c r="AU155" s="14" t="s">
        <v>89</v>
      </c>
    </row>
    <row r="156" spans="2:65" s="1" customFormat="1" ht="62.65" customHeight="1">
      <c r="B156" s="29"/>
      <c r="C156" s="130" t="s">
        <v>194</v>
      </c>
      <c r="D156" s="130" t="s">
        <v>131</v>
      </c>
      <c r="E156" s="131" t="s">
        <v>195</v>
      </c>
      <c r="F156" s="132" t="s">
        <v>196</v>
      </c>
      <c r="G156" s="133" t="s">
        <v>163</v>
      </c>
      <c r="H156" s="134">
        <v>42</v>
      </c>
      <c r="I156" s="135"/>
      <c r="J156" s="136">
        <f>ROUND(I156*H156,2)</f>
        <v>0</v>
      </c>
      <c r="K156" s="137"/>
      <c r="L156" s="29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135</v>
      </c>
      <c r="AT156" s="142" t="s">
        <v>131</v>
      </c>
      <c r="AU156" s="142" t="s">
        <v>89</v>
      </c>
      <c r="AY156" s="14" t="s">
        <v>129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4" t="s">
        <v>87</v>
      </c>
      <c r="BK156" s="143">
        <f>ROUND(I156*H156,2)</f>
        <v>0</v>
      </c>
      <c r="BL156" s="14" t="s">
        <v>135</v>
      </c>
      <c r="BM156" s="142" t="s">
        <v>197</v>
      </c>
    </row>
    <row r="157" spans="2:65" s="1" customFormat="1">
      <c r="B157" s="29"/>
      <c r="D157" s="144" t="s">
        <v>137</v>
      </c>
      <c r="F157" s="145" t="s">
        <v>198</v>
      </c>
      <c r="I157" s="146"/>
      <c r="L157" s="29"/>
      <c r="M157" s="147"/>
      <c r="T157" s="53"/>
      <c r="AT157" s="14" t="s">
        <v>137</v>
      </c>
      <c r="AU157" s="14" t="s">
        <v>89</v>
      </c>
    </row>
    <row r="158" spans="2:65" s="12" customFormat="1">
      <c r="B158" s="150"/>
      <c r="D158" s="148" t="s">
        <v>199</v>
      </c>
      <c r="E158" s="151" t="s">
        <v>1</v>
      </c>
      <c r="F158" s="152" t="s">
        <v>200</v>
      </c>
      <c r="H158" s="153">
        <v>42</v>
      </c>
      <c r="I158" s="154"/>
      <c r="L158" s="150"/>
      <c r="M158" s="155"/>
      <c r="T158" s="156"/>
      <c r="AT158" s="151" t="s">
        <v>199</v>
      </c>
      <c r="AU158" s="151" t="s">
        <v>89</v>
      </c>
      <c r="AV158" s="12" t="s">
        <v>89</v>
      </c>
      <c r="AW158" s="12" t="s">
        <v>36</v>
      </c>
      <c r="AX158" s="12" t="s">
        <v>87</v>
      </c>
      <c r="AY158" s="151" t="s">
        <v>129</v>
      </c>
    </row>
    <row r="159" spans="2:65" s="1" customFormat="1" ht="66.75" customHeight="1">
      <c r="B159" s="29"/>
      <c r="C159" s="130" t="s">
        <v>201</v>
      </c>
      <c r="D159" s="130" t="s">
        <v>131</v>
      </c>
      <c r="E159" s="131" t="s">
        <v>202</v>
      </c>
      <c r="F159" s="132" t="s">
        <v>203</v>
      </c>
      <c r="G159" s="133" t="s">
        <v>163</v>
      </c>
      <c r="H159" s="134">
        <v>630</v>
      </c>
      <c r="I159" s="135"/>
      <c r="J159" s="136">
        <f>ROUND(I159*H159,2)</f>
        <v>0</v>
      </c>
      <c r="K159" s="137"/>
      <c r="L159" s="29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135</v>
      </c>
      <c r="AT159" s="142" t="s">
        <v>131</v>
      </c>
      <c r="AU159" s="142" t="s">
        <v>89</v>
      </c>
      <c r="AY159" s="14" t="s">
        <v>129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4" t="s">
        <v>87</v>
      </c>
      <c r="BK159" s="143">
        <f>ROUND(I159*H159,2)</f>
        <v>0</v>
      </c>
      <c r="BL159" s="14" t="s">
        <v>135</v>
      </c>
      <c r="BM159" s="142" t="s">
        <v>204</v>
      </c>
    </row>
    <row r="160" spans="2:65" s="1" customFormat="1">
      <c r="B160" s="29"/>
      <c r="D160" s="144" t="s">
        <v>137</v>
      </c>
      <c r="F160" s="145" t="s">
        <v>205</v>
      </c>
      <c r="I160" s="146"/>
      <c r="L160" s="29"/>
      <c r="M160" s="147"/>
      <c r="T160" s="53"/>
      <c r="AT160" s="14" t="s">
        <v>137</v>
      </c>
      <c r="AU160" s="14" t="s">
        <v>89</v>
      </c>
    </row>
    <row r="161" spans="2:65" s="12" customFormat="1">
      <c r="B161" s="150"/>
      <c r="D161" s="148" t="s">
        <v>199</v>
      </c>
      <c r="E161" s="151" t="s">
        <v>1</v>
      </c>
      <c r="F161" s="152" t="s">
        <v>200</v>
      </c>
      <c r="H161" s="153">
        <v>42</v>
      </c>
      <c r="I161" s="154"/>
      <c r="L161" s="150"/>
      <c r="M161" s="155"/>
      <c r="T161" s="156"/>
      <c r="AT161" s="151" t="s">
        <v>199</v>
      </c>
      <c r="AU161" s="151" t="s">
        <v>89</v>
      </c>
      <c r="AV161" s="12" t="s">
        <v>89</v>
      </c>
      <c r="AW161" s="12" t="s">
        <v>36</v>
      </c>
      <c r="AX161" s="12" t="s">
        <v>87</v>
      </c>
      <c r="AY161" s="151" t="s">
        <v>129</v>
      </c>
    </row>
    <row r="162" spans="2:65" s="12" customFormat="1">
      <c r="B162" s="150"/>
      <c r="D162" s="148" t="s">
        <v>199</v>
      </c>
      <c r="F162" s="152" t="s">
        <v>206</v>
      </c>
      <c r="H162" s="153">
        <v>630</v>
      </c>
      <c r="I162" s="154"/>
      <c r="L162" s="150"/>
      <c r="M162" s="155"/>
      <c r="T162" s="156"/>
      <c r="AT162" s="151" t="s">
        <v>199</v>
      </c>
      <c r="AU162" s="151" t="s">
        <v>89</v>
      </c>
      <c r="AV162" s="12" t="s">
        <v>89</v>
      </c>
      <c r="AW162" s="12" t="s">
        <v>4</v>
      </c>
      <c r="AX162" s="12" t="s">
        <v>87</v>
      </c>
      <c r="AY162" s="151" t="s">
        <v>129</v>
      </c>
    </row>
    <row r="163" spans="2:65" s="1" customFormat="1" ht="37.9" customHeight="1">
      <c r="B163" s="29"/>
      <c r="C163" s="130" t="s">
        <v>207</v>
      </c>
      <c r="D163" s="130" t="s">
        <v>131</v>
      </c>
      <c r="E163" s="131" t="s">
        <v>208</v>
      </c>
      <c r="F163" s="132" t="s">
        <v>209</v>
      </c>
      <c r="G163" s="133" t="s">
        <v>163</v>
      </c>
      <c r="H163" s="134">
        <v>42</v>
      </c>
      <c r="I163" s="135"/>
      <c r="J163" s="136">
        <f>ROUND(I163*H163,2)</f>
        <v>0</v>
      </c>
      <c r="K163" s="137"/>
      <c r="L163" s="29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135</v>
      </c>
      <c r="AT163" s="142" t="s">
        <v>131</v>
      </c>
      <c r="AU163" s="142" t="s">
        <v>89</v>
      </c>
      <c r="AY163" s="14" t="s">
        <v>129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4" t="s">
        <v>87</v>
      </c>
      <c r="BK163" s="143">
        <f>ROUND(I163*H163,2)</f>
        <v>0</v>
      </c>
      <c r="BL163" s="14" t="s">
        <v>135</v>
      </c>
      <c r="BM163" s="142" t="s">
        <v>210</v>
      </c>
    </row>
    <row r="164" spans="2:65" s="1" customFormat="1">
      <c r="B164" s="29"/>
      <c r="D164" s="144" t="s">
        <v>137</v>
      </c>
      <c r="F164" s="145" t="s">
        <v>211</v>
      </c>
      <c r="I164" s="146"/>
      <c r="L164" s="29"/>
      <c r="M164" s="147"/>
      <c r="T164" s="53"/>
      <c r="AT164" s="14" t="s">
        <v>137</v>
      </c>
      <c r="AU164" s="14" t="s">
        <v>89</v>
      </c>
    </row>
    <row r="165" spans="2:65" s="12" customFormat="1">
      <c r="B165" s="150"/>
      <c r="D165" s="148" t="s">
        <v>199</v>
      </c>
      <c r="E165" s="151" t="s">
        <v>1</v>
      </c>
      <c r="F165" s="152" t="s">
        <v>200</v>
      </c>
      <c r="H165" s="153">
        <v>42</v>
      </c>
      <c r="I165" s="154"/>
      <c r="L165" s="150"/>
      <c r="M165" s="155"/>
      <c r="T165" s="156"/>
      <c r="AT165" s="151" t="s">
        <v>199</v>
      </c>
      <c r="AU165" s="151" t="s">
        <v>89</v>
      </c>
      <c r="AV165" s="12" t="s">
        <v>89</v>
      </c>
      <c r="AW165" s="12" t="s">
        <v>36</v>
      </c>
      <c r="AX165" s="12" t="s">
        <v>87</v>
      </c>
      <c r="AY165" s="151" t="s">
        <v>129</v>
      </c>
    </row>
    <row r="166" spans="2:65" s="1" customFormat="1" ht="44.25" customHeight="1">
      <c r="B166" s="29"/>
      <c r="C166" s="130" t="s">
        <v>8</v>
      </c>
      <c r="D166" s="130" t="s">
        <v>131</v>
      </c>
      <c r="E166" s="131" t="s">
        <v>212</v>
      </c>
      <c r="F166" s="132" t="s">
        <v>213</v>
      </c>
      <c r="G166" s="133" t="s">
        <v>214</v>
      </c>
      <c r="H166" s="134">
        <v>84</v>
      </c>
      <c r="I166" s="135"/>
      <c r="J166" s="136">
        <f>ROUND(I166*H166,2)</f>
        <v>0</v>
      </c>
      <c r="K166" s="137"/>
      <c r="L166" s="29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135</v>
      </c>
      <c r="AT166" s="142" t="s">
        <v>131</v>
      </c>
      <c r="AU166" s="142" t="s">
        <v>89</v>
      </c>
      <c r="AY166" s="14" t="s">
        <v>129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4" t="s">
        <v>87</v>
      </c>
      <c r="BK166" s="143">
        <f>ROUND(I166*H166,2)</f>
        <v>0</v>
      </c>
      <c r="BL166" s="14" t="s">
        <v>135</v>
      </c>
      <c r="BM166" s="142" t="s">
        <v>215</v>
      </c>
    </row>
    <row r="167" spans="2:65" s="1" customFormat="1">
      <c r="B167" s="29"/>
      <c r="D167" s="144" t="s">
        <v>137</v>
      </c>
      <c r="F167" s="145" t="s">
        <v>216</v>
      </c>
      <c r="I167" s="146"/>
      <c r="L167" s="29"/>
      <c r="M167" s="147"/>
      <c r="T167" s="53"/>
      <c r="AT167" s="14" t="s">
        <v>137</v>
      </c>
      <c r="AU167" s="14" t="s">
        <v>89</v>
      </c>
    </row>
    <row r="168" spans="2:65" s="12" customFormat="1">
      <c r="B168" s="150"/>
      <c r="D168" s="148" t="s">
        <v>199</v>
      </c>
      <c r="E168" s="151" t="s">
        <v>1</v>
      </c>
      <c r="F168" s="152" t="s">
        <v>200</v>
      </c>
      <c r="H168" s="153">
        <v>42</v>
      </c>
      <c r="I168" s="154"/>
      <c r="L168" s="150"/>
      <c r="M168" s="155"/>
      <c r="T168" s="156"/>
      <c r="AT168" s="151" t="s">
        <v>199</v>
      </c>
      <c r="AU168" s="151" t="s">
        <v>89</v>
      </c>
      <c r="AV168" s="12" t="s">
        <v>89</v>
      </c>
      <c r="AW168" s="12" t="s">
        <v>36</v>
      </c>
      <c r="AX168" s="12" t="s">
        <v>87</v>
      </c>
      <c r="AY168" s="151" t="s">
        <v>129</v>
      </c>
    </row>
    <row r="169" spans="2:65" s="12" customFormat="1">
      <c r="B169" s="150"/>
      <c r="D169" s="148" t="s">
        <v>199</v>
      </c>
      <c r="F169" s="152" t="s">
        <v>217</v>
      </c>
      <c r="H169" s="153">
        <v>84</v>
      </c>
      <c r="I169" s="154"/>
      <c r="L169" s="150"/>
      <c r="M169" s="155"/>
      <c r="T169" s="156"/>
      <c r="AT169" s="151" t="s">
        <v>199</v>
      </c>
      <c r="AU169" s="151" t="s">
        <v>89</v>
      </c>
      <c r="AV169" s="12" t="s">
        <v>89</v>
      </c>
      <c r="AW169" s="12" t="s">
        <v>4</v>
      </c>
      <c r="AX169" s="12" t="s">
        <v>87</v>
      </c>
      <c r="AY169" s="151" t="s">
        <v>129</v>
      </c>
    </row>
    <row r="170" spans="2:65" s="1" customFormat="1" ht="24.2" customHeight="1">
      <c r="B170" s="29"/>
      <c r="C170" s="130" t="s">
        <v>218</v>
      </c>
      <c r="D170" s="130" t="s">
        <v>131</v>
      </c>
      <c r="E170" s="131" t="s">
        <v>219</v>
      </c>
      <c r="F170" s="132" t="s">
        <v>220</v>
      </c>
      <c r="G170" s="133" t="s">
        <v>134</v>
      </c>
      <c r="H170" s="134">
        <v>91</v>
      </c>
      <c r="I170" s="135"/>
      <c r="J170" s="136">
        <f>ROUND(I170*H170,2)</f>
        <v>0</v>
      </c>
      <c r="K170" s="137"/>
      <c r="L170" s="29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135</v>
      </c>
      <c r="AT170" s="142" t="s">
        <v>131</v>
      </c>
      <c r="AU170" s="142" t="s">
        <v>89</v>
      </c>
      <c r="AY170" s="14" t="s">
        <v>129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4" t="s">
        <v>87</v>
      </c>
      <c r="BK170" s="143">
        <f>ROUND(I170*H170,2)</f>
        <v>0</v>
      </c>
      <c r="BL170" s="14" t="s">
        <v>135</v>
      </c>
      <c r="BM170" s="142" t="s">
        <v>221</v>
      </c>
    </row>
    <row r="171" spans="2:65" s="1" customFormat="1">
      <c r="B171" s="29"/>
      <c r="D171" s="144" t="s">
        <v>137</v>
      </c>
      <c r="F171" s="145" t="s">
        <v>222</v>
      </c>
      <c r="I171" s="146"/>
      <c r="L171" s="29"/>
      <c r="M171" s="147"/>
      <c r="T171" s="53"/>
      <c r="AT171" s="14" t="s">
        <v>137</v>
      </c>
      <c r="AU171" s="14" t="s">
        <v>89</v>
      </c>
    </row>
    <row r="172" spans="2:65" s="12" customFormat="1">
      <c r="B172" s="150"/>
      <c r="D172" s="148" t="s">
        <v>199</v>
      </c>
      <c r="E172" s="151" t="s">
        <v>1</v>
      </c>
      <c r="F172" s="152" t="s">
        <v>223</v>
      </c>
      <c r="H172" s="153">
        <v>91</v>
      </c>
      <c r="I172" s="154"/>
      <c r="L172" s="150"/>
      <c r="M172" s="155"/>
      <c r="T172" s="156"/>
      <c r="AT172" s="151" t="s">
        <v>199</v>
      </c>
      <c r="AU172" s="151" t="s">
        <v>89</v>
      </c>
      <c r="AV172" s="12" t="s">
        <v>89</v>
      </c>
      <c r="AW172" s="12" t="s">
        <v>36</v>
      </c>
      <c r="AX172" s="12" t="s">
        <v>87</v>
      </c>
      <c r="AY172" s="151" t="s">
        <v>129</v>
      </c>
    </row>
    <row r="173" spans="2:65" s="1" customFormat="1" ht="37.9" customHeight="1">
      <c r="B173" s="29"/>
      <c r="C173" s="130" t="s">
        <v>224</v>
      </c>
      <c r="D173" s="130" t="s">
        <v>131</v>
      </c>
      <c r="E173" s="131" t="s">
        <v>225</v>
      </c>
      <c r="F173" s="132" t="s">
        <v>226</v>
      </c>
      <c r="G173" s="133" t="s">
        <v>134</v>
      </c>
      <c r="H173" s="134">
        <v>12</v>
      </c>
      <c r="I173" s="135"/>
      <c r="J173" s="136">
        <f>ROUND(I173*H173,2)</f>
        <v>0</v>
      </c>
      <c r="K173" s="137"/>
      <c r="L173" s="29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135</v>
      </c>
      <c r="AT173" s="142" t="s">
        <v>131</v>
      </c>
      <c r="AU173" s="142" t="s">
        <v>89</v>
      </c>
      <c r="AY173" s="14" t="s">
        <v>129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4" t="s">
        <v>87</v>
      </c>
      <c r="BK173" s="143">
        <f>ROUND(I173*H173,2)</f>
        <v>0</v>
      </c>
      <c r="BL173" s="14" t="s">
        <v>135</v>
      </c>
      <c r="BM173" s="142" t="s">
        <v>227</v>
      </c>
    </row>
    <row r="174" spans="2:65" s="1" customFormat="1">
      <c r="B174" s="29"/>
      <c r="D174" s="144" t="s">
        <v>137</v>
      </c>
      <c r="F174" s="145" t="s">
        <v>228</v>
      </c>
      <c r="I174" s="146"/>
      <c r="L174" s="29"/>
      <c r="M174" s="147"/>
      <c r="T174" s="53"/>
      <c r="AT174" s="14" t="s">
        <v>137</v>
      </c>
      <c r="AU174" s="14" t="s">
        <v>89</v>
      </c>
    </row>
    <row r="175" spans="2:65" s="1" customFormat="1" ht="16.5" customHeight="1">
      <c r="B175" s="29"/>
      <c r="C175" s="157" t="s">
        <v>229</v>
      </c>
      <c r="D175" s="157" t="s">
        <v>230</v>
      </c>
      <c r="E175" s="158" t="s">
        <v>231</v>
      </c>
      <c r="F175" s="159" t="s">
        <v>232</v>
      </c>
      <c r="G175" s="160" t="s">
        <v>214</v>
      </c>
      <c r="H175" s="161">
        <v>2.4</v>
      </c>
      <c r="I175" s="162"/>
      <c r="J175" s="163">
        <f>ROUND(I175*H175,2)</f>
        <v>0</v>
      </c>
      <c r="K175" s="164"/>
      <c r="L175" s="165"/>
      <c r="M175" s="166" t="s">
        <v>1</v>
      </c>
      <c r="N175" s="167" t="s">
        <v>44</v>
      </c>
      <c r="P175" s="140">
        <f>O175*H175</f>
        <v>0</v>
      </c>
      <c r="Q175" s="140">
        <v>1</v>
      </c>
      <c r="R175" s="140">
        <f>Q175*H175</f>
        <v>2.4</v>
      </c>
      <c r="S175" s="140">
        <v>0</v>
      </c>
      <c r="T175" s="141">
        <f>S175*H175</f>
        <v>0</v>
      </c>
      <c r="AR175" s="142" t="s">
        <v>171</v>
      </c>
      <c r="AT175" s="142" t="s">
        <v>230</v>
      </c>
      <c r="AU175" s="142" t="s">
        <v>89</v>
      </c>
      <c r="AY175" s="14" t="s">
        <v>129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4" t="s">
        <v>87</v>
      </c>
      <c r="BK175" s="143">
        <f>ROUND(I175*H175,2)</f>
        <v>0</v>
      </c>
      <c r="BL175" s="14" t="s">
        <v>135</v>
      </c>
      <c r="BM175" s="142" t="s">
        <v>233</v>
      </c>
    </row>
    <row r="176" spans="2:65" s="12" customFormat="1">
      <c r="B176" s="150"/>
      <c r="D176" s="148" t="s">
        <v>199</v>
      </c>
      <c r="F176" s="152" t="s">
        <v>234</v>
      </c>
      <c r="H176" s="153">
        <v>2.4</v>
      </c>
      <c r="I176" s="154"/>
      <c r="L176" s="150"/>
      <c r="M176" s="155"/>
      <c r="T176" s="156"/>
      <c r="AT176" s="151" t="s">
        <v>199</v>
      </c>
      <c r="AU176" s="151" t="s">
        <v>89</v>
      </c>
      <c r="AV176" s="12" t="s">
        <v>89</v>
      </c>
      <c r="AW176" s="12" t="s">
        <v>4</v>
      </c>
      <c r="AX176" s="12" t="s">
        <v>87</v>
      </c>
      <c r="AY176" s="151" t="s">
        <v>129</v>
      </c>
    </row>
    <row r="177" spans="2:65" s="1" customFormat="1" ht="37.9" customHeight="1">
      <c r="B177" s="29"/>
      <c r="C177" s="130" t="s">
        <v>235</v>
      </c>
      <c r="D177" s="130" t="s">
        <v>131</v>
      </c>
      <c r="E177" s="131" t="s">
        <v>236</v>
      </c>
      <c r="F177" s="132" t="s">
        <v>237</v>
      </c>
      <c r="G177" s="133" t="s">
        <v>134</v>
      </c>
      <c r="H177" s="134">
        <v>12</v>
      </c>
      <c r="I177" s="135"/>
      <c r="J177" s="136">
        <f>ROUND(I177*H177,2)</f>
        <v>0</v>
      </c>
      <c r="K177" s="137"/>
      <c r="L177" s="29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135</v>
      </c>
      <c r="AT177" s="142" t="s">
        <v>131</v>
      </c>
      <c r="AU177" s="142" t="s">
        <v>89</v>
      </c>
      <c r="AY177" s="14" t="s">
        <v>129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4" t="s">
        <v>87</v>
      </c>
      <c r="BK177" s="143">
        <f>ROUND(I177*H177,2)</f>
        <v>0</v>
      </c>
      <c r="BL177" s="14" t="s">
        <v>135</v>
      </c>
      <c r="BM177" s="142" t="s">
        <v>238</v>
      </c>
    </row>
    <row r="178" spans="2:65" s="1" customFormat="1">
      <c r="B178" s="29"/>
      <c r="D178" s="144" t="s">
        <v>137</v>
      </c>
      <c r="F178" s="145" t="s">
        <v>239</v>
      </c>
      <c r="I178" s="146"/>
      <c r="L178" s="29"/>
      <c r="M178" s="147"/>
      <c r="T178" s="53"/>
      <c r="AT178" s="14" t="s">
        <v>137</v>
      </c>
      <c r="AU178" s="14" t="s">
        <v>89</v>
      </c>
    </row>
    <row r="179" spans="2:65" s="1" customFormat="1" ht="117">
      <c r="B179" s="29"/>
      <c r="D179" s="148" t="s">
        <v>187</v>
      </c>
      <c r="F179" s="149" t="s">
        <v>240</v>
      </c>
      <c r="I179" s="146"/>
      <c r="L179" s="29"/>
      <c r="M179" s="147"/>
      <c r="T179" s="53"/>
      <c r="AT179" s="14" t="s">
        <v>187</v>
      </c>
      <c r="AU179" s="14" t="s">
        <v>89</v>
      </c>
    </row>
    <row r="180" spans="2:65" s="1" customFormat="1" ht="16.5" customHeight="1">
      <c r="B180" s="29"/>
      <c r="C180" s="157" t="s">
        <v>241</v>
      </c>
      <c r="D180" s="157" t="s">
        <v>230</v>
      </c>
      <c r="E180" s="158" t="s">
        <v>242</v>
      </c>
      <c r="F180" s="159" t="s">
        <v>243</v>
      </c>
      <c r="G180" s="160" t="s">
        <v>244</v>
      </c>
      <c r="H180" s="161">
        <v>0.24</v>
      </c>
      <c r="I180" s="162"/>
      <c r="J180" s="163">
        <f>ROUND(I180*H180,2)</f>
        <v>0</v>
      </c>
      <c r="K180" s="164"/>
      <c r="L180" s="165"/>
      <c r="M180" s="166" t="s">
        <v>1</v>
      </c>
      <c r="N180" s="167" t="s">
        <v>44</v>
      </c>
      <c r="P180" s="140">
        <f>O180*H180</f>
        <v>0</v>
      </c>
      <c r="Q180" s="140">
        <v>1E-3</v>
      </c>
      <c r="R180" s="140">
        <f>Q180*H180</f>
        <v>2.4000000000000001E-4</v>
      </c>
      <c r="S180" s="140">
        <v>0</v>
      </c>
      <c r="T180" s="141">
        <f>S180*H180</f>
        <v>0</v>
      </c>
      <c r="AR180" s="142" t="s">
        <v>171</v>
      </c>
      <c r="AT180" s="142" t="s">
        <v>230</v>
      </c>
      <c r="AU180" s="142" t="s">
        <v>89</v>
      </c>
      <c r="AY180" s="14" t="s">
        <v>129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4" t="s">
        <v>87</v>
      </c>
      <c r="BK180" s="143">
        <f>ROUND(I180*H180,2)</f>
        <v>0</v>
      </c>
      <c r="BL180" s="14" t="s">
        <v>135</v>
      </c>
      <c r="BM180" s="142" t="s">
        <v>245</v>
      </c>
    </row>
    <row r="181" spans="2:65" s="12" customFormat="1">
      <c r="B181" s="150"/>
      <c r="D181" s="148" t="s">
        <v>199</v>
      </c>
      <c r="F181" s="152" t="s">
        <v>246</v>
      </c>
      <c r="H181" s="153">
        <v>0.24</v>
      </c>
      <c r="I181" s="154"/>
      <c r="L181" s="150"/>
      <c r="M181" s="155"/>
      <c r="T181" s="156"/>
      <c r="AT181" s="151" t="s">
        <v>199</v>
      </c>
      <c r="AU181" s="151" t="s">
        <v>89</v>
      </c>
      <c r="AV181" s="12" t="s">
        <v>89</v>
      </c>
      <c r="AW181" s="12" t="s">
        <v>4</v>
      </c>
      <c r="AX181" s="12" t="s">
        <v>87</v>
      </c>
      <c r="AY181" s="151" t="s">
        <v>129</v>
      </c>
    </row>
    <row r="182" spans="2:65" s="11" customFormat="1" ht="22.9" customHeight="1">
      <c r="B182" s="118"/>
      <c r="D182" s="119" t="s">
        <v>78</v>
      </c>
      <c r="E182" s="128" t="s">
        <v>155</v>
      </c>
      <c r="F182" s="128" t="s">
        <v>247</v>
      </c>
      <c r="I182" s="121"/>
      <c r="J182" s="129">
        <f>BK182</f>
        <v>0</v>
      </c>
      <c r="L182" s="118"/>
      <c r="M182" s="123"/>
      <c r="P182" s="124">
        <f>P183+SUM(P184:P187)+P208</f>
        <v>0</v>
      </c>
      <c r="R182" s="124">
        <f>R183+SUM(R184:R187)+R208</f>
        <v>96.177400000000006</v>
      </c>
      <c r="T182" s="125">
        <f>T183+SUM(T184:T187)+T208</f>
        <v>0</v>
      </c>
      <c r="AR182" s="119" t="s">
        <v>87</v>
      </c>
      <c r="AT182" s="126" t="s">
        <v>78</v>
      </c>
      <c r="AU182" s="126" t="s">
        <v>87</v>
      </c>
      <c r="AY182" s="119" t="s">
        <v>129</v>
      </c>
      <c r="BK182" s="127">
        <f>BK183+SUM(BK184:BK187)+BK208</f>
        <v>0</v>
      </c>
    </row>
    <row r="183" spans="2:65" s="1" customFormat="1" ht="21.75" customHeight="1">
      <c r="B183" s="29"/>
      <c r="C183" s="130" t="s">
        <v>7</v>
      </c>
      <c r="D183" s="130" t="s">
        <v>131</v>
      </c>
      <c r="E183" s="131" t="s">
        <v>248</v>
      </c>
      <c r="F183" s="132" t="s">
        <v>249</v>
      </c>
      <c r="G183" s="133" t="s">
        <v>134</v>
      </c>
      <c r="H183" s="134">
        <v>1.6</v>
      </c>
      <c r="I183" s="135"/>
      <c r="J183" s="136">
        <f>ROUND(I183*H183,2)</f>
        <v>0</v>
      </c>
      <c r="K183" s="137"/>
      <c r="L183" s="29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135</v>
      </c>
      <c r="AT183" s="142" t="s">
        <v>131</v>
      </c>
      <c r="AU183" s="142" t="s">
        <v>89</v>
      </c>
      <c r="AY183" s="14" t="s">
        <v>129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4" t="s">
        <v>87</v>
      </c>
      <c r="BK183" s="143">
        <f>ROUND(I183*H183,2)</f>
        <v>0</v>
      </c>
      <c r="BL183" s="14" t="s">
        <v>135</v>
      </c>
      <c r="BM183" s="142" t="s">
        <v>250</v>
      </c>
    </row>
    <row r="184" spans="2:65" s="1" customFormat="1">
      <c r="B184" s="29"/>
      <c r="D184" s="144" t="s">
        <v>137</v>
      </c>
      <c r="F184" s="145" t="s">
        <v>251</v>
      </c>
      <c r="I184" s="146"/>
      <c r="L184" s="29"/>
      <c r="M184" s="147"/>
      <c r="T184" s="53"/>
      <c r="AT184" s="14" t="s">
        <v>137</v>
      </c>
      <c r="AU184" s="14" t="s">
        <v>89</v>
      </c>
    </row>
    <row r="185" spans="2:65" s="1" customFormat="1" ht="19.5">
      <c r="B185" s="29"/>
      <c r="D185" s="148" t="s">
        <v>148</v>
      </c>
      <c r="F185" s="149" t="s">
        <v>252</v>
      </c>
      <c r="I185" s="146"/>
      <c r="L185" s="29"/>
      <c r="M185" s="147"/>
      <c r="T185" s="53"/>
      <c r="AT185" s="14" t="s">
        <v>148</v>
      </c>
      <c r="AU185" s="14" t="s">
        <v>89</v>
      </c>
    </row>
    <row r="186" spans="2:65" s="12" customFormat="1">
      <c r="B186" s="150"/>
      <c r="D186" s="148" t="s">
        <v>199</v>
      </c>
      <c r="E186" s="151" t="s">
        <v>1</v>
      </c>
      <c r="F186" s="152" t="s">
        <v>253</v>
      </c>
      <c r="H186" s="153">
        <v>1.6</v>
      </c>
      <c r="I186" s="154"/>
      <c r="L186" s="150"/>
      <c r="M186" s="155"/>
      <c r="T186" s="156"/>
      <c r="AT186" s="151" t="s">
        <v>199</v>
      </c>
      <c r="AU186" s="151" t="s">
        <v>89</v>
      </c>
      <c r="AV186" s="12" t="s">
        <v>89</v>
      </c>
      <c r="AW186" s="12" t="s">
        <v>36</v>
      </c>
      <c r="AX186" s="12" t="s">
        <v>87</v>
      </c>
      <c r="AY186" s="151" t="s">
        <v>129</v>
      </c>
    </row>
    <row r="187" spans="2:65" s="11" customFormat="1" ht="20.85" customHeight="1">
      <c r="B187" s="118"/>
      <c r="D187" s="119" t="s">
        <v>78</v>
      </c>
      <c r="E187" s="128" t="s">
        <v>254</v>
      </c>
      <c r="F187" s="128" t="s">
        <v>255</v>
      </c>
      <c r="I187" s="121"/>
      <c r="J187" s="129">
        <f>BK187</f>
        <v>0</v>
      </c>
      <c r="L187" s="118"/>
      <c r="M187" s="123"/>
      <c r="P187" s="124">
        <f>SUM(P188:P207)</f>
        <v>0</v>
      </c>
      <c r="R187" s="124">
        <f>SUM(R188:R207)</f>
        <v>92.037400000000005</v>
      </c>
      <c r="T187" s="125">
        <f>SUM(T188:T207)</f>
        <v>0</v>
      </c>
      <c r="AR187" s="119" t="s">
        <v>87</v>
      </c>
      <c r="AT187" s="126" t="s">
        <v>78</v>
      </c>
      <c r="AU187" s="126" t="s">
        <v>89</v>
      </c>
      <c r="AY187" s="119" t="s">
        <v>129</v>
      </c>
      <c r="BK187" s="127">
        <f>SUM(BK188:BK207)</f>
        <v>0</v>
      </c>
    </row>
    <row r="188" spans="2:65" s="1" customFormat="1" ht="33" customHeight="1">
      <c r="B188" s="29"/>
      <c r="C188" s="130" t="s">
        <v>256</v>
      </c>
      <c r="D188" s="130" t="s">
        <v>131</v>
      </c>
      <c r="E188" s="131" t="s">
        <v>177</v>
      </c>
      <c r="F188" s="132" t="s">
        <v>178</v>
      </c>
      <c r="G188" s="133" t="s">
        <v>163</v>
      </c>
      <c r="H188" s="134">
        <v>40</v>
      </c>
      <c r="I188" s="135"/>
      <c r="J188" s="136">
        <f>ROUND(I188*H188,2)</f>
        <v>0</v>
      </c>
      <c r="K188" s="137"/>
      <c r="L188" s="29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135</v>
      </c>
      <c r="AT188" s="142" t="s">
        <v>131</v>
      </c>
      <c r="AU188" s="142" t="s">
        <v>143</v>
      </c>
      <c r="AY188" s="14" t="s">
        <v>129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4" t="s">
        <v>87</v>
      </c>
      <c r="BK188" s="143">
        <f>ROUND(I188*H188,2)</f>
        <v>0</v>
      </c>
      <c r="BL188" s="14" t="s">
        <v>135</v>
      </c>
      <c r="BM188" s="142" t="s">
        <v>257</v>
      </c>
    </row>
    <row r="189" spans="2:65" s="1" customFormat="1">
      <c r="B189" s="29"/>
      <c r="D189" s="144" t="s">
        <v>137</v>
      </c>
      <c r="F189" s="145" t="s">
        <v>180</v>
      </c>
      <c r="I189" s="146"/>
      <c r="L189" s="29"/>
      <c r="M189" s="147"/>
      <c r="T189" s="53"/>
      <c r="AT189" s="14" t="s">
        <v>137</v>
      </c>
      <c r="AU189" s="14" t="s">
        <v>143</v>
      </c>
    </row>
    <row r="190" spans="2:65" s="12" customFormat="1">
      <c r="B190" s="150"/>
      <c r="D190" s="148" t="s">
        <v>199</v>
      </c>
      <c r="E190" s="151" t="s">
        <v>1</v>
      </c>
      <c r="F190" s="152" t="s">
        <v>258</v>
      </c>
      <c r="H190" s="153">
        <v>40</v>
      </c>
      <c r="I190" s="154"/>
      <c r="L190" s="150"/>
      <c r="M190" s="155"/>
      <c r="T190" s="156"/>
      <c r="AT190" s="151" t="s">
        <v>199</v>
      </c>
      <c r="AU190" s="151" t="s">
        <v>143</v>
      </c>
      <c r="AV190" s="12" t="s">
        <v>89</v>
      </c>
      <c r="AW190" s="12" t="s">
        <v>36</v>
      </c>
      <c r="AX190" s="12" t="s">
        <v>87</v>
      </c>
      <c r="AY190" s="151" t="s">
        <v>129</v>
      </c>
    </row>
    <row r="191" spans="2:65" s="1" customFormat="1" ht="62.65" customHeight="1">
      <c r="B191" s="29"/>
      <c r="C191" s="130" t="s">
        <v>259</v>
      </c>
      <c r="D191" s="130" t="s">
        <v>131</v>
      </c>
      <c r="E191" s="131" t="s">
        <v>195</v>
      </c>
      <c r="F191" s="132" t="s">
        <v>196</v>
      </c>
      <c r="G191" s="133" t="s">
        <v>163</v>
      </c>
      <c r="H191" s="134">
        <v>40</v>
      </c>
      <c r="I191" s="135"/>
      <c r="J191" s="136">
        <f>ROUND(I191*H191,2)</f>
        <v>0</v>
      </c>
      <c r="K191" s="137"/>
      <c r="L191" s="29"/>
      <c r="M191" s="138" t="s">
        <v>1</v>
      </c>
      <c r="N191" s="139" t="s">
        <v>44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135</v>
      </c>
      <c r="AT191" s="142" t="s">
        <v>131</v>
      </c>
      <c r="AU191" s="142" t="s">
        <v>143</v>
      </c>
      <c r="AY191" s="14" t="s">
        <v>129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4" t="s">
        <v>87</v>
      </c>
      <c r="BK191" s="143">
        <f>ROUND(I191*H191,2)</f>
        <v>0</v>
      </c>
      <c r="BL191" s="14" t="s">
        <v>135</v>
      </c>
      <c r="BM191" s="142" t="s">
        <v>260</v>
      </c>
    </row>
    <row r="192" spans="2:65" s="1" customFormat="1">
      <c r="B192" s="29"/>
      <c r="D192" s="144" t="s">
        <v>137</v>
      </c>
      <c r="F192" s="145" t="s">
        <v>198</v>
      </c>
      <c r="I192" s="146"/>
      <c r="L192" s="29"/>
      <c r="M192" s="147"/>
      <c r="T192" s="53"/>
      <c r="AT192" s="14" t="s">
        <v>137</v>
      </c>
      <c r="AU192" s="14" t="s">
        <v>143</v>
      </c>
    </row>
    <row r="193" spans="2:65" s="12" customFormat="1">
      <c r="B193" s="150"/>
      <c r="D193" s="148" t="s">
        <v>199</v>
      </c>
      <c r="E193" s="151" t="s">
        <v>1</v>
      </c>
      <c r="F193" s="152" t="s">
        <v>258</v>
      </c>
      <c r="H193" s="153">
        <v>40</v>
      </c>
      <c r="I193" s="154"/>
      <c r="L193" s="150"/>
      <c r="M193" s="155"/>
      <c r="T193" s="156"/>
      <c r="AT193" s="151" t="s">
        <v>199</v>
      </c>
      <c r="AU193" s="151" t="s">
        <v>143</v>
      </c>
      <c r="AV193" s="12" t="s">
        <v>89</v>
      </c>
      <c r="AW193" s="12" t="s">
        <v>36</v>
      </c>
      <c r="AX193" s="12" t="s">
        <v>87</v>
      </c>
      <c r="AY193" s="151" t="s">
        <v>129</v>
      </c>
    </row>
    <row r="194" spans="2:65" s="1" customFormat="1" ht="66.75" customHeight="1">
      <c r="B194" s="29"/>
      <c r="C194" s="130" t="s">
        <v>261</v>
      </c>
      <c r="D194" s="130" t="s">
        <v>131</v>
      </c>
      <c r="E194" s="131" t="s">
        <v>202</v>
      </c>
      <c r="F194" s="132" t="s">
        <v>203</v>
      </c>
      <c r="G194" s="133" t="s">
        <v>163</v>
      </c>
      <c r="H194" s="134">
        <v>600</v>
      </c>
      <c r="I194" s="135"/>
      <c r="J194" s="136">
        <f>ROUND(I194*H194,2)</f>
        <v>0</v>
      </c>
      <c r="K194" s="137"/>
      <c r="L194" s="29"/>
      <c r="M194" s="138" t="s">
        <v>1</v>
      </c>
      <c r="N194" s="139" t="s">
        <v>44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135</v>
      </c>
      <c r="AT194" s="142" t="s">
        <v>131</v>
      </c>
      <c r="AU194" s="142" t="s">
        <v>143</v>
      </c>
      <c r="AY194" s="14" t="s">
        <v>129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4" t="s">
        <v>87</v>
      </c>
      <c r="BK194" s="143">
        <f>ROUND(I194*H194,2)</f>
        <v>0</v>
      </c>
      <c r="BL194" s="14" t="s">
        <v>135</v>
      </c>
      <c r="BM194" s="142" t="s">
        <v>262</v>
      </c>
    </row>
    <row r="195" spans="2:65" s="1" customFormat="1">
      <c r="B195" s="29"/>
      <c r="D195" s="144" t="s">
        <v>137</v>
      </c>
      <c r="F195" s="145" t="s">
        <v>205</v>
      </c>
      <c r="I195" s="146"/>
      <c r="L195" s="29"/>
      <c r="M195" s="147"/>
      <c r="T195" s="53"/>
      <c r="AT195" s="14" t="s">
        <v>137</v>
      </c>
      <c r="AU195" s="14" t="s">
        <v>143</v>
      </c>
    </row>
    <row r="196" spans="2:65" s="12" customFormat="1">
      <c r="B196" s="150"/>
      <c r="D196" s="148" t="s">
        <v>199</v>
      </c>
      <c r="E196" s="151" t="s">
        <v>1</v>
      </c>
      <c r="F196" s="152" t="s">
        <v>258</v>
      </c>
      <c r="H196" s="153">
        <v>40</v>
      </c>
      <c r="I196" s="154"/>
      <c r="L196" s="150"/>
      <c r="M196" s="155"/>
      <c r="T196" s="156"/>
      <c r="AT196" s="151" t="s">
        <v>199</v>
      </c>
      <c r="AU196" s="151" t="s">
        <v>143</v>
      </c>
      <c r="AV196" s="12" t="s">
        <v>89</v>
      </c>
      <c r="AW196" s="12" t="s">
        <v>36</v>
      </c>
      <c r="AX196" s="12" t="s">
        <v>87</v>
      </c>
      <c r="AY196" s="151" t="s">
        <v>129</v>
      </c>
    </row>
    <row r="197" spans="2:65" s="12" customFormat="1">
      <c r="B197" s="150"/>
      <c r="D197" s="148" t="s">
        <v>199</v>
      </c>
      <c r="F197" s="152" t="s">
        <v>263</v>
      </c>
      <c r="H197" s="153">
        <v>600</v>
      </c>
      <c r="I197" s="154"/>
      <c r="L197" s="150"/>
      <c r="M197" s="155"/>
      <c r="T197" s="156"/>
      <c r="AT197" s="151" t="s">
        <v>199</v>
      </c>
      <c r="AU197" s="151" t="s">
        <v>143</v>
      </c>
      <c r="AV197" s="12" t="s">
        <v>89</v>
      </c>
      <c r="AW197" s="12" t="s">
        <v>4</v>
      </c>
      <c r="AX197" s="12" t="s">
        <v>87</v>
      </c>
      <c r="AY197" s="151" t="s">
        <v>129</v>
      </c>
    </row>
    <row r="198" spans="2:65" s="1" customFormat="1" ht="44.25" customHeight="1">
      <c r="B198" s="29"/>
      <c r="C198" s="130" t="s">
        <v>264</v>
      </c>
      <c r="D198" s="130" t="s">
        <v>131</v>
      </c>
      <c r="E198" s="131" t="s">
        <v>265</v>
      </c>
      <c r="F198" s="132" t="s">
        <v>266</v>
      </c>
      <c r="G198" s="133" t="s">
        <v>214</v>
      </c>
      <c r="H198" s="134">
        <v>80</v>
      </c>
      <c r="I198" s="135"/>
      <c r="J198" s="136">
        <f>ROUND(I198*H198,2)</f>
        <v>0</v>
      </c>
      <c r="K198" s="137"/>
      <c r="L198" s="29"/>
      <c r="M198" s="138" t="s">
        <v>1</v>
      </c>
      <c r="N198" s="139" t="s">
        <v>44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135</v>
      </c>
      <c r="AT198" s="142" t="s">
        <v>131</v>
      </c>
      <c r="AU198" s="142" t="s">
        <v>143</v>
      </c>
      <c r="AY198" s="14" t="s">
        <v>129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4" t="s">
        <v>87</v>
      </c>
      <c r="BK198" s="143">
        <f>ROUND(I198*H198,2)</f>
        <v>0</v>
      </c>
      <c r="BL198" s="14" t="s">
        <v>135</v>
      </c>
      <c r="BM198" s="142" t="s">
        <v>267</v>
      </c>
    </row>
    <row r="199" spans="2:65" s="1" customFormat="1">
      <c r="B199" s="29"/>
      <c r="D199" s="144" t="s">
        <v>137</v>
      </c>
      <c r="F199" s="145" t="s">
        <v>268</v>
      </c>
      <c r="I199" s="146"/>
      <c r="L199" s="29"/>
      <c r="M199" s="147"/>
      <c r="T199" s="53"/>
      <c r="AT199" s="14" t="s">
        <v>137</v>
      </c>
      <c r="AU199" s="14" t="s">
        <v>143</v>
      </c>
    </row>
    <row r="200" spans="2:65" s="12" customFormat="1">
      <c r="B200" s="150"/>
      <c r="D200" s="148" t="s">
        <v>199</v>
      </c>
      <c r="E200" s="151" t="s">
        <v>1</v>
      </c>
      <c r="F200" s="152" t="s">
        <v>258</v>
      </c>
      <c r="H200" s="153">
        <v>40</v>
      </c>
      <c r="I200" s="154"/>
      <c r="L200" s="150"/>
      <c r="M200" s="155"/>
      <c r="T200" s="156"/>
      <c r="AT200" s="151" t="s">
        <v>199</v>
      </c>
      <c r="AU200" s="151" t="s">
        <v>143</v>
      </c>
      <c r="AV200" s="12" t="s">
        <v>89</v>
      </c>
      <c r="AW200" s="12" t="s">
        <v>36</v>
      </c>
      <c r="AX200" s="12" t="s">
        <v>87</v>
      </c>
      <c r="AY200" s="151" t="s">
        <v>129</v>
      </c>
    </row>
    <row r="201" spans="2:65" s="12" customFormat="1">
      <c r="B201" s="150"/>
      <c r="D201" s="148" t="s">
        <v>199</v>
      </c>
      <c r="F201" s="152" t="s">
        <v>269</v>
      </c>
      <c r="H201" s="153">
        <v>80</v>
      </c>
      <c r="I201" s="154"/>
      <c r="L201" s="150"/>
      <c r="M201" s="155"/>
      <c r="T201" s="156"/>
      <c r="AT201" s="151" t="s">
        <v>199</v>
      </c>
      <c r="AU201" s="151" t="s">
        <v>143</v>
      </c>
      <c r="AV201" s="12" t="s">
        <v>89</v>
      </c>
      <c r="AW201" s="12" t="s">
        <v>4</v>
      </c>
      <c r="AX201" s="12" t="s">
        <v>87</v>
      </c>
      <c r="AY201" s="151" t="s">
        <v>129</v>
      </c>
    </row>
    <row r="202" spans="2:65" s="1" customFormat="1" ht="33" customHeight="1">
      <c r="B202" s="29"/>
      <c r="C202" s="130" t="s">
        <v>270</v>
      </c>
      <c r="D202" s="130" t="s">
        <v>131</v>
      </c>
      <c r="E202" s="131" t="s">
        <v>271</v>
      </c>
      <c r="F202" s="132" t="s">
        <v>272</v>
      </c>
      <c r="G202" s="133" t="s">
        <v>134</v>
      </c>
      <c r="H202" s="134">
        <v>80</v>
      </c>
      <c r="I202" s="135"/>
      <c r="J202" s="136">
        <f>ROUND(I202*H202,2)</f>
        <v>0</v>
      </c>
      <c r="K202" s="137"/>
      <c r="L202" s="29"/>
      <c r="M202" s="138" t="s">
        <v>1</v>
      </c>
      <c r="N202" s="139" t="s">
        <v>44</v>
      </c>
      <c r="P202" s="140">
        <f>O202*H202</f>
        <v>0</v>
      </c>
      <c r="Q202" s="140">
        <v>0.57499999999999996</v>
      </c>
      <c r="R202" s="140">
        <f>Q202*H202</f>
        <v>46</v>
      </c>
      <c r="S202" s="140">
        <v>0</v>
      </c>
      <c r="T202" s="141">
        <f>S202*H202</f>
        <v>0</v>
      </c>
      <c r="AR202" s="142" t="s">
        <v>135</v>
      </c>
      <c r="AT202" s="142" t="s">
        <v>131</v>
      </c>
      <c r="AU202" s="142" t="s">
        <v>143</v>
      </c>
      <c r="AY202" s="14" t="s">
        <v>129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4" t="s">
        <v>87</v>
      </c>
      <c r="BK202" s="143">
        <f>ROUND(I202*H202,2)</f>
        <v>0</v>
      </c>
      <c r="BL202" s="14" t="s">
        <v>135</v>
      </c>
      <c r="BM202" s="142" t="s">
        <v>273</v>
      </c>
    </row>
    <row r="203" spans="2:65" s="1" customFormat="1" ht="19.5">
      <c r="B203" s="29"/>
      <c r="D203" s="148" t="s">
        <v>148</v>
      </c>
      <c r="F203" s="149" t="s">
        <v>274</v>
      </c>
      <c r="I203" s="146"/>
      <c r="L203" s="29"/>
      <c r="M203" s="147"/>
      <c r="T203" s="53"/>
      <c r="AT203" s="14" t="s">
        <v>148</v>
      </c>
      <c r="AU203" s="14" t="s">
        <v>143</v>
      </c>
    </row>
    <row r="204" spans="2:65" s="1" customFormat="1" ht="33" customHeight="1">
      <c r="B204" s="29"/>
      <c r="C204" s="130" t="s">
        <v>275</v>
      </c>
      <c r="D204" s="130" t="s">
        <v>131</v>
      </c>
      <c r="E204" s="131" t="s">
        <v>276</v>
      </c>
      <c r="F204" s="132" t="s">
        <v>277</v>
      </c>
      <c r="G204" s="133" t="s">
        <v>134</v>
      </c>
      <c r="H204" s="134">
        <v>80</v>
      </c>
      <c r="I204" s="135"/>
      <c r="J204" s="136">
        <f>ROUND(I204*H204,2)</f>
        <v>0</v>
      </c>
      <c r="K204" s="137"/>
      <c r="L204" s="29"/>
      <c r="M204" s="138" t="s">
        <v>1</v>
      </c>
      <c r="N204" s="139" t="s">
        <v>44</v>
      </c>
      <c r="P204" s="140">
        <f>O204*H204</f>
        <v>0</v>
      </c>
      <c r="Q204" s="140">
        <v>0.57499999999999996</v>
      </c>
      <c r="R204" s="140">
        <f>Q204*H204</f>
        <v>46</v>
      </c>
      <c r="S204" s="140">
        <v>0</v>
      </c>
      <c r="T204" s="141">
        <f>S204*H204</f>
        <v>0</v>
      </c>
      <c r="AR204" s="142" t="s">
        <v>135</v>
      </c>
      <c r="AT204" s="142" t="s">
        <v>131</v>
      </c>
      <c r="AU204" s="142" t="s">
        <v>143</v>
      </c>
      <c r="AY204" s="14" t="s">
        <v>129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4" t="s">
        <v>87</v>
      </c>
      <c r="BK204" s="143">
        <f>ROUND(I204*H204,2)</f>
        <v>0</v>
      </c>
      <c r="BL204" s="14" t="s">
        <v>135</v>
      </c>
      <c r="BM204" s="142" t="s">
        <v>278</v>
      </c>
    </row>
    <row r="205" spans="2:65" s="1" customFormat="1" ht="19.5">
      <c r="B205" s="29"/>
      <c r="D205" s="148" t="s">
        <v>148</v>
      </c>
      <c r="F205" s="149" t="s">
        <v>274</v>
      </c>
      <c r="I205" s="146"/>
      <c r="L205" s="29"/>
      <c r="M205" s="147"/>
      <c r="T205" s="53"/>
      <c r="AT205" s="14" t="s">
        <v>148</v>
      </c>
      <c r="AU205" s="14" t="s">
        <v>143</v>
      </c>
    </row>
    <row r="206" spans="2:65" s="1" customFormat="1" ht="24.2" customHeight="1">
      <c r="B206" s="29"/>
      <c r="C206" s="130" t="s">
        <v>279</v>
      </c>
      <c r="D206" s="130" t="s">
        <v>131</v>
      </c>
      <c r="E206" s="131" t="s">
        <v>280</v>
      </c>
      <c r="F206" s="132" t="s">
        <v>281</v>
      </c>
      <c r="G206" s="133" t="s">
        <v>134</v>
      </c>
      <c r="H206" s="134">
        <v>80</v>
      </c>
      <c r="I206" s="135"/>
      <c r="J206" s="136">
        <f>ROUND(I206*H206,2)</f>
        <v>0</v>
      </c>
      <c r="K206" s="137"/>
      <c r="L206" s="29"/>
      <c r="M206" s="138" t="s">
        <v>1</v>
      </c>
      <c r="N206" s="139" t="s">
        <v>44</v>
      </c>
      <c r="P206" s="140">
        <f>O206*H206</f>
        <v>0</v>
      </c>
      <c r="Q206" s="140">
        <v>4.6749999999999998E-4</v>
      </c>
      <c r="R206" s="140">
        <f>Q206*H206</f>
        <v>3.7399999999999996E-2</v>
      </c>
      <c r="S206" s="140">
        <v>0</v>
      </c>
      <c r="T206" s="141">
        <f>S206*H206</f>
        <v>0</v>
      </c>
      <c r="AR206" s="142" t="s">
        <v>135</v>
      </c>
      <c r="AT206" s="142" t="s">
        <v>131</v>
      </c>
      <c r="AU206" s="142" t="s">
        <v>143</v>
      </c>
      <c r="AY206" s="14" t="s">
        <v>129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4" t="s">
        <v>87</v>
      </c>
      <c r="BK206" s="143">
        <f>ROUND(I206*H206,2)</f>
        <v>0</v>
      </c>
      <c r="BL206" s="14" t="s">
        <v>135</v>
      </c>
      <c r="BM206" s="142" t="s">
        <v>282</v>
      </c>
    </row>
    <row r="207" spans="2:65" s="1" customFormat="1">
      <c r="B207" s="29"/>
      <c r="D207" s="144" t="s">
        <v>137</v>
      </c>
      <c r="F207" s="145" t="s">
        <v>283</v>
      </c>
      <c r="I207" s="146"/>
      <c r="L207" s="29"/>
      <c r="M207" s="147"/>
      <c r="T207" s="53"/>
      <c r="AT207" s="14" t="s">
        <v>137</v>
      </c>
      <c r="AU207" s="14" t="s">
        <v>143</v>
      </c>
    </row>
    <row r="208" spans="2:65" s="11" customFormat="1" ht="20.85" customHeight="1">
      <c r="B208" s="118"/>
      <c r="D208" s="119" t="s">
        <v>78</v>
      </c>
      <c r="E208" s="128" t="s">
        <v>284</v>
      </c>
      <c r="F208" s="128" t="s">
        <v>285</v>
      </c>
      <c r="I208" s="121"/>
      <c r="J208" s="129">
        <f>BK208</f>
        <v>0</v>
      </c>
      <c r="L208" s="118"/>
      <c r="M208" s="123"/>
      <c r="P208" s="124">
        <f>SUM(P209:P216)</f>
        <v>0</v>
      </c>
      <c r="R208" s="124">
        <f>SUM(R209:R216)</f>
        <v>4.1399999999999997</v>
      </c>
      <c r="T208" s="125">
        <f>SUM(T209:T216)</f>
        <v>0</v>
      </c>
      <c r="AR208" s="119" t="s">
        <v>87</v>
      </c>
      <c r="AT208" s="126" t="s">
        <v>78</v>
      </c>
      <c r="AU208" s="126" t="s">
        <v>89</v>
      </c>
      <c r="AY208" s="119" t="s">
        <v>129</v>
      </c>
      <c r="BK208" s="127">
        <f>SUM(BK209:BK216)</f>
        <v>0</v>
      </c>
    </row>
    <row r="209" spans="2:65" s="1" customFormat="1" ht="33" customHeight="1">
      <c r="B209" s="29"/>
      <c r="C209" s="130" t="s">
        <v>286</v>
      </c>
      <c r="D209" s="130" t="s">
        <v>131</v>
      </c>
      <c r="E209" s="131" t="s">
        <v>287</v>
      </c>
      <c r="F209" s="132" t="s">
        <v>288</v>
      </c>
      <c r="G209" s="133" t="s">
        <v>134</v>
      </c>
      <c r="H209" s="134">
        <v>6</v>
      </c>
      <c r="I209" s="135"/>
      <c r="J209" s="136">
        <f>ROUND(I209*H209,2)</f>
        <v>0</v>
      </c>
      <c r="K209" s="137"/>
      <c r="L209" s="29"/>
      <c r="M209" s="138" t="s">
        <v>1</v>
      </c>
      <c r="N209" s="139" t="s">
        <v>44</v>
      </c>
      <c r="P209" s="140">
        <f>O209*H209</f>
        <v>0</v>
      </c>
      <c r="Q209" s="140">
        <v>0.34499999999999997</v>
      </c>
      <c r="R209" s="140">
        <f>Q209*H209</f>
        <v>2.0699999999999998</v>
      </c>
      <c r="S209" s="140">
        <v>0</v>
      </c>
      <c r="T209" s="141">
        <f>S209*H209</f>
        <v>0</v>
      </c>
      <c r="AR209" s="142" t="s">
        <v>135</v>
      </c>
      <c r="AT209" s="142" t="s">
        <v>131</v>
      </c>
      <c r="AU209" s="142" t="s">
        <v>143</v>
      </c>
      <c r="AY209" s="14" t="s">
        <v>129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4" t="s">
        <v>87</v>
      </c>
      <c r="BK209" s="143">
        <f>ROUND(I209*H209,2)</f>
        <v>0</v>
      </c>
      <c r="BL209" s="14" t="s">
        <v>135</v>
      </c>
      <c r="BM209" s="142" t="s">
        <v>289</v>
      </c>
    </row>
    <row r="210" spans="2:65" s="1" customFormat="1">
      <c r="B210" s="29"/>
      <c r="D210" s="144" t="s">
        <v>137</v>
      </c>
      <c r="F210" s="145" t="s">
        <v>290</v>
      </c>
      <c r="I210" s="146"/>
      <c r="L210" s="29"/>
      <c r="M210" s="147"/>
      <c r="T210" s="53"/>
      <c r="AT210" s="14" t="s">
        <v>137</v>
      </c>
      <c r="AU210" s="14" t="s">
        <v>143</v>
      </c>
    </row>
    <row r="211" spans="2:65" s="1" customFormat="1" ht="33" customHeight="1">
      <c r="B211" s="29"/>
      <c r="C211" s="130" t="s">
        <v>291</v>
      </c>
      <c r="D211" s="130" t="s">
        <v>131</v>
      </c>
      <c r="E211" s="131" t="s">
        <v>287</v>
      </c>
      <c r="F211" s="132" t="s">
        <v>288</v>
      </c>
      <c r="G211" s="133" t="s">
        <v>134</v>
      </c>
      <c r="H211" s="134">
        <v>6</v>
      </c>
      <c r="I211" s="135"/>
      <c r="J211" s="136">
        <f>ROUND(I211*H211,2)</f>
        <v>0</v>
      </c>
      <c r="K211" s="137"/>
      <c r="L211" s="29"/>
      <c r="M211" s="138" t="s">
        <v>1</v>
      </c>
      <c r="N211" s="139" t="s">
        <v>44</v>
      </c>
      <c r="P211" s="140">
        <f>O211*H211</f>
        <v>0</v>
      </c>
      <c r="Q211" s="140">
        <v>0.34499999999999997</v>
      </c>
      <c r="R211" s="140">
        <f>Q211*H211</f>
        <v>2.0699999999999998</v>
      </c>
      <c r="S211" s="140">
        <v>0</v>
      </c>
      <c r="T211" s="141">
        <f>S211*H211</f>
        <v>0</v>
      </c>
      <c r="AR211" s="142" t="s">
        <v>135</v>
      </c>
      <c r="AT211" s="142" t="s">
        <v>131</v>
      </c>
      <c r="AU211" s="142" t="s">
        <v>143</v>
      </c>
      <c r="AY211" s="14" t="s">
        <v>129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4" t="s">
        <v>87</v>
      </c>
      <c r="BK211" s="143">
        <f>ROUND(I211*H211,2)</f>
        <v>0</v>
      </c>
      <c r="BL211" s="14" t="s">
        <v>135</v>
      </c>
      <c r="BM211" s="142" t="s">
        <v>292</v>
      </c>
    </row>
    <row r="212" spans="2:65" s="1" customFormat="1">
      <c r="B212" s="29"/>
      <c r="D212" s="144" t="s">
        <v>137</v>
      </c>
      <c r="F212" s="145" t="s">
        <v>290</v>
      </c>
      <c r="I212" s="146"/>
      <c r="L212" s="29"/>
      <c r="M212" s="147"/>
      <c r="T212" s="53"/>
      <c r="AT212" s="14" t="s">
        <v>137</v>
      </c>
      <c r="AU212" s="14" t="s">
        <v>143</v>
      </c>
    </row>
    <row r="213" spans="2:65" s="1" customFormat="1" ht="49.15" customHeight="1">
      <c r="B213" s="29"/>
      <c r="C213" s="130" t="s">
        <v>293</v>
      </c>
      <c r="D213" s="130" t="s">
        <v>131</v>
      </c>
      <c r="E213" s="131" t="s">
        <v>294</v>
      </c>
      <c r="F213" s="132" t="s">
        <v>295</v>
      </c>
      <c r="G213" s="133" t="s">
        <v>134</v>
      </c>
      <c r="H213" s="134">
        <v>6</v>
      </c>
      <c r="I213" s="135"/>
      <c r="J213" s="136">
        <f>ROUND(I213*H213,2)</f>
        <v>0</v>
      </c>
      <c r="K213" s="137"/>
      <c r="L213" s="29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135</v>
      </c>
      <c r="AT213" s="142" t="s">
        <v>131</v>
      </c>
      <c r="AU213" s="142" t="s">
        <v>143</v>
      </c>
      <c r="AY213" s="14" t="s">
        <v>129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4" t="s">
        <v>87</v>
      </c>
      <c r="BK213" s="143">
        <f>ROUND(I213*H213,2)</f>
        <v>0</v>
      </c>
      <c r="BL213" s="14" t="s">
        <v>135</v>
      </c>
      <c r="BM213" s="142" t="s">
        <v>296</v>
      </c>
    </row>
    <row r="214" spans="2:65" s="1" customFormat="1">
      <c r="B214" s="29"/>
      <c r="D214" s="144" t="s">
        <v>137</v>
      </c>
      <c r="F214" s="145" t="s">
        <v>297</v>
      </c>
      <c r="I214" s="146"/>
      <c r="L214" s="29"/>
      <c r="M214" s="147"/>
      <c r="T214" s="53"/>
      <c r="AT214" s="14" t="s">
        <v>137</v>
      </c>
      <c r="AU214" s="14" t="s">
        <v>143</v>
      </c>
    </row>
    <row r="215" spans="2:65" s="1" customFormat="1" ht="44.25" customHeight="1">
      <c r="B215" s="29"/>
      <c r="C215" s="130" t="s">
        <v>298</v>
      </c>
      <c r="D215" s="130" t="s">
        <v>131</v>
      </c>
      <c r="E215" s="131" t="s">
        <v>299</v>
      </c>
      <c r="F215" s="132" t="s">
        <v>300</v>
      </c>
      <c r="G215" s="133" t="s">
        <v>134</v>
      </c>
      <c r="H215" s="134">
        <v>6</v>
      </c>
      <c r="I215" s="135"/>
      <c r="J215" s="136">
        <f>ROUND(I215*H215,2)</f>
        <v>0</v>
      </c>
      <c r="K215" s="137"/>
      <c r="L215" s="29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135</v>
      </c>
      <c r="AT215" s="142" t="s">
        <v>131</v>
      </c>
      <c r="AU215" s="142" t="s">
        <v>143</v>
      </c>
      <c r="AY215" s="14" t="s">
        <v>129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4" t="s">
        <v>87</v>
      </c>
      <c r="BK215" s="143">
        <f>ROUND(I215*H215,2)</f>
        <v>0</v>
      </c>
      <c r="BL215" s="14" t="s">
        <v>135</v>
      </c>
      <c r="BM215" s="142" t="s">
        <v>301</v>
      </c>
    </row>
    <row r="216" spans="2:65" s="1" customFormat="1">
      <c r="B216" s="29"/>
      <c r="D216" s="144" t="s">
        <v>137</v>
      </c>
      <c r="F216" s="145" t="s">
        <v>302</v>
      </c>
      <c r="I216" s="146"/>
      <c r="L216" s="29"/>
      <c r="M216" s="147"/>
      <c r="T216" s="53"/>
      <c r="AT216" s="14" t="s">
        <v>137</v>
      </c>
      <c r="AU216" s="14" t="s">
        <v>143</v>
      </c>
    </row>
    <row r="217" spans="2:65" s="11" customFormat="1" ht="22.9" customHeight="1">
      <c r="B217" s="118"/>
      <c r="D217" s="119" t="s">
        <v>78</v>
      </c>
      <c r="E217" s="128" t="s">
        <v>303</v>
      </c>
      <c r="F217" s="128" t="s">
        <v>304</v>
      </c>
      <c r="I217" s="121"/>
      <c r="J217" s="129">
        <f>BK217</f>
        <v>0</v>
      </c>
      <c r="L217" s="118"/>
      <c r="M217" s="123"/>
      <c r="P217" s="124">
        <f>SUM(P218:P223)</f>
        <v>0</v>
      </c>
      <c r="R217" s="124">
        <f>SUM(R218:R223)</f>
        <v>2.4449999999999998</v>
      </c>
      <c r="T217" s="125">
        <f>SUM(T218:T223)</f>
        <v>0</v>
      </c>
      <c r="AR217" s="119" t="s">
        <v>87</v>
      </c>
      <c r="AT217" s="126" t="s">
        <v>78</v>
      </c>
      <c r="AU217" s="126" t="s">
        <v>87</v>
      </c>
      <c r="AY217" s="119" t="s">
        <v>129</v>
      </c>
      <c r="BK217" s="127">
        <f>SUM(BK218:BK223)</f>
        <v>0</v>
      </c>
    </row>
    <row r="218" spans="2:65" s="1" customFormat="1" ht="33" customHeight="1">
      <c r="B218" s="29"/>
      <c r="C218" s="130" t="s">
        <v>305</v>
      </c>
      <c r="D218" s="130" t="s">
        <v>131</v>
      </c>
      <c r="E218" s="131" t="s">
        <v>287</v>
      </c>
      <c r="F218" s="132" t="s">
        <v>288</v>
      </c>
      <c r="G218" s="133" t="s">
        <v>134</v>
      </c>
      <c r="H218" s="134">
        <v>5</v>
      </c>
      <c r="I218" s="135"/>
      <c r="J218" s="136">
        <f>ROUND(I218*H218,2)</f>
        <v>0</v>
      </c>
      <c r="K218" s="137"/>
      <c r="L218" s="29"/>
      <c r="M218" s="138" t="s">
        <v>1</v>
      </c>
      <c r="N218" s="139" t="s">
        <v>44</v>
      </c>
      <c r="P218" s="140">
        <f>O218*H218</f>
        <v>0</v>
      </c>
      <c r="Q218" s="140">
        <v>0.34499999999999997</v>
      </c>
      <c r="R218" s="140">
        <f>Q218*H218</f>
        <v>1.7249999999999999</v>
      </c>
      <c r="S218" s="140">
        <v>0</v>
      </c>
      <c r="T218" s="141">
        <f>S218*H218</f>
        <v>0</v>
      </c>
      <c r="AR218" s="142" t="s">
        <v>135</v>
      </c>
      <c r="AT218" s="142" t="s">
        <v>131</v>
      </c>
      <c r="AU218" s="142" t="s">
        <v>89</v>
      </c>
      <c r="AY218" s="14" t="s">
        <v>129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4" t="s">
        <v>87</v>
      </c>
      <c r="BK218" s="143">
        <f>ROUND(I218*H218,2)</f>
        <v>0</v>
      </c>
      <c r="BL218" s="14" t="s">
        <v>135</v>
      </c>
      <c r="BM218" s="142" t="s">
        <v>306</v>
      </c>
    </row>
    <row r="219" spans="2:65" s="1" customFormat="1">
      <c r="B219" s="29"/>
      <c r="D219" s="144" t="s">
        <v>137</v>
      </c>
      <c r="F219" s="145" t="s">
        <v>290</v>
      </c>
      <c r="I219" s="146"/>
      <c r="L219" s="29"/>
      <c r="M219" s="147"/>
      <c r="T219" s="53"/>
      <c r="AT219" s="14" t="s">
        <v>137</v>
      </c>
      <c r="AU219" s="14" t="s">
        <v>89</v>
      </c>
    </row>
    <row r="220" spans="2:65" s="1" customFormat="1" ht="37.9" customHeight="1">
      <c r="B220" s="29"/>
      <c r="C220" s="130" t="s">
        <v>307</v>
      </c>
      <c r="D220" s="130" t="s">
        <v>131</v>
      </c>
      <c r="E220" s="131" t="s">
        <v>308</v>
      </c>
      <c r="F220" s="132" t="s">
        <v>309</v>
      </c>
      <c r="G220" s="133" t="s">
        <v>134</v>
      </c>
      <c r="H220" s="134">
        <v>5</v>
      </c>
      <c r="I220" s="135"/>
      <c r="J220" s="136">
        <f>ROUND(I220*H220,2)</f>
        <v>0</v>
      </c>
      <c r="K220" s="137"/>
      <c r="L220" s="29"/>
      <c r="M220" s="138" t="s">
        <v>1</v>
      </c>
      <c r="N220" s="139" t="s">
        <v>44</v>
      </c>
      <c r="P220" s="140">
        <f>O220*H220</f>
        <v>0</v>
      </c>
      <c r="Q220" s="140">
        <v>0.14399999999999999</v>
      </c>
      <c r="R220" s="140">
        <f>Q220*H220</f>
        <v>0.72</v>
      </c>
      <c r="S220" s="140">
        <v>0</v>
      </c>
      <c r="T220" s="141">
        <f>S220*H220</f>
        <v>0</v>
      </c>
      <c r="AR220" s="142" t="s">
        <v>135</v>
      </c>
      <c r="AT220" s="142" t="s">
        <v>131</v>
      </c>
      <c r="AU220" s="142" t="s">
        <v>89</v>
      </c>
      <c r="AY220" s="14" t="s">
        <v>129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4" t="s">
        <v>87</v>
      </c>
      <c r="BK220" s="143">
        <f>ROUND(I220*H220,2)</f>
        <v>0</v>
      </c>
      <c r="BL220" s="14" t="s">
        <v>135</v>
      </c>
      <c r="BM220" s="142" t="s">
        <v>310</v>
      </c>
    </row>
    <row r="221" spans="2:65" s="1" customFormat="1">
      <c r="B221" s="29"/>
      <c r="D221" s="144" t="s">
        <v>137</v>
      </c>
      <c r="F221" s="145" t="s">
        <v>311</v>
      </c>
      <c r="I221" s="146"/>
      <c r="L221" s="29"/>
      <c r="M221" s="147"/>
      <c r="T221" s="53"/>
      <c r="AT221" s="14" t="s">
        <v>137</v>
      </c>
      <c r="AU221" s="14" t="s">
        <v>89</v>
      </c>
    </row>
    <row r="222" spans="2:65" s="1" customFormat="1" ht="44.25" customHeight="1">
      <c r="B222" s="29"/>
      <c r="C222" s="130" t="s">
        <v>312</v>
      </c>
      <c r="D222" s="130" t="s">
        <v>131</v>
      </c>
      <c r="E222" s="131" t="s">
        <v>313</v>
      </c>
      <c r="F222" s="132" t="s">
        <v>314</v>
      </c>
      <c r="G222" s="133" t="s">
        <v>134</v>
      </c>
      <c r="H222" s="134">
        <v>5</v>
      </c>
      <c r="I222" s="135"/>
      <c r="J222" s="136">
        <f>ROUND(I222*H222,2)</f>
        <v>0</v>
      </c>
      <c r="K222" s="137"/>
      <c r="L222" s="29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135</v>
      </c>
      <c r="AT222" s="142" t="s">
        <v>131</v>
      </c>
      <c r="AU222" s="142" t="s">
        <v>89</v>
      </c>
      <c r="AY222" s="14" t="s">
        <v>129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4" t="s">
        <v>87</v>
      </c>
      <c r="BK222" s="143">
        <f>ROUND(I222*H222,2)</f>
        <v>0</v>
      </c>
      <c r="BL222" s="14" t="s">
        <v>135</v>
      </c>
      <c r="BM222" s="142" t="s">
        <v>315</v>
      </c>
    </row>
    <row r="223" spans="2:65" s="1" customFormat="1">
      <c r="B223" s="29"/>
      <c r="D223" s="144" t="s">
        <v>137</v>
      </c>
      <c r="F223" s="145" t="s">
        <v>316</v>
      </c>
      <c r="I223" s="146"/>
      <c r="L223" s="29"/>
      <c r="M223" s="147"/>
      <c r="T223" s="53"/>
      <c r="AT223" s="14" t="s">
        <v>137</v>
      </c>
      <c r="AU223" s="14" t="s">
        <v>89</v>
      </c>
    </row>
    <row r="224" spans="2:65" s="11" customFormat="1" ht="22.9" customHeight="1">
      <c r="B224" s="118"/>
      <c r="D224" s="119" t="s">
        <v>78</v>
      </c>
      <c r="E224" s="128" t="s">
        <v>317</v>
      </c>
      <c r="F224" s="128" t="s">
        <v>318</v>
      </c>
      <c r="I224" s="121"/>
      <c r="J224" s="129">
        <f>BK224</f>
        <v>0</v>
      </c>
      <c r="L224" s="118"/>
      <c r="M224" s="123"/>
      <c r="P224" s="124">
        <f>SUM(P225:P235)</f>
        <v>0</v>
      </c>
      <c r="R224" s="124">
        <f>SUM(R225:R235)</f>
        <v>65.843199999999996</v>
      </c>
      <c r="T224" s="125">
        <f>SUM(T225:T235)</f>
        <v>0</v>
      </c>
      <c r="AR224" s="119" t="s">
        <v>87</v>
      </c>
      <c r="AT224" s="126" t="s">
        <v>78</v>
      </c>
      <c r="AU224" s="126" t="s">
        <v>87</v>
      </c>
      <c r="AY224" s="119" t="s">
        <v>129</v>
      </c>
      <c r="BK224" s="127">
        <f>SUM(BK225:BK235)</f>
        <v>0</v>
      </c>
    </row>
    <row r="225" spans="2:65" s="1" customFormat="1" ht="24.2" customHeight="1">
      <c r="B225" s="29"/>
      <c r="C225" s="130" t="s">
        <v>319</v>
      </c>
      <c r="D225" s="130" t="s">
        <v>131</v>
      </c>
      <c r="E225" s="131" t="s">
        <v>320</v>
      </c>
      <c r="F225" s="132" t="s">
        <v>321</v>
      </c>
      <c r="G225" s="133" t="s">
        <v>134</v>
      </c>
      <c r="H225" s="134">
        <v>80</v>
      </c>
      <c r="I225" s="135"/>
      <c r="J225" s="136">
        <f>ROUND(I225*H225,2)</f>
        <v>0</v>
      </c>
      <c r="K225" s="137"/>
      <c r="L225" s="29"/>
      <c r="M225" s="138" t="s">
        <v>1</v>
      </c>
      <c r="N225" s="139" t="s">
        <v>44</v>
      </c>
      <c r="P225" s="140">
        <f>O225*H225</f>
        <v>0</v>
      </c>
      <c r="Q225" s="140">
        <v>6.8999999999999997E-4</v>
      </c>
      <c r="R225" s="140">
        <f>Q225*H225</f>
        <v>5.5199999999999999E-2</v>
      </c>
      <c r="S225" s="140">
        <v>0</v>
      </c>
      <c r="T225" s="141">
        <f>S225*H225</f>
        <v>0</v>
      </c>
      <c r="AR225" s="142" t="s">
        <v>135</v>
      </c>
      <c r="AT225" s="142" t="s">
        <v>131</v>
      </c>
      <c r="AU225" s="142" t="s">
        <v>89</v>
      </c>
      <c r="AY225" s="14" t="s">
        <v>129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4" t="s">
        <v>87</v>
      </c>
      <c r="BK225" s="143">
        <f>ROUND(I225*H225,2)</f>
        <v>0</v>
      </c>
      <c r="BL225" s="14" t="s">
        <v>135</v>
      </c>
      <c r="BM225" s="142" t="s">
        <v>322</v>
      </c>
    </row>
    <row r="226" spans="2:65" s="1" customFormat="1" ht="19.5">
      <c r="B226" s="29"/>
      <c r="D226" s="148" t="s">
        <v>148</v>
      </c>
      <c r="F226" s="149" t="s">
        <v>323</v>
      </c>
      <c r="I226" s="146"/>
      <c r="L226" s="29"/>
      <c r="M226" s="147"/>
      <c r="T226" s="53"/>
      <c r="AT226" s="14" t="s">
        <v>148</v>
      </c>
      <c r="AU226" s="14" t="s">
        <v>89</v>
      </c>
    </row>
    <row r="227" spans="2:65" s="1" customFormat="1" ht="33" customHeight="1">
      <c r="B227" s="29"/>
      <c r="C227" s="130" t="s">
        <v>324</v>
      </c>
      <c r="D227" s="130" t="s">
        <v>131</v>
      </c>
      <c r="E227" s="131" t="s">
        <v>325</v>
      </c>
      <c r="F227" s="132" t="s">
        <v>326</v>
      </c>
      <c r="G227" s="133" t="s">
        <v>134</v>
      </c>
      <c r="H227" s="134">
        <v>80</v>
      </c>
      <c r="I227" s="135"/>
      <c r="J227" s="136">
        <f>ROUND(I227*H227,2)</f>
        <v>0</v>
      </c>
      <c r="K227" s="137"/>
      <c r="L227" s="29"/>
      <c r="M227" s="138" t="s">
        <v>1</v>
      </c>
      <c r="N227" s="139" t="s">
        <v>44</v>
      </c>
      <c r="P227" s="140">
        <f>O227*H227</f>
        <v>0</v>
      </c>
      <c r="Q227" s="140">
        <v>0.57499999999999996</v>
      </c>
      <c r="R227" s="140">
        <f>Q227*H227</f>
        <v>46</v>
      </c>
      <c r="S227" s="140">
        <v>0</v>
      </c>
      <c r="T227" s="141">
        <f>S227*H227</f>
        <v>0</v>
      </c>
      <c r="AR227" s="142" t="s">
        <v>135</v>
      </c>
      <c r="AT227" s="142" t="s">
        <v>131</v>
      </c>
      <c r="AU227" s="142" t="s">
        <v>89</v>
      </c>
      <c r="AY227" s="14" t="s">
        <v>129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4" t="s">
        <v>87</v>
      </c>
      <c r="BK227" s="143">
        <f>ROUND(I227*H227,2)</f>
        <v>0</v>
      </c>
      <c r="BL227" s="14" t="s">
        <v>135</v>
      </c>
      <c r="BM227" s="142" t="s">
        <v>327</v>
      </c>
    </row>
    <row r="228" spans="2:65" s="1" customFormat="1">
      <c r="B228" s="29"/>
      <c r="D228" s="144" t="s">
        <v>137</v>
      </c>
      <c r="F228" s="145" t="s">
        <v>328</v>
      </c>
      <c r="I228" s="146"/>
      <c r="L228" s="29"/>
      <c r="M228" s="147"/>
      <c r="T228" s="53"/>
      <c r="AT228" s="14" t="s">
        <v>137</v>
      </c>
      <c r="AU228" s="14" t="s">
        <v>89</v>
      </c>
    </row>
    <row r="229" spans="2:65" s="1" customFormat="1" ht="66.75" customHeight="1">
      <c r="B229" s="29"/>
      <c r="C229" s="130" t="s">
        <v>329</v>
      </c>
      <c r="D229" s="130" t="s">
        <v>131</v>
      </c>
      <c r="E229" s="131" t="s">
        <v>330</v>
      </c>
      <c r="F229" s="132" t="s">
        <v>331</v>
      </c>
      <c r="G229" s="133" t="s">
        <v>134</v>
      </c>
      <c r="H229" s="134">
        <v>80</v>
      </c>
      <c r="I229" s="135"/>
      <c r="J229" s="136">
        <f>ROUND(I229*H229,2)</f>
        <v>0</v>
      </c>
      <c r="K229" s="137"/>
      <c r="L229" s="29"/>
      <c r="M229" s="138" t="s">
        <v>1</v>
      </c>
      <c r="N229" s="139" t="s">
        <v>44</v>
      </c>
      <c r="P229" s="140">
        <f>O229*H229</f>
        <v>0</v>
      </c>
      <c r="Q229" s="140">
        <v>9.8000000000000004E-2</v>
      </c>
      <c r="R229" s="140">
        <f>Q229*H229</f>
        <v>7.84</v>
      </c>
      <c r="S229" s="140">
        <v>0</v>
      </c>
      <c r="T229" s="141">
        <f>S229*H229</f>
        <v>0</v>
      </c>
      <c r="AR229" s="142" t="s">
        <v>135</v>
      </c>
      <c r="AT229" s="142" t="s">
        <v>131</v>
      </c>
      <c r="AU229" s="142" t="s">
        <v>89</v>
      </c>
      <c r="AY229" s="14" t="s">
        <v>129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4" t="s">
        <v>87</v>
      </c>
      <c r="BK229" s="143">
        <f>ROUND(I229*H229,2)</f>
        <v>0</v>
      </c>
      <c r="BL229" s="14" t="s">
        <v>135</v>
      </c>
      <c r="BM229" s="142" t="s">
        <v>332</v>
      </c>
    </row>
    <row r="230" spans="2:65" s="1" customFormat="1">
      <c r="B230" s="29"/>
      <c r="D230" s="144" t="s">
        <v>137</v>
      </c>
      <c r="F230" s="145" t="s">
        <v>333</v>
      </c>
      <c r="I230" s="146"/>
      <c r="L230" s="29"/>
      <c r="M230" s="147"/>
      <c r="T230" s="53"/>
      <c r="AT230" s="14" t="s">
        <v>137</v>
      </c>
      <c r="AU230" s="14" t="s">
        <v>89</v>
      </c>
    </row>
    <row r="231" spans="2:65" s="1" customFormat="1" ht="24.2" customHeight="1">
      <c r="B231" s="29"/>
      <c r="C231" s="157" t="s">
        <v>334</v>
      </c>
      <c r="D231" s="157" t="s">
        <v>230</v>
      </c>
      <c r="E231" s="158" t="s">
        <v>335</v>
      </c>
      <c r="F231" s="159" t="s">
        <v>336</v>
      </c>
      <c r="G231" s="160" t="s">
        <v>134</v>
      </c>
      <c r="H231" s="161">
        <v>78.28</v>
      </c>
      <c r="I231" s="162"/>
      <c r="J231" s="163">
        <f>ROUND(I231*H231,2)</f>
        <v>0</v>
      </c>
      <c r="K231" s="164"/>
      <c r="L231" s="165"/>
      <c r="M231" s="166" t="s">
        <v>1</v>
      </c>
      <c r="N231" s="167" t="s">
        <v>44</v>
      </c>
      <c r="P231" s="140">
        <f>O231*H231</f>
        <v>0</v>
      </c>
      <c r="Q231" s="140">
        <v>0.14499999999999999</v>
      </c>
      <c r="R231" s="140">
        <f>Q231*H231</f>
        <v>11.3506</v>
      </c>
      <c r="S231" s="140">
        <v>0</v>
      </c>
      <c r="T231" s="141">
        <f>S231*H231</f>
        <v>0</v>
      </c>
      <c r="AR231" s="142" t="s">
        <v>171</v>
      </c>
      <c r="AT231" s="142" t="s">
        <v>230</v>
      </c>
      <c r="AU231" s="142" t="s">
        <v>89</v>
      </c>
      <c r="AY231" s="14" t="s">
        <v>129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4" t="s">
        <v>87</v>
      </c>
      <c r="BK231" s="143">
        <f>ROUND(I231*H231,2)</f>
        <v>0</v>
      </c>
      <c r="BL231" s="14" t="s">
        <v>135</v>
      </c>
      <c r="BM231" s="142" t="s">
        <v>337</v>
      </c>
    </row>
    <row r="232" spans="2:65" s="12" customFormat="1">
      <c r="B232" s="150"/>
      <c r="D232" s="148" t="s">
        <v>199</v>
      </c>
      <c r="F232" s="152" t="s">
        <v>338</v>
      </c>
      <c r="H232" s="153">
        <v>78.28</v>
      </c>
      <c r="I232" s="154"/>
      <c r="L232" s="150"/>
      <c r="M232" s="155"/>
      <c r="T232" s="156"/>
      <c r="AT232" s="151" t="s">
        <v>199</v>
      </c>
      <c r="AU232" s="151" t="s">
        <v>89</v>
      </c>
      <c r="AV232" s="12" t="s">
        <v>89</v>
      </c>
      <c r="AW232" s="12" t="s">
        <v>4</v>
      </c>
      <c r="AX232" s="12" t="s">
        <v>87</v>
      </c>
      <c r="AY232" s="151" t="s">
        <v>129</v>
      </c>
    </row>
    <row r="233" spans="2:65" s="1" customFormat="1" ht="24.2" customHeight="1">
      <c r="B233" s="29"/>
      <c r="C233" s="157" t="s">
        <v>339</v>
      </c>
      <c r="D233" s="157" t="s">
        <v>230</v>
      </c>
      <c r="E233" s="158" t="s">
        <v>340</v>
      </c>
      <c r="F233" s="159" t="s">
        <v>341</v>
      </c>
      <c r="G233" s="160" t="s">
        <v>134</v>
      </c>
      <c r="H233" s="161">
        <v>4.12</v>
      </c>
      <c r="I233" s="162"/>
      <c r="J233" s="163">
        <f>ROUND(I233*H233,2)</f>
        <v>0</v>
      </c>
      <c r="K233" s="164"/>
      <c r="L233" s="165"/>
      <c r="M233" s="166" t="s">
        <v>1</v>
      </c>
      <c r="N233" s="167" t="s">
        <v>44</v>
      </c>
      <c r="P233" s="140">
        <f>O233*H233</f>
        <v>0</v>
      </c>
      <c r="Q233" s="140">
        <v>0.14499999999999999</v>
      </c>
      <c r="R233" s="140">
        <f>Q233*H233</f>
        <v>0.59739999999999993</v>
      </c>
      <c r="S233" s="140">
        <v>0</v>
      </c>
      <c r="T233" s="141">
        <f>S233*H233</f>
        <v>0</v>
      </c>
      <c r="AR233" s="142" t="s">
        <v>171</v>
      </c>
      <c r="AT233" s="142" t="s">
        <v>230</v>
      </c>
      <c r="AU233" s="142" t="s">
        <v>89</v>
      </c>
      <c r="AY233" s="14" t="s">
        <v>129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4" t="s">
        <v>87</v>
      </c>
      <c r="BK233" s="143">
        <f>ROUND(I233*H233,2)</f>
        <v>0</v>
      </c>
      <c r="BL233" s="14" t="s">
        <v>135</v>
      </c>
      <c r="BM233" s="142" t="s">
        <v>342</v>
      </c>
    </row>
    <row r="234" spans="2:65" s="1" customFormat="1" ht="19.5">
      <c r="B234" s="29"/>
      <c r="D234" s="148" t="s">
        <v>148</v>
      </c>
      <c r="F234" s="149" t="s">
        <v>343</v>
      </c>
      <c r="I234" s="146"/>
      <c r="L234" s="29"/>
      <c r="M234" s="147"/>
      <c r="T234" s="53"/>
      <c r="AT234" s="14" t="s">
        <v>148</v>
      </c>
      <c r="AU234" s="14" t="s">
        <v>89</v>
      </c>
    </row>
    <row r="235" spans="2:65" s="12" customFormat="1">
      <c r="B235" s="150"/>
      <c r="D235" s="148" t="s">
        <v>199</v>
      </c>
      <c r="F235" s="152" t="s">
        <v>344</v>
      </c>
      <c r="H235" s="153">
        <v>4.12</v>
      </c>
      <c r="I235" s="154"/>
      <c r="L235" s="150"/>
      <c r="M235" s="155"/>
      <c r="T235" s="156"/>
      <c r="AT235" s="151" t="s">
        <v>199</v>
      </c>
      <c r="AU235" s="151" t="s">
        <v>89</v>
      </c>
      <c r="AV235" s="12" t="s">
        <v>89</v>
      </c>
      <c r="AW235" s="12" t="s">
        <v>4</v>
      </c>
      <c r="AX235" s="12" t="s">
        <v>87</v>
      </c>
      <c r="AY235" s="151" t="s">
        <v>129</v>
      </c>
    </row>
    <row r="236" spans="2:65" s="11" customFormat="1" ht="22.9" customHeight="1">
      <c r="B236" s="118"/>
      <c r="D236" s="119" t="s">
        <v>78</v>
      </c>
      <c r="E236" s="128" t="s">
        <v>176</v>
      </c>
      <c r="F236" s="128" t="s">
        <v>345</v>
      </c>
      <c r="I236" s="121"/>
      <c r="J236" s="129">
        <f>BK236</f>
        <v>0</v>
      </c>
      <c r="L236" s="118"/>
      <c r="M236" s="123"/>
      <c r="P236" s="124">
        <f>SUM(P237:P274)</f>
        <v>0</v>
      </c>
      <c r="R236" s="124">
        <f>SUM(R237:R274)</f>
        <v>13.75783047</v>
      </c>
      <c r="T236" s="125">
        <f>SUM(T237:T274)</f>
        <v>0.09</v>
      </c>
      <c r="AR236" s="119" t="s">
        <v>87</v>
      </c>
      <c r="AT236" s="126" t="s">
        <v>78</v>
      </c>
      <c r="AU236" s="126" t="s">
        <v>87</v>
      </c>
      <c r="AY236" s="119" t="s">
        <v>129</v>
      </c>
      <c r="BK236" s="127">
        <f>SUM(BK237:BK274)</f>
        <v>0</v>
      </c>
    </row>
    <row r="237" spans="2:65" s="1" customFormat="1" ht="24.2" customHeight="1">
      <c r="B237" s="29"/>
      <c r="C237" s="130" t="s">
        <v>346</v>
      </c>
      <c r="D237" s="130" t="s">
        <v>131</v>
      </c>
      <c r="E237" s="131" t="s">
        <v>347</v>
      </c>
      <c r="F237" s="132" t="s">
        <v>348</v>
      </c>
      <c r="G237" s="133" t="s">
        <v>349</v>
      </c>
      <c r="H237" s="134">
        <v>1</v>
      </c>
      <c r="I237" s="135"/>
      <c r="J237" s="136">
        <f>ROUND(I237*H237,2)</f>
        <v>0</v>
      </c>
      <c r="K237" s="137"/>
      <c r="L237" s="29"/>
      <c r="M237" s="138" t="s">
        <v>1</v>
      </c>
      <c r="N237" s="139" t="s">
        <v>44</v>
      </c>
      <c r="P237" s="140">
        <f>O237*H237</f>
        <v>0</v>
      </c>
      <c r="Q237" s="140">
        <v>1.1999999999999999E-3</v>
      </c>
      <c r="R237" s="140">
        <f>Q237*H237</f>
        <v>1.1999999999999999E-3</v>
      </c>
      <c r="S237" s="140">
        <v>0</v>
      </c>
      <c r="T237" s="141">
        <f>S237*H237</f>
        <v>0</v>
      </c>
      <c r="AR237" s="142" t="s">
        <v>135</v>
      </c>
      <c r="AT237" s="142" t="s">
        <v>131</v>
      </c>
      <c r="AU237" s="142" t="s">
        <v>89</v>
      </c>
      <c r="AY237" s="14" t="s">
        <v>129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4" t="s">
        <v>87</v>
      </c>
      <c r="BK237" s="143">
        <f>ROUND(I237*H237,2)</f>
        <v>0</v>
      </c>
      <c r="BL237" s="14" t="s">
        <v>135</v>
      </c>
      <c r="BM237" s="142" t="s">
        <v>350</v>
      </c>
    </row>
    <row r="238" spans="2:65" s="1" customFormat="1" ht="19.5">
      <c r="B238" s="29"/>
      <c r="D238" s="148" t="s">
        <v>148</v>
      </c>
      <c r="F238" s="149" t="s">
        <v>351</v>
      </c>
      <c r="I238" s="146"/>
      <c r="L238" s="29"/>
      <c r="M238" s="147"/>
      <c r="T238" s="53"/>
      <c r="AT238" s="14" t="s">
        <v>148</v>
      </c>
      <c r="AU238" s="14" t="s">
        <v>89</v>
      </c>
    </row>
    <row r="239" spans="2:65" s="1" customFormat="1" ht="24.2" customHeight="1">
      <c r="B239" s="29"/>
      <c r="C239" s="157" t="s">
        <v>352</v>
      </c>
      <c r="D239" s="157" t="s">
        <v>230</v>
      </c>
      <c r="E239" s="158" t="s">
        <v>353</v>
      </c>
      <c r="F239" s="159" t="s">
        <v>354</v>
      </c>
      <c r="G239" s="160" t="s">
        <v>349</v>
      </c>
      <c r="H239" s="161">
        <v>1</v>
      </c>
      <c r="I239" s="162"/>
      <c r="J239" s="163">
        <f>ROUND(I239*H239,2)</f>
        <v>0</v>
      </c>
      <c r="K239" s="164"/>
      <c r="L239" s="165"/>
      <c r="M239" s="166" t="s">
        <v>1</v>
      </c>
      <c r="N239" s="167" t="s">
        <v>44</v>
      </c>
      <c r="P239" s="140">
        <f>O239*H239</f>
        <v>0</v>
      </c>
      <c r="Q239" s="140">
        <v>0.02</v>
      </c>
      <c r="R239" s="140">
        <f>Q239*H239</f>
        <v>0.02</v>
      </c>
      <c r="S239" s="140">
        <v>0</v>
      </c>
      <c r="T239" s="141">
        <f>S239*H239</f>
        <v>0</v>
      </c>
      <c r="AR239" s="142" t="s">
        <v>171</v>
      </c>
      <c r="AT239" s="142" t="s">
        <v>230</v>
      </c>
      <c r="AU239" s="142" t="s">
        <v>89</v>
      </c>
      <c r="AY239" s="14" t="s">
        <v>129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4" t="s">
        <v>87</v>
      </c>
      <c r="BK239" s="143">
        <f>ROUND(I239*H239,2)</f>
        <v>0</v>
      </c>
      <c r="BL239" s="14" t="s">
        <v>135</v>
      </c>
      <c r="BM239" s="142" t="s">
        <v>355</v>
      </c>
    </row>
    <row r="240" spans="2:65" s="1" customFormat="1" ht="24.2" customHeight="1">
      <c r="B240" s="29"/>
      <c r="C240" s="130" t="s">
        <v>356</v>
      </c>
      <c r="D240" s="130" t="s">
        <v>131</v>
      </c>
      <c r="E240" s="131" t="s">
        <v>357</v>
      </c>
      <c r="F240" s="132" t="s">
        <v>358</v>
      </c>
      <c r="G240" s="133" t="s">
        <v>349</v>
      </c>
      <c r="H240" s="134">
        <v>4</v>
      </c>
      <c r="I240" s="135"/>
      <c r="J240" s="136">
        <f>ROUND(I240*H240,2)</f>
        <v>0</v>
      </c>
      <c r="K240" s="137"/>
      <c r="L240" s="29"/>
      <c r="M240" s="138" t="s">
        <v>1</v>
      </c>
      <c r="N240" s="139" t="s">
        <v>44</v>
      </c>
      <c r="P240" s="140">
        <f>O240*H240</f>
        <v>0</v>
      </c>
      <c r="Q240" s="140">
        <v>6.9999999999999999E-4</v>
      </c>
      <c r="R240" s="140">
        <f>Q240*H240</f>
        <v>2.8E-3</v>
      </c>
      <c r="S240" s="140">
        <v>0</v>
      </c>
      <c r="T240" s="141">
        <f>S240*H240</f>
        <v>0</v>
      </c>
      <c r="AR240" s="142" t="s">
        <v>135</v>
      </c>
      <c r="AT240" s="142" t="s">
        <v>131</v>
      </c>
      <c r="AU240" s="142" t="s">
        <v>89</v>
      </c>
      <c r="AY240" s="14" t="s">
        <v>129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4" t="s">
        <v>87</v>
      </c>
      <c r="BK240" s="143">
        <f>ROUND(I240*H240,2)</f>
        <v>0</v>
      </c>
      <c r="BL240" s="14" t="s">
        <v>135</v>
      </c>
      <c r="BM240" s="142" t="s">
        <v>359</v>
      </c>
    </row>
    <row r="241" spans="2:65" s="1" customFormat="1">
      <c r="B241" s="29"/>
      <c r="D241" s="144" t="s">
        <v>137</v>
      </c>
      <c r="F241" s="145" t="s">
        <v>360</v>
      </c>
      <c r="I241" s="146"/>
      <c r="L241" s="29"/>
      <c r="M241" s="147"/>
      <c r="T241" s="53"/>
      <c r="AT241" s="14" t="s">
        <v>137</v>
      </c>
      <c r="AU241" s="14" t="s">
        <v>89</v>
      </c>
    </row>
    <row r="242" spans="2:65" s="1" customFormat="1" ht="146.25">
      <c r="B242" s="29"/>
      <c r="D242" s="148" t="s">
        <v>187</v>
      </c>
      <c r="F242" s="149" t="s">
        <v>361</v>
      </c>
      <c r="I242" s="146"/>
      <c r="L242" s="29"/>
      <c r="M242" s="147"/>
      <c r="T242" s="53"/>
      <c r="AT242" s="14" t="s">
        <v>187</v>
      </c>
      <c r="AU242" s="14" t="s">
        <v>89</v>
      </c>
    </row>
    <row r="243" spans="2:65" s="12" customFormat="1">
      <c r="B243" s="150"/>
      <c r="D243" s="148" t="s">
        <v>199</v>
      </c>
      <c r="E243" s="151" t="s">
        <v>1</v>
      </c>
      <c r="F243" s="152" t="s">
        <v>362</v>
      </c>
      <c r="H243" s="153">
        <v>4</v>
      </c>
      <c r="I243" s="154"/>
      <c r="L243" s="150"/>
      <c r="M243" s="155"/>
      <c r="T243" s="156"/>
      <c r="AT243" s="151" t="s">
        <v>199</v>
      </c>
      <c r="AU243" s="151" t="s">
        <v>89</v>
      </c>
      <c r="AV243" s="12" t="s">
        <v>89</v>
      </c>
      <c r="AW243" s="12" t="s">
        <v>36</v>
      </c>
      <c r="AX243" s="12" t="s">
        <v>87</v>
      </c>
      <c r="AY243" s="151" t="s">
        <v>129</v>
      </c>
    </row>
    <row r="244" spans="2:65" s="1" customFormat="1" ht="16.5" customHeight="1">
      <c r="B244" s="29"/>
      <c r="C244" s="157" t="s">
        <v>363</v>
      </c>
      <c r="D244" s="157" t="s">
        <v>230</v>
      </c>
      <c r="E244" s="158" t="s">
        <v>364</v>
      </c>
      <c r="F244" s="159" t="s">
        <v>365</v>
      </c>
      <c r="G244" s="160" t="s">
        <v>349</v>
      </c>
      <c r="H244" s="161">
        <v>1</v>
      </c>
      <c r="I244" s="162"/>
      <c r="J244" s="163">
        <f>ROUND(I244*H244,2)</f>
        <v>0</v>
      </c>
      <c r="K244" s="164"/>
      <c r="L244" s="165"/>
      <c r="M244" s="166" t="s">
        <v>1</v>
      </c>
      <c r="N244" s="167" t="s">
        <v>44</v>
      </c>
      <c r="P244" s="140">
        <f>O244*H244</f>
        <v>0</v>
      </c>
      <c r="Q244" s="140">
        <v>1.6999999999999999E-3</v>
      </c>
      <c r="R244" s="140">
        <f>Q244*H244</f>
        <v>1.6999999999999999E-3</v>
      </c>
      <c r="S244" s="140">
        <v>0</v>
      </c>
      <c r="T244" s="141">
        <f>S244*H244</f>
        <v>0</v>
      </c>
      <c r="AR244" s="142" t="s">
        <v>171</v>
      </c>
      <c r="AT244" s="142" t="s">
        <v>230</v>
      </c>
      <c r="AU244" s="142" t="s">
        <v>89</v>
      </c>
      <c r="AY244" s="14" t="s">
        <v>129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4" t="s">
        <v>87</v>
      </c>
      <c r="BK244" s="143">
        <f>ROUND(I244*H244,2)</f>
        <v>0</v>
      </c>
      <c r="BL244" s="14" t="s">
        <v>135</v>
      </c>
      <c r="BM244" s="142" t="s">
        <v>366</v>
      </c>
    </row>
    <row r="245" spans="2:65" s="1" customFormat="1" ht="24.2" customHeight="1">
      <c r="B245" s="29"/>
      <c r="C245" s="157" t="s">
        <v>367</v>
      </c>
      <c r="D245" s="157" t="s">
        <v>230</v>
      </c>
      <c r="E245" s="158" t="s">
        <v>368</v>
      </c>
      <c r="F245" s="159" t="s">
        <v>369</v>
      </c>
      <c r="G245" s="160" t="s">
        <v>349</v>
      </c>
      <c r="H245" s="161">
        <v>1</v>
      </c>
      <c r="I245" s="162"/>
      <c r="J245" s="163">
        <f>ROUND(I245*H245,2)</f>
        <v>0</v>
      </c>
      <c r="K245" s="164"/>
      <c r="L245" s="165"/>
      <c r="M245" s="166" t="s">
        <v>1</v>
      </c>
      <c r="N245" s="167" t="s">
        <v>44</v>
      </c>
      <c r="P245" s="140">
        <f>O245*H245</f>
        <v>0</v>
      </c>
      <c r="Q245" s="140">
        <v>3.5000000000000001E-3</v>
      </c>
      <c r="R245" s="140">
        <f>Q245*H245</f>
        <v>3.5000000000000001E-3</v>
      </c>
      <c r="S245" s="140">
        <v>0</v>
      </c>
      <c r="T245" s="141">
        <f>S245*H245</f>
        <v>0</v>
      </c>
      <c r="AR245" s="142" t="s">
        <v>171</v>
      </c>
      <c r="AT245" s="142" t="s">
        <v>230</v>
      </c>
      <c r="AU245" s="142" t="s">
        <v>89</v>
      </c>
      <c r="AY245" s="14" t="s">
        <v>129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4" t="s">
        <v>87</v>
      </c>
      <c r="BK245" s="143">
        <f>ROUND(I245*H245,2)</f>
        <v>0</v>
      </c>
      <c r="BL245" s="14" t="s">
        <v>135</v>
      </c>
      <c r="BM245" s="142" t="s">
        <v>370</v>
      </c>
    </row>
    <row r="246" spans="2:65" s="1" customFormat="1" ht="55.5" customHeight="1">
      <c r="B246" s="29"/>
      <c r="C246" s="130" t="s">
        <v>371</v>
      </c>
      <c r="D246" s="130" t="s">
        <v>131</v>
      </c>
      <c r="E246" s="131" t="s">
        <v>372</v>
      </c>
      <c r="F246" s="132" t="s">
        <v>373</v>
      </c>
      <c r="G246" s="133" t="s">
        <v>349</v>
      </c>
      <c r="H246" s="134">
        <v>1</v>
      </c>
      <c r="I246" s="135"/>
      <c r="J246" s="136">
        <f>ROUND(I246*H246,2)</f>
        <v>0</v>
      </c>
      <c r="K246" s="137"/>
      <c r="L246" s="29"/>
      <c r="M246" s="138" t="s">
        <v>1</v>
      </c>
      <c r="N246" s="139" t="s">
        <v>44</v>
      </c>
      <c r="P246" s="140">
        <f>O246*H246</f>
        <v>0</v>
      </c>
      <c r="Q246" s="140">
        <v>0</v>
      </c>
      <c r="R246" s="140">
        <f>Q246*H246</f>
        <v>0</v>
      </c>
      <c r="S246" s="140">
        <v>8.2000000000000003E-2</v>
      </c>
      <c r="T246" s="141">
        <f>S246*H246</f>
        <v>8.2000000000000003E-2</v>
      </c>
      <c r="AR246" s="142" t="s">
        <v>135</v>
      </c>
      <c r="AT246" s="142" t="s">
        <v>131</v>
      </c>
      <c r="AU246" s="142" t="s">
        <v>89</v>
      </c>
      <c r="AY246" s="14" t="s">
        <v>129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4" t="s">
        <v>87</v>
      </c>
      <c r="BK246" s="143">
        <f>ROUND(I246*H246,2)</f>
        <v>0</v>
      </c>
      <c r="BL246" s="14" t="s">
        <v>135</v>
      </c>
      <c r="BM246" s="142" t="s">
        <v>374</v>
      </c>
    </row>
    <row r="247" spans="2:65" s="1" customFormat="1">
      <c r="B247" s="29"/>
      <c r="D247" s="144" t="s">
        <v>137</v>
      </c>
      <c r="F247" s="145" t="s">
        <v>375</v>
      </c>
      <c r="I247" s="146"/>
      <c r="L247" s="29"/>
      <c r="M247" s="147"/>
      <c r="T247" s="53"/>
      <c r="AT247" s="14" t="s">
        <v>137</v>
      </c>
      <c r="AU247" s="14" t="s">
        <v>89</v>
      </c>
    </row>
    <row r="248" spans="2:65" s="1" customFormat="1" ht="68.25">
      <c r="B248" s="29"/>
      <c r="D248" s="148" t="s">
        <v>187</v>
      </c>
      <c r="F248" s="149" t="s">
        <v>376</v>
      </c>
      <c r="I248" s="146"/>
      <c r="L248" s="29"/>
      <c r="M248" s="147"/>
      <c r="T248" s="53"/>
      <c r="AT248" s="14" t="s">
        <v>187</v>
      </c>
      <c r="AU248" s="14" t="s">
        <v>89</v>
      </c>
    </row>
    <row r="249" spans="2:65" s="1" customFormat="1" ht="55.5" customHeight="1">
      <c r="B249" s="29"/>
      <c r="C249" s="130" t="s">
        <v>377</v>
      </c>
      <c r="D249" s="130" t="s">
        <v>131</v>
      </c>
      <c r="E249" s="131" t="s">
        <v>378</v>
      </c>
      <c r="F249" s="132" t="s">
        <v>379</v>
      </c>
      <c r="G249" s="133" t="s">
        <v>349</v>
      </c>
      <c r="H249" s="134">
        <v>2</v>
      </c>
      <c r="I249" s="135"/>
      <c r="J249" s="136">
        <f>ROUND(I249*H249,2)</f>
        <v>0</v>
      </c>
      <c r="K249" s="137"/>
      <c r="L249" s="29"/>
      <c r="M249" s="138" t="s">
        <v>1</v>
      </c>
      <c r="N249" s="139" t="s">
        <v>44</v>
      </c>
      <c r="P249" s="140">
        <f>O249*H249</f>
        <v>0</v>
      </c>
      <c r="Q249" s="140">
        <v>0</v>
      </c>
      <c r="R249" s="140">
        <f>Q249*H249</f>
        <v>0</v>
      </c>
      <c r="S249" s="140">
        <v>4.0000000000000001E-3</v>
      </c>
      <c r="T249" s="141">
        <f>S249*H249</f>
        <v>8.0000000000000002E-3</v>
      </c>
      <c r="AR249" s="142" t="s">
        <v>135</v>
      </c>
      <c r="AT249" s="142" t="s">
        <v>131</v>
      </c>
      <c r="AU249" s="142" t="s">
        <v>89</v>
      </c>
      <c r="AY249" s="14" t="s">
        <v>129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4" t="s">
        <v>87</v>
      </c>
      <c r="BK249" s="143">
        <f>ROUND(I249*H249,2)</f>
        <v>0</v>
      </c>
      <c r="BL249" s="14" t="s">
        <v>135</v>
      </c>
      <c r="BM249" s="142" t="s">
        <v>380</v>
      </c>
    </row>
    <row r="250" spans="2:65" s="1" customFormat="1">
      <c r="B250" s="29"/>
      <c r="D250" s="144" t="s">
        <v>137</v>
      </c>
      <c r="F250" s="145" t="s">
        <v>381</v>
      </c>
      <c r="I250" s="146"/>
      <c r="L250" s="29"/>
      <c r="M250" s="147"/>
      <c r="T250" s="53"/>
      <c r="AT250" s="14" t="s">
        <v>137</v>
      </c>
      <c r="AU250" s="14" t="s">
        <v>89</v>
      </c>
    </row>
    <row r="251" spans="2:65" s="1" customFormat="1" ht="24.2" customHeight="1">
      <c r="B251" s="29"/>
      <c r="C251" s="130" t="s">
        <v>382</v>
      </c>
      <c r="D251" s="130" t="s">
        <v>131</v>
      </c>
      <c r="E251" s="131" t="s">
        <v>383</v>
      </c>
      <c r="F251" s="132" t="s">
        <v>384</v>
      </c>
      <c r="G251" s="133" t="s">
        <v>349</v>
      </c>
      <c r="H251" s="134">
        <v>1</v>
      </c>
      <c r="I251" s="135"/>
      <c r="J251" s="136">
        <f>ROUND(I251*H251,2)</f>
        <v>0</v>
      </c>
      <c r="K251" s="137"/>
      <c r="L251" s="29"/>
      <c r="M251" s="138" t="s">
        <v>1</v>
      </c>
      <c r="N251" s="139" t="s">
        <v>44</v>
      </c>
      <c r="P251" s="140">
        <f>O251*H251</f>
        <v>0</v>
      </c>
      <c r="Q251" s="140">
        <v>0.112405</v>
      </c>
      <c r="R251" s="140">
        <f>Q251*H251</f>
        <v>0.112405</v>
      </c>
      <c r="S251" s="140">
        <v>0</v>
      </c>
      <c r="T251" s="141">
        <f>S251*H251</f>
        <v>0</v>
      </c>
      <c r="AR251" s="142" t="s">
        <v>135</v>
      </c>
      <c r="AT251" s="142" t="s">
        <v>131</v>
      </c>
      <c r="AU251" s="142" t="s">
        <v>89</v>
      </c>
      <c r="AY251" s="14" t="s">
        <v>129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4" t="s">
        <v>87</v>
      </c>
      <c r="BK251" s="143">
        <f>ROUND(I251*H251,2)</f>
        <v>0</v>
      </c>
      <c r="BL251" s="14" t="s">
        <v>135</v>
      </c>
      <c r="BM251" s="142" t="s">
        <v>385</v>
      </c>
    </row>
    <row r="252" spans="2:65" s="1" customFormat="1">
      <c r="B252" s="29"/>
      <c r="D252" s="144" t="s">
        <v>137</v>
      </c>
      <c r="F252" s="145" t="s">
        <v>386</v>
      </c>
      <c r="I252" s="146"/>
      <c r="L252" s="29"/>
      <c r="M252" s="147"/>
      <c r="T252" s="53"/>
      <c r="AT252" s="14" t="s">
        <v>137</v>
      </c>
      <c r="AU252" s="14" t="s">
        <v>89</v>
      </c>
    </row>
    <row r="253" spans="2:65" s="1" customFormat="1" ht="16.5" customHeight="1">
      <c r="B253" s="29"/>
      <c r="C253" s="157" t="s">
        <v>387</v>
      </c>
      <c r="D253" s="157" t="s">
        <v>230</v>
      </c>
      <c r="E253" s="158" t="s">
        <v>388</v>
      </c>
      <c r="F253" s="159" t="s">
        <v>389</v>
      </c>
      <c r="G253" s="160" t="s">
        <v>349</v>
      </c>
      <c r="H253" s="161">
        <v>1</v>
      </c>
      <c r="I253" s="162"/>
      <c r="J253" s="163">
        <f>ROUND(I253*H253,2)</f>
        <v>0</v>
      </c>
      <c r="K253" s="164"/>
      <c r="L253" s="165"/>
      <c r="M253" s="166" t="s">
        <v>1</v>
      </c>
      <c r="N253" s="167" t="s">
        <v>44</v>
      </c>
      <c r="P253" s="140">
        <f>O253*H253</f>
        <v>0</v>
      </c>
      <c r="Q253" s="140">
        <v>3.3E-3</v>
      </c>
      <c r="R253" s="140">
        <f>Q253*H253</f>
        <v>3.3E-3</v>
      </c>
      <c r="S253" s="140">
        <v>0</v>
      </c>
      <c r="T253" s="141">
        <f>S253*H253</f>
        <v>0</v>
      </c>
      <c r="AR253" s="142" t="s">
        <v>171</v>
      </c>
      <c r="AT253" s="142" t="s">
        <v>230</v>
      </c>
      <c r="AU253" s="142" t="s">
        <v>89</v>
      </c>
      <c r="AY253" s="14" t="s">
        <v>129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4" t="s">
        <v>87</v>
      </c>
      <c r="BK253" s="143">
        <f>ROUND(I253*H253,2)</f>
        <v>0</v>
      </c>
      <c r="BL253" s="14" t="s">
        <v>135</v>
      </c>
      <c r="BM253" s="142" t="s">
        <v>390</v>
      </c>
    </row>
    <row r="254" spans="2:65" s="1" customFormat="1" ht="16.5" customHeight="1">
      <c r="B254" s="29"/>
      <c r="C254" s="157" t="s">
        <v>391</v>
      </c>
      <c r="D254" s="157" t="s">
        <v>230</v>
      </c>
      <c r="E254" s="158" t="s">
        <v>392</v>
      </c>
      <c r="F254" s="159" t="s">
        <v>393</v>
      </c>
      <c r="G254" s="160" t="s">
        <v>349</v>
      </c>
      <c r="H254" s="161">
        <v>1</v>
      </c>
      <c r="I254" s="162"/>
      <c r="J254" s="163">
        <f>ROUND(I254*H254,2)</f>
        <v>0</v>
      </c>
      <c r="K254" s="164"/>
      <c r="L254" s="165"/>
      <c r="M254" s="166" t="s">
        <v>1</v>
      </c>
      <c r="N254" s="167" t="s">
        <v>44</v>
      </c>
      <c r="P254" s="140">
        <f>O254*H254</f>
        <v>0</v>
      </c>
      <c r="Q254" s="140">
        <v>1.4999999999999999E-4</v>
      </c>
      <c r="R254" s="140">
        <f>Q254*H254</f>
        <v>1.4999999999999999E-4</v>
      </c>
      <c r="S254" s="140">
        <v>0</v>
      </c>
      <c r="T254" s="141">
        <f>S254*H254</f>
        <v>0</v>
      </c>
      <c r="AR254" s="142" t="s">
        <v>171</v>
      </c>
      <c r="AT254" s="142" t="s">
        <v>230</v>
      </c>
      <c r="AU254" s="142" t="s">
        <v>89</v>
      </c>
      <c r="AY254" s="14" t="s">
        <v>129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4" t="s">
        <v>87</v>
      </c>
      <c r="BK254" s="143">
        <f>ROUND(I254*H254,2)</f>
        <v>0</v>
      </c>
      <c r="BL254" s="14" t="s">
        <v>135</v>
      </c>
      <c r="BM254" s="142" t="s">
        <v>394</v>
      </c>
    </row>
    <row r="255" spans="2:65" s="1" customFormat="1" ht="37.9" customHeight="1">
      <c r="B255" s="29"/>
      <c r="C255" s="130" t="s">
        <v>395</v>
      </c>
      <c r="D255" s="130" t="s">
        <v>131</v>
      </c>
      <c r="E255" s="131" t="s">
        <v>396</v>
      </c>
      <c r="F255" s="132" t="s">
        <v>397</v>
      </c>
      <c r="G255" s="133" t="s">
        <v>184</v>
      </c>
      <c r="H255" s="134">
        <v>30</v>
      </c>
      <c r="I255" s="135"/>
      <c r="J255" s="136">
        <f>ROUND(I255*H255,2)</f>
        <v>0</v>
      </c>
      <c r="K255" s="137"/>
      <c r="L255" s="29"/>
      <c r="M255" s="138" t="s">
        <v>1</v>
      </c>
      <c r="N255" s="139" t="s">
        <v>44</v>
      </c>
      <c r="P255" s="140">
        <f>O255*H255</f>
        <v>0</v>
      </c>
      <c r="Q255" s="140">
        <v>4.8799999999999999E-6</v>
      </c>
      <c r="R255" s="140">
        <f>Q255*H255</f>
        <v>1.4640000000000001E-4</v>
      </c>
      <c r="S255" s="140">
        <v>0</v>
      </c>
      <c r="T255" s="141">
        <f>S255*H255</f>
        <v>0</v>
      </c>
      <c r="AR255" s="142" t="s">
        <v>135</v>
      </c>
      <c r="AT255" s="142" t="s">
        <v>131</v>
      </c>
      <c r="AU255" s="142" t="s">
        <v>89</v>
      </c>
      <c r="AY255" s="14" t="s">
        <v>129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4" t="s">
        <v>87</v>
      </c>
      <c r="BK255" s="143">
        <f>ROUND(I255*H255,2)</f>
        <v>0</v>
      </c>
      <c r="BL255" s="14" t="s">
        <v>135</v>
      </c>
      <c r="BM255" s="142" t="s">
        <v>398</v>
      </c>
    </row>
    <row r="256" spans="2:65" s="1" customFormat="1">
      <c r="B256" s="29"/>
      <c r="D256" s="144" t="s">
        <v>137</v>
      </c>
      <c r="F256" s="145" t="s">
        <v>399</v>
      </c>
      <c r="I256" s="146"/>
      <c r="L256" s="29"/>
      <c r="M256" s="147"/>
      <c r="T256" s="53"/>
      <c r="AT256" s="14" t="s">
        <v>137</v>
      </c>
      <c r="AU256" s="14" t="s">
        <v>89</v>
      </c>
    </row>
    <row r="257" spans="2:65" s="1" customFormat="1" ht="39">
      <c r="B257" s="29"/>
      <c r="D257" s="148" t="s">
        <v>187</v>
      </c>
      <c r="F257" s="149" t="s">
        <v>400</v>
      </c>
      <c r="I257" s="146"/>
      <c r="L257" s="29"/>
      <c r="M257" s="147"/>
      <c r="T257" s="53"/>
      <c r="AT257" s="14" t="s">
        <v>187</v>
      </c>
      <c r="AU257" s="14" t="s">
        <v>89</v>
      </c>
    </row>
    <row r="258" spans="2:65" s="1" customFormat="1" ht="24.2" customHeight="1">
      <c r="B258" s="29"/>
      <c r="C258" s="130" t="s">
        <v>401</v>
      </c>
      <c r="D258" s="130" t="s">
        <v>131</v>
      </c>
      <c r="E258" s="131" t="s">
        <v>402</v>
      </c>
      <c r="F258" s="132" t="s">
        <v>403</v>
      </c>
      <c r="G258" s="133" t="s">
        <v>184</v>
      </c>
      <c r="H258" s="134">
        <v>30</v>
      </c>
      <c r="I258" s="135"/>
      <c r="J258" s="136">
        <f>ROUND(I258*H258,2)</f>
        <v>0</v>
      </c>
      <c r="K258" s="137"/>
      <c r="L258" s="29"/>
      <c r="M258" s="138" t="s">
        <v>1</v>
      </c>
      <c r="N258" s="139" t="s">
        <v>44</v>
      </c>
      <c r="P258" s="140">
        <f>O258*H258</f>
        <v>0</v>
      </c>
      <c r="Q258" s="140">
        <v>2.0000000000000001E-4</v>
      </c>
      <c r="R258" s="140">
        <f>Q258*H258</f>
        <v>6.0000000000000001E-3</v>
      </c>
      <c r="S258" s="140">
        <v>0</v>
      </c>
      <c r="T258" s="141">
        <f>S258*H258</f>
        <v>0</v>
      </c>
      <c r="AR258" s="142" t="s">
        <v>135</v>
      </c>
      <c r="AT258" s="142" t="s">
        <v>131</v>
      </c>
      <c r="AU258" s="142" t="s">
        <v>89</v>
      </c>
      <c r="AY258" s="14" t="s">
        <v>129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4" t="s">
        <v>87</v>
      </c>
      <c r="BK258" s="143">
        <f>ROUND(I258*H258,2)</f>
        <v>0</v>
      </c>
      <c r="BL258" s="14" t="s">
        <v>135</v>
      </c>
      <c r="BM258" s="142" t="s">
        <v>404</v>
      </c>
    </row>
    <row r="259" spans="2:65" s="1" customFormat="1">
      <c r="B259" s="29"/>
      <c r="D259" s="144" t="s">
        <v>137</v>
      </c>
      <c r="F259" s="145" t="s">
        <v>405</v>
      </c>
      <c r="I259" s="146"/>
      <c r="L259" s="29"/>
      <c r="M259" s="147"/>
      <c r="T259" s="53"/>
      <c r="AT259" s="14" t="s">
        <v>137</v>
      </c>
      <c r="AU259" s="14" t="s">
        <v>89</v>
      </c>
    </row>
    <row r="260" spans="2:65" s="1" customFormat="1" ht="49.15" customHeight="1">
      <c r="B260" s="29"/>
      <c r="C260" s="130" t="s">
        <v>406</v>
      </c>
      <c r="D260" s="130" t="s">
        <v>131</v>
      </c>
      <c r="E260" s="131" t="s">
        <v>407</v>
      </c>
      <c r="F260" s="132" t="s">
        <v>408</v>
      </c>
      <c r="G260" s="133" t="s">
        <v>184</v>
      </c>
      <c r="H260" s="134">
        <v>34</v>
      </c>
      <c r="I260" s="135"/>
      <c r="J260" s="136">
        <f>ROUND(I260*H260,2)</f>
        <v>0</v>
      </c>
      <c r="K260" s="137"/>
      <c r="L260" s="29"/>
      <c r="M260" s="138" t="s">
        <v>1</v>
      </c>
      <c r="N260" s="139" t="s">
        <v>44</v>
      </c>
      <c r="P260" s="140">
        <f>O260*H260</f>
        <v>0</v>
      </c>
      <c r="Q260" s="140">
        <v>0.15539952000000001</v>
      </c>
      <c r="R260" s="140">
        <f>Q260*H260</f>
        <v>5.2835836800000004</v>
      </c>
      <c r="S260" s="140">
        <v>0</v>
      </c>
      <c r="T260" s="141">
        <f>S260*H260</f>
        <v>0</v>
      </c>
      <c r="AR260" s="142" t="s">
        <v>135</v>
      </c>
      <c r="AT260" s="142" t="s">
        <v>131</v>
      </c>
      <c r="AU260" s="142" t="s">
        <v>89</v>
      </c>
      <c r="AY260" s="14" t="s">
        <v>129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4" t="s">
        <v>87</v>
      </c>
      <c r="BK260" s="143">
        <f>ROUND(I260*H260,2)</f>
        <v>0</v>
      </c>
      <c r="BL260" s="14" t="s">
        <v>135</v>
      </c>
      <c r="BM260" s="142" t="s">
        <v>409</v>
      </c>
    </row>
    <row r="261" spans="2:65" s="1" customFormat="1">
      <c r="B261" s="29"/>
      <c r="D261" s="144" t="s">
        <v>137</v>
      </c>
      <c r="F261" s="145" t="s">
        <v>410</v>
      </c>
      <c r="I261" s="146"/>
      <c r="L261" s="29"/>
      <c r="M261" s="147"/>
      <c r="T261" s="53"/>
      <c r="AT261" s="14" t="s">
        <v>137</v>
      </c>
      <c r="AU261" s="14" t="s">
        <v>89</v>
      </c>
    </row>
    <row r="262" spans="2:65" s="1" customFormat="1" ht="97.5">
      <c r="B262" s="29"/>
      <c r="D262" s="148" t="s">
        <v>187</v>
      </c>
      <c r="F262" s="149" t="s">
        <v>411</v>
      </c>
      <c r="I262" s="146"/>
      <c r="L262" s="29"/>
      <c r="M262" s="147"/>
      <c r="T262" s="53"/>
      <c r="AT262" s="14" t="s">
        <v>187</v>
      </c>
      <c r="AU262" s="14" t="s">
        <v>89</v>
      </c>
    </row>
    <row r="263" spans="2:65" s="1" customFormat="1" ht="16.5" customHeight="1">
      <c r="B263" s="29"/>
      <c r="C263" s="157" t="s">
        <v>412</v>
      </c>
      <c r="D263" s="157" t="s">
        <v>230</v>
      </c>
      <c r="E263" s="158" t="s">
        <v>413</v>
      </c>
      <c r="F263" s="159" t="s">
        <v>414</v>
      </c>
      <c r="G263" s="160" t="s">
        <v>184</v>
      </c>
      <c r="H263" s="161">
        <v>33</v>
      </c>
      <c r="I263" s="162"/>
      <c r="J263" s="163">
        <f>ROUND(I263*H263,2)</f>
        <v>0</v>
      </c>
      <c r="K263" s="164"/>
      <c r="L263" s="165"/>
      <c r="M263" s="166" t="s">
        <v>1</v>
      </c>
      <c r="N263" s="167" t="s">
        <v>44</v>
      </c>
      <c r="P263" s="140">
        <f>O263*H263</f>
        <v>0</v>
      </c>
      <c r="Q263" s="140">
        <v>0.08</v>
      </c>
      <c r="R263" s="140">
        <f>Q263*H263</f>
        <v>2.64</v>
      </c>
      <c r="S263" s="140">
        <v>0</v>
      </c>
      <c r="T263" s="141">
        <f>S263*H263</f>
        <v>0</v>
      </c>
      <c r="AR263" s="142" t="s">
        <v>171</v>
      </c>
      <c r="AT263" s="142" t="s">
        <v>230</v>
      </c>
      <c r="AU263" s="142" t="s">
        <v>89</v>
      </c>
      <c r="AY263" s="14" t="s">
        <v>129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4" t="s">
        <v>87</v>
      </c>
      <c r="BK263" s="143">
        <f>ROUND(I263*H263,2)</f>
        <v>0</v>
      </c>
      <c r="BL263" s="14" t="s">
        <v>135</v>
      </c>
      <c r="BM263" s="142" t="s">
        <v>415</v>
      </c>
    </row>
    <row r="264" spans="2:65" s="1" customFormat="1" ht="24.2" customHeight="1">
      <c r="B264" s="29"/>
      <c r="C264" s="157" t="s">
        <v>416</v>
      </c>
      <c r="D264" s="157" t="s">
        <v>230</v>
      </c>
      <c r="E264" s="158" t="s">
        <v>417</v>
      </c>
      <c r="F264" s="159" t="s">
        <v>418</v>
      </c>
      <c r="G264" s="160" t="s">
        <v>184</v>
      </c>
      <c r="H264" s="161">
        <v>1</v>
      </c>
      <c r="I264" s="162"/>
      <c r="J264" s="163">
        <f>ROUND(I264*H264,2)</f>
        <v>0</v>
      </c>
      <c r="K264" s="164"/>
      <c r="L264" s="165"/>
      <c r="M264" s="166" t="s">
        <v>1</v>
      </c>
      <c r="N264" s="167" t="s">
        <v>44</v>
      </c>
      <c r="P264" s="140">
        <f>O264*H264</f>
        <v>0</v>
      </c>
      <c r="Q264" s="140">
        <v>6.5670000000000006E-2</v>
      </c>
      <c r="R264" s="140">
        <f>Q264*H264</f>
        <v>6.5670000000000006E-2</v>
      </c>
      <c r="S264" s="140">
        <v>0</v>
      </c>
      <c r="T264" s="141">
        <f>S264*H264</f>
        <v>0</v>
      </c>
      <c r="AR264" s="142" t="s">
        <v>171</v>
      </c>
      <c r="AT264" s="142" t="s">
        <v>230</v>
      </c>
      <c r="AU264" s="142" t="s">
        <v>89</v>
      </c>
      <c r="AY264" s="14" t="s">
        <v>129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4" t="s">
        <v>87</v>
      </c>
      <c r="BK264" s="143">
        <f>ROUND(I264*H264,2)</f>
        <v>0</v>
      </c>
      <c r="BL264" s="14" t="s">
        <v>135</v>
      </c>
      <c r="BM264" s="142" t="s">
        <v>419</v>
      </c>
    </row>
    <row r="265" spans="2:65" s="1" customFormat="1" ht="49.15" customHeight="1">
      <c r="B265" s="29"/>
      <c r="C265" s="130" t="s">
        <v>420</v>
      </c>
      <c r="D265" s="130" t="s">
        <v>131</v>
      </c>
      <c r="E265" s="131" t="s">
        <v>421</v>
      </c>
      <c r="F265" s="132" t="s">
        <v>422</v>
      </c>
      <c r="G265" s="133" t="s">
        <v>184</v>
      </c>
      <c r="H265" s="134">
        <v>32</v>
      </c>
      <c r="I265" s="135"/>
      <c r="J265" s="136">
        <f>ROUND(I265*H265,2)</f>
        <v>0</v>
      </c>
      <c r="K265" s="137"/>
      <c r="L265" s="29"/>
      <c r="M265" s="138" t="s">
        <v>1</v>
      </c>
      <c r="N265" s="139" t="s">
        <v>44</v>
      </c>
      <c r="P265" s="140">
        <f>O265*H265</f>
        <v>0</v>
      </c>
      <c r="Q265" s="140">
        <v>0.12949959999999999</v>
      </c>
      <c r="R265" s="140">
        <f>Q265*H265</f>
        <v>4.1439871999999998</v>
      </c>
      <c r="S265" s="140">
        <v>0</v>
      </c>
      <c r="T265" s="141">
        <f>S265*H265</f>
        <v>0</v>
      </c>
      <c r="AR265" s="142" t="s">
        <v>135</v>
      </c>
      <c r="AT265" s="142" t="s">
        <v>131</v>
      </c>
      <c r="AU265" s="142" t="s">
        <v>89</v>
      </c>
      <c r="AY265" s="14" t="s">
        <v>129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4" t="s">
        <v>87</v>
      </c>
      <c r="BK265" s="143">
        <f>ROUND(I265*H265,2)</f>
        <v>0</v>
      </c>
      <c r="BL265" s="14" t="s">
        <v>135</v>
      </c>
      <c r="BM265" s="142" t="s">
        <v>423</v>
      </c>
    </row>
    <row r="266" spans="2:65" s="1" customFormat="1">
      <c r="B266" s="29"/>
      <c r="D266" s="144" t="s">
        <v>137</v>
      </c>
      <c r="F266" s="145" t="s">
        <v>424</v>
      </c>
      <c r="I266" s="146"/>
      <c r="L266" s="29"/>
      <c r="M266" s="147"/>
      <c r="T266" s="53"/>
      <c r="AT266" s="14" t="s">
        <v>137</v>
      </c>
      <c r="AU266" s="14" t="s">
        <v>89</v>
      </c>
    </row>
    <row r="267" spans="2:65" s="1" customFormat="1" ht="107.25">
      <c r="B267" s="29"/>
      <c r="D267" s="148" t="s">
        <v>187</v>
      </c>
      <c r="F267" s="149" t="s">
        <v>425</v>
      </c>
      <c r="I267" s="146"/>
      <c r="L267" s="29"/>
      <c r="M267" s="147"/>
      <c r="T267" s="53"/>
      <c r="AT267" s="14" t="s">
        <v>187</v>
      </c>
      <c r="AU267" s="14" t="s">
        <v>89</v>
      </c>
    </row>
    <row r="268" spans="2:65" s="1" customFormat="1" ht="16.5" customHeight="1">
      <c r="B268" s="29"/>
      <c r="C268" s="157" t="s">
        <v>426</v>
      </c>
      <c r="D268" s="157" t="s">
        <v>230</v>
      </c>
      <c r="E268" s="158" t="s">
        <v>427</v>
      </c>
      <c r="F268" s="159" t="s">
        <v>428</v>
      </c>
      <c r="G268" s="160" t="s">
        <v>184</v>
      </c>
      <c r="H268" s="161">
        <v>32</v>
      </c>
      <c r="I268" s="162"/>
      <c r="J268" s="163">
        <f>ROUND(I268*H268,2)</f>
        <v>0</v>
      </c>
      <c r="K268" s="164"/>
      <c r="L268" s="165"/>
      <c r="M268" s="166" t="s">
        <v>1</v>
      </c>
      <c r="N268" s="167" t="s">
        <v>44</v>
      </c>
      <c r="P268" s="140">
        <f>O268*H268</f>
        <v>0</v>
      </c>
      <c r="Q268" s="140">
        <v>4.4999999999999998E-2</v>
      </c>
      <c r="R268" s="140">
        <f>Q268*H268</f>
        <v>1.44</v>
      </c>
      <c r="S268" s="140">
        <v>0</v>
      </c>
      <c r="T268" s="141">
        <f>S268*H268</f>
        <v>0</v>
      </c>
      <c r="AR268" s="142" t="s">
        <v>171</v>
      </c>
      <c r="AT268" s="142" t="s">
        <v>230</v>
      </c>
      <c r="AU268" s="142" t="s">
        <v>89</v>
      </c>
      <c r="AY268" s="14" t="s">
        <v>129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4" t="s">
        <v>87</v>
      </c>
      <c r="BK268" s="143">
        <f>ROUND(I268*H268,2)</f>
        <v>0</v>
      </c>
      <c r="BL268" s="14" t="s">
        <v>135</v>
      </c>
      <c r="BM268" s="142" t="s">
        <v>429</v>
      </c>
    </row>
    <row r="269" spans="2:65" s="12" customFormat="1">
      <c r="B269" s="150"/>
      <c r="D269" s="148" t="s">
        <v>199</v>
      </c>
      <c r="E269" s="151" t="s">
        <v>1</v>
      </c>
      <c r="F269" s="152" t="s">
        <v>430</v>
      </c>
      <c r="H269" s="153">
        <v>32</v>
      </c>
      <c r="I269" s="154"/>
      <c r="L269" s="150"/>
      <c r="M269" s="155"/>
      <c r="T269" s="156"/>
      <c r="AT269" s="151" t="s">
        <v>199</v>
      </c>
      <c r="AU269" s="151" t="s">
        <v>89</v>
      </c>
      <c r="AV269" s="12" t="s">
        <v>89</v>
      </c>
      <c r="AW269" s="12" t="s">
        <v>36</v>
      </c>
      <c r="AX269" s="12" t="s">
        <v>87</v>
      </c>
      <c r="AY269" s="151" t="s">
        <v>129</v>
      </c>
    </row>
    <row r="270" spans="2:65" s="1" customFormat="1" ht="24.2" customHeight="1">
      <c r="B270" s="29"/>
      <c r="C270" s="130" t="s">
        <v>431</v>
      </c>
      <c r="D270" s="130" t="s">
        <v>131</v>
      </c>
      <c r="E270" s="131" t="s">
        <v>432</v>
      </c>
      <c r="F270" s="132" t="s">
        <v>433</v>
      </c>
      <c r="G270" s="133" t="s">
        <v>184</v>
      </c>
      <c r="H270" s="134">
        <v>55</v>
      </c>
      <c r="I270" s="135"/>
      <c r="J270" s="136">
        <f>ROUND(I270*H270,2)</f>
        <v>0</v>
      </c>
      <c r="K270" s="137"/>
      <c r="L270" s="29"/>
      <c r="M270" s="138" t="s">
        <v>1</v>
      </c>
      <c r="N270" s="139" t="s">
        <v>44</v>
      </c>
      <c r="P270" s="140">
        <f>O270*H270</f>
        <v>0</v>
      </c>
      <c r="Q270" s="140">
        <v>1.995E-6</v>
      </c>
      <c r="R270" s="140">
        <f>Q270*H270</f>
        <v>1.09725E-4</v>
      </c>
      <c r="S270" s="140">
        <v>0</v>
      </c>
      <c r="T270" s="141">
        <f>S270*H270</f>
        <v>0</v>
      </c>
      <c r="AR270" s="142" t="s">
        <v>135</v>
      </c>
      <c r="AT270" s="142" t="s">
        <v>131</v>
      </c>
      <c r="AU270" s="142" t="s">
        <v>89</v>
      </c>
      <c r="AY270" s="14" t="s">
        <v>129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4" t="s">
        <v>87</v>
      </c>
      <c r="BK270" s="143">
        <f>ROUND(I270*H270,2)</f>
        <v>0</v>
      </c>
      <c r="BL270" s="14" t="s">
        <v>135</v>
      </c>
      <c r="BM270" s="142" t="s">
        <v>434</v>
      </c>
    </row>
    <row r="271" spans="2:65" s="1" customFormat="1">
      <c r="B271" s="29"/>
      <c r="D271" s="144" t="s">
        <v>137</v>
      </c>
      <c r="F271" s="145" t="s">
        <v>435</v>
      </c>
      <c r="I271" s="146"/>
      <c r="L271" s="29"/>
      <c r="M271" s="147"/>
      <c r="T271" s="53"/>
      <c r="AT271" s="14" t="s">
        <v>137</v>
      </c>
      <c r="AU271" s="14" t="s">
        <v>89</v>
      </c>
    </row>
    <row r="272" spans="2:65" s="1" customFormat="1" ht="19.5">
      <c r="B272" s="29"/>
      <c r="D272" s="148" t="s">
        <v>187</v>
      </c>
      <c r="F272" s="149" t="s">
        <v>436</v>
      </c>
      <c r="I272" s="146"/>
      <c r="L272" s="29"/>
      <c r="M272" s="147"/>
      <c r="T272" s="53"/>
      <c r="AT272" s="14" t="s">
        <v>187</v>
      </c>
      <c r="AU272" s="14" t="s">
        <v>89</v>
      </c>
    </row>
    <row r="273" spans="2:65" s="1" customFormat="1" ht="62.65" customHeight="1">
      <c r="B273" s="29"/>
      <c r="C273" s="130" t="s">
        <v>437</v>
      </c>
      <c r="D273" s="130" t="s">
        <v>131</v>
      </c>
      <c r="E273" s="131" t="s">
        <v>438</v>
      </c>
      <c r="F273" s="132" t="s">
        <v>439</v>
      </c>
      <c r="G273" s="133" t="s">
        <v>184</v>
      </c>
      <c r="H273" s="134">
        <v>55</v>
      </c>
      <c r="I273" s="135"/>
      <c r="J273" s="136">
        <f>ROUND(I273*H273,2)</f>
        <v>0</v>
      </c>
      <c r="K273" s="137"/>
      <c r="L273" s="29"/>
      <c r="M273" s="138" t="s">
        <v>1</v>
      </c>
      <c r="N273" s="139" t="s">
        <v>44</v>
      </c>
      <c r="P273" s="140">
        <f>O273*H273</f>
        <v>0</v>
      </c>
      <c r="Q273" s="140">
        <v>6.0506299999999998E-4</v>
      </c>
      <c r="R273" s="140">
        <f>Q273*H273</f>
        <v>3.3278465E-2</v>
      </c>
      <c r="S273" s="140">
        <v>0</v>
      </c>
      <c r="T273" s="141">
        <f>S273*H273</f>
        <v>0</v>
      </c>
      <c r="AR273" s="142" t="s">
        <v>135</v>
      </c>
      <c r="AT273" s="142" t="s">
        <v>131</v>
      </c>
      <c r="AU273" s="142" t="s">
        <v>89</v>
      </c>
      <c r="AY273" s="14" t="s">
        <v>129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4" t="s">
        <v>87</v>
      </c>
      <c r="BK273" s="143">
        <f>ROUND(I273*H273,2)</f>
        <v>0</v>
      </c>
      <c r="BL273" s="14" t="s">
        <v>135</v>
      </c>
      <c r="BM273" s="142" t="s">
        <v>440</v>
      </c>
    </row>
    <row r="274" spans="2:65" s="1" customFormat="1">
      <c r="B274" s="29"/>
      <c r="D274" s="144" t="s">
        <v>137</v>
      </c>
      <c r="F274" s="145" t="s">
        <v>441</v>
      </c>
      <c r="I274" s="146"/>
      <c r="L274" s="29"/>
      <c r="M274" s="147"/>
      <c r="T274" s="53"/>
      <c r="AT274" s="14" t="s">
        <v>137</v>
      </c>
      <c r="AU274" s="14" t="s">
        <v>89</v>
      </c>
    </row>
    <row r="275" spans="2:65" s="11" customFormat="1" ht="22.9" customHeight="1">
      <c r="B275" s="118"/>
      <c r="D275" s="119" t="s">
        <v>78</v>
      </c>
      <c r="E275" s="128" t="s">
        <v>442</v>
      </c>
      <c r="F275" s="128" t="s">
        <v>443</v>
      </c>
      <c r="I275" s="121"/>
      <c r="J275" s="129">
        <f>BK275</f>
        <v>0</v>
      </c>
      <c r="L275" s="118"/>
      <c r="M275" s="123"/>
      <c r="P275" s="124">
        <f>SUM(P276:P288)</f>
        <v>0</v>
      </c>
      <c r="R275" s="124">
        <f>SUM(R276:R288)</f>
        <v>0</v>
      </c>
      <c r="T275" s="125">
        <f>SUM(T276:T288)</f>
        <v>0</v>
      </c>
      <c r="AR275" s="119" t="s">
        <v>87</v>
      </c>
      <c r="AT275" s="126" t="s">
        <v>78</v>
      </c>
      <c r="AU275" s="126" t="s">
        <v>87</v>
      </c>
      <c r="AY275" s="119" t="s">
        <v>129</v>
      </c>
      <c r="BK275" s="127">
        <f>SUM(BK276:BK288)</f>
        <v>0</v>
      </c>
    </row>
    <row r="276" spans="2:65" s="1" customFormat="1" ht="37.9" customHeight="1">
      <c r="B276" s="29"/>
      <c r="C276" s="130" t="s">
        <v>444</v>
      </c>
      <c r="D276" s="130" t="s">
        <v>131</v>
      </c>
      <c r="E276" s="131" t="s">
        <v>445</v>
      </c>
      <c r="F276" s="132" t="s">
        <v>446</v>
      </c>
      <c r="G276" s="133" t="s">
        <v>214</v>
      </c>
      <c r="H276" s="134">
        <v>14.04</v>
      </c>
      <c r="I276" s="135"/>
      <c r="J276" s="136">
        <f>ROUND(I276*H276,2)</f>
        <v>0</v>
      </c>
      <c r="K276" s="137"/>
      <c r="L276" s="29"/>
      <c r="M276" s="138" t="s">
        <v>1</v>
      </c>
      <c r="N276" s="139" t="s">
        <v>44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135</v>
      </c>
      <c r="AT276" s="142" t="s">
        <v>131</v>
      </c>
      <c r="AU276" s="142" t="s">
        <v>89</v>
      </c>
      <c r="AY276" s="14" t="s">
        <v>129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4" t="s">
        <v>87</v>
      </c>
      <c r="BK276" s="143">
        <f>ROUND(I276*H276,2)</f>
        <v>0</v>
      </c>
      <c r="BL276" s="14" t="s">
        <v>135</v>
      </c>
      <c r="BM276" s="142" t="s">
        <v>447</v>
      </c>
    </row>
    <row r="277" spans="2:65" s="1" customFormat="1">
      <c r="B277" s="29"/>
      <c r="D277" s="144" t="s">
        <v>137</v>
      </c>
      <c r="F277" s="145" t="s">
        <v>448</v>
      </c>
      <c r="I277" s="146"/>
      <c r="L277" s="29"/>
      <c r="M277" s="147"/>
      <c r="T277" s="53"/>
      <c r="AT277" s="14" t="s">
        <v>137</v>
      </c>
      <c r="AU277" s="14" t="s">
        <v>89</v>
      </c>
    </row>
    <row r="278" spans="2:65" s="1" customFormat="1" ht="37.9" customHeight="1">
      <c r="B278" s="29"/>
      <c r="C278" s="130" t="s">
        <v>449</v>
      </c>
      <c r="D278" s="130" t="s">
        <v>131</v>
      </c>
      <c r="E278" s="131" t="s">
        <v>450</v>
      </c>
      <c r="F278" s="132" t="s">
        <v>451</v>
      </c>
      <c r="G278" s="133" t="s">
        <v>214</v>
      </c>
      <c r="H278" s="134">
        <v>336.96</v>
      </c>
      <c r="I278" s="135"/>
      <c r="J278" s="136">
        <f>ROUND(I278*H278,2)</f>
        <v>0</v>
      </c>
      <c r="K278" s="137"/>
      <c r="L278" s="29"/>
      <c r="M278" s="138" t="s">
        <v>1</v>
      </c>
      <c r="N278" s="139" t="s">
        <v>44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135</v>
      </c>
      <c r="AT278" s="142" t="s">
        <v>131</v>
      </c>
      <c r="AU278" s="142" t="s">
        <v>89</v>
      </c>
      <c r="AY278" s="14" t="s">
        <v>129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4" t="s">
        <v>87</v>
      </c>
      <c r="BK278" s="143">
        <f>ROUND(I278*H278,2)</f>
        <v>0</v>
      </c>
      <c r="BL278" s="14" t="s">
        <v>135</v>
      </c>
      <c r="BM278" s="142" t="s">
        <v>452</v>
      </c>
    </row>
    <row r="279" spans="2:65" s="1" customFormat="1">
      <c r="B279" s="29"/>
      <c r="D279" s="144" t="s">
        <v>137</v>
      </c>
      <c r="F279" s="145" t="s">
        <v>453</v>
      </c>
      <c r="I279" s="146"/>
      <c r="L279" s="29"/>
      <c r="M279" s="147"/>
      <c r="T279" s="53"/>
      <c r="AT279" s="14" t="s">
        <v>137</v>
      </c>
      <c r="AU279" s="14" t="s">
        <v>89</v>
      </c>
    </row>
    <row r="280" spans="2:65" s="12" customFormat="1">
      <c r="B280" s="150"/>
      <c r="D280" s="148" t="s">
        <v>199</v>
      </c>
      <c r="F280" s="152" t="s">
        <v>454</v>
      </c>
      <c r="H280" s="153">
        <v>336.96</v>
      </c>
      <c r="I280" s="154"/>
      <c r="L280" s="150"/>
      <c r="M280" s="155"/>
      <c r="T280" s="156"/>
      <c r="AT280" s="151" t="s">
        <v>199</v>
      </c>
      <c r="AU280" s="151" t="s">
        <v>89</v>
      </c>
      <c r="AV280" s="12" t="s">
        <v>89</v>
      </c>
      <c r="AW280" s="12" t="s">
        <v>4</v>
      </c>
      <c r="AX280" s="12" t="s">
        <v>87</v>
      </c>
      <c r="AY280" s="151" t="s">
        <v>129</v>
      </c>
    </row>
    <row r="281" spans="2:65" s="1" customFormat="1" ht="44.25" customHeight="1">
      <c r="B281" s="29"/>
      <c r="C281" s="130" t="s">
        <v>455</v>
      </c>
      <c r="D281" s="130" t="s">
        <v>131</v>
      </c>
      <c r="E281" s="131" t="s">
        <v>456</v>
      </c>
      <c r="F281" s="132" t="s">
        <v>457</v>
      </c>
      <c r="G281" s="133" t="s">
        <v>214</v>
      </c>
      <c r="H281" s="134">
        <v>6.86</v>
      </c>
      <c r="I281" s="135"/>
      <c r="J281" s="136">
        <f>ROUND(I281*H281,2)</f>
        <v>0</v>
      </c>
      <c r="K281" s="137"/>
      <c r="L281" s="29"/>
      <c r="M281" s="138" t="s">
        <v>1</v>
      </c>
      <c r="N281" s="139" t="s">
        <v>44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135</v>
      </c>
      <c r="AT281" s="142" t="s">
        <v>131</v>
      </c>
      <c r="AU281" s="142" t="s">
        <v>89</v>
      </c>
      <c r="AY281" s="14" t="s">
        <v>129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4" t="s">
        <v>87</v>
      </c>
      <c r="BK281" s="143">
        <f>ROUND(I281*H281,2)</f>
        <v>0</v>
      </c>
      <c r="BL281" s="14" t="s">
        <v>135</v>
      </c>
      <c r="BM281" s="142" t="s">
        <v>458</v>
      </c>
    </row>
    <row r="282" spans="2:65" s="1" customFormat="1">
      <c r="B282" s="29"/>
      <c r="D282" s="144" t="s">
        <v>137</v>
      </c>
      <c r="F282" s="145" t="s">
        <v>459</v>
      </c>
      <c r="I282" s="146"/>
      <c r="L282" s="29"/>
      <c r="M282" s="147"/>
      <c r="T282" s="53"/>
      <c r="AT282" s="14" t="s">
        <v>137</v>
      </c>
      <c r="AU282" s="14" t="s">
        <v>89</v>
      </c>
    </row>
    <row r="283" spans="2:65" s="12" customFormat="1">
      <c r="B283" s="150"/>
      <c r="D283" s="148" t="s">
        <v>199</v>
      </c>
      <c r="E283" s="151" t="s">
        <v>1</v>
      </c>
      <c r="F283" s="152" t="s">
        <v>460</v>
      </c>
      <c r="H283" s="153">
        <v>6.86</v>
      </c>
      <c r="I283" s="154"/>
      <c r="L283" s="150"/>
      <c r="M283" s="155"/>
      <c r="T283" s="156"/>
      <c r="AT283" s="151" t="s">
        <v>199</v>
      </c>
      <c r="AU283" s="151" t="s">
        <v>89</v>
      </c>
      <c r="AV283" s="12" t="s">
        <v>89</v>
      </c>
      <c r="AW283" s="12" t="s">
        <v>36</v>
      </c>
      <c r="AX283" s="12" t="s">
        <v>87</v>
      </c>
      <c r="AY283" s="151" t="s">
        <v>129</v>
      </c>
    </row>
    <row r="284" spans="2:65" s="1" customFormat="1" ht="44.25" customHeight="1">
      <c r="B284" s="29"/>
      <c r="C284" s="130" t="s">
        <v>461</v>
      </c>
      <c r="D284" s="130" t="s">
        <v>131</v>
      </c>
      <c r="E284" s="131" t="s">
        <v>462</v>
      </c>
      <c r="F284" s="132" t="s">
        <v>463</v>
      </c>
      <c r="G284" s="133" t="s">
        <v>214</v>
      </c>
      <c r="H284" s="134">
        <v>2.2000000000000002</v>
      </c>
      <c r="I284" s="135"/>
      <c r="J284" s="136">
        <f>ROUND(I284*H284,2)</f>
        <v>0</v>
      </c>
      <c r="K284" s="137"/>
      <c r="L284" s="29"/>
      <c r="M284" s="138" t="s">
        <v>1</v>
      </c>
      <c r="N284" s="139" t="s">
        <v>44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135</v>
      </c>
      <c r="AT284" s="142" t="s">
        <v>131</v>
      </c>
      <c r="AU284" s="142" t="s">
        <v>89</v>
      </c>
      <c r="AY284" s="14" t="s">
        <v>129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4" t="s">
        <v>87</v>
      </c>
      <c r="BK284" s="143">
        <f>ROUND(I284*H284,2)</f>
        <v>0</v>
      </c>
      <c r="BL284" s="14" t="s">
        <v>135</v>
      </c>
      <c r="BM284" s="142" t="s">
        <v>464</v>
      </c>
    </row>
    <row r="285" spans="2:65" s="1" customFormat="1">
      <c r="B285" s="29"/>
      <c r="D285" s="144" t="s">
        <v>137</v>
      </c>
      <c r="F285" s="145" t="s">
        <v>465</v>
      </c>
      <c r="I285" s="146"/>
      <c r="L285" s="29"/>
      <c r="M285" s="147"/>
      <c r="T285" s="53"/>
      <c r="AT285" s="14" t="s">
        <v>137</v>
      </c>
      <c r="AU285" s="14" t="s">
        <v>89</v>
      </c>
    </row>
    <row r="286" spans="2:65" s="1" customFormat="1" ht="44.25" customHeight="1">
      <c r="B286" s="29"/>
      <c r="C286" s="130" t="s">
        <v>152</v>
      </c>
      <c r="D286" s="130" t="s">
        <v>131</v>
      </c>
      <c r="E286" s="131" t="s">
        <v>466</v>
      </c>
      <c r="F286" s="132" t="s">
        <v>213</v>
      </c>
      <c r="G286" s="133" t="s">
        <v>214</v>
      </c>
      <c r="H286" s="134">
        <v>4.8899999999999997</v>
      </c>
      <c r="I286" s="135"/>
      <c r="J286" s="136">
        <f>ROUND(I286*H286,2)</f>
        <v>0</v>
      </c>
      <c r="K286" s="137"/>
      <c r="L286" s="29"/>
      <c r="M286" s="138" t="s">
        <v>1</v>
      </c>
      <c r="N286" s="139" t="s">
        <v>44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135</v>
      </c>
      <c r="AT286" s="142" t="s">
        <v>131</v>
      </c>
      <c r="AU286" s="142" t="s">
        <v>89</v>
      </c>
      <c r="AY286" s="14" t="s">
        <v>129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4" t="s">
        <v>87</v>
      </c>
      <c r="BK286" s="143">
        <f>ROUND(I286*H286,2)</f>
        <v>0</v>
      </c>
      <c r="BL286" s="14" t="s">
        <v>135</v>
      </c>
      <c r="BM286" s="142" t="s">
        <v>467</v>
      </c>
    </row>
    <row r="287" spans="2:65" s="1" customFormat="1">
      <c r="B287" s="29"/>
      <c r="D287" s="144" t="s">
        <v>137</v>
      </c>
      <c r="F287" s="145" t="s">
        <v>468</v>
      </c>
      <c r="I287" s="146"/>
      <c r="L287" s="29"/>
      <c r="M287" s="147"/>
      <c r="T287" s="53"/>
      <c r="AT287" s="14" t="s">
        <v>137</v>
      </c>
      <c r="AU287" s="14" t="s">
        <v>89</v>
      </c>
    </row>
    <row r="288" spans="2:65" s="12" customFormat="1">
      <c r="B288" s="150"/>
      <c r="D288" s="148" t="s">
        <v>199</v>
      </c>
      <c r="E288" s="151" t="s">
        <v>1</v>
      </c>
      <c r="F288" s="152" t="s">
        <v>469</v>
      </c>
      <c r="H288" s="153">
        <v>4.8899999999999997</v>
      </c>
      <c r="I288" s="154"/>
      <c r="L288" s="150"/>
      <c r="M288" s="155"/>
      <c r="T288" s="156"/>
      <c r="AT288" s="151" t="s">
        <v>199</v>
      </c>
      <c r="AU288" s="151" t="s">
        <v>89</v>
      </c>
      <c r="AV288" s="12" t="s">
        <v>89</v>
      </c>
      <c r="AW288" s="12" t="s">
        <v>36</v>
      </c>
      <c r="AX288" s="12" t="s">
        <v>87</v>
      </c>
      <c r="AY288" s="151" t="s">
        <v>129</v>
      </c>
    </row>
    <row r="289" spans="2:65" s="11" customFormat="1" ht="22.9" customHeight="1">
      <c r="B289" s="118"/>
      <c r="D289" s="119" t="s">
        <v>78</v>
      </c>
      <c r="E289" s="128" t="s">
        <v>470</v>
      </c>
      <c r="F289" s="128" t="s">
        <v>471</v>
      </c>
      <c r="I289" s="121"/>
      <c r="J289" s="129">
        <f>BK289</f>
        <v>0</v>
      </c>
      <c r="L289" s="118"/>
      <c r="M289" s="123"/>
      <c r="P289" s="124">
        <f>SUM(P290:P291)</f>
        <v>0</v>
      </c>
      <c r="R289" s="124">
        <f>SUM(R290:R291)</f>
        <v>0</v>
      </c>
      <c r="T289" s="125">
        <f>SUM(T290:T291)</f>
        <v>0</v>
      </c>
      <c r="AR289" s="119" t="s">
        <v>87</v>
      </c>
      <c r="AT289" s="126" t="s">
        <v>78</v>
      </c>
      <c r="AU289" s="126" t="s">
        <v>87</v>
      </c>
      <c r="AY289" s="119" t="s">
        <v>129</v>
      </c>
      <c r="BK289" s="127">
        <f>SUM(BK290:BK291)</f>
        <v>0</v>
      </c>
    </row>
    <row r="290" spans="2:65" s="1" customFormat="1" ht="37.9" customHeight="1">
      <c r="B290" s="29"/>
      <c r="C290" s="130" t="s">
        <v>472</v>
      </c>
      <c r="D290" s="130" t="s">
        <v>131</v>
      </c>
      <c r="E290" s="131" t="s">
        <v>473</v>
      </c>
      <c r="F290" s="132" t="s">
        <v>474</v>
      </c>
      <c r="G290" s="133" t="s">
        <v>214</v>
      </c>
      <c r="H290" s="134">
        <v>180.624</v>
      </c>
      <c r="I290" s="135"/>
      <c r="J290" s="136">
        <f>ROUND(I290*H290,2)</f>
        <v>0</v>
      </c>
      <c r="K290" s="137"/>
      <c r="L290" s="29"/>
      <c r="M290" s="138" t="s">
        <v>1</v>
      </c>
      <c r="N290" s="139" t="s">
        <v>44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135</v>
      </c>
      <c r="AT290" s="142" t="s">
        <v>131</v>
      </c>
      <c r="AU290" s="142" t="s">
        <v>89</v>
      </c>
      <c r="AY290" s="14" t="s">
        <v>129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4" t="s">
        <v>87</v>
      </c>
      <c r="BK290" s="143">
        <f>ROUND(I290*H290,2)</f>
        <v>0</v>
      </c>
      <c r="BL290" s="14" t="s">
        <v>135</v>
      </c>
      <c r="BM290" s="142" t="s">
        <v>475</v>
      </c>
    </row>
    <row r="291" spans="2:65" s="1" customFormat="1">
      <c r="B291" s="29"/>
      <c r="D291" s="144" t="s">
        <v>137</v>
      </c>
      <c r="F291" s="145" t="s">
        <v>476</v>
      </c>
      <c r="I291" s="146"/>
      <c r="L291" s="29"/>
      <c r="M291" s="168"/>
      <c r="N291" s="169"/>
      <c r="O291" s="169"/>
      <c r="P291" s="169"/>
      <c r="Q291" s="169"/>
      <c r="R291" s="169"/>
      <c r="S291" s="169"/>
      <c r="T291" s="170"/>
      <c r="AT291" s="14" t="s">
        <v>137</v>
      </c>
      <c r="AU291" s="14" t="s">
        <v>89</v>
      </c>
    </row>
    <row r="292" spans="2:65" s="1" customFormat="1" ht="6.95" customHeight="1">
      <c r="B292" s="41"/>
      <c r="C292" s="42"/>
      <c r="D292" s="42"/>
      <c r="E292" s="42"/>
      <c r="F292" s="42"/>
      <c r="G292" s="42"/>
      <c r="H292" s="42"/>
      <c r="I292" s="42"/>
      <c r="J292" s="42"/>
      <c r="K292" s="42"/>
      <c r="L292" s="29"/>
    </row>
  </sheetData>
  <sheetProtection algorithmName="SHA-512" hashValue="8xwuGzowmcTN+NNQYE8BAcnkxYeqZI6DvwUrqzVkFZRKWXQyHsqlYj/55H0xtt79cdW8KYnX6jlW6bHjyZHhrQ==" saltValue="lT3Ui8xHuMcq49QeqB7YjfrkFzlrlKJzgDA36eq7qzqHws+tCmkmbJcNZspI2c9eJuhcN8r3CQgCsj8ZbqnIwQ==" spinCount="100000" sheet="1" objects="1" scenarios="1" formatColumns="0" formatRows="0" autoFilter="0"/>
  <autoFilter ref="C125:K29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0" r:id="rId1" xr:uid="{00000000-0004-0000-0100-000000000000}"/>
    <hyperlink ref="F132" r:id="rId2" xr:uid="{00000000-0004-0000-0100-000001000000}"/>
    <hyperlink ref="F134" r:id="rId3" xr:uid="{00000000-0004-0000-0100-000002000000}"/>
    <hyperlink ref="F137" r:id="rId4" xr:uid="{00000000-0004-0000-0100-000003000000}"/>
    <hyperlink ref="F140" r:id="rId5" xr:uid="{00000000-0004-0000-0100-000004000000}"/>
    <hyperlink ref="F143" r:id="rId6" xr:uid="{00000000-0004-0000-0100-000005000000}"/>
    <hyperlink ref="F145" r:id="rId7" xr:uid="{00000000-0004-0000-0100-000006000000}"/>
    <hyperlink ref="F147" r:id="rId8" xr:uid="{00000000-0004-0000-0100-000007000000}"/>
    <hyperlink ref="F149" r:id="rId9" xr:uid="{00000000-0004-0000-0100-000008000000}"/>
    <hyperlink ref="F151" r:id="rId10" xr:uid="{00000000-0004-0000-0100-000009000000}"/>
    <hyperlink ref="F154" r:id="rId11" xr:uid="{00000000-0004-0000-0100-00000A000000}"/>
    <hyperlink ref="F157" r:id="rId12" xr:uid="{00000000-0004-0000-0100-00000B000000}"/>
    <hyperlink ref="F160" r:id="rId13" xr:uid="{00000000-0004-0000-0100-00000C000000}"/>
    <hyperlink ref="F164" r:id="rId14" xr:uid="{00000000-0004-0000-0100-00000D000000}"/>
    <hyperlink ref="F167" r:id="rId15" xr:uid="{00000000-0004-0000-0100-00000E000000}"/>
    <hyperlink ref="F171" r:id="rId16" xr:uid="{00000000-0004-0000-0100-00000F000000}"/>
    <hyperlink ref="F174" r:id="rId17" xr:uid="{00000000-0004-0000-0100-000010000000}"/>
    <hyperlink ref="F178" r:id="rId18" xr:uid="{00000000-0004-0000-0100-000011000000}"/>
    <hyperlink ref="F184" r:id="rId19" xr:uid="{00000000-0004-0000-0100-000012000000}"/>
    <hyperlink ref="F189" r:id="rId20" xr:uid="{00000000-0004-0000-0100-000013000000}"/>
    <hyperlink ref="F192" r:id="rId21" xr:uid="{00000000-0004-0000-0100-000014000000}"/>
    <hyperlink ref="F195" r:id="rId22" xr:uid="{00000000-0004-0000-0100-000015000000}"/>
    <hyperlink ref="F199" r:id="rId23" xr:uid="{00000000-0004-0000-0100-000016000000}"/>
    <hyperlink ref="F207" r:id="rId24" xr:uid="{00000000-0004-0000-0100-000017000000}"/>
    <hyperlink ref="F210" r:id="rId25" xr:uid="{00000000-0004-0000-0100-000018000000}"/>
    <hyperlink ref="F212" r:id="rId26" xr:uid="{00000000-0004-0000-0100-000019000000}"/>
    <hyperlink ref="F214" r:id="rId27" xr:uid="{00000000-0004-0000-0100-00001A000000}"/>
    <hyperlink ref="F216" r:id="rId28" xr:uid="{00000000-0004-0000-0100-00001B000000}"/>
    <hyperlink ref="F219" r:id="rId29" xr:uid="{00000000-0004-0000-0100-00001C000000}"/>
    <hyperlink ref="F221" r:id="rId30" xr:uid="{00000000-0004-0000-0100-00001D000000}"/>
    <hyperlink ref="F223" r:id="rId31" xr:uid="{00000000-0004-0000-0100-00001E000000}"/>
    <hyperlink ref="F228" r:id="rId32" xr:uid="{00000000-0004-0000-0100-00001F000000}"/>
    <hyperlink ref="F230" r:id="rId33" xr:uid="{00000000-0004-0000-0100-000020000000}"/>
    <hyperlink ref="F241" r:id="rId34" xr:uid="{00000000-0004-0000-0100-000021000000}"/>
    <hyperlink ref="F247" r:id="rId35" xr:uid="{00000000-0004-0000-0100-000022000000}"/>
    <hyperlink ref="F250" r:id="rId36" xr:uid="{00000000-0004-0000-0100-000023000000}"/>
    <hyperlink ref="F252" r:id="rId37" xr:uid="{00000000-0004-0000-0100-000024000000}"/>
    <hyperlink ref="F256" r:id="rId38" xr:uid="{00000000-0004-0000-0100-000025000000}"/>
    <hyperlink ref="F259" r:id="rId39" xr:uid="{00000000-0004-0000-0100-000026000000}"/>
    <hyperlink ref="F261" r:id="rId40" xr:uid="{00000000-0004-0000-0100-000027000000}"/>
    <hyperlink ref="F266" r:id="rId41" xr:uid="{00000000-0004-0000-0100-000028000000}"/>
    <hyperlink ref="F271" r:id="rId42" xr:uid="{00000000-0004-0000-0100-000029000000}"/>
    <hyperlink ref="F274" r:id="rId43" xr:uid="{00000000-0004-0000-0100-00002A000000}"/>
    <hyperlink ref="F277" r:id="rId44" xr:uid="{00000000-0004-0000-0100-00002B000000}"/>
    <hyperlink ref="F279" r:id="rId45" xr:uid="{00000000-0004-0000-0100-00002C000000}"/>
    <hyperlink ref="F282" r:id="rId46" xr:uid="{00000000-0004-0000-0100-00002D000000}"/>
    <hyperlink ref="F285" r:id="rId47" xr:uid="{00000000-0004-0000-0100-00002E000000}"/>
    <hyperlink ref="F287" r:id="rId48" xr:uid="{00000000-0004-0000-0100-00002F000000}"/>
    <hyperlink ref="F291" r:id="rId49" xr:uid="{00000000-0004-0000-0100-000030000000}"/>
  </hyperlinks>
  <pageMargins left="0.39374999999999999" right="0.39374999999999999" top="0.39374999999999999" bottom="0.39374999999999999" header="0" footer="0"/>
  <pageSetup paperSize="9" scale="88" fitToHeight="100" orientation="portrait" blackAndWhite="1" r:id="rId50"/>
  <headerFooter>
    <oddFooter>&amp;CStrana &amp;P z &amp;N</oddFooter>
  </headerFooter>
  <drawing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96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Parkoviště K+R v ul. Slavíčkova</v>
      </c>
      <c r="F7" s="219"/>
      <c r="G7" s="219"/>
      <c r="H7" s="219"/>
      <c r="L7" s="17"/>
    </row>
    <row r="8" spans="2:46" s="1" customFormat="1" ht="12" customHeight="1">
      <c r="B8" s="29"/>
      <c r="D8" s="24" t="s">
        <v>97</v>
      </c>
      <c r="L8" s="29"/>
    </row>
    <row r="9" spans="2:46" s="1" customFormat="1" ht="16.5" customHeight="1">
      <c r="B9" s="29"/>
      <c r="E9" s="190" t="s">
        <v>477</v>
      </c>
      <c r="F9" s="217"/>
      <c r="G9" s="217"/>
      <c r="H9" s="217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18. 9. 2023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20" t="str">
        <f>'Rekapitulace stavby'!E14</f>
        <v>Vyplň údaj</v>
      </c>
      <c r="F18" s="209"/>
      <c r="G18" s="209"/>
      <c r="H18" s="209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213" t="s">
        <v>1</v>
      </c>
      <c r="F27" s="213"/>
      <c r="G27" s="213"/>
      <c r="H27" s="21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ROUND((SUM(BE120:BE179)),  2)</f>
        <v>0</v>
      </c>
      <c r="I33" s="89">
        <v>0.21</v>
      </c>
      <c r="J33" s="88">
        <f>ROUND(((SUM(BE120:BE179))*I33),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ROUND((SUM(BF120:BF179)),  2)</f>
        <v>0</v>
      </c>
      <c r="I34" s="89">
        <v>0.15</v>
      </c>
      <c r="J34" s="88">
        <f>ROUND(((SUM(BF120:BF179))*I34),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ROUND((SUM(BG120:BG179)),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ROUND((SUM(BH120:BH179)),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ROUND((SUM(BI120:BI179)),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8" t="str">
        <f>E7</f>
        <v>Parkoviště K+R v ul. Slavíčkova</v>
      </c>
      <c r="F85" s="219"/>
      <c r="G85" s="219"/>
      <c r="H85" s="219"/>
      <c r="L85" s="29"/>
    </row>
    <row r="86" spans="2:47" s="1" customFormat="1" ht="12" customHeight="1">
      <c r="B86" s="29"/>
      <c r="C86" s="24" t="s">
        <v>97</v>
      </c>
      <c r="L86" s="29"/>
    </row>
    <row r="87" spans="2:47" s="1" customFormat="1" ht="16.5" customHeight="1">
      <c r="B87" s="29"/>
      <c r="E87" s="190" t="str">
        <f>E9</f>
        <v>SO 401 - Úprava veřejného osvětlení</v>
      </c>
      <c r="F87" s="217"/>
      <c r="G87" s="217"/>
      <c r="H87" s="217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ul. Slavíčkova, Sokolov</v>
      </c>
      <c r="I89" s="24" t="s">
        <v>22</v>
      </c>
      <c r="J89" s="49" t="str">
        <f>IF(J12="","",J12)</f>
        <v>18. 9. 2023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GEOprojectKV,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GEOprojectKV,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100</v>
      </c>
      <c r="D94" s="90"/>
      <c r="E94" s="90"/>
      <c r="F94" s="90"/>
      <c r="G94" s="90"/>
      <c r="H94" s="90"/>
      <c r="I94" s="90"/>
      <c r="J94" s="99" t="s">
        <v>101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102</v>
      </c>
      <c r="J96" s="63">
        <f>J120</f>
        <v>0</v>
      </c>
      <c r="L96" s="29"/>
      <c r="AU96" s="14" t="s">
        <v>103</v>
      </c>
    </row>
    <row r="97" spans="2:12" s="8" customFormat="1" ht="24.95" customHeight="1">
      <c r="B97" s="101"/>
      <c r="D97" s="102" t="s">
        <v>478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479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480</v>
      </c>
      <c r="E99" s="107"/>
      <c r="F99" s="107"/>
      <c r="G99" s="107"/>
      <c r="H99" s="107"/>
      <c r="I99" s="107"/>
      <c r="J99" s="108">
        <f>J154</f>
        <v>0</v>
      </c>
      <c r="L99" s="105"/>
    </row>
    <row r="100" spans="2:12" s="9" customFormat="1" ht="14.85" customHeight="1">
      <c r="B100" s="105"/>
      <c r="D100" s="106" t="s">
        <v>481</v>
      </c>
      <c r="E100" s="107"/>
      <c r="F100" s="107"/>
      <c r="G100" s="107"/>
      <c r="H100" s="107"/>
      <c r="I100" s="107"/>
      <c r="J100" s="108">
        <f>J174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114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18" t="str">
        <f>E7</f>
        <v>Parkoviště K+R v ul. Slavíčkova</v>
      </c>
      <c r="F110" s="219"/>
      <c r="G110" s="219"/>
      <c r="H110" s="219"/>
      <c r="L110" s="29"/>
    </row>
    <row r="111" spans="2:12" s="1" customFormat="1" ht="12" customHeight="1">
      <c r="B111" s="29"/>
      <c r="C111" s="24" t="s">
        <v>97</v>
      </c>
      <c r="L111" s="29"/>
    </row>
    <row r="112" spans="2:12" s="1" customFormat="1" ht="16.5" customHeight="1">
      <c r="B112" s="29"/>
      <c r="E112" s="190" t="str">
        <f>E9</f>
        <v>SO 401 - Úprava veřejného osvětlení</v>
      </c>
      <c r="F112" s="217"/>
      <c r="G112" s="217"/>
      <c r="H112" s="217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ul. Slavíčkova, Sokolov</v>
      </c>
      <c r="I114" s="24" t="s">
        <v>22</v>
      </c>
      <c r="J114" s="49" t="str">
        <f>IF(J12="","",J12)</f>
        <v>18. 9. 2023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Město Sokolov</v>
      </c>
      <c r="I116" s="24" t="s">
        <v>32</v>
      </c>
      <c r="J116" s="27" t="str">
        <f>E21</f>
        <v>GEOprojectKV, s.r.o.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37</v>
      </c>
      <c r="J117" s="27" t="str">
        <f>E24</f>
        <v>GEOprojectKV, s.r.o.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115</v>
      </c>
      <c r="D119" s="111" t="s">
        <v>64</v>
      </c>
      <c r="E119" s="111" t="s">
        <v>60</v>
      </c>
      <c r="F119" s="111" t="s">
        <v>61</v>
      </c>
      <c r="G119" s="111" t="s">
        <v>116</v>
      </c>
      <c r="H119" s="111" t="s">
        <v>117</v>
      </c>
      <c r="I119" s="111" t="s">
        <v>118</v>
      </c>
      <c r="J119" s="112" t="s">
        <v>101</v>
      </c>
      <c r="K119" s="113" t="s">
        <v>119</v>
      </c>
      <c r="L119" s="109"/>
      <c r="M119" s="56" t="s">
        <v>1</v>
      </c>
      <c r="N119" s="57" t="s">
        <v>43</v>
      </c>
      <c r="O119" s="57" t="s">
        <v>120</v>
      </c>
      <c r="P119" s="57" t="s">
        <v>121</v>
      </c>
      <c r="Q119" s="57" t="s">
        <v>122</v>
      </c>
      <c r="R119" s="57" t="s">
        <v>123</v>
      </c>
      <c r="S119" s="57" t="s">
        <v>124</v>
      </c>
      <c r="T119" s="58" t="s">
        <v>125</v>
      </c>
    </row>
    <row r="120" spans="2:65" s="1" customFormat="1" ht="22.9" customHeight="1">
      <c r="B120" s="29"/>
      <c r="C120" s="61" t="s">
        <v>126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1.0054452</v>
      </c>
      <c r="S120" s="50"/>
      <c r="T120" s="116">
        <f>T121</f>
        <v>6.4356599999999995</v>
      </c>
      <c r="AT120" s="14" t="s">
        <v>78</v>
      </c>
      <c r="AU120" s="14" t="s">
        <v>103</v>
      </c>
      <c r="BK120" s="117">
        <f>BK121</f>
        <v>0</v>
      </c>
    </row>
    <row r="121" spans="2:65" s="11" customFormat="1" ht="25.9" customHeight="1">
      <c r="B121" s="118"/>
      <c r="D121" s="119" t="s">
        <v>78</v>
      </c>
      <c r="E121" s="120" t="s">
        <v>230</v>
      </c>
      <c r="F121" s="120" t="s">
        <v>482</v>
      </c>
      <c r="I121" s="121"/>
      <c r="J121" s="122">
        <f>BK121</f>
        <v>0</v>
      </c>
      <c r="L121" s="118"/>
      <c r="M121" s="123"/>
      <c r="P121" s="124">
        <f>P122+P154</f>
        <v>0</v>
      </c>
      <c r="R121" s="124">
        <f>R122+R154</f>
        <v>1.0054452</v>
      </c>
      <c r="T121" s="125">
        <f>T122+T154</f>
        <v>6.4356599999999995</v>
      </c>
      <c r="AR121" s="119" t="s">
        <v>143</v>
      </c>
      <c r="AT121" s="126" t="s">
        <v>78</v>
      </c>
      <c r="AU121" s="126" t="s">
        <v>79</v>
      </c>
      <c r="AY121" s="119" t="s">
        <v>129</v>
      </c>
      <c r="BK121" s="127">
        <f>BK122+BK154</f>
        <v>0</v>
      </c>
    </row>
    <row r="122" spans="2:65" s="11" customFormat="1" ht="22.9" customHeight="1">
      <c r="B122" s="118"/>
      <c r="D122" s="119" t="s">
        <v>78</v>
      </c>
      <c r="E122" s="128" t="s">
        <v>483</v>
      </c>
      <c r="F122" s="128" t="s">
        <v>484</v>
      </c>
      <c r="I122" s="121"/>
      <c r="J122" s="129">
        <f>BK122</f>
        <v>0</v>
      </c>
      <c r="L122" s="118"/>
      <c r="M122" s="123"/>
      <c r="P122" s="124">
        <f>SUM(P123:P153)</f>
        <v>0</v>
      </c>
      <c r="R122" s="124">
        <f>SUM(R123:R153)</f>
        <v>7.5574000000000002E-2</v>
      </c>
      <c r="T122" s="125">
        <f>SUM(T123:T153)</f>
        <v>6.600000000000001E-4</v>
      </c>
      <c r="AR122" s="119" t="s">
        <v>143</v>
      </c>
      <c r="AT122" s="126" t="s">
        <v>78</v>
      </c>
      <c r="AU122" s="126" t="s">
        <v>87</v>
      </c>
      <c r="AY122" s="119" t="s">
        <v>129</v>
      </c>
      <c r="BK122" s="127">
        <f>SUM(BK123:BK153)</f>
        <v>0</v>
      </c>
    </row>
    <row r="123" spans="2:65" s="1" customFormat="1" ht="37.9" customHeight="1">
      <c r="B123" s="29"/>
      <c r="C123" s="130" t="s">
        <v>87</v>
      </c>
      <c r="D123" s="130" t="s">
        <v>131</v>
      </c>
      <c r="E123" s="131" t="s">
        <v>485</v>
      </c>
      <c r="F123" s="132" t="s">
        <v>486</v>
      </c>
      <c r="G123" s="133" t="s">
        <v>349</v>
      </c>
      <c r="H123" s="134">
        <v>12</v>
      </c>
      <c r="I123" s="135"/>
      <c r="J123" s="136">
        <f>ROUND(I123*H123,2)</f>
        <v>0</v>
      </c>
      <c r="K123" s="137"/>
      <c r="L123" s="29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152</v>
      </c>
      <c r="AT123" s="142" t="s">
        <v>131</v>
      </c>
      <c r="AU123" s="142" t="s">
        <v>89</v>
      </c>
      <c r="AY123" s="14" t="s">
        <v>129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4" t="s">
        <v>87</v>
      </c>
      <c r="BK123" s="143">
        <f>ROUND(I123*H123,2)</f>
        <v>0</v>
      </c>
      <c r="BL123" s="14" t="s">
        <v>152</v>
      </c>
      <c r="BM123" s="142" t="s">
        <v>487</v>
      </c>
    </row>
    <row r="124" spans="2:65" s="1" customFormat="1">
      <c r="B124" s="29"/>
      <c r="D124" s="144" t="s">
        <v>137</v>
      </c>
      <c r="F124" s="145" t="s">
        <v>488</v>
      </c>
      <c r="I124" s="146"/>
      <c r="L124" s="29"/>
      <c r="M124" s="147"/>
      <c r="T124" s="53"/>
      <c r="AT124" s="14" t="s">
        <v>137</v>
      </c>
      <c r="AU124" s="14" t="s">
        <v>89</v>
      </c>
    </row>
    <row r="125" spans="2:65" s="1" customFormat="1" ht="16.5" customHeight="1">
      <c r="B125" s="29"/>
      <c r="C125" s="130" t="s">
        <v>89</v>
      </c>
      <c r="D125" s="130" t="s">
        <v>131</v>
      </c>
      <c r="E125" s="131" t="s">
        <v>489</v>
      </c>
      <c r="F125" s="132" t="s">
        <v>490</v>
      </c>
      <c r="G125" s="133" t="s">
        <v>349</v>
      </c>
      <c r="H125" s="134">
        <v>1</v>
      </c>
      <c r="I125" s="135"/>
      <c r="J125" s="136">
        <f>ROUND(I125*H125,2)</f>
        <v>0</v>
      </c>
      <c r="K125" s="137"/>
      <c r="L125" s="29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152</v>
      </c>
      <c r="AT125" s="142" t="s">
        <v>131</v>
      </c>
      <c r="AU125" s="142" t="s">
        <v>89</v>
      </c>
      <c r="AY125" s="14" t="s">
        <v>129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4" t="s">
        <v>87</v>
      </c>
      <c r="BK125" s="143">
        <f>ROUND(I125*H125,2)</f>
        <v>0</v>
      </c>
      <c r="BL125" s="14" t="s">
        <v>152</v>
      </c>
      <c r="BM125" s="142" t="s">
        <v>491</v>
      </c>
    </row>
    <row r="126" spans="2:65" s="1" customFormat="1">
      <c r="B126" s="29"/>
      <c r="D126" s="144" t="s">
        <v>137</v>
      </c>
      <c r="F126" s="145" t="s">
        <v>492</v>
      </c>
      <c r="I126" s="146"/>
      <c r="L126" s="29"/>
      <c r="M126" s="147"/>
      <c r="T126" s="53"/>
      <c r="AT126" s="14" t="s">
        <v>137</v>
      </c>
      <c r="AU126" s="14" t="s">
        <v>89</v>
      </c>
    </row>
    <row r="127" spans="2:65" s="1" customFormat="1" ht="19.5">
      <c r="B127" s="29"/>
      <c r="D127" s="148" t="s">
        <v>148</v>
      </c>
      <c r="F127" s="149" t="s">
        <v>493</v>
      </c>
      <c r="I127" s="146"/>
      <c r="L127" s="29"/>
      <c r="M127" s="147"/>
      <c r="T127" s="53"/>
      <c r="AT127" s="14" t="s">
        <v>148</v>
      </c>
      <c r="AU127" s="14" t="s">
        <v>89</v>
      </c>
    </row>
    <row r="128" spans="2:65" s="1" customFormat="1" ht="16.5" customHeight="1">
      <c r="B128" s="29"/>
      <c r="C128" s="157" t="s">
        <v>143</v>
      </c>
      <c r="D128" s="157" t="s">
        <v>230</v>
      </c>
      <c r="E128" s="158" t="s">
        <v>494</v>
      </c>
      <c r="F128" s="159" t="s">
        <v>495</v>
      </c>
      <c r="G128" s="160" t="s">
        <v>349</v>
      </c>
      <c r="H128" s="161">
        <v>1</v>
      </c>
      <c r="I128" s="162"/>
      <c r="J128" s="163">
        <f>ROUND(I128*H128,2)</f>
        <v>0</v>
      </c>
      <c r="K128" s="164"/>
      <c r="L128" s="165"/>
      <c r="M128" s="166" t="s">
        <v>1</v>
      </c>
      <c r="N128" s="167" t="s">
        <v>44</v>
      </c>
      <c r="P128" s="140">
        <f>O128*H128</f>
        <v>0</v>
      </c>
      <c r="Q128" s="140">
        <v>1.2999999999999999E-3</v>
      </c>
      <c r="R128" s="140">
        <f>Q128*H128</f>
        <v>1.2999999999999999E-3</v>
      </c>
      <c r="S128" s="140">
        <v>0</v>
      </c>
      <c r="T128" s="141">
        <f>S128*H128</f>
        <v>0</v>
      </c>
      <c r="AR128" s="142" t="s">
        <v>496</v>
      </c>
      <c r="AT128" s="142" t="s">
        <v>230</v>
      </c>
      <c r="AU128" s="142" t="s">
        <v>89</v>
      </c>
      <c r="AY128" s="14" t="s">
        <v>129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4" t="s">
        <v>87</v>
      </c>
      <c r="BK128" s="143">
        <f>ROUND(I128*H128,2)</f>
        <v>0</v>
      </c>
      <c r="BL128" s="14" t="s">
        <v>152</v>
      </c>
      <c r="BM128" s="142" t="s">
        <v>497</v>
      </c>
    </row>
    <row r="129" spans="2:65" s="1" customFormat="1" ht="16.5" customHeight="1">
      <c r="B129" s="29"/>
      <c r="C129" s="157" t="s">
        <v>135</v>
      </c>
      <c r="D129" s="157" t="s">
        <v>230</v>
      </c>
      <c r="E129" s="158" t="s">
        <v>498</v>
      </c>
      <c r="F129" s="159" t="s">
        <v>499</v>
      </c>
      <c r="G129" s="160" t="s">
        <v>349</v>
      </c>
      <c r="H129" s="161">
        <v>1</v>
      </c>
      <c r="I129" s="162"/>
      <c r="J129" s="163">
        <f>ROUND(I129*H129,2)</f>
        <v>0</v>
      </c>
      <c r="K129" s="164"/>
      <c r="L129" s="165"/>
      <c r="M129" s="166" t="s">
        <v>1</v>
      </c>
      <c r="N129" s="167" t="s">
        <v>44</v>
      </c>
      <c r="P129" s="140">
        <f>O129*H129</f>
        <v>0</v>
      </c>
      <c r="Q129" s="140">
        <v>2E-3</v>
      </c>
      <c r="R129" s="140">
        <f>Q129*H129</f>
        <v>2E-3</v>
      </c>
      <c r="S129" s="140">
        <v>0</v>
      </c>
      <c r="T129" s="141">
        <f>S129*H129</f>
        <v>0</v>
      </c>
      <c r="AR129" s="142" t="s">
        <v>500</v>
      </c>
      <c r="AT129" s="142" t="s">
        <v>230</v>
      </c>
      <c r="AU129" s="142" t="s">
        <v>89</v>
      </c>
      <c r="AY129" s="14" t="s">
        <v>129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4" t="s">
        <v>87</v>
      </c>
      <c r="BK129" s="143">
        <f>ROUND(I129*H129,2)</f>
        <v>0</v>
      </c>
      <c r="BL129" s="14" t="s">
        <v>500</v>
      </c>
      <c r="BM129" s="142" t="s">
        <v>501</v>
      </c>
    </row>
    <row r="130" spans="2:65" s="1" customFormat="1" ht="16.5" customHeight="1">
      <c r="B130" s="29"/>
      <c r="C130" s="157" t="s">
        <v>155</v>
      </c>
      <c r="D130" s="157" t="s">
        <v>230</v>
      </c>
      <c r="E130" s="158" t="s">
        <v>502</v>
      </c>
      <c r="F130" s="159" t="s">
        <v>503</v>
      </c>
      <c r="G130" s="160" t="s">
        <v>244</v>
      </c>
      <c r="H130" s="161">
        <v>1</v>
      </c>
      <c r="I130" s="162"/>
      <c r="J130" s="163">
        <f>ROUND(I130*H130,2)</f>
        <v>0</v>
      </c>
      <c r="K130" s="164"/>
      <c r="L130" s="165"/>
      <c r="M130" s="166" t="s">
        <v>1</v>
      </c>
      <c r="N130" s="167" t="s">
        <v>44</v>
      </c>
      <c r="P130" s="140">
        <f>O130*H130</f>
        <v>0</v>
      </c>
      <c r="Q130" s="140">
        <v>1E-3</v>
      </c>
      <c r="R130" s="140">
        <f>Q130*H130</f>
        <v>1E-3</v>
      </c>
      <c r="S130" s="140">
        <v>0</v>
      </c>
      <c r="T130" s="141">
        <f>S130*H130</f>
        <v>0</v>
      </c>
      <c r="AR130" s="142" t="s">
        <v>500</v>
      </c>
      <c r="AT130" s="142" t="s">
        <v>230</v>
      </c>
      <c r="AU130" s="142" t="s">
        <v>89</v>
      </c>
      <c r="AY130" s="14" t="s">
        <v>129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4" t="s">
        <v>87</v>
      </c>
      <c r="BK130" s="143">
        <f>ROUND(I130*H130,2)</f>
        <v>0</v>
      </c>
      <c r="BL130" s="14" t="s">
        <v>500</v>
      </c>
      <c r="BM130" s="142" t="s">
        <v>504</v>
      </c>
    </row>
    <row r="131" spans="2:65" s="1" customFormat="1" ht="49.15" customHeight="1">
      <c r="B131" s="29"/>
      <c r="C131" s="130" t="s">
        <v>160</v>
      </c>
      <c r="D131" s="130" t="s">
        <v>131</v>
      </c>
      <c r="E131" s="131" t="s">
        <v>505</v>
      </c>
      <c r="F131" s="132" t="s">
        <v>506</v>
      </c>
      <c r="G131" s="133" t="s">
        <v>184</v>
      </c>
      <c r="H131" s="134">
        <v>34</v>
      </c>
      <c r="I131" s="135"/>
      <c r="J131" s="136">
        <f>ROUND(I131*H131,2)</f>
        <v>0</v>
      </c>
      <c r="K131" s="137"/>
      <c r="L131" s="29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152</v>
      </c>
      <c r="AT131" s="142" t="s">
        <v>131</v>
      </c>
      <c r="AU131" s="142" t="s">
        <v>89</v>
      </c>
      <c r="AY131" s="14" t="s">
        <v>129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4" t="s">
        <v>87</v>
      </c>
      <c r="BK131" s="143">
        <f>ROUND(I131*H131,2)</f>
        <v>0</v>
      </c>
      <c r="BL131" s="14" t="s">
        <v>152</v>
      </c>
      <c r="BM131" s="142" t="s">
        <v>507</v>
      </c>
    </row>
    <row r="132" spans="2:65" s="1" customFormat="1">
      <c r="B132" s="29"/>
      <c r="D132" s="144" t="s">
        <v>137</v>
      </c>
      <c r="F132" s="145" t="s">
        <v>508</v>
      </c>
      <c r="I132" s="146"/>
      <c r="L132" s="29"/>
      <c r="M132" s="147"/>
      <c r="T132" s="53"/>
      <c r="AT132" s="14" t="s">
        <v>137</v>
      </c>
      <c r="AU132" s="14" t="s">
        <v>89</v>
      </c>
    </row>
    <row r="133" spans="2:65" s="1" customFormat="1" ht="16.5" customHeight="1">
      <c r="B133" s="29"/>
      <c r="C133" s="157" t="s">
        <v>166</v>
      </c>
      <c r="D133" s="157" t="s">
        <v>230</v>
      </c>
      <c r="E133" s="158" t="s">
        <v>509</v>
      </c>
      <c r="F133" s="159" t="s">
        <v>510</v>
      </c>
      <c r="G133" s="160" t="s">
        <v>244</v>
      </c>
      <c r="H133" s="161">
        <v>34</v>
      </c>
      <c r="I133" s="162"/>
      <c r="J133" s="163">
        <f>ROUND(I133*H133,2)</f>
        <v>0</v>
      </c>
      <c r="K133" s="164"/>
      <c r="L133" s="165"/>
      <c r="M133" s="166" t="s">
        <v>1</v>
      </c>
      <c r="N133" s="167" t="s">
        <v>44</v>
      </c>
      <c r="P133" s="140">
        <f>O133*H133</f>
        <v>0</v>
      </c>
      <c r="Q133" s="140">
        <v>1E-3</v>
      </c>
      <c r="R133" s="140">
        <f>Q133*H133</f>
        <v>3.4000000000000002E-2</v>
      </c>
      <c r="S133" s="140">
        <v>0</v>
      </c>
      <c r="T133" s="141">
        <f>S133*H133</f>
        <v>0</v>
      </c>
      <c r="AR133" s="142" t="s">
        <v>500</v>
      </c>
      <c r="AT133" s="142" t="s">
        <v>230</v>
      </c>
      <c r="AU133" s="142" t="s">
        <v>89</v>
      </c>
      <c r="AY133" s="14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4" t="s">
        <v>87</v>
      </c>
      <c r="BK133" s="143">
        <f>ROUND(I133*H133,2)</f>
        <v>0</v>
      </c>
      <c r="BL133" s="14" t="s">
        <v>500</v>
      </c>
      <c r="BM133" s="142" t="s">
        <v>511</v>
      </c>
    </row>
    <row r="134" spans="2:65" s="1" customFormat="1" ht="16.5" customHeight="1">
      <c r="B134" s="29"/>
      <c r="C134" s="157" t="s">
        <v>171</v>
      </c>
      <c r="D134" s="157" t="s">
        <v>230</v>
      </c>
      <c r="E134" s="158" t="s">
        <v>512</v>
      </c>
      <c r="F134" s="159" t="s">
        <v>513</v>
      </c>
      <c r="G134" s="160" t="s">
        <v>349</v>
      </c>
      <c r="H134" s="161">
        <v>1</v>
      </c>
      <c r="I134" s="162"/>
      <c r="J134" s="163">
        <f>ROUND(I134*H134,2)</f>
        <v>0</v>
      </c>
      <c r="K134" s="164"/>
      <c r="L134" s="165"/>
      <c r="M134" s="166" t="s">
        <v>1</v>
      </c>
      <c r="N134" s="167" t="s">
        <v>44</v>
      </c>
      <c r="P134" s="140">
        <f>O134*H134</f>
        <v>0</v>
      </c>
      <c r="Q134" s="140">
        <v>1.3999999999999999E-4</v>
      </c>
      <c r="R134" s="140">
        <f>Q134*H134</f>
        <v>1.3999999999999999E-4</v>
      </c>
      <c r="S134" s="140">
        <v>0</v>
      </c>
      <c r="T134" s="141">
        <f>S134*H134</f>
        <v>0</v>
      </c>
      <c r="AR134" s="142" t="s">
        <v>496</v>
      </c>
      <c r="AT134" s="142" t="s">
        <v>230</v>
      </c>
      <c r="AU134" s="142" t="s">
        <v>89</v>
      </c>
      <c r="AY134" s="14" t="s">
        <v>129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4" t="s">
        <v>87</v>
      </c>
      <c r="BK134" s="143">
        <f>ROUND(I134*H134,2)</f>
        <v>0</v>
      </c>
      <c r="BL134" s="14" t="s">
        <v>152</v>
      </c>
      <c r="BM134" s="142" t="s">
        <v>514</v>
      </c>
    </row>
    <row r="135" spans="2:65" s="1" customFormat="1" ht="16.5" customHeight="1">
      <c r="B135" s="29"/>
      <c r="C135" s="157" t="s">
        <v>176</v>
      </c>
      <c r="D135" s="157" t="s">
        <v>230</v>
      </c>
      <c r="E135" s="158" t="s">
        <v>515</v>
      </c>
      <c r="F135" s="159" t="s">
        <v>516</v>
      </c>
      <c r="G135" s="160" t="s">
        <v>349</v>
      </c>
      <c r="H135" s="161">
        <v>1</v>
      </c>
      <c r="I135" s="162"/>
      <c r="J135" s="163">
        <f>ROUND(I135*H135,2)</f>
        <v>0</v>
      </c>
      <c r="K135" s="164"/>
      <c r="L135" s="165"/>
      <c r="M135" s="166" t="s">
        <v>1</v>
      </c>
      <c r="N135" s="167" t="s">
        <v>44</v>
      </c>
      <c r="P135" s="140">
        <f>O135*H135</f>
        <v>0</v>
      </c>
      <c r="Q135" s="140">
        <v>2.2000000000000001E-4</v>
      </c>
      <c r="R135" s="140">
        <f>Q135*H135</f>
        <v>2.2000000000000001E-4</v>
      </c>
      <c r="S135" s="140">
        <v>0</v>
      </c>
      <c r="T135" s="141">
        <f>S135*H135</f>
        <v>0</v>
      </c>
      <c r="AR135" s="142" t="s">
        <v>496</v>
      </c>
      <c r="AT135" s="142" t="s">
        <v>230</v>
      </c>
      <c r="AU135" s="142" t="s">
        <v>89</v>
      </c>
      <c r="AY135" s="14" t="s">
        <v>129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4" t="s">
        <v>87</v>
      </c>
      <c r="BK135" s="143">
        <f>ROUND(I135*H135,2)</f>
        <v>0</v>
      </c>
      <c r="BL135" s="14" t="s">
        <v>152</v>
      </c>
      <c r="BM135" s="142" t="s">
        <v>517</v>
      </c>
    </row>
    <row r="136" spans="2:65" s="1" customFormat="1" ht="49.15" customHeight="1">
      <c r="B136" s="29"/>
      <c r="C136" s="130" t="s">
        <v>181</v>
      </c>
      <c r="D136" s="130" t="s">
        <v>131</v>
      </c>
      <c r="E136" s="131" t="s">
        <v>518</v>
      </c>
      <c r="F136" s="132" t="s">
        <v>519</v>
      </c>
      <c r="G136" s="133" t="s">
        <v>184</v>
      </c>
      <c r="H136" s="134">
        <v>34</v>
      </c>
      <c r="I136" s="135"/>
      <c r="J136" s="136">
        <f>ROUND(I136*H136,2)</f>
        <v>0</v>
      </c>
      <c r="K136" s="137"/>
      <c r="L136" s="29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152</v>
      </c>
      <c r="AT136" s="142" t="s">
        <v>131</v>
      </c>
      <c r="AU136" s="142" t="s">
        <v>89</v>
      </c>
      <c r="AY136" s="14" t="s">
        <v>129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4" t="s">
        <v>87</v>
      </c>
      <c r="BK136" s="143">
        <f>ROUND(I136*H136,2)</f>
        <v>0</v>
      </c>
      <c r="BL136" s="14" t="s">
        <v>152</v>
      </c>
      <c r="BM136" s="142" t="s">
        <v>520</v>
      </c>
    </row>
    <row r="137" spans="2:65" s="1" customFormat="1">
      <c r="B137" s="29"/>
      <c r="D137" s="144" t="s">
        <v>137</v>
      </c>
      <c r="F137" s="145" t="s">
        <v>521</v>
      </c>
      <c r="I137" s="146"/>
      <c r="L137" s="29"/>
      <c r="M137" s="147"/>
      <c r="T137" s="53"/>
      <c r="AT137" s="14" t="s">
        <v>137</v>
      </c>
      <c r="AU137" s="14" t="s">
        <v>89</v>
      </c>
    </row>
    <row r="138" spans="2:65" s="1" customFormat="1" ht="24.2" customHeight="1">
      <c r="B138" s="29"/>
      <c r="C138" s="157" t="s">
        <v>189</v>
      </c>
      <c r="D138" s="157" t="s">
        <v>230</v>
      </c>
      <c r="E138" s="158" t="s">
        <v>522</v>
      </c>
      <c r="F138" s="159" t="s">
        <v>523</v>
      </c>
      <c r="G138" s="160" t="s">
        <v>184</v>
      </c>
      <c r="H138" s="161">
        <v>34</v>
      </c>
      <c r="I138" s="162"/>
      <c r="J138" s="163">
        <f>ROUND(I138*H138,2)</f>
        <v>0</v>
      </c>
      <c r="K138" s="164"/>
      <c r="L138" s="165"/>
      <c r="M138" s="166" t="s">
        <v>1</v>
      </c>
      <c r="N138" s="167" t="s">
        <v>44</v>
      </c>
      <c r="P138" s="140">
        <f>O138*H138</f>
        <v>0</v>
      </c>
      <c r="Q138" s="140">
        <v>6.4000000000000005E-4</v>
      </c>
      <c r="R138" s="140">
        <f>Q138*H138</f>
        <v>2.1760000000000002E-2</v>
      </c>
      <c r="S138" s="140">
        <v>0</v>
      </c>
      <c r="T138" s="141">
        <f>S138*H138</f>
        <v>0</v>
      </c>
      <c r="AR138" s="142" t="s">
        <v>500</v>
      </c>
      <c r="AT138" s="142" t="s">
        <v>230</v>
      </c>
      <c r="AU138" s="142" t="s">
        <v>89</v>
      </c>
      <c r="AY138" s="14" t="s">
        <v>129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4" t="s">
        <v>87</v>
      </c>
      <c r="BK138" s="143">
        <f>ROUND(I138*H138,2)</f>
        <v>0</v>
      </c>
      <c r="BL138" s="14" t="s">
        <v>500</v>
      </c>
      <c r="BM138" s="142" t="s">
        <v>524</v>
      </c>
    </row>
    <row r="139" spans="2:65" s="1" customFormat="1" ht="24.2" customHeight="1">
      <c r="B139" s="29"/>
      <c r="C139" s="130" t="s">
        <v>194</v>
      </c>
      <c r="D139" s="130" t="s">
        <v>131</v>
      </c>
      <c r="E139" s="131" t="s">
        <v>525</v>
      </c>
      <c r="F139" s="132" t="s">
        <v>526</v>
      </c>
      <c r="G139" s="133" t="s">
        <v>349</v>
      </c>
      <c r="H139" s="134">
        <v>12</v>
      </c>
      <c r="I139" s="135"/>
      <c r="J139" s="136">
        <f>ROUND(I139*H139,2)</f>
        <v>0</v>
      </c>
      <c r="K139" s="137"/>
      <c r="L139" s="29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152</v>
      </c>
      <c r="AT139" s="142" t="s">
        <v>131</v>
      </c>
      <c r="AU139" s="142" t="s">
        <v>89</v>
      </c>
      <c r="AY139" s="14" t="s">
        <v>129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4" t="s">
        <v>87</v>
      </c>
      <c r="BK139" s="143">
        <f>ROUND(I139*H139,2)</f>
        <v>0</v>
      </c>
      <c r="BL139" s="14" t="s">
        <v>152</v>
      </c>
      <c r="BM139" s="142" t="s">
        <v>527</v>
      </c>
    </row>
    <row r="140" spans="2:65" s="1" customFormat="1">
      <c r="B140" s="29"/>
      <c r="D140" s="144" t="s">
        <v>137</v>
      </c>
      <c r="F140" s="145" t="s">
        <v>528</v>
      </c>
      <c r="I140" s="146"/>
      <c r="L140" s="29"/>
      <c r="M140" s="147"/>
      <c r="T140" s="53"/>
      <c r="AT140" s="14" t="s">
        <v>137</v>
      </c>
      <c r="AU140" s="14" t="s">
        <v>89</v>
      </c>
    </row>
    <row r="141" spans="2:65" s="1" customFormat="1" ht="24.2" customHeight="1">
      <c r="B141" s="29"/>
      <c r="C141" s="130" t="s">
        <v>201</v>
      </c>
      <c r="D141" s="130" t="s">
        <v>131</v>
      </c>
      <c r="E141" s="131" t="s">
        <v>529</v>
      </c>
      <c r="F141" s="132" t="s">
        <v>530</v>
      </c>
      <c r="G141" s="133" t="s">
        <v>349</v>
      </c>
      <c r="H141" s="134">
        <v>1</v>
      </c>
      <c r="I141" s="135"/>
      <c r="J141" s="136">
        <f>ROUND(I141*H141,2)</f>
        <v>0</v>
      </c>
      <c r="K141" s="137"/>
      <c r="L141" s="29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152</v>
      </c>
      <c r="AT141" s="142" t="s">
        <v>131</v>
      </c>
      <c r="AU141" s="142" t="s">
        <v>89</v>
      </c>
      <c r="AY141" s="14" t="s">
        <v>129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4" t="s">
        <v>87</v>
      </c>
      <c r="BK141" s="143">
        <f>ROUND(I141*H141,2)</f>
        <v>0</v>
      </c>
      <c r="BL141" s="14" t="s">
        <v>152</v>
      </c>
      <c r="BM141" s="142" t="s">
        <v>531</v>
      </c>
    </row>
    <row r="142" spans="2:65" s="1" customFormat="1">
      <c r="B142" s="29"/>
      <c r="D142" s="144" t="s">
        <v>137</v>
      </c>
      <c r="F142" s="145" t="s">
        <v>532</v>
      </c>
      <c r="I142" s="146"/>
      <c r="L142" s="29"/>
      <c r="M142" s="147"/>
      <c r="T142" s="53"/>
      <c r="AT142" s="14" t="s">
        <v>137</v>
      </c>
      <c r="AU142" s="14" t="s">
        <v>89</v>
      </c>
    </row>
    <row r="143" spans="2:65" s="1" customFormat="1" ht="19.5">
      <c r="B143" s="29"/>
      <c r="D143" s="148" t="s">
        <v>148</v>
      </c>
      <c r="F143" s="149" t="s">
        <v>533</v>
      </c>
      <c r="I143" s="146"/>
      <c r="L143" s="29"/>
      <c r="M143" s="147"/>
      <c r="T143" s="53"/>
      <c r="AT143" s="14" t="s">
        <v>148</v>
      </c>
      <c r="AU143" s="14" t="s">
        <v>89</v>
      </c>
    </row>
    <row r="144" spans="2:65" s="1" customFormat="1" ht="55.5" customHeight="1">
      <c r="B144" s="29"/>
      <c r="C144" s="130" t="s">
        <v>207</v>
      </c>
      <c r="D144" s="130" t="s">
        <v>131</v>
      </c>
      <c r="E144" s="131" t="s">
        <v>534</v>
      </c>
      <c r="F144" s="132" t="s">
        <v>535</v>
      </c>
      <c r="G144" s="133" t="s">
        <v>184</v>
      </c>
      <c r="H144" s="134">
        <v>33</v>
      </c>
      <c r="I144" s="135"/>
      <c r="J144" s="136">
        <f>ROUND(I144*H144,2)</f>
        <v>0</v>
      </c>
      <c r="K144" s="137"/>
      <c r="L144" s="29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2.0000000000000002E-5</v>
      </c>
      <c r="T144" s="141">
        <f>S144*H144</f>
        <v>6.600000000000001E-4</v>
      </c>
      <c r="AR144" s="142" t="s">
        <v>152</v>
      </c>
      <c r="AT144" s="142" t="s">
        <v>131</v>
      </c>
      <c r="AU144" s="142" t="s">
        <v>89</v>
      </c>
      <c r="AY144" s="14" t="s">
        <v>129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4" t="s">
        <v>87</v>
      </c>
      <c r="BK144" s="143">
        <f>ROUND(I144*H144,2)</f>
        <v>0</v>
      </c>
      <c r="BL144" s="14" t="s">
        <v>152</v>
      </c>
      <c r="BM144" s="142" t="s">
        <v>536</v>
      </c>
    </row>
    <row r="145" spans="2:65" s="1" customFormat="1">
      <c r="B145" s="29"/>
      <c r="D145" s="144" t="s">
        <v>137</v>
      </c>
      <c r="F145" s="145" t="s">
        <v>537</v>
      </c>
      <c r="I145" s="146"/>
      <c r="L145" s="29"/>
      <c r="M145" s="147"/>
      <c r="T145" s="53"/>
      <c r="AT145" s="14" t="s">
        <v>137</v>
      </c>
      <c r="AU145" s="14" t="s">
        <v>89</v>
      </c>
    </row>
    <row r="146" spans="2:65" s="1" customFormat="1" ht="19.5">
      <c r="B146" s="29"/>
      <c r="D146" s="148" t="s">
        <v>148</v>
      </c>
      <c r="F146" s="149" t="s">
        <v>538</v>
      </c>
      <c r="I146" s="146"/>
      <c r="L146" s="29"/>
      <c r="M146" s="147"/>
      <c r="T146" s="53"/>
      <c r="AT146" s="14" t="s">
        <v>148</v>
      </c>
      <c r="AU146" s="14" t="s">
        <v>89</v>
      </c>
    </row>
    <row r="147" spans="2:65" s="1" customFormat="1" ht="37.9" customHeight="1">
      <c r="B147" s="29"/>
      <c r="C147" s="130" t="s">
        <v>8</v>
      </c>
      <c r="D147" s="130" t="s">
        <v>131</v>
      </c>
      <c r="E147" s="131" t="s">
        <v>539</v>
      </c>
      <c r="F147" s="132" t="s">
        <v>540</v>
      </c>
      <c r="G147" s="133" t="s">
        <v>184</v>
      </c>
      <c r="H147" s="134">
        <v>12</v>
      </c>
      <c r="I147" s="135"/>
      <c r="J147" s="136">
        <f>ROUND(I147*H147,2)</f>
        <v>0</v>
      </c>
      <c r="K147" s="137"/>
      <c r="L147" s="29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152</v>
      </c>
      <c r="AT147" s="142" t="s">
        <v>131</v>
      </c>
      <c r="AU147" s="142" t="s">
        <v>89</v>
      </c>
      <c r="AY147" s="14" t="s">
        <v>129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4" t="s">
        <v>87</v>
      </c>
      <c r="BK147" s="143">
        <f>ROUND(I147*H147,2)</f>
        <v>0</v>
      </c>
      <c r="BL147" s="14" t="s">
        <v>152</v>
      </c>
      <c r="BM147" s="142" t="s">
        <v>541</v>
      </c>
    </row>
    <row r="148" spans="2:65" s="1" customFormat="1">
      <c r="B148" s="29"/>
      <c r="D148" s="144" t="s">
        <v>137</v>
      </c>
      <c r="F148" s="145" t="s">
        <v>542</v>
      </c>
      <c r="I148" s="146"/>
      <c r="L148" s="29"/>
      <c r="M148" s="147"/>
      <c r="T148" s="53"/>
      <c r="AT148" s="14" t="s">
        <v>137</v>
      </c>
      <c r="AU148" s="14" t="s">
        <v>89</v>
      </c>
    </row>
    <row r="149" spans="2:65" s="1" customFormat="1" ht="33" customHeight="1">
      <c r="B149" s="29"/>
      <c r="C149" s="157" t="s">
        <v>218</v>
      </c>
      <c r="D149" s="157" t="s">
        <v>230</v>
      </c>
      <c r="E149" s="158" t="s">
        <v>543</v>
      </c>
      <c r="F149" s="159" t="s">
        <v>544</v>
      </c>
      <c r="G149" s="160" t="s">
        <v>184</v>
      </c>
      <c r="H149" s="161">
        <v>12.6</v>
      </c>
      <c r="I149" s="162"/>
      <c r="J149" s="163">
        <f>ROUND(I149*H149,2)</f>
        <v>0</v>
      </c>
      <c r="K149" s="164"/>
      <c r="L149" s="165"/>
      <c r="M149" s="166" t="s">
        <v>1</v>
      </c>
      <c r="N149" s="167" t="s">
        <v>44</v>
      </c>
      <c r="P149" s="140">
        <f>O149*H149</f>
        <v>0</v>
      </c>
      <c r="Q149" s="140">
        <v>6.8999999999999997E-4</v>
      </c>
      <c r="R149" s="140">
        <f>Q149*H149</f>
        <v>8.6939999999999986E-3</v>
      </c>
      <c r="S149" s="140">
        <v>0</v>
      </c>
      <c r="T149" s="141">
        <f>S149*H149</f>
        <v>0</v>
      </c>
      <c r="AR149" s="142" t="s">
        <v>500</v>
      </c>
      <c r="AT149" s="142" t="s">
        <v>230</v>
      </c>
      <c r="AU149" s="142" t="s">
        <v>89</v>
      </c>
      <c r="AY149" s="14" t="s">
        <v>129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4" t="s">
        <v>87</v>
      </c>
      <c r="BK149" s="143">
        <f>ROUND(I149*H149,2)</f>
        <v>0</v>
      </c>
      <c r="BL149" s="14" t="s">
        <v>500</v>
      </c>
      <c r="BM149" s="142" t="s">
        <v>545</v>
      </c>
    </row>
    <row r="150" spans="2:65" s="12" customFormat="1">
      <c r="B150" s="150"/>
      <c r="D150" s="148" t="s">
        <v>199</v>
      </c>
      <c r="F150" s="152" t="s">
        <v>546</v>
      </c>
      <c r="H150" s="153">
        <v>12.6</v>
      </c>
      <c r="I150" s="154"/>
      <c r="L150" s="150"/>
      <c r="M150" s="155"/>
      <c r="T150" s="156"/>
      <c r="AT150" s="151" t="s">
        <v>199</v>
      </c>
      <c r="AU150" s="151" t="s">
        <v>89</v>
      </c>
      <c r="AV150" s="12" t="s">
        <v>89</v>
      </c>
      <c r="AW150" s="12" t="s">
        <v>4</v>
      </c>
      <c r="AX150" s="12" t="s">
        <v>87</v>
      </c>
      <c r="AY150" s="151" t="s">
        <v>129</v>
      </c>
    </row>
    <row r="151" spans="2:65" s="1" customFormat="1" ht="37.9" customHeight="1">
      <c r="B151" s="29"/>
      <c r="C151" s="130" t="s">
        <v>224</v>
      </c>
      <c r="D151" s="130" t="s">
        <v>131</v>
      </c>
      <c r="E151" s="131" t="s">
        <v>547</v>
      </c>
      <c r="F151" s="132" t="s">
        <v>548</v>
      </c>
      <c r="G151" s="133" t="s">
        <v>184</v>
      </c>
      <c r="H151" s="134">
        <v>34</v>
      </c>
      <c r="I151" s="135"/>
      <c r="J151" s="136">
        <f>ROUND(I151*H151,2)</f>
        <v>0</v>
      </c>
      <c r="K151" s="137"/>
      <c r="L151" s="29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152</v>
      </c>
      <c r="AT151" s="142" t="s">
        <v>131</v>
      </c>
      <c r="AU151" s="142" t="s">
        <v>89</v>
      </c>
      <c r="AY151" s="14" t="s">
        <v>129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4" t="s">
        <v>87</v>
      </c>
      <c r="BK151" s="143">
        <f>ROUND(I151*H151,2)</f>
        <v>0</v>
      </c>
      <c r="BL151" s="14" t="s">
        <v>152</v>
      </c>
      <c r="BM151" s="142" t="s">
        <v>549</v>
      </c>
    </row>
    <row r="152" spans="2:65" s="1" customFormat="1">
      <c r="B152" s="29"/>
      <c r="D152" s="144" t="s">
        <v>137</v>
      </c>
      <c r="F152" s="145" t="s">
        <v>550</v>
      </c>
      <c r="I152" s="146"/>
      <c r="L152" s="29"/>
      <c r="M152" s="147"/>
      <c r="T152" s="53"/>
      <c r="AT152" s="14" t="s">
        <v>137</v>
      </c>
      <c r="AU152" s="14" t="s">
        <v>89</v>
      </c>
    </row>
    <row r="153" spans="2:65" s="1" customFormat="1" ht="24.2" customHeight="1">
      <c r="B153" s="29"/>
      <c r="C153" s="157" t="s">
        <v>229</v>
      </c>
      <c r="D153" s="157" t="s">
        <v>230</v>
      </c>
      <c r="E153" s="158" t="s">
        <v>551</v>
      </c>
      <c r="F153" s="159" t="s">
        <v>552</v>
      </c>
      <c r="G153" s="160" t="s">
        <v>184</v>
      </c>
      <c r="H153" s="161">
        <v>34</v>
      </c>
      <c r="I153" s="162"/>
      <c r="J153" s="163">
        <f>ROUND(I153*H153,2)</f>
        <v>0</v>
      </c>
      <c r="K153" s="164"/>
      <c r="L153" s="165"/>
      <c r="M153" s="166" t="s">
        <v>1</v>
      </c>
      <c r="N153" s="167" t="s">
        <v>44</v>
      </c>
      <c r="P153" s="140">
        <f>O153*H153</f>
        <v>0</v>
      </c>
      <c r="Q153" s="140">
        <v>1.9000000000000001E-4</v>
      </c>
      <c r="R153" s="140">
        <f>Q153*H153</f>
        <v>6.4600000000000005E-3</v>
      </c>
      <c r="S153" s="140">
        <v>0</v>
      </c>
      <c r="T153" s="141">
        <f>S153*H153</f>
        <v>0</v>
      </c>
      <c r="AR153" s="142" t="s">
        <v>500</v>
      </c>
      <c r="AT153" s="142" t="s">
        <v>230</v>
      </c>
      <c r="AU153" s="142" t="s">
        <v>89</v>
      </c>
      <c r="AY153" s="14" t="s">
        <v>129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4" t="s">
        <v>87</v>
      </c>
      <c r="BK153" s="143">
        <f>ROUND(I153*H153,2)</f>
        <v>0</v>
      </c>
      <c r="BL153" s="14" t="s">
        <v>500</v>
      </c>
      <c r="BM153" s="142" t="s">
        <v>553</v>
      </c>
    </row>
    <row r="154" spans="2:65" s="11" customFormat="1" ht="22.9" customHeight="1">
      <c r="B154" s="118"/>
      <c r="D154" s="119" t="s">
        <v>78</v>
      </c>
      <c r="E154" s="128" t="s">
        <v>554</v>
      </c>
      <c r="F154" s="128" t="s">
        <v>555</v>
      </c>
      <c r="I154" s="121"/>
      <c r="J154" s="129">
        <f>BK154</f>
        <v>0</v>
      </c>
      <c r="L154" s="118"/>
      <c r="M154" s="123"/>
      <c r="P154" s="124">
        <f>P155+SUM(P156:P174)</f>
        <v>0</v>
      </c>
      <c r="R154" s="124">
        <f>R155+SUM(R156:R174)</f>
        <v>0.92987120000000012</v>
      </c>
      <c r="T154" s="125">
        <f>T155+SUM(T156:T174)</f>
        <v>6.4349999999999996</v>
      </c>
      <c r="AR154" s="119" t="s">
        <v>143</v>
      </c>
      <c r="AT154" s="126" t="s">
        <v>78</v>
      </c>
      <c r="AU154" s="126" t="s">
        <v>87</v>
      </c>
      <c r="AY154" s="119" t="s">
        <v>129</v>
      </c>
      <c r="BK154" s="127">
        <f>BK155+SUM(BK156:BK174)</f>
        <v>0</v>
      </c>
    </row>
    <row r="155" spans="2:65" s="1" customFormat="1" ht="76.349999999999994" customHeight="1">
      <c r="B155" s="29"/>
      <c r="C155" s="130" t="s">
        <v>235</v>
      </c>
      <c r="D155" s="130" t="s">
        <v>131</v>
      </c>
      <c r="E155" s="131" t="s">
        <v>144</v>
      </c>
      <c r="F155" s="132" t="s">
        <v>145</v>
      </c>
      <c r="G155" s="133" t="s">
        <v>134</v>
      </c>
      <c r="H155" s="134">
        <v>11</v>
      </c>
      <c r="I155" s="135"/>
      <c r="J155" s="136">
        <f>ROUND(I155*H155,2)</f>
        <v>0</v>
      </c>
      <c r="K155" s="137"/>
      <c r="L155" s="29"/>
      <c r="M155" s="138" t="s">
        <v>1</v>
      </c>
      <c r="N155" s="139" t="s">
        <v>44</v>
      </c>
      <c r="P155" s="140">
        <f>O155*H155</f>
        <v>0</v>
      </c>
      <c r="Q155" s="140">
        <v>0</v>
      </c>
      <c r="R155" s="140">
        <f>Q155*H155</f>
        <v>0</v>
      </c>
      <c r="S155" s="140">
        <v>0.28999999999999998</v>
      </c>
      <c r="T155" s="141">
        <f>S155*H155</f>
        <v>3.19</v>
      </c>
      <c r="AR155" s="142" t="s">
        <v>135</v>
      </c>
      <c r="AT155" s="142" t="s">
        <v>131</v>
      </c>
      <c r="AU155" s="142" t="s">
        <v>89</v>
      </c>
      <c r="AY155" s="14" t="s">
        <v>129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4" t="s">
        <v>87</v>
      </c>
      <c r="BK155" s="143">
        <f>ROUND(I155*H155,2)</f>
        <v>0</v>
      </c>
      <c r="BL155" s="14" t="s">
        <v>135</v>
      </c>
      <c r="BM155" s="142" t="s">
        <v>556</v>
      </c>
    </row>
    <row r="156" spans="2:65" s="1" customFormat="1">
      <c r="B156" s="29"/>
      <c r="D156" s="144" t="s">
        <v>137</v>
      </c>
      <c r="F156" s="145" t="s">
        <v>147</v>
      </c>
      <c r="I156" s="146"/>
      <c r="L156" s="29"/>
      <c r="M156" s="147"/>
      <c r="T156" s="53"/>
      <c r="AT156" s="14" t="s">
        <v>137</v>
      </c>
      <c r="AU156" s="14" t="s">
        <v>89</v>
      </c>
    </row>
    <row r="157" spans="2:65" s="1" customFormat="1" ht="19.5">
      <c r="B157" s="29"/>
      <c r="D157" s="148" t="s">
        <v>148</v>
      </c>
      <c r="F157" s="149" t="s">
        <v>149</v>
      </c>
      <c r="I157" s="146"/>
      <c r="L157" s="29"/>
      <c r="M157" s="147"/>
      <c r="T157" s="53"/>
      <c r="AT157" s="14" t="s">
        <v>148</v>
      </c>
      <c r="AU157" s="14" t="s">
        <v>89</v>
      </c>
    </row>
    <row r="158" spans="2:65" s="1" customFormat="1" ht="62.65" customHeight="1">
      <c r="B158" s="29"/>
      <c r="C158" s="130" t="s">
        <v>241</v>
      </c>
      <c r="D158" s="130" t="s">
        <v>131</v>
      </c>
      <c r="E158" s="131" t="s">
        <v>156</v>
      </c>
      <c r="F158" s="132" t="s">
        <v>157</v>
      </c>
      <c r="G158" s="133" t="s">
        <v>134</v>
      </c>
      <c r="H158" s="134">
        <v>11</v>
      </c>
      <c r="I158" s="135"/>
      <c r="J158" s="136">
        <f>ROUND(I158*H158,2)</f>
        <v>0</v>
      </c>
      <c r="K158" s="137"/>
      <c r="L158" s="29"/>
      <c r="M158" s="138" t="s">
        <v>1</v>
      </c>
      <c r="N158" s="139" t="s">
        <v>44</v>
      </c>
      <c r="P158" s="140">
        <f>O158*H158</f>
        <v>0</v>
      </c>
      <c r="Q158" s="140">
        <v>8.4250000000000005E-2</v>
      </c>
      <c r="R158" s="140">
        <f>Q158*H158</f>
        <v>0.92675000000000007</v>
      </c>
      <c r="S158" s="140">
        <v>0</v>
      </c>
      <c r="T158" s="141">
        <f>S158*H158</f>
        <v>0</v>
      </c>
      <c r="AR158" s="142" t="s">
        <v>152</v>
      </c>
      <c r="AT158" s="142" t="s">
        <v>131</v>
      </c>
      <c r="AU158" s="142" t="s">
        <v>89</v>
      </c>
      <c r="AY158" s="14" t="s">
        <v>129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4" t="s">
        <v>87</v>
      </c>
      <c r="BK158" s="143">
        <f>ROUND(I158*H158,2)</f>
        <v>0</v>
      </c>
      <c r="BL158" s="14" t="s">
        <v>152</v>
      </c>
      <c r="BM158" s="142" t="s">
        <v>557</v>
      </c>
    </row>
    <row r="159" spans="2:65" s="1" customFormat="1">
      <c r="B159" s="29"/>
      <c r="D159" s="144" t="s">
        <v>137</v>
      </c>
      <c r="F159" s="145" t="s">
        <v>159</v>
      </c>
      <c r="I159" s="146"/>
      <c r="L159" s="29"/>
      <c r="M159" s="147"/>
      <c r="T159" s="53"/>
      <c r="AT159" s="14" t="s">
        <v>137</v>
      </c>
      <c r="AU159" s="14" t="s">
        <v>89</v>
      </c>
    </row>
    <row r="160" spans="2:65" s="1" customFormat="1" ht="19.5">
      <c r="B160" s="29"/>
      <c r="D160" s="148" t="s">
        <v>148</v>
      </c>
      <c r="F160" s="149" t="s">
        <v>149</v>
      </c>
      <c r="I160" s="146"/>
      <c r="L160" s="29"/>
      <c r="M160" s="147"/>
      <c r="T160" s="53"/>
      <c r="AT160" s="14" t="s">
        <v>148</v>
      </c>
      <c r="AU160" s="14" t="s">
        <v>89</v>
      </c>
    </row>
    <row r="161" spans="2:65" s="1" customFormat="1" ht="55.5" customHeight="1">
      <c r="B161" s="29"/>
      <c r="C161" s="130" t="s">
        <v>7</v>
      </c>
      <c r="D161" s="130" t="s">
        <v>131</v>
      </c>
      <c r="E161" s="131" t="s">
        <v>150</v>
      </c>
      <c r="F161" s="132" t="s">
        <v>151</v>
      </c>
      <c r="G161" s="133" t="s">
        <v>134</v>
      </c>
      <c r="H161" s="134">
        <v>11</v>
      </c>
      <c r="I161" s="135"/>
      <c r="J161" s="136">
        <f>ROUND(I161*H161,2)</f>
        <v>0</v>
      </c>
      <c r="K161" s="137"/>
      <c r="L161" s="29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0.29499999999999998</v>
      </c>
      <c r="T161" s="141">
        <f>S161*H161</f>
        <v>3.2449999999999997</v>
      </c>
      <c r="AR161" s="142" t="s">
        <v>152</v>
      </c>
      <c r="AT161" s="142" t="s">
        <v>131</v>
      </c>
      <c r="AU161" s="142" t="s">
        <v>89</v>
      </c>
      <c r="AY161" s="14" t="s">
        <v>129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4" t="s">
        <v>87</v>
      </c>
      <c r="BK161" s="143">
        <f>ROUND(I161*H161,2)</f>
        <v>0</v>
      </c>
      <c r="BL161" s="14" t="s">
        <v>152</v>
      </c>
      <c r="BM161" s="142" t="s">
        <v>558</v>
      </c>
    </row>
    <row r="162" spans="2:65" s="1" customFormat="1">
      <c r="B162" s="29"/>
      <c r="D162" s="144" t="s">
        <v>137</v>
      </c>
      <c r="F162" s="145" t="s">
        <v>154</v>
      </c>
      <c r="I162" s="146"/>
      <c r="L162" s="29"/>
      <c r="M162" s="147"/>
      <c r="T162" s="53"/>
      <c r="AT162" s="14" t="s">
        <v>137</v>
      </c>
      <c r="AU162" s="14" t="s">
        <v>89</v>
      </c>
    </row>
    <row r="163" spans="2:65" s="1" customFormat="1" ht="19.5">
      <c r="B163" s="29"/>
      <c r="D163" s="148" t="s">
        <v>148</v>
      </c>
      <c r="F163" s="149" t="s">
        <v>149</v>
      </c>
      <c r="I163" s="146"/>
      <c r="L163" s="29"/>
      <c r="M163" s="147"/>
      <c r="T163" s="53"/>
      <c r="AT163" s="14" t="s">
        <v>148</v>
      </c>
      <c r="AU163" s="14" t="s">
        <v>89</v>
      </c>
    </row>
    <row r="164" spans="2:65" s="1" customFormat="1" ht="55.5" customHeight="1">
      <c r="B164" s="29"/>
      <c r="C164" s="130" t="s">
        <v>256</v>
      </c>
      <c r="D164" s="130" t="s">
        <v>131</v>
      </c>
      <c r="E164" s="131" t="s">
        <v>559</v>
      </c>
      <c r="F164" s="132" t="s">
        <v>560</v>
      </c>
      <c r="G164" s="133" t="s">
        <v>163</v>
      </c>
      <c r="H164" s="134">
        <v>0.25</v>
      </c>
      <c r="I164" s="135"/>
      <c r="J164" s="136">
        <f>ROUND(I164*H164,2)</f>
        <v>0</v>
      </c>
      <c r="K164" s="137"/>
      <c r="L164" s="29"/>
      <c r="M164" s="138" t="s">
        <v>1</v>
      </c>
      <c r="N164" s="139" t="s">
        <v>44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152</v>
      </c>
      <c r="AT164" s="142" t="s">
        <v>131</v>
      </c>
      <c r="AU164" s="142" t="s">
        <v>89</v>
      </c>
      <c r="AY164" s="14" t="s">
        <v>129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4" t="s">
        <v>87</v>
      </c>
      <c r="BK164" s="143">
        <f>ROUND(I164*H164,2)</f>
        <v>0</v>
      </c>
      <c r="BL164" s="14" t="s">
        <v>152</v>
      </c>
      <c r="BM164" s="142" t="s">
        <v>561</v>
      </c>
    </row>
    <row r="165" spans="2:65" s="1" customFormat="1">
      <c r="B165" s="29"/>
      <c r="D165" s="144" t="s">
        <v>137</v>
      </c>
      <c r="F165" s="145" t="s">
        <v>562</v>
      </c>
      <c r="I165" s="146"/>
      <c r="L165" s="29"/>
      <c r="M165" s="147"/>
      <c r="T165" s="53"/>
      <c r="AT165" s="14" t="s">
        <v>137</v>
      </c>
      <c r="AU165" s="14" t="s">
        <v>89</v>
      </c>
    </row>
    <row r="166" spans="2:65" s="1" customFormat="1" ht="66.75" customHeight="1">
      <c r="B166" s="29"/>
      <c r="C166" s="130" t="s">
        <v>259</v>
      </c>
      <c r="D166" s="130" t="s">
        <v>131</v>
      </c>
      <c r="E166" s="131" t="s">
        <v>563</v>
      </c>
      <c r="F166" s="132" t="s">
        <v>564</v>
      </c>
      <c r="G166" s="133" t="s">
        <v>184</v>
      </c>
      <c r="H166" s="134">
        <v>34</v>
      </c>
      <c r="I166" s="135"/>
      <c r="J166" s="136">
        <f>ROUND(I166*H166,2)</f>
        <v>0</v>
      </c>
      <c r="K166" s="137"/>
      <c r="L166" s="29"/>
      <c r="M166" s="138" t="s">
        <v>1</v>
      </c>
      <c r="N166" s="139" t="s">
        <v>44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152</v>
      </c>
      <c r="AT166" s="142" t="s">
        <v>131</v>
      </c>
      <c r="AU166" s="142" t="s">
        <v>89</v>
      </c>
      <c r="AY166" s="14" t="s">
        <v>129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4" t="s">
        <v>87</v>
      </c>
      <c r="BK166" s="143">
        <f>ROUND(I166*H166,2)</f>
        <v>0</v>
      </c>
      <c r="BL166" s="14" t="s">
        <v>152</v>
      </c>
      <c r="BM166" s="142" t="s">
        <v>565</v>
      </c>
    </row>
    <row r="167" spans="2:65" s="1" customFormat="1">
      <c r="B167" s="29"/>
      <c r="D167" s="144" t="s">
        <v>137</v>
      </c>
      <c r="F167" s="145" t="s">
        <v>566</v>
      </c>
      <c r="I167" s="146"/>
      <c r="L167" s="29"/>
      <c r="M167" s="147"/>
      <c r="T167" s="53"/>
      <c r="AT167" s="14" t="s">
        <v>137</v>
      </c>
      <c r="AU167" s="14" t="s">
        <v>89</v>
      </c>
    </row>
    <row r="168" spans="2:65" s="1" customFormat="1" ht="49.15" customHeight="1">
      <c r="B168" s="29"/>
      <c r="C168" s="130" t="s">
        <v>261</v>
      </c>
      <c r="D168" s="130" t="s">
        <v>131</v>
      </c>
      <c r="E168" s="131" t="s">
        <v>567</v>
      </c>
      <c r="F168" s="132" t="s">
        <v>568</v>
      </c>
      <c r="G168" s="133" t="s">
        <v>163</v>
      </c>
      <c r="H168" s="134">
        <v>0.25</v>
      </c>
      <c r="I168" s="135"/>
      <c r="J168" s="136">
        <f>ROUND(I168*H168,2)</f>
        <v>0</v>
      </c>
      <c r="K168" s="137"/>
      <c r="L168" s="29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152</v>
      </c>
      <c r="AT168" s="142" t="s">
        <v>131</v>
      </c>
      <c r="AU168" s="142" t="s">
        <v>89</v>
      </c>
      <c r="AY168" s="14" t="s">
        <v>129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4" t="s">
        <v>87</v>
      </c>
      <c r="BK168" s="143">
        <f>ROUND(I168*H168,2)</f>
        <v>0</v>
      </c>
      <c r="BL168" s="14" t="s">
        <v>152</v>
      </c>
      <c r="BM168" s="142" t="s">
        <v>569</v>
      </c>
    </row>
    <row r="169" spans="2:65" s="1" customFormat="1">
      <c r="B169" s="29"/>
      <c r="D169" s="144" t="s">
        <v>137</v>
      </c>
      <c r="F169" s="145" t="s">
        <v>570</v>
      </c>
      <c r="I169" s="146"/>
      <c r="L169" s="29"/>
      <c r="M169" s="147"/>
      <c r="T169" s="53"/>
      <c r="AT169" s="14" t="s">
        <v>137</v>
      </c>
      <c r="AU169" s="14" t="s">
        <v>89</v>
      </c>
    </row>
    <row r="170" spans="2:65" s="1" customFormat="1" ht="55.5" customHeight="1">
      <c r="B170" s="29"/>
      <c r="C170" s="130" t="s">
        <v>264</v>
      </c>
      <c r="D170" s="130" t="s">
        <v>131</v>
      </c>
      <c r="E170" s="131" t="s">
        <v>571</v>
      </c>
      <c r="F170" s="132" t="s">
        <v>572</v>
      </c>
      <c r="G170" s="133" t="s">
        <v>184</v>
      </c>
      <c r="H170" s="134">
        <v>34</v>
      </c>
      <c r="I170" s="135"/>
      <c r="J170" s="136">
        <f>ROUND(I170*H170,2)</f>
        <v>0</v>
      </c>
      <c r="K170" s="137"/>
      <c r="L170" s="29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152</v>
      </c>
      <c r="AT170" s="142" t="s">
        <v>131</v>
      </c>
      <c r="AU170" s="142" t="s">
        <v>89</v>
      </c>
      <c r="AY170" s="14" t="s">
        <v>129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4" t="s">
        <v>87</v>
      </c>
      <c r="BK170" s="143">
        <f>ROUND(I170*H170,2)</f>
        <v>0</v>
      </c>
      <c r="BL170" s="14" t="s">
        <v>152</v>
      </c>
      <c r="BM170" s="142" t="s">
        <v>573</v>
      </c>
    </row>
    <row r="171" spans="2:65" s="1" customFormat="1">
      <c r="B171" s="29"/>
      <c r="D171" s="144" t="s">
        <v>137</v>
      </c>
      <c r="F171" s="145" t="s">
        <v>574</v>
      </c>
      <c r="I171" s="146"/>
      <c r="L171" s="29"/>
      <c r="M171" s="147"/>
      <c r="T171" s="53"/>
      <c r="AT171" s="14" t="s">
        <v>137</v>
      </c>
      <c r="AU171" s="14" t="s">
        <v>89</v>
      </c>
    </row>
    <row r="172" spans="2:65" s="1" customFormat="1" ht="33" customHeight="1">
      <c r="B172" s="29"/>
      <c r="C172" s="130" t="s">
        <v>270</v>
      </c>
      <c r="D172" s="130" t="s">
        <v>131</v>
      </c>
      <c r="E172" s="131" t="s">
        <v>575</v>
      </c>
      <c r="F172" s="132" t="s">
        <v>576</v>
      </c>
      <c r="G172" s="133" t="s">
        <v>184</v>
      </c>
      <c r="H172" s="134">
        <v>34</v>
      </c>
      <c r="I172" s="135"/>
      <c r="J172" s="136">
        <f>ROUND(I172*H172,2)</f>
        <v>0</v>
      </c>
      <c r="K172" s="137"/>
      <c r="L172" s="29"/>
      <c r="M172" s="138" t="s">
        <v>1</v>
      </c>
      <c r="N172" s="139" t="s">
        <v>44</v>
      </c>
      <c r="P172" s="140">
        <f>O172*H172</f>
        <v>0</v>
      </c>
      <c r="Q172" s="140">
        <v>9.1799999999999995E-5</v>
      </c>
      <c r="R172" s="140">
        <f>Q172*H172</f>
        <v>3.1211999999999998E-3</v>
      </c>
      <c r="S172" s="140">
        <v>0</v>
      </c>
      <c r="T172" s="141">
        <f>S172*H172</f>
        <v>0</v>
      </c>
      <c r="AR172" s="142" t="s">
        <v>152</v>
      </c>
      <c r="AT172" s="142" t="s">
        <v>131</v>
      </c>
      <c r="AU172" s="142" t="s">
        <v>89</v>
      </c>
      <c r="AY172" s="14" t="s">
        <v>129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4" t="s">
        <v>87</v>
      </c>
      <c r="BK172" s="143">
        <f>ROUND(I172*H172,2)</f>
        <v>0</v>
      </c>
      <c r="BL172" s="14" t="s">
        <v>152</v>
      </c>
      <c r="BM172" s="142" t="s">
        <v>577</v>
      </c>
    </row>
    <row r="173" spans="2:65" s="1" customFormat="1">
      <c r="B173" s="29"/>
      <c r="D173" s="144" t="s">
        <v>137</v>
      </c>
      <c r="F173" s="145" t="s">
        <v>578</v>
      </c>
      <c r="I173" s="146"/>
      <c r="L173" s="29"/>
      <c r="M173" s="147"/>
      <c r="T173" s="53"/>
      <c r="AT173" s="14" t="s">
        <v>137</v>
      </c>
      <c r="AU173" s="14" t="s">
        <v>89</v>
      </c>
    </row>
    <row r="174" spans="2:65" s="11" customFormat="1" ht="20.85" customHeight="1">
      <c r="B174" s="118"/>
      <c r="D174" s="119" t="s">
        <v>78</v>
      </c>
      <c r="E174" s="128" t="s">
        <v>579</v>
      </c>
      <c r="F174" s="128" t="s">
        <v>580</v>
      </c>
      <c r="I174" s="121"/>
      <c r="J174" s="129">
        <f>BK174</f>
        <v>0</v>
      </c>
      <c r="L174" s="118"/>
      <c r="M174" s="123"/>
      <c r="P174" s="124">
        <f>SUM(P175:P179)</f>
        <v>0</v>
      </c>
      <c r="R174" s="124">
        <f>SUM(R175:R179)</f>
        <v>0</v>
      </c>
      <c r="T174" s="125">
        <f>SUM(T175:T179)</f>
        <v>0</v>
      </c>
      <c r="AR174" s="119" t="s">
        <v>87</v>
      </c>
      <c r="AT174" s="126" t="s">
        <v>78</v>
      </c>
      <c r="AU174" s="126" t="s">
        <v>89</v>
      </c>
      <c r="AY174" s="119" t="s">
        <v>129</v>
      </c>
      <c r="BK174" s="127">
        <f>SUM(BK175:BK179)</f>
        <v>0</v>
      </c>
    </row>
    <row r="175" spans="2:65" s="1" customFormat="1" ht="16.5" customHeight="1">
      <c r="B175" s="29"/>
      <c r="C175" s="130" t="s">
        <v>275</v>
      </c>
      <c r="D175" s="130" t="s">
        <v>131</v>
      </c>
      <c r="E175" s="131" t="s">
        <v>581</v>
      </c>
      <c r="F175" s="132" t="s">
        <v>582</v>
      </c>
      <c r="G175" s="133" t="s">
        <v>583</v>
      </c>
      <c r="H175" s="134">
        <v>1</v>
      </c>
      <c r="I175" s="135"/>
      <c r="J175" s="136">
        <f>ROUND(I175*H175,2)</f>
        <v>0</v>
      </c>
      <c r="K175" s="137"/>
      <c r="L175" s="29"/>
      <c r="M175" s="138" t="s">
        <v>1</v>
      </c>
      <c r="N175" s="139" t="s">
        <v>44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135</v>
      </c>
      <c r="AT175" s="142" t="s">
        <v>131</v>
      </c>
      <c r="AU175" s="142" t="s">
        <v>143</v>
      </c>
      <c r="AY175" s="14" t="s">
        <v>129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4" t="s">
        <v>87</v>
      </c>
      <c r="BK175" s="143">
        <f>ROUND(I175*H175,2)</f>
        <v>0</v>
      </c>
      <c r="BL175" s="14" t="s">
        <v>135</v>
      </c>
      <c r="BM175" s="142" t="s">
        <v>584</v>
      </c>
    </row>
    <row r="176" spans="2:65" s="1" customFormat="1">
      <c r="B176" s="29"/>
      <c r="D176" s="144" t="s">
        <v>137</v>
      </c>
      <c r="F176" s="145" t="s">
        <v>585</v>
      </c>
      <c r="I176" s="146"/>
      <c r="L176" s="29"/>
      <c r="M176" s="147"/>
      <c r="T176" s="53"/>
      <c r="AT176" s="14" t="s">
        <v>137</v>
      </c>
      <c r="AU176" s="14" t="s">
        <v>143</v>
      </c>
    </row>
    <row r="177" spans="2:65" s="1" customFormat="1" ht="16.5" customHeight="1">
      <c r="B177" s="29"/>
      <c r="C177" s="130" t="s">
        <v>279</v>
      </c>
      <c r="D177" s="130" t="s">
        <v>131</v>
      </c>
      <c r="E177" s="131" t="s">
        <v>586</v>
      </c>
      <c r="F177" s="132" t="s">
        <v>587</v>
      </c>
      <c r="G177" s="133" t="s">
        <v>583</v>
      </c>
      <c r="H177" s="134">
        <v>1</v>
      </c>
      <c r="I177" s="135"/>
      <c r="J177" s="136">
        <f>ROUND(I177*H177,2)</f>
        <v>0</v>
      </c>
      <c r="K177" s="137"/>
      <c r="L177" s="29"/>
      <c r="M177" s="138" t="s">
        <v>1</v>
      </c>
      <c r="N177" s="139" t="s">
        <v>44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135</v>
      </c>
      <c r="AT177" s="142" t="s">
        <v>131</v>
      </c>
      <c r="AU177" s="142" t="s">
        <v>143</v>
      </c>
      <c r="AY177" s="14" t="s">
        <v>129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4" t="s">
        <v>87</v>
      </c>
      <c r="BK177" s="143">
        <f>ROUND(I177*H177,2)</f>
        <v>0</v>
      </c>
      <c r="BL177" s="14" t="s">
        <v>135</v>
      </c>
      <c r="BM177" s="142" t="s">
        <v>588</v>
      </c>
    </row>
    <row r="178" spans="2:65" s="1" customFormat="1">
      <c r="B178" s="29"/>
      <c r="D178" s="144" t="s">
        <v>137</v>
      </c>
      <c r="F178" s="145" t="s">
        <v>589</v>
      </c>
      <c r="I178" s="146"/>
      <c r="L178" s="29"/>
      <c r="M178" s="147"/>
      <c r="T178" s="53"/>
      <c r="AT178" s="14" t="s">
        <v>137</v>
      </c>
      <c r="AU178" s="14" t="s">
        <v>143</v>
      </c>
    </row>
    <row r="179" spans="2:65" s="1" customFormat="1" ht="16.5" customHeight="1">
      <c r="B179" s="29"/>
      <c r="C179" s="130" t="s">
        <v>286</v>
      </c>
      <c r="D179" s="130" t="s">
        <v>131</v>
      </c>
      <c r="E179" s="131" t="s">
        <v>590</v>
      </c>
      <c r="F179" s="132" t="s">
        <v>591</v>
      </c>
      <c r="G179" s="133" t="s">
        <v>1</v>
      </c>
      <c r="H179" s="134">
        <v>1</v>
      </c>
      <c r="I179" s="135"/>
      <c r="J179" s="136">
        <f>ROUND(I179*H179,2)</f>
        <v>0</v>
      </c>
      <c r="K179" s="137"/>
      <c r="L179" s="29"/>
      <c r="M179" s="171" t="s">
        <v>1</v>
      </c>
      <c r="N179" s="172" t="s">
        <v>44</v>
      </c>
      <c r="O179" s="169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AR179" s="142" t="s">
        <v>135</v>
      </c>
      <c r="AT179" s="142" t="s">
        <v>131</v>
      </c>
      <c r="AU179" s="142" t="s">
        <v>143</v>
      </c>
      <c r="AY179" s="14" t="s">
        <v>129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4" t="s">
        <v>87</v>
      </c>
      <c r="BK179" s="143">
        <f>ROUND(I179*H179,2)</f>
        <v>0</v>
      </c>
      <c r="BL179" s="14" t="s">
        <v>135</v>
      </c>
      <c r="BM179" s="142" t="s">
        <v>592</v>
      </c>
    </row>
    <row r="180" spans="2:65" s="1" customFormat="1" ht="6.95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29"/>
    </row>
  </sheetData>
  <sheetProtection algorithmName="SHA-512" hashValue="B2jhQxYU40i9iAxQIlvBOz5ZOYPLAWrGUSsGXUAQH2MAnEojFjeYESPfsyXCGP38lel9jd09hT0140pXamBxKA==" saltValue="Jt1CS3KhZKwEPH+ZN4UgoSv4JQW7Tm69fJO0MXGY85RCdi37U8doAe1taVftRfpupJ3X7S6RFOsdbbtPVdA6fA==" spinCount="100000" sheet="1" objects="1" scenarios="1" formatColumns="0" formatRows="0" autoFilter="0"/>
  <autoFilter ref="C119:K17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200-000000000000}"/>
    <hyperlink ref="F126" r:id="rId2" xr:uid="{00000000-0004-0000-0200-000001000000}"/>
    <hyperlink ref="F132" r:id="rId3" xr:uid="{00000000-0004-0000-0200-000002000000}"/>
    <hyperlink ref="F137" r:id="rId4" xr:uid="{00000000-0004-0000-0200-000003000000}"/>
    <hyperlink ref="F140" r:id="rId5" xr:uid="{00000000-0004-0000-0200-000004000000}"/>
    <hyperlink ref="F142" r:id="rId6" xr:uid="{00000000-0004-0000-0200-000005000000}"/>
    <hyperlink ref="F145" r:id="rId7" xr:uid="{00000000-0004-0000-0200-000006000000}"/>
    <hyperlink ref="F148" r:id="rId8" xr:uid="{00000000-0004-0000-0200-000007000000}"/>
    <hyperlink ref="F152" r:id="rId9" xr:uid="{00000000-0004-0000-0200-000008000000}"/>
    <hyperlink ref="F156" r:id="rId10" xr:uid="{00000000-0004-0000-0200-000009000000}"/>
    <hyperlink ref="F159" r:id="rId11" xr:uid="{00000000-0004-0000-0200-00000A000000}"/>
    <hyperlink ref="F162" r:id="rId12" xr:uid="{00000000-0004-0000-0200-00000B000000}"/>
    <hyperlink ref="F165" r:id="rId13" xr:uid="{00000000-0004-0000-0200-00000C000000}"/>
    <hyperlink ref="F167" r:id="rId14" xr:uid="{00000000-0004-0000-0200-00000D000000}"/>
    <hyperlink ref="F169" r:id="rId15" xr:uid="{00000000-0004-0000-0200-00000E000000}"/>
    <hyperlink ref="F171" r:id="rId16" xr:uid="{00000000-0004-0000-0200-00000F000000}"/>
    <hyperlink ref="F173" r:id="rId17" xr:uid="{00000000-0004-0000-0200-000010000000}"/>
    <hyperlink ref="F176" r:id="rId18" xr:uid="{00000000-0004-0000-0200-000011000000}"/>
    <hyperlink ref="F178" r:id="rId19" xr:uid="{00000000-0004-0000-0200-000012000000}"/>
  </hyperlinks>
  <pageMargins left="0.39374999999999999" right="0.39374999999999999" top="0.39374999999999999" bottom="0.39374999999999999" header="0" footer="0"/>
  <pageSetup paperSize="9" scale="88" fitToHeight="100" orientation="portrait" blackAndWhite="1" r:id="rId20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96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18" t="str">
        <f>'Rekapitulace stavby'!K6</f>
        <v>Parkoviště K+R v ul. Slavíčkova</v>
      </c>
      <c r="F7" s="219"/>
      <c r="G7" s="219"/>
      <c r="H7" s="219"/>
      <c r="L7" s="17"/>
    </row>
    <row r="8" spans="2:46" s="1" customFormat="1" ht="12" customHeight="1">
      <c r="B8" s="29"/>
      <c r="D8" s="24" t="s">
        <v>97</v>
      </c>
      <c r="L8" s="29"/>
    </row>
    <row r="9" spans="2:46" s="1" customFormat="1" ht="16.5" customHeight="1">
      <c r="B9" s="29"/>
      <c r="E9" s="190" t="s">
        <v>593</v>
      </c>
      <c r="F9" s="217"/>
      <c r="G9" s="217"/>
      <c r="H9" s="217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18. 9. 2023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20" t="str">
        <f>'Rekapitulace stavby'!E14</f>
        <v>Vyplň údaj</v>
      </c>
      <c r="F18" s="209"/>
      <c r="G18" s="209"/>
      <c r="H18" s="209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213" t="s">
        <v>1</v>
      </c>
      <c r="F27" s="213"/>
      <c r="G27" s="213"/>
      <c r="H27" s="21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ROUND((SUM(BE120:BE133)),  2)</f>
        <v>0</v>
      </c>
      <c r="I33" s="89">
        <v>0.21</v>
      </c>
      <c r="J33" s="88">
        <f>ROUND(((SUM(BE120:BE133))*I33),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ROUND((SUM(BF120:BF133)),  2)</f>
        <v>0</v>
      </c>
      <c r="I34" s="89">
        <v>0.15</v>
      </c>
      <c r="J34" s="88">
        <f>ROUND(((SUM(BF120:BF133))*I34),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ROUND((SUM(BG120:BG133)),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ROUND((SUM(BH120:BH133)),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ROUND((SUM(BI120:BI133)),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99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18" t="str">
        <f>E7</f>
        <v>Parkoviště K+R v ul. Slavíčkova</v>
      </c>
      <c r="F85" s="219"/>
      <c r="G85" s="219"/>
      <c r="H85" s="219"/>
      <c r="L85" s="29"/>
    </row>
    <row r="86" spans="2:47" s="1" customFormat="1" ht="12" customHeight="1">
      <c r="B86" s="29"/>
      <c r="C86" s="24" t="s">
        <v>97</v>
      </c>
      <c r="L86" s="29"/>
    </row>
    <row r="87" spans="2:47" s="1" customFormat="1" ht="16.5" customHeight="1">
      <c r="B87" s="29"/>
      <c r="E87" s="190" t="str">
        <f>E9</f>
        <v>VRN - Vedlejší rozpočtové náklady</v>
      </c>
      <c r="F87" s="217"/>
      <c r="G87" s="217"/>
      <c r="H87" s="217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ul. Slavíčkova, Sokolov</v>
      </c>
      <c r="I89" s="24" t="s">
        <v>22</v>
      </c>
      <c r="J89" s="49" t="str">
        <f>IF(J12="","",J12)</f>
        <v>18. 9. 2023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GEOprojectKV,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GEOprojectKV,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100</v>
      </c>
      <c r="D94" s="90"/>
      <c r="E94" s="90"/>
      <c r="F94" s="90"/>
      <c r="G94" s="90"/>
      <c r="H94" s="90"/>
      <c r="I94" s="90"/>
      <c r="J94" s="99" t="s">
        <v>101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102</v>
      </c>
      <c r="J96" s="63">
        <f>J120</f>
        <v>0</v>
      </c>
      <c r="L96" s="29"/>
      <c r="AU96" s="14" t="s">
        <v>103</v>
      </c>
    </row>
    <row r="97" spans="2:12" s="8" customFormat="1" ht="24.95" customHeight="1">
      <c r="B97" s="101"/>
      <c r="D97" s="102" t="s">
        <v>593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594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595</v>
      </c>
      <c r="E99" s="107"/>
      <c r="F99" s="107"/>
      <c r="G99" s="107"/>
      <c r="H99" s="107"/>
      <c r="I99" s="107"/>
      <c r="J99" s="108">
        <f>J126</f>
        <v>0</v>
      </c>
      <c r="L99" s="105"/>
    </row>
    <row r="100" spans="2:12" s="9" customFormat="1" ht="19.899999999999999" customHeight="1">
      <c r="B100" s="105"/>
      <c r="D100" s="106" t="s">
        <v>596</v>
      </c>
      <c r="E100" s="107"/>
      <c r="F100" s="107"/>
      <c r="G100" s="107"/>
      <c r="H100" s="107"/>
      <c r="I100" s="107"/>
      <c r="J100" s="108">
        <f>J130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114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18" t="str">
        <f>E7</f>
        <v>Parkoviště K+R v ul. Slavíčkova</v>
      </c>
      <c r="F110" s="219"/>
      <c r="G110" s="219"/>
      <c r="H110" s="219"/>
      <c r="L110" s="29"/>
    </row>
    <row r="111" spans="2:12" s="1" customFormat="1" ht="12" customHeight="1">
      <c r="B111" s="29"/>
      <c r="C111" s="24" t="s">
        <v>97</v>
      </c>
      <c r="L111" s="29"/>
    </row>
    <row r="112" spans="2:12" s="1" customFormat="1" ht="16.5" customHeight="1">
      <c r="B112" s="29"/>
      <c r="E112" s="190" t="str">
        <f>E9</f>
        <v>VRN - Vedlejší rozpočtové náklady</v>
      </c>
      <c r="F112" s="217"/>
      <c r="G112" s="217"/>
      <c r="H112" s="217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ul. Slavíčkova, Sokolov</v>
      </c>
      <c r="I114" s="24" t="s">
        <v>22</v>
      </c>
      <c r="J114" s="49" t="str">
        <f>IF(J12="","",J12)</f>
        <v>18. 9. 2023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Město Sokolov</v>
      </c>
      <c r="I116" s="24" t="s">
        <v>32</v>
      </c>
      <c r="J116" s="27" t="str">
        <f>E21</f>
        <v>GEOprojectKV, s.r.o.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37</v>
      </c>
      <c r="J117" s="27" t="str">
        <f>E24</f>
        <v>GEOprojectKV, s.r.o.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115</v>
      </c>
      <c r="D119" s="111" t="s">
        <v>64</v>
      </c>
      <c r="E119" s="111" t="s">
        <v>60</v>
      </c>
      <c r="F119" s="111" t="s">
        <v>61</v>
      </c>
      <c r="G119" s="111" t="s">
        <v>116</v>
      </c>
      <c r="H119" s="111" t="s">
        <v>117</v>
      </c>
      <c r="I119" s="111" t="s">
        <v>118</v>
      </c>
      <c r="J119" s="112" t="s">
        <v>101</v>
      </c>
      <c r="K119" s="113" t="s">
        <v>119</v>
      </c>
      <c r="L119" s="109"/>
      <c r="M119" s="56" t="s">
        <v>1</v>
      </c>
      <c r="N119" s="57" t="s">
        <v>43</v>
      </c>
      <c r="O119" s="57" t="s">
        <v>120</v>
      </c>
      <c r="P119" s="57" t="s">
        <v>121</v>
      </c>
      <c r="Q119" s="57" t="s">
        <v>122</v>
      </c>
      <c r="R119" s="57" t="s">
        <v>123</v>
      </c>
      <c r="S119" s="57" t="s">
        <v>124</v>
      </c>
      <c r="T119" s="58" t="s">
        <v>125</v>
      </c>
    </row>
    <row r="120" spans="2:65" s="1" customFormat="1" ht="22.9" customHeight="1">
      <c r="B120" s="29"/>
      <c r="C120" s="61" t="s">
        <v>126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0</v>
      </c>
      <c r="S120" s="50"/>
      <c r="T120" s="116">
        <f>T121</f>
        <v>0</v>
      </c>
      <c r="AT120" s="14" t="s">
        <v>78</v>
      </c>
      <c r="AU120" s="14" t="s">
        <v>103</v>
      </c>
      <c r="BK120" s="117">
        <f>BK121</f>
        <v>0</v>
      </c>
    </row>
    <row r="121" spans="2:65" s="11" customFormat="1" ht="25.9" customHeight="1">
      <c r="B121" s="118"/>
      <c r="D121" s="119" t="s">
        <v>78</v>
      </c>
      <c r="E121" s="120" t="s">
        <v>93</v>
      </c>
      <c r="F121" s="120" t="s">
        <v>94</v>
      </c>
      <c r="I121" s="121"/>
      <c r="J121" s="122">
        <f>BK121</f>
        <v>0</v>
      </c>
      <c r="L121" s="118"/>
      <c r="M121" s="123"/>
      <c r="P121" s="124">
        <f>P122+P126+P130</f>
        <v>0</v>
      </c>
      <c r="R121" s="124">
        <f>R122+R126+R130</f>
        <v>0</v>
      </c>
      <c r="T121" s="125">
        <f>T122+T126+T130</f>
        <v>0</v>
      </c>
      <c r="AR121" s="119" t="s">
        <v>155</v>
      </c>
      <c r="AT121" s="126" t="s">
        <v>78</v>
      </c>
      <c r="AU121" s="126" t="s">
        <v>79</v>
      </c>
      <c r="AY121" s="119" t="s">
        <v>129</v>
      </c>
      <c r="BK121" s="127">
        <f>BK122+BK126+BK130</f>
        <v>0</v>
      </c>
    </row>
    <row r="122" spans="2:65" s="11" customFormat="1" ht="22.9" customHeight="1">
      <c r="B122" s="118"/>
      <c r="D122" s="119" t="s">
        <v>78</v>
      </c>
      <c r="E122" s="128" t="s">
        <v>597</v>
      </c>
      <c r="F122" s="128" t="s">
        <v>598</v>
      </c>
      <c r="I122" s="121"/>
      <c r="J122" s="129">
        <f>BK122</f>
        <v>0</v>
      </c>
      <c r="L122" s="118"/>
      <c r="M122" s="123"/>
      <c r="P122" s="124">
        <f>SUM(P123:P125)</f>
        <v>0</v>
      </c>
      <c r="R122" s="124">
        <f>SUM(R123:R125)</f>
        <v>0</v>
      </c>
      <c r="T122" s="125">
        <f>SUM(T123:T125)</f>
        <v>0</v>
      </c>
      <c r="AR122" s="119" t="s">
        <v>155</v>
      </c>
      <c r="AT122" s="126" t="s">
        <v>78</v>
      </c>
      <c r="AU122" s="126" t="s">
        <v>87</v>
      </c>
      <c r="AY122" s="119" t="s">
        <v>129</v>
      </c>
      <c r="BK122" s="127">
        <f>SUM(BK123:BK125)</f>
        <v>0</v>
      </c>
    </row>
    <row r="123" spans="2:65" s="1" customFormat="1" ht="16.5" customHeight="1">
      <c r="B123" s="29"/>
      <c r="C123" s="130" t="s">
        <v>87</v>
      </c>
      <c r="D123" s="130" t="s">
        <v>131</v>
      </c>
      <c r="E123" s="131" t="s">
        <v>599</v>
      </c>
      <c r="F123" s="132" t="s">
        <v>598</v>
      </c>
      <c r="G123" s="133" t="s">
        <v>583</v>
      </c>
      <c r="H123" s="134">
        <v>1</v>
      </c>
      <c r="I123" s="135"/>
      <c r="J123" s="136">
        <f>ROUND(I123*H123,2)</f>
        <v>0</v>
      </c>
      <c r="K123" s="137"/>
      <c r="L123" s="29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600</v>
      </c>
      <c r="AT123" s="142" t="s">
        <v>131</v>
      </c>
      <c r="AU123" s="142" t="s">
        <v>89</v>
      </c>
      <c r="AY123" s="14" t="s">
        <v>129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4" t="s">
        <v>87</v>
      </c>
      <c r="BK123" s="143">
        <f>ROUND(I123*H123,2)</f>
        <v>0</v>
      </c>
      <c r="BL123" s="14" t="s">
        <v>600</v>
      </c>
      <c r="BM123" s="142" t="s">
        <v>601</v>
      </c>
    </row>
    <row r="124" spans="2:65" s="1" customFormat="1">
      <c r="B124" s="29"/>
      <c r="D124" s="144" t="s">
        <v>137</v>
      </c>
      <c r="F124" s="145" t="s">
        <v>602</v>
      </c>
      <c r="I124" s="146"/>
      <c r="L124" s="29"/>
      <c r="M124" s="147"/>
      <c r="T124" s="53"/>
      <c r="AT124" s="14" t="s">
        <v>137</v>
      </c>
      <c r="AU124" s="14" t="s">
        <v>89</v>
      </c>
    </row>
    <row r="125" spans="2:65" s="1" customFormat="1" ht="48.75">
      <c r="B125" s="29"/>
      <c r="D125" s="148" t="s">
        <v>148</v>
      </c>
      <c r="F125" s="149" t="s">
        <v>603</v>
      </c>
      <c r="I125" s="146"/>
      <c r="L125" s="29"/>
      <c r="M125" s="147"/>
      <c r="T125" s="53"/>
      <c r="AT125" s="14" t="s">
        <v>148</v>
      </c>
      <c r="AU125" s="14" t="s">
        <v>89</v>
      </c>
    </row>
    <row r="126" spans="2:65" s="11" customFormat="1" ht="22.9" customHeight="1">
      <c r="B126" s="118"/>
      <c r="D126" s="119" t="s">
        <v>78</v>
      </c>
      <c r="E126" s="128" t="s">
        <v>604</v>
      </c>
      <c r="F126" s="128" t="s">
        <v>605</v>
      </c>
      <c r="I126" s="121"/>
      <c r="J126" s="129">
        <f>BK126</f>
        <v>0</v>
      </c>
      <c r="L126" s="118"/>
      <c r="M126" s="123"/>
      <c r="P126" s="124">
        <f>SUM(P127:P129)</f>
        <v>0</v>
      </c>
      <c r="R126" s="124">
        <f>SUM(R127:R129)</f>
        <v>0</v>
      </c>
      <c r="T126" s="125">
        <f>SUM(T127:T129)</f>
        <v>0</v>
      </c>
      <c r="AR126" s="119" t="s">
        <v>155</v>
      </c>
      <c r="AT126" s="126" t="s">
        <v>78</v>
      </c>
      <c r="AU126" s="126" t="s">
        <v>87</v>
      </c>
      <c r="AY126" s="119" t="s">
        <v>129</v>
      </c>
      <c r="BK126" s="127">
        <f>SUM(BK127:BK129)</f>
        <v>0</v>
      </c>
    </row>
    <row r="127" spans="2:65" s="1" customFormat="1" ht="16.5" customHeight="1">
      <c r="B127" s="29"/>
      <c r="C127" s="130" t="s">
        <v>89</v>
      </c>
      <c r="D127" s="130" t="s">
        <v>131</v>
      </c>
      <c r="E127" s="131" t="s">
        <v>606</v>
      </c>
      <c r="F127" s="132" t="s">
        <v>605</v>
      </c>
      <c r="G127" s="133" t="s">
        <v>583</v>
      </c>
      <c r="H127" s="134">
        <v>1</v>
      </c>
      <c r="I127" s="135"/>
      <c r="J127" s="136">
        <f>ROUND(I127*H127,2)</f>
        <v>0</v>
      </c>
      <c r="K127" s="137"/>
      <c r="L127" s="29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600</v>
      </c>
      <c r="AT127" s="142" t="s">
        <v>131</v>
      </c>
      <c r="AU127" s="142" t="s">
        <v>89</v>
      </c>
      <c r="AY127" s="14" t="s">
        <v>129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600</v>
      </c>
      <c r="BM127" s="142" t="s">
        <v>607</v>
      </c>
    </row>
    <row r="128" spans="2:65" s="1" customFormat="1">
      <c r="B128" s="29"/>
      <c r="D128" s="144" t="s">
        <v>137</v>
      </c>
      <c r="F128" s="145" t="s">
        <v>608</v>
      </c>
      <c r="I128" s="146"/>
      <c r="L128" s="29"/>
      <c r="M128" s="147"/>
      <c r="T128" s="53"/>
      <c r="AT128" s="14" t="s">
        <v>137</v>
      </c>
      <c r="AU128" s="14" t="s">
        <v>89</v>
      </c>
    </row>
    <row r="129" spans="2:65" s="1" customFormat="1" ht="19.5">
      <c r="B129" s="29"/>
      <c r="D129" s="148" t="s">
        <v>148</v>
      </c>
      <c r="F129" s="149" t="s">
        <v>609</v>
      </c>
      <c r="I129" s="146"/>
      <c r="L129" s="29"/>
      <c r="M129" s="147"/>
      <c r="T129" s="53"/>
      <c r="AT129" s="14" t="s">
        <v>148</v>
      </c>
      <c r="AU129" s="14" t="s">
        <v>89</v>
      </c>
    </row>
    <row r="130" spans="2:65" s="11" customFormat="1" ht="22.9" customHeight="1">
      <c r="B130" s="118"/>
      <c r="D130" s="119" t="s">
        <v>78</v>
      </c>
      <c r="E130" s="128" t="s">
        <v>610</v>
      </c>
      <c r="F130" s="128" t="s">
        <v>611</v>
      </c>
      <c r="I130" s="121"/>
      <c r="J130" s="129">
        <f>BK130</f>
        <v>0</v>
      </c>
      <c r="L130" s="118"/>
      <c r="M130" s="123"/>
      <c r="P130" s="124">
        <f>SUM(P131:P133)</f>
        <v>0</v>
      </c>
      <c r="R130" s="124">
        <f>SUM(R131:R133)</f>
        <v>0</v>
      </c>
      <c r="T130" s="125">
        <f>SUM(T131:T133)</f>
        <v>0</v>
      </c>
      <c r="AR130" s="119" t="s">
        <v>155</v>
      </c>
      <c r="AT130" s="126" t="s">
        <v>78</v>
      </c>
      <c r="AU130" s="126" t="s">
        <v>87</v>
      </c>
      <c r="AY130" s="119" t="s">
        <v>129</v>
      </c>
      <c r="BK130" s="127">
        <f>SUM(BK131:BK133)</f>
        <v>0</v>
      </c>
    </row>
    <row r="131" spans="2:65" s="1" customFormat="1" ht="16.5" customHeight="1">
      <c r="B131" s="29"/>
      <c r="C131" s="130" t="s">
        <v>143</v>
      </c>
      <c r="D131" s="130" t="s">
        <v>131</v>
      </c>
      <c r="E131" s="131" t="s">
        <v>612</v>
      </c>
      <c r="F131" s="132" t="s">
        <v>611</v>
      </c>
      <c r="G131" s="133" t="s">
        <v>583</v>
      </c>
      <c r="H131" s="134">
        <v>1</v>
      </c>
      <c r="I131" s="135"/>
      <c r="J131" s="136">
        <f>ROUND(I131*H131,2)</f>
        <v>0</v>
      </c>
      <c r="K131" s="137"/>
      <c r="L131" s="29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600</v>
      </c>
      <c r="AT131" s="142" t="s">
        <v>131</v>
      </c>
      <c r="AU131" s="142" t="s">
        <v>89</v>
      </c>
      <c r="AY131" s="14" t="s">
        <v>129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4" t="s">
        <v>87</v>
      </c>
      <c r="BK131" s="143">
        <f>ROUND(I131*H131,2)</f>
        <v>0</v>
      </c>
      <c r="BL131" s="14" t="s">
        <v>600</v>
      </c>
      <c r="BM131" s="142" t="s">
        <v>613</v>
      </c>
    </row>
    <row r="132" spans="2:65" s="1" customFormat="1">
      <c r="B132" s="29"/>
      <c r="D132" s="144" t="s">
        <v>137</v>
      </c>
      <c r="F132" s="145" t="s">
        <v>614</v>
      </c>
      <c r="I132" s="146"/>
      <c r="L132" s="29"/>
      <c r="M132" s="147"/>
      <c r="T132" s="53"/>
      <c r="AT132" s="14" t="s">
        <v>137</v>
      </c>
      <c r="AU132" s="14" t="s">
        <v>89</v>
      </c>
    </row>
    <row r="133" spans="2:65" s="1" customFormat="1" ht="19.5">
      <c r="B133" s="29"/>
      <c r="D133" s="148" t="s">
        <v>148</v>
      </c>
      <c r="F133" s="149" t="s">
        <v>615</v>
      </c>
      <c r="I133" s="146"/>
      <c r="L133" s="29"/>
      <c r="M133" s="168"/>
      <c r="N133" s="169"/>
      <c r="O133" s="169"/>
      <c r="P133" s="169"/>
      <c r="Q133" s="169"/>
      <c r="R133" s="169"/>
      <c r="S133" s="169"/>
      <c r="T133" s="170"/>
      <c r="AT133" s="14" t="s">
        <v>148</v>
      </c>
      <c r="AU133" s="14" t="s">
        <v>89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9"/>
    </row>
  </sheetData>
  <sheetProtection algorithmName="SHA-512" hashValue="7YBv/CwZV1SIovGLtUVP3FRbjHALCKY+0GiYDbEVLoTMuFFnxqmkLdbnjr52jrM4UBSLyTV7ImkPiHU1xmm6Qg==" saltValue="hDgrQTxzbs72jN1x9K5Ba1qFmiJLeEpL5vVjDmom36E/KUBFCRSfVpQW8CT/qgHMfenP6mG6F8giQAWsQy8zlg==" spinCount="100000" sheet="1" objects="1" scenarios="1" formatColumns="0" formatRows="0" autoFilter="0"/>
  <autoFilter ref="C119:K13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300-000000000000}"/>
    <hyperlink ref="F128" r:id="rId2" xr:uid="{00000000-0004-0000-0300-000001000000}"/>
    <hyperlink ref="F132" r:id="rId3" xr:uid="{00000000-0004-0000-0300-000002000000}"/>
  </hyperlinks>
  <pageMargins left="0.39374999999999999" right="0.39374999999999999" top="0.39374999999999999" bottom="0.39374999999999999" header="0" footer="0"/>
  <pageSetup paperSize="9" scale="88" fitToHeight="100" orientation="portrait" blackAndWhite="1" r:id="rId4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Rekapitulace stavby</vt:lpstr>
      <vt:lpstr>SO 101 - Parkovací stání</vt:lpstr>
      <vt:lpstr>SO 401 - Úprava veřejného...</vt:lpstr>
      <vt:lpstr>VRN - Vedlejší rozpočtové...</vt:lpstr>
      <vt:lpstr>'Rekapitulace stavby'!Názvy_tisku</vt:lpstr>
      <vt:lpstr>'SO 101 - Parkovací stání'!Názvy_tisku</vt:lpstr>
      <vt:lpstr>'SO 401 - Úprava veřejného...'!Názvy_tisku</vt:lpstr>
      <vt:lpstr>'VRN - Vedlejší rozpočtové...'!Názvy_tisku</vt:lpstr>
      <vt:lpstr>'Rekapitulace stavby'!Oblast_tisku</vt:lpstr>
      <vt:lpstr>'SO 101 - Parkovací stání'!Oblast_tisku</vt:lpstr>
      <vt:lpstr>'SO 401 - Úprava veřejného...'!Oblast_tisku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Iždinská, Pavla</cp:lastModifiedBy>
  <cp:lastPrinted>2023-09-21T12:37:01Z</cp:lastPrinted>
  <dcterms:created xsi:type="dcterms:W3CDTF">2023-09-21T12:25:16Z</dcterms:created>
  <dcterms:modified xsi:type="dcterms:W3CDTF">2024-05-14T08:22:12Z</dcterms:modified>
</cp:coreProperties>
</file>