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0 - Kino Alfa - rekonstr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'00 - Kino Alfa - rekonstr...'!$C$82:$K$157</definedName>
    <definedName name="_xlnm.Print_Area" localSheetId="1">'00 - Kino Alfa - rekonstr...'!$C$4:$J$37,'00 - Kino Alfa - rekonstr...'!$C$43:$J$66,'00 - Kino Alfa - rekonstr...'!$C$72:$K$157</definedName>
    <definedName name="_xlnm.Print_Titles" localSheetId="1">'00 - Kino Alfa - rekonstr...'!$82:$82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157"/>
  <c r="BH157"/>
  <c r="BG157"/>
  <c r="BF157"/>
  <c r="T157"/>
  <c r="T156"/>
  <c r="R157"/>
  <c r="R156"/>
  <c r="P157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2"/>
  <c r="BH142"/>
  <c r="BG142"/>
  <c r="BF142"/>
  <c r="T142"/>
  <c r="R142"/>
  <c r="P142"/>
  <c r="BI138"/>
  <c r="BH138"/>
  <c r="BG138"/>
  <c r="BF138"/>
  <c r="T138"/>
  <c r="T137"/>
  <c r="R138"/>
  <c r="R137"/>
  <c r="P138"/>
  <c r="P137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4"/>
  <c r="BH124"/>
  <c r="BG124"/>
  <c r="BF124"/>
  <c r="T124"/>
  <c r="R124"/>
  <c r="P124"/>
  <c r="BI121"/>
  <c r="BH121"/>
  <c r="BG121"/>
  <c r="BF121"/>
  <c r="T121"/>
  <c r="R121"/>
  <c r="P121"/>
  <c r="BI117"/>
  <c r="BH117"/>
  <c r="BG117"/>
  <c r="BF117"/>
  <c r="T117"/>
  <c r="R117"/>
  <c r="P117"/>
  <c r="BI112"/>
  <c r="BH112"/>
  <c r="BG112"/>
  <c r="BF112"/>
  <c r="T112"/>
  <c r="R112"/>
  <c r="P112"/>
  <c r="BI105"/>
  <c r="BH105"/>
  <c r="BG105"/>
  <c r="BF105"/>
  <c r="T105"/>
  <c r="T104"/>
  <c r="R105"/>
  <c r="R104"/>
  <c r="P105"/>
  <c r="P104"/>
  <c r="BI102"/>
  <c r="BH102"/>
  <c r="BG102"/>
  <c r="BF102"/>
  <c r="T102"/>
  <c r="R102"/>
  <c r="P102"/>
  <c r="BI100"/>
  <c r="BH100"/>
  <c r="BG100"/>
  <c r="BF100"/>
  <c r="T100"/>
  <c r="R100"/>
  <c r="P100"/>
  <c r="BI92"/>
  <c r="BH92"/>
  <c r="BG92"/>
  <c r="BF92"/>
  <c r="T92"/>
  <c r="T85"/>
  <c r="R92"/>
  <c r="R85"/>
  <c r="P92"/>
  <c r="P85"/>
  <c r="BI86"/>
  <c r="BH86"/>
  <c r="BG86"/>
  <c r="BF86"/>
  <c r="T86"/>
  <c r="R86"/>
  <c r="P86"/>
  <c r="J80"/>
  <c r="F79"/>
  <c r="F77"/>
  <c r="E75"/>
  <c r="J51"/>
  <c r="F50"/>
  <c r="F48"/>
  <c r="E46"/>
  <c r="J19"/>
  <c r="E19"/>
  <c r="J79"/>
  <c r="J18"/>
  <c r="J16"/>
  <c r="E16"/>
  <c r="F51"/>
  <c r="J15"/>
  <c r="J10"/>
  <c r="J48"/>
  <c i="1" r="L50"/>
  <c r="AM50"/>
  <c r="AM49"/>
  <c r="L49"/>
  <c r="AM47"/>
  <c r="L47"/>
  <c r="L45"/>
  <c r="L44"/>
  <c i="2" r="BK149"/>
  <c r="BK102"/>
  <c r="BK133"/>
  <c r="J154"/>
  <c r="J112"/>
  <c r="J102"/>
  <c r="J152"/>
  <c r="J124"/>
  <c i="1" r="AS54"/>
  <c i="2" r="BK86"/>
  <c r="BK117"/>
  <c r="BK105"/>
  <c r="J100"/>
  <c r="BK142"/>
  <c r="BK157"/>
  <c r="J138"/>
  <c r="BK135"/>
  <c r="BK130"/>
  <c r="J149"/>
  <c r="BK92"/>
  <c r="BK128"/>
  <c r="J130"/>
  <c r="J105"/>
  <c r="BK121"/>
  <c r="J117"/>
  <c r="J133"/>
  <c r="BK100"/>
  <c r="J157"/>
  <c r="BK124"/>
  <c r="BK138"/>
  <c r="J92"/>
  <c r="BK154"/>
  <c r="BK152"/>
  <c r="J121"/>
  <c r="BK112"/>
  <c r="J142"/>
  <c r="J135"/>
  <c r="J128"/>
  <c r="J86"/>
  <c r="F33"/>
  <c l="1" r="P141"/>
  <c r="P140"/>
  <c r="P99"/>
  <c r="BK127"/>
  <c r="J127"/>
  <c r="J61"/>
  <c r="T99"/>
  <c r="P111"/>
  <c r="R99"/>
  <c r="T111"/>
  <c r="T127"/>
  <c r="BK141"/>
  <c r="J141"/>
  <c r="J64"/>
  <c r="BK99"/>
  <c r="J99"/>
  <c r="J58"/>
  <c r="BK111"/>
  <c r="J111"/>
  <c r="J60"/>
  <c r="P127"/>
  <c r="R141"/>
  <c r="R140"/>
  <c r="R111"/>
  <c r="R127"/>
  <c r="T141"/>
  <c r="T140"/>
  <c r="BK85"/>
  <c r="J85"/>
  <c r="J57"/>
  <c r="BK104"/>
  <c r="J104"/>
  <c r="J59"/>
  <c r="BK137"/>
  <c r="J137"/>
  <c r="J62"/>
  <c r="BK156"/>
  <c r="J156"/>
  <c r="J65"/>
  <c r="F80"/>
  <c r="BE112"/>
  <c r="BE117"/>
  <c r="BE154"/>
  <c r="J50"/>
  <c r="BE100"/>
  <c r="BE105"/>
  <c r="BE121"/>
  <c r="BE133"/>
  <c r="BE138"/>
  <c r="BE149"/>
  <c r="J77"/>
  <c r="BE86"/>
  <c r="BE102"/>
  <c r="BE152"/>
  <c i="1" r="BB55"/>
  <c i="2" r="BE92"/>
  <c r="BE130"/>
  <c r="BE135"/>
  <c r="BE124"/>
  <c r="BE128"/>
  <c r="BE142"/>
  <c r="BE157"/>
  <c r="F34"/>
  <c i="1" r="BC55"/>
  <c r="BC54"/>
  <c r="W32"/>
  <c i="2" r="F32"/>
  <c i="1" r="BA55"/>
  <c r="BA54"/>
  <c r="W30"/>
  <c i="2" r="F35"/>
  <c i="1" r="BD55"/>
  <c r="BD54"/>
  <c r="W33"/>
  <c i="2" r="J32"/>
  <c i="1" r="AW55"/>
  <c r="BB54"/>
  <c r="W31"/>
  <c i="2" l="1" r="R84"/>
  <c r="R83"/>
  <c r="T84"/>
  <c r="T83"/>
  <c r="P84"/>
  <c r="P83"/>
  <c i="1" r="AU55"/>
  <c i="2" r="BK84"/>
  <c r="J84"/>
  <c r="J56"/>
  <c r="BK140"/>
  <c r="J140"/>
  <c r="J63"/>
  <c i="1" r="AW54"/>
  <c r="AK30"/>
  <c r="AY54"/>
  <c r="AU54"/>
  <c i="2" r="F31"/>
  <c i="1" r="AZ55"/>
  <c r="AZ54"/>
  <c r="W29"/>
  <c r="AX54"/>
  <c i="2" r="J31"/>
  <c i="1" r="AV55"/>
  <c r="AT55"/>
  <c i="2" l="1" r="BK83"/>
  <c r="J83"/>
  <c r="J28"/>
  <c i="1" r="AG55"/>
  <c r="AG54"/>
  <c r="AK26"/>
  <c r="AV54"/>
  <c r="AK29"/>
  <c r="AK35"/>
  <c i="2" l="1" r="J37"/>
  <c r="J55"/>
  <c i="1" r="AN5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<sst xmlns="http://schemas.openxmlformats.org/spreadsheetml/2006/main">
  <si>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</si>
  <si>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</si>
  <si>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</si>
  <si>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</si>
  <si>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</si>
  <si>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{b6d2ead4-63ec-4d66-9615-3cce96e03f90}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</si>
  <si>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</si>
  <si>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</si>
  <si>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</si>
  <si>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</si>
  <si>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</si>
  <si>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</si>
  <si>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</si>
  <si>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</si>
  <si>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</si>
  <si>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</si>
  <si>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</si>
  <si>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Kino Alfa - rekonstrukce venkovní terasy</t>
  </si>
  <si>
    <t>KSO:</t>
  </si>
  <si>
    <t/>
  </si>
  <si>
    <t>CC-CZ:</t>
  </si>
  <si>
    <t>Místo:</t>
  </si>
  <si>
    <t>Sokolov, Heyrovského 1812</t>
  </si>
  <si>
    <t>Datum:</t>
  </si>
  <si>
    <t>5. 2. 2024</t>
  </si>
  <si>
    <t>Zadavatel:</t>
  </si>
  <si>
    <t>IČ:</t>
  </si>
  <si>
    <t>Město Sokolov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</si>
  <si>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</si>
  <si>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</si>
  <si>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</si>
  <si>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</si>
  <si>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</si>
  <si>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</si>
  <si>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</si>
  <si>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Michal Kubelka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</si>
  <si>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</si>
  <si>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</si>
  <si>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</si>
  <si>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</si>
  <si>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</si>
  <si>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</si>
  <si>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</si>
  <si>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</si>
  <si>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</si>
  <si>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</si>
  <si>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</si>
  <si>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</si>
  <si>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</si>
  <si>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</si>
  <si>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</si>
  <si>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</si>
  <si>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</si>
  <si>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</si>
  <si>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</si>
  <si>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</si>
  <si>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</si>
  <si>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</si>
  <si>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</si>
  <si>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</si>
  <si>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</si>
  <si>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</si>
  <si>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</si>
  <si>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</si>
  <si>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</si>
  <si>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</si>
  <si>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</si>
  <si>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</si>
  <si>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</si>
  <si>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</si>
  <si>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</si>
  <si>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</si>
  <si>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</si>
  <si>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</si>
  <si>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</si>
  <si>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</si>
  <si>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</si>
  <si>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</si>
  <si>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</si>
  <si>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</si>
  <si>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</si>
  <si>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</si>
  <si>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</si>
  <si>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</si>
  <si>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</si>
  <si>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</si>
  <si>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</si>
  <si>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</si>
  <si>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</si>
  <si>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</si>
  <si>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</si>
  <si>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</si>
  <si>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</si>
  <si>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783 - Dokončovací práce - nátěry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</si>
  <si>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</si>
  <si>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</si>
  <si>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</si>
  <si>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</si>
  <si>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</si>
  <si>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</si>
  <si>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</si>
  <si>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</si>
  <si>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</si>
  <si>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</si>
  <si>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</si>
  <si>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</si>
  <si>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</si>
  <si>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</si>
  <si>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</si>
  <si>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</si>
  <si>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</si>
  <si>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</si>
  <si>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</si>
  <si>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</si>
  <si>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komunikací pro pěší s přemístěním hmot na skládku na vzdálenost do 3 m nebo s naložením na dopravní prostředek s ložem z kameniva nebo živice a s jakoukoliv výplní spár ručně z betonových nebo kameninových dlaždic, desek nebo tvarovek</t>
  </si>
  <si>
    <t>m2</t>
  </si>
  <si>
    <t>CS ÚRS 2024 01</t>
  </si>
  <si>
    <t>4</t>
  </si>
  <si>
    <t>1298769372</t>
  </si>
  <si>
    <t>Online PSC</t>
  </si>
  <si>
    <t>https://podminky.urs.cz/item/CS_URS_2024_01/113106121</t>
  </si>
  <si>
    <t>VV</t>
  </si>
  <si>
    <t>17,94*7,57</t>
  </si>
  <si>
    <t>1,75*0,32</t>
  </si>
  <si>
    <t>2,5*0,2</t>
  </si>
  <si>
    <t>Součet</t>
  </si>
  <si>
    <t>113107121</t>
  </si>
  <si>
    <t>Odstranění podkladů nebo krytů ručně s přemístěním hmot na skládku na vzdálenost do 3 m nebo s naložením na dopravní prostředek z kameniva hrubého drceného, o tl. vrstvy do 100 mm</t>
  </si>
  <si>
    <t>-2098089951</t>
  </si>
  <si>
    <t>https://podminky.urs.cz/item/CS_URS_2024_01/113107121</t>
  </si>
  <si>
    <t>Srovnání podloží tak, aby finální pochozí vrstva byla zárověň s vrchní hranou opěrných stěn</t>
  </si>
  <si>
    <t>5</t>
  </si>
  <si>
    <t>Komunikace pozemní</t>
  </si>
  <si>
    <t>3</t>
  </si>
  <si>
    <t>596212212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</si>
  <si>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přes 100 do 300 m2</t>
  </si>
  <si>
    <t>-890283666</t>
  </si>
  <si>
    <t>https://podminky.urs.cz/item/CS_URS_2024_01/596212212</t>
  </si>
  <si>
    <t>M</t>
  </si>
  <si>
    <t>59246096</t>
  </si>
  <si>
    <t>betonová skladebná dlažba tl. 80mm, 3 rozměry kostek (280x280, 420x280, 560x280mm), odstín šedá žíhaná (ref. výrobek LiaStone Fontána, odstín Onyx)</t>
  </si>
  <si>
    <t>8</t>
  </si>
  <si>
    <t>-2064224464</t>
  </si>
  <si>
    <t>136,866*1,02 'Přepočtené koeficientem množství</t>
  </si>
  <si>
    <t>6</t>
  </si>
  <si>
    <t>Úpravy povrchů, podlahy a osazování výplní</t>
  </si>
  <si>
    <t>006-x1</t>
  </si>
  <si>
    <t>D+M+PH Sanace prasklin opěrné stěny epoxidovým lepidlem s posypem křemičitým pískem</t>
  </si>
  <si>
    <t>1248820192</t>
  </si>
  <si>
    <t>P</t>
  </si>
  <si>
    <t xml:space="preserve">Poznámka k položce:_x000d_
Epoxidové lepidlo: (ref. výrobek Asodur K4031)_x000d_
    bez obsahu rozpouštědel_x000d_
    vytvrzuje bez smršťování_x000d_
    odolné vůči zředěným kyselinám, louhům a vodám s agresivním působením na beton_x000d_
    vodotěsné do tlaku 5 bar (DIN EN 12390-8)_x000d_
    CE-certifikát dle DIN EN 1504-4</t>
  </si>
  <si>
    <t>7,74*1,1</t>
  </si>
  <si>
    <t>15*0,65</t>
  </si>
  <si>
    <t>(7,74+15)*0,15</t>
  </si>
  <si>
    <t>9</t>
  </si>
  <si>
    <t>Ostatní konstrukce a práce, bourání</t>
  </si>
  <si>
    <t>009-x1</t>
  </si>
  <si>
    <t>Příprava podkladu opěrných stěn - odstranění nesoudržných vrstev a nátěrů např. sanační frézou na pevný nosný podklad tak, aby byl podklad nosný a pevný min. B25 a min. pevnost v odtrhu 1,5 N/m2 - cena vč. likvidace odpadu</t>
  </si>
  <si>
    <t>1143594309</t>
  </si>
  <si>
    <t>7</t>
  </si>
  <si>
    <t>985131111</t>
  </si>
  <si>
    <t>Očištění ploch stěn, rubu kleneb a podlah tlakovou vodou</t>
  </si>
  <si>
    <t>928243719</t>
  </si>
  <si>
    <t>https://podminky.urs.cz/item/CS_URS_2024_01/985131111</t>
  </si>
  <si>
    <t>Po frézování</t>
  </si>
  <si>
    <t>21,675</t>
  </si>
  <si>
    <t>985323112/R</t>
  </si>
  <si>
    <t xml:space="preserve">Adhezní můstek reprofilovaného betonu </t>
  </si>
  <si>
    <t>2010183737</t>
  </si>
  <si>
    <t xml:space="preserve">Poznámka k položce:_x000d_
Popis: (ref. výrobek Asocret HS flex / Asocret KS/HB)_x000d_
    jako antikorozní ochrana předem očištěné betonářské výztuže_x000d_
    jako adhezní můstek při sanaci betonu_x000d_
    na horizontální a svislé plochy, také na plochy nad hlavou</t>
  </si>
  <si>
    <t>985311111/R</t>
  </si>
  <si>
    <t>Reprofilace betonu hydrofobní siranovzdornou omítkou ručně stěn, tloušťky do 10 mm s plastifikátorem</t>
  </si>
  <si>
    <t>-197470281</t>
  </si>
  <si>
    <t xml:space="preserve">Poznámka k položce:_x000d_
Síranovzdorná omítka: (ref. výrobek Asocret M30)_x000d_
    normální omítková malta (GP) dle DIN EN-998-1_x000d_
    malta ke zhotovení fabionů dle DIN 18533_x000d_
    CE-certifikát dle DIN EN-998-1_x000d_
    vysoce stabilní_x000d_
    rychletuhnoucí_x000d_
    odolná vůči síranům_x000d_
_x000d_
Přísada: (ref. výrobek Asoplast MZ)_x000d_
    disperze polymerů_x000d_
    koncentrát_x000d_
    bez obsahu rozpouštědel_x000d_
    bez obsahu octanu a změkčovadel_x000d_
    bez obsahu chloridů_x000d_
    neobsahuje žádné přísady podporující korozi_x000d_
    má plastifikační účinek</t>
  </si>
  <si>
    <t>997</t>
  </si>
  <si>
    <t>Přesun sutě</t>
  </si>
  <si>
    <t>10</t>
  </si>
  <si>
    <t>997013501</t>
  </si>
  <si>
    <t>Odvoz suti a vybouraných hmot na skládku nebo meziskládku se složením, na vzdálenost do 1 km</t>
  </si>
  <si>
    <t>t</t>
  </si>
  <si>
    <t>-2074717944</t>
  </si>
  <si>
    <t>https://podminky.urs.cz/item/CS_URS_2024_01/997013501</t>
  </si>
  <si>
    <t>11</t>
  </si>
  <si>
    <t>997013509</t>
  </si>
  <si>
    <t>Odvoz suti a vybouraných hmot na skládku nebo meziskládku se složením, na vzdálenost Příplatek k ceně za každý další započatý 1 km přes 1 km</t>
  </si>
  <si>
    <t>-406588440</t>
  </si>
  <si>
    <t>https://podminky.urs.cz/item/CS_URS_2024_01/997013509</t>
  </si>
  <si>
    <t>58,168*9</t>
  </si>
  <si>
    <t>997013601</t>
  </si>
  <si>
    <t>Poplatek za uložení stavebního odpadu na skládce (skládkovné) z prostého betonu zatříděného do Katalogu odpadů pod kódem 17 01 01</t>
  </si>
  <si>
    <t>-1176334501</t>
  </si>
  <si>
    <t>https://podminky.urs.cz/item/CS_URS_2024_01/997013601</t>
  </si>
  <si>
    <t>13</t>
  </si>
  <si>
    <t>997013655</t>
  </si>
  <si>
    <t>Poplatek za uložení stavebního odpadu na skládce (skládkovné) zeminy a kamení zatříděného do Katalogu odpadů pod kódem 17 05 04</t>
  </si>
  <si>
    <t>-99723496</t>
  </si>
  <si>
    <t>https://podminky.urs.cz/item/CS_URS_2024_01/997013655</t>
  </si>
  <si>
    <t>998</t>
  </si>
  <si>
    <t>Přesun hmot</t>
  </si>
  <si>
    <t>14</t>
  </si>
  <si>
    <t>998229112</t>
  </si>
  <si>
    <t>Přesun hmot ruční pro pozemní komunikace s naložením a složením na vzdálenost do 50 m, s krytem dlážděným</t>
  </si>
  <si>
    <t>-494947785</t>
  </si>
  <si>
    <t>https://podminky.urs.cz/item/CS_URS_2024_01/998229112</t>
  </si>
  <si>
    <t>PSV</t>
  </si>
  <si>
    <t>Práce a dodávky PSV</t>
  </si>
  <si>
    <t>783</t>
  </si>
  <si>
    <t>Dokončovací práce - nátěry</t>
  </si>
  <si>
    <t>15</t>
  </si>
  <si>
    <t>783823135</t>
  </si>
  <si>
    <t>Penetrační nátěr omítek hladkých omítek hladkých, zrnitých tenkovrstvých nebo štukových stupně členitosti 1 a 2 silikonový</t>
  </si>
  <si>
    <t>16</t>
  </si>
  <si>
    <t>-399107054</t>
  </si>
  <si>
    <t>https://podminky.urs.cz/item/CS_URS_2024_01/783823135</t>
  </si>
  <si>
    <t>Opěrné stěny</t>
  </si>
  <si>
    <t>783827425</t>
  </si>
  <si>
    <t>Krycí (ochranný ) nátěr omítek dvojnásobný hladkých omítek hladkých, zrnitých tenkovrstvých nebo štukových stupně členitosti 1 a 2 silikonový</t>
  </si>
  <si>
    <t>480131533</t>
  </si>
  <si>
    <t>https://podminky.urs.cz/item/CS_URS_2024_01/783827425</t>
  </si>
  <si>
    <t>Poznámka k položce:_x000d_
odstín dle investora</t>
  </si>
  <si>
    <t>17</t>
  </si>
  <si>
    <t>783-x2</t>
  </si>
  <si>
    <t>D+M+PH Impregnační opěrných stěn dvojnásobný siloxanovou impregnací</t>
  </si>
  <si>
    <t>-63610394</t>
  </si>
  <si>
    <t xml:space="preserve">Poznámka k položce:_x000d_
 popis: (ref. výrobek Asolin WS)_x000d_
    impregnační roztok_x000d_
    na bázi siloxanu_x000d_
    hotový k přímému použití_x000d_
    s obsahem rozpouštědel_x000d_
    hydrofobizující_x000d_
    vodoodpudivý_x000d_
    odolný vůči zásadám a UV záření</t>
  </si>
  <si>
    <t>18</t>
  </si>
  <si>
    <t>783-x1</t>
  </si>
  <si>
    <t>Obroušení + D+M+PH Dvojnásobý nátěr zábradlí</t>
  </si>
  <si>
    <t>m</t>
  </si>
  <si>
    <t>-1912990927</t>
  </si>
  <si>
    <t>7,74+19</t>
  </si>
  <si>
    <t>VRN</t>
  </si>
  <si>
    <t>Vedlejší rozpočtové náklady</t>
  </si>
  <si>
    <t>19</t>
  </si>
  <si>
    <t>VRN-x1</t>
  </si>
  <si>
    <t>%</t>
  </si>
  <si>
    <t>682977065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</si>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</sst>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5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6121" TargetMode="External" /><Relationship Id="rId2" Type="http://schemas.openxmlformats.org/officeDocument/2006/relationships/hyperlink" Target="https://podminky.urs.cz/item/CS_URS_2024_01/113107121" TargetMode="External" /><Relationship Id="rId3" Type="http://schemas.openxmlformats.org/officeDocument/2006/relationships/hyperlink" Target="https://podminky.urs.cz/item/CS_URS_2024_01/596212212" TargetMode="External" /><Relationship Id="rId4" Type="http://schemas.openxmlformats.org/officeDocument/2006/relationships/hyperlink" Target="https://podminky.urs.cz/item/CS_URS_2024_01/985131111" TargetMode="External" /><Relationship Id="rId5" Type="http://schemas.openxmlformats.org/officeDocument/2006/relationships/hyperlink" Target="https://podminky.urs.cz/item/CS_URS_2024_01/997013501" TargetMode="External" /><Relationship Id="rId6" Type="http://schemas.openxmlformats.org/officeDocument/2006/relationships/hyperlink" Target="https://podminky.urs.cz/item/CS_URS_2024_01/997013509" TargetMode="External" /><Relationship Id="rId7" Type="http://schemas.openxmlformats.org/officeDocument/2006/relationships/hyperlink" Target="https://podminky.urs.cz/item/CS_URS_2024_01/997013601" TargetMode="External" /><Relationship Id="rId8" Type="http://schemas.openxmlformats.org/officeDocument/2006/relationships/hyperlink" Target="https://podminky.urs.cz/item/CS_URS_2024_01/997013655" TargetMode="External" /><Relationship Id="rId9" Type="http://schemas.openxmlformats.org/officeDocument/2006/relationships/hyperlink" Target="https://podminky.urs.cz/item/CS_URS_2024_01/998229112" TargetMode="External" /><Relationship Id="rId10" Type="http://schemas.openxmlformats.org/officeDocument/2006/relationships/hyperlink" Target="https://podminky.urs.cz/item/CS_URS_2024_01/783823135" TargetMode="External" /><Relationship Id="rId11" Type="http://schemas.openxmlformats.org/officeDocument/2006/relationships/hyperlink" Target="https://podminky.urs.cz/item/CS_URS_2024_01/783827425" TargetMode="External" /><Relationship Id="rId1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00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Kino Alfa - rekonstrukce venkovní terasy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Sokolov, Heyrovského 1812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5. 2. 2024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Sokolov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>Michal Kubelka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ROUND(AS55,2)</f>
        <v>0</v>
      </c>
      <c r="AT54" s="108">
        <f>ROUND(SUM(AV54:AW54),2)</f>
        <v>0</v>
      </c>
      <c r="AU54" s="109">
        <f>ROUND(AU55,5)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ROUND(AZ55,2)</f>
        <v>0</v>
      </c>
      <c r="BA54" s="108">
        <f>ROUND(BA55,2)</f>
        <v>0</v>
      </c>
      <c r="BB54" s="108">
        <f>ROUND(BB55,2)</f>
        <v>0</v>
      </c>
      <c r="BC54" s="108">
        <f>ROUND(BC55,2)</f>
        <v>0</v>
      </c>
      <c r="BD54" s="110">
        <f>ROUND(BD55,2)</f>
        <v>0</v>
      </c>
      <c r="BE54" s="6"/>
      <c r="BS54" s="111" t="s">
        <v>71</v>
      </c>
      <c r="BT54" s="111" t="s">
        <v>72</v>
      </c>
      <c r="BV54" s="111" t="s">
        <v>73</v>
      </c>
      <c r="BW54" s="111" t="s">
        <v>5</v>
      </c>
      <c r="BX54" s="111" t="s">
        <v>74</v>
      </c>
      <c r="CL54" s="111" t="s">
        <v>19</v>
      </c>
    </row>
    <row r="55" s="7" customFormat="1" ht="16.5" customHeight="1">
      <c r="A55" s="112" t="s">
        <v>75</v>
      </c>
      <c r="B55" s="113"/>
      <c r="C55" s="114"/>
      <c r="D55" s="115" t="s">
        <v>14</v>
      </c>
      <c r="E55" s="115"/>
      <c r="F55" s="115"/>
      <c r="G55" s="115"/>
      <c r="H55" s="115"/>
      <c r="I55" s="116"/>
      <c r="J55" s="115" t="s">
        <v>17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'00 - Kino Alfa - rekonstr...'!J28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76</v>
      </c>
      <c r="AR55" s="119"/>
      <c r="AS55" s="120">
        <v>0</v>
      </c>
      <c r="AT55" s="121">
        <f>ROUND(SUM(AV55:AW55),2)</f>
        <v>0</v>
      </c>
      <c r="AU55" s="122">
        <f>'00 - Kino Alfa - rekonstr...'!P83</f>
        <v>0</v>
      </c>
      <c r="AV55" s="121">
        <f>'00 - Kino Alfa - rekonstr...'!J31</f>
        <v>0</v>
      </c>
      <c r="AW55" s="121">
        <f>'00 - Kino Alfa - rekonstr...'!J32</f>
        <v>0</v>
      </c>
      <c r="AX55" s="121">
        <f>'00 - Kino Alfa - rekonstr...'!J33</f>
        <v>0</v>
      </c>
      <c r="AY55" s="121">
        <f>'00 - Kino Alfa - rekonstr...'!J34</f>
        <v>0</v>
      </c>
      <c r="AZ55" s="121">
        <f>'00 - Kino Alfa - rekonstr...'!F31</f>
        <v>0</v>
      </c>
      <c r="BA55" s="121">
        <f>'00 - Kino Alfa - rekonstr...'!F32</f>
        <v>0</v>
      </c>
      <c r="BB55" s="121">
        <f>'00 - Kino Alfa - rekonstr...'!F33</f>
        <v>0</v>
      </c>
      <c r="BC55" s="121">
        <f>'00 - Kino Alfa - rekonstr...'!F34</f>
        <v>0</v>
      </c>
      <c r="BD55" s="123">
        <f>'00 - Kino Alfa - rekonstr...'!F35</f>
        <v>0</v>
      </c>
      <c r="BE55" s="7"/>
      <c r="BT55" s="124" t="s">
        <v>77</v>
      </c>
      <c r="BU55" s="124" t="s">
        <v>78</v>
      </c>
      <c r="BV55" s="124" t="s">
        <v>73</v>
      </c>
      <c r="BW55" s="124" t="s">
        <v>5</v>
      </c>
      <c r="BX55" s="124" t="s">
        <v>74</v>
      </c>
      <c r="CL55" s="124" t="s">
        <v>19</v>
      </c>
    </row>
    <row r="56" s="2" customFormat="1" ht="30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6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</row>
    <row r="57" s="2" customFormat="1" ht="6.96" customHeight="1">
      <c r="A57" s="40"/>
      <c r="B57" s="61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</sheetData>
  <sheetProtection sheet="1" formatColumns="0" formatRows="0" objects="1" scenarios="1" spinCount="100000" saltValue="LfIvhkuuJnOXjicUY+J++mLKB8NUWjdu/iMobAH04BcVxRmYxhu+HKaUNgWwiv+6rf/La0mNs/xVQJ97aNI2rQ==" hashValue="QKDSYUiJ50W5Mvu+ju4JmV1xeH3UKjjx+M+cZOabolRKGgFbzCu/ChNmMGWfwS/Iq73VrSC0Awb0f3hrrn0Qug==" algorithmName="SHA-512" password="80EB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0 - Kino Alfa - rekonstr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5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2"/>
      <c r="AT3" s="19" t="s">
        <v>79</v>
      </c>
    </row>
    <row r="4" s="1" customFormat="1" ht="24.96" customHeight="1">
      <c r="B4" s="22"/>
      <c r="D4" s="127" t="s">
        <v>80</v>
      </c>
      <c r="L4" s="22"/>
      <c r="M4" s="128" t="s">
        <v>10</v>
      </c>
      <c r="AT4" s="19" t="s">
        <v>4</v>
      </c>
    </row>
    <row r="5" s="1" customFormat="1" ht="6.96" customHeight="1">
      <c r="B5" s="22"/>
      <c r="L5" s="22"/>
    </row>
    <row r="6" s="2" customFormat="1" ht="12" customHeight="1">
      <c r="A6" s="40"/>
      <c r="B6" s="46"/>
      <c r="C6" s="40"/>
      <c r="D6" s="129" t="s">
        <v>16</v>
      </c>
      <c r="E6" s="40"/>
      <c r="F6" s="40"/>
      <c r="G6" s="40"/>
      <c r="H6" s="40"/>
      <c r="I6" s="40"/>
      <c r="J6" s="40"/>
      <c r="K6" s="40"/>
      <c r="L6" s="13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</row>
    <row r="7" s="2" customFormat="1" ht="16.5" customHeight="1">
      <c r="A7" s="40"/>
      <c r="B7" s="46"/>
      <c r="C7" s="40"/>
      <c r="D7" s="40"/>
      <c r="E7" s="131" t="s">
        <v>17</v>
      </c>
      <c r="F7" s="40"/>
      <c r="G7" s="40"/>
      <c r="H7" s="40"/>
      <c r="I7" s="40"/>
      <c r="J7" s="40"/>
      <c r="K7" s="40"/>
      <c r="L7" s="13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</row>
    <row r="8" s="2" customFormat="1">
      <c r="A8" s="40"/>
      <c r="B8" s="46"/>
      <c r="C8" s="40"/>
      <c r="D8" s="40"/>
      <c r="E8" s="40"/>
      <c r="F8" s="40"/>
      <c r="G8" s="40"/>
      <c r="H8" s="40"/>
      <c r="I8" s="40"/>
      <c r="J8" s="40"/>
      <c r="K8" s="40"/>
      <c r="L8" s="13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2" customHeight="1">
      <c r="A9" s="40"/>
      <c r="B9" s="46"/>
      <c r="C9" s="40"/>
      <c r="D9" s="129" t="s">
        <v>18</v>
      </c>
      <c r="E9" s="40"/>
      <c r="F9" s="132" t="s">
        <v>19</v>
      </c>
      <c r="G9" s="40"/>
      <c r="H9" s="40"/>
      <c r="I9" s="129" t="s">
        <v>20</v>
      </c>
      <c r="J9" s="132" t="s">
        <v>19</v>
      </c>
      <c r="K9" s="40"/>
      <c r="L9" s="13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29" t="s">
        <v>21</v>
      </c>
      <c r="E10" s="40"/>
      <c r="F10" s="132" t="s">
        <v>22</v>
      </c>
      <c r="G10" s="40"/>
      <c r="H10" s="40"/>
      <c r="I10" s="129" t="s">
        <v>23</v>
      </c>
      <c r="J10" s="133" t="str">
        <f>'Rekapitulace stavby'!AN8</f>
        <v>5. 2. 2024</v>
      </c>
      <c r="K10" s="40"/>
      <c r="L10" s="13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0.8" customHeight="1">
      <c r="A11" s="40"/>
      <c r="B11" s="46"/>
      <c r="C11" s="40"/>
      <c r="D11" s="40"/>
      <c r="E11" s="40"/>
      <c r="F11" s="40"/>
      <c r="G11" s="40"/>
      <c r="H11" s="40"/>
      <c r="I11" s="40"/>
      <c r="J11" s="40"/>
      <c r="K11" s="40"/>
      <c r="L11" s="13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29" t="s">
        <v>25</v>
      </c>
      <c r="E12" s="40"/>
      <c r="F12" s="40"/>
      <c r="G12" s="40"/>
      <c r="H12" s="40"/>
      <c r="I12" s="129" t="s">
        <v>26</v>
      </c>
      <c r="J12" s="132" t="s">
        <v>19</v>
      </c>
      <c r="K12" s="40"/>
      <c r="L12" s="13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8" customHeight="1">
      <c r="A13" s="40"/>
      <c r="B13" s="46"/>
      <c r="C13" s="40"/>
      <c r="D13" s="40"/>
      <c r="E13" s="132" t="s">
        <v>27</v>
      </c>
      <c r="F13" s="40"/>
      <c r="G13" s="40"/>
      <c r="H13" s="40"/>
      <c r="I13" s="129" t="s">
        <v>28</v>
      </c>
      <c r="J13" s="132" t="s">
        <v>19</v>
      </c>
      <c r="K13" s="40"/>
      <c r="L13" s="13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6.96" customHeigh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3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29" t="s">
        <v>29</v>
      </c>
      <c r="E15" s="40"/>
      <c r="F15" s="40"/>
      <c r="G15" s="40"/>
      <c r="H15" s="40"/>
      <c r="I15" s="129" t="s">
        <v>26</v>
      </c>
      <c r="J15" s="35" t="str">
        <f>'Rekapitulace stavby'!AN13</f>
        <v>Vyplň údaj</v>
      </c>
      <c r="K15" s="40"/>
      <c r="L15" s="13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8" customHeight="1">
      <c r="A16" s="40"/>
      <c r="B16" s="46"/>
      <c r="C16" s="40"/>
      <c r="D16" s="40"/>
      <c r="E16" s="35" t="str">
        <f>'Rekapitulace stavby'!E14</f>
        <v>Vyplň údaj</v>
      </c>
      <c r="F16" s="132"/>
      <c r="G16" s="132"/>
      <c r="H16" s="132"/>
      <c r="I16" s="129" t="s">
        <v>28</v>
      </c>
      <c r="J16" s="35" t="str">
        <f>'Rekapitulace stavby'!AN14</f>
        <v>Vyplň údaj</v>
      </c>
      <c r="K16" s="40"/>
      <c r="L16" s="13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6.96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3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29" t="s">
        <v>31</v>
      </c>
      <c r="E18" s="40"/>
      <c r="F18" s="40"/>
      <c r="G18" s="40"/>
      <c r="H18" s="40"/>
      <c r="I18" s="129" t="s">
        <v>26</v>
      </c>
      <c r="J18" s="132" t="str">
        <f>IF('Rekapitulace stavby'!AN16="","",'Rekapitulace stavby'!AN16)</f>
        <v/>
      </c>
      <c r="K18" s="40"/>
      <c r="L18" s="13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2" t="str">
        <f>IF('Rekapitulace stavby'!E17="","",'Rekapitulace stavby'!E17)</f>
        <v xml:space="preserve"> </v>
      </c>
      <c r="F19" s="40"/>
      <c r="G19" s="40"/>
      <c r="H19" s="40"/>
      <c r="I19" s="129" t="s">
        <v>28</v>
      </c>
      <c r="J19" s="132" t="str">
        <f>IF('Rekapitulace stavby'!AN17="","",'Rekapitulace stavby'!AN17)</f>
        <v/>
      </c>
      <c r="K19" s="40"/>
      <c r="L19" s="13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3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29" t="s">
        <v>34</v>
      </c>
      <c r="E21" s="40"/>
      <c r="F21" s="40"/>
      <c r="G21" s="40"/>
      <c r="H21" s="40"/>
      <c r="I21" s="129" t="s">
        <v>26</v>
      </c>
      <c r="J21" s="132" t="s">
        <v>19</v>
      </c>
      <c r="K21" s="40"/>
      <c r="L21" s="13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132" t="s">
        <v>35</v>
      </c>
      <c r="F22" s="40"/>
      <c r="G22" s="40"/>
      <c r="H22" s="40"/>
      <c r="I22" s="129" t="s">
        <v>28</v>
      </c>
      <c r="J22" s="132" t="s">
        <v>19</v>
      </c>
      <c r="K22" s="40"/>
      <c r="L22" s="13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3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29" t="s">
        <v>36</v>
      </c>
      <c r="E24" s="40"/>
      <c r="F24" s="40"/>
      <c r="G24" s="40"/>
      <c r="H24" s="40"/>
      <c r="I24" s="40"/>
      <c r="J24" s="40"/>
      <c r="K24" s="40"/>
      <c r="L24" s="13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8" customFormat="1" ht="47.25" customHeight="1">
      <c r="A25" s="134"/>
      <c r="B25" s="135"/>
      <c r="C25" s="134"/>
      <c r="D25" s="134"/>
      <c r="E25" s="136" t="s">
        <v>37</v>
      </c>
      <c r="F25" s="136"/>
      <c r="G25" s="136"/>
      <c r="H25" s="136"/>
      <c r="I25" s="134"/>
      <c r="J25" s="134"/>
      <c r="K25" s="134"/>
      <c r="L25" s="137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3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138"/>
      <c r="E27" s="138"/>
      <c r="F27" s="138"/>
      <c r="G27" s="138"/>
      <c r="H27" s="138"/>
      <c r="I27" s="138"/>
      <c r="J27" s="138"/>
      <c r="K27" s="138"/>
      <c r="L27" s="13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25.44" customHeight="1">
      <c r="A28" s="40"/>
      <c r="B28" s="46"/>
      <c r="C28" s="40"/>
      <c r="D28" s="139" t="s">
        <v>38</v>
      </c>
      <c r="E28" s="40"/>
      <c r="F28" s="40"/>
      <c r="G28" s="40"/>
      <c r="H28" s="40"/>
      <c r="I28" s="40"/>
      <c r="J28" s="140">
        <f>ROUND(J83, 2)</f>
        <v>0</v>
      </c>
      <c r="K28" s="40"/>
      <c r="L28" s="13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38"/>
      <c r="E29" s="138"/>
      <c r="F29" s="138"/>
      <c r="G29" s="138"/>
      <c r="H29" s="138"/>
      <c r="I29" s="138"/>
      <c r="J29" s="138"/>
      <c r="K29" s="138"/>
      <c r="L29" s="13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4.4" customHeight="1">
      <c r="A30" s="40"/>
      <c r="B30" s="46"/>
      <c r="C30" s="40"/>
      <c r="D30" s="40"/>
      <c r="E30" s="40"/>
      <c r="F30" s="141" t="s">
        <v>40</v>
      </c>
      <c r="G30" s="40"/>
      <c r="H30" s="40"/>
      <c r="I30" s="141" t="s">
        <v>39</v>
      </c>
      <c r="J30" s="141" t="s">
        <v>41</v>
      </c>
      <c r="K30" s="40"/>
      <c r="L30" s="13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14.4" customHeight="1">
      <c r="A31" s="40"/>
      <c r="B31" s="46"/>
      <c r="C31" s="40"/>
      <c r="D31" s="142" t="s">
        <v>42</v>
      </c>
      <c r="E31" s="129" t="s">
        <v>43</v>
      </c>
      <c r="F31" s="143">
        <f>ROUND((SUM(BE83:BE157)),  2)</f>
        <v>0</v>
      </c>
      <c r="G31" s="40"/>
      <c r="H31" s="40"/>
      <c r="I31" s="144">
        <v>0.20999999999999999</v>
      </c>
      <c r="J31" s="143">
        <f>ROUND(((SUM(BE83:BE157))*I31),  2)</f>
        <v>0</v>
      </c>
      <c r="K31" s="40"/>
      <c r="L31" s="13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129" t="s">
        <v>44</v>
      </c>
      <c r="F32" s="143">
        <f>ROUND((SUM(BF83:BF157)),  2)</f>
        <v>0</v>
      </c>
      <c r="G32" s="40"/>
      <c r="H32" s="40"/>
      <c r="I32" s="144">
        <v>0.12</v>
      </c>
      <c r="J32" s="143">
        <f>ROUND(((SUM(BF83:BF157))*I32),  2)</f>
        <v>0</v>
      </c>
      <c r="K32" s="40"/>
      <c r="L32" s="13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hidden="1" s="2" customFormat="1" ht="14.4" customHeight="1">
      <c r="A33" s="40"/>
      <c r="B33" s="46"/>
      <c r="C33" s="40"/>
      <c r="D33" s="40"/>
      <c r="E33" s="129" t="s">
        <v>45</v>
      </c>
      <c r="F33" s="143">
        <f>ROUND((SUM(BG83:BG157)),  2)</f>
        <v>0</v>
      </c>
      <c r="G33" s="40"/>
      <c r="H33" s="40"/>
      <c r="I33" s="144">
        <v>0.20999999999999999</v>
      </c>
      <c r="J33" s="143">
        <f>0</f>
        <v>0</v>
      </c>
      <c r="K33" s="40"/>
      <c r="L33" s="13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hidden="1" s="2" customFormat="1" ht="14.4" customHeight="1">
      <c r="A34" s="40"/>
      <c r="B34" s="46"/>
      <c r="C34" s="40"/>
      <c r="D34" s="40"/>
      <c r="E34" s="129" t="s">
        <v>46</v>
      </c>
      <c r="F34" s="143">
        <f>ROUND((SUM(BH83:BH157)),  2)</f>
        <v>0</v>
      </c>
      <c r="G34" s="40"/>
      <c r="H34" s="40"/>
      <c r="I34" s="144">
        <v>0.12</v>
      </c>
      <c r="J34" s="143">
        <f>0</f>
        <v>0</v>
      </c>
      <c r="K34" s="40"/>
      <c r="L34" s="13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29" t="s">
        <v>47</v>
      </c>
      <c r="F35" s="143">
        <f>ROUND((SUM(BI83:BI157)),  2)</f>
        <v>0</v>
      </c>
      <c r="G35" s="40"/>
      <c r="H35" s="40"/>
      <c r="I35" s="144">
        <v>0</v>
      </c>
      <c r="J35" s="143">
        <f>0</f>
        <v>0</v>
      </c>
      <c r="K35" s="40"/>
      <c r="L35" s="13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6.96" customHeight="1">
      <c r="A36" s="40"/>
      <c r="B36" s="46"/>
      <c r="C36" s="40"/>
      <c r="D36" s="40"/>
      <c r="E36" s="40"/>
      <c r="F36" s="40"/>
      <c r="G36" s="40"/>
      <c r="H36" s="40"/>
      <c r="I36" s="40"/>
      <c r="J36" s="40"/>
      <c r="K36" s="40"/>
      <c r="L36" s="13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25.44" customHeight="1">
      <c r="A37" s="40"/>
      <c r="B37" s="46"/>
      <c r="C37" s="145"/>
      <c r="D37" s="146" t="s">
        <v>48</v>
      </c>
      <c r="E37" s="147"/>
      <c r="F37" s="147"/>
      <c r="G37" s="148" t="s">
        <v>49</v>
      </c>
      <c r="H37" s="149" t="s">
        <v>50</v>
      </c>
      <c r="I37" s="147"/>
      <c r="J37" s="150">
        <f>SUM(J28:J35)</f>
        <v>0</v>
      </c>
      <c r="K37" s="151"/>
      <c r="L37" s="13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152"/>
      <c r="C38" s="153"/>
      <c r="D38" s="153"/>
      <c r="E38" s="153"/>
      <c r="F38" s="153"/>
      <c r="G38" s="153"/>
      <c r="H38" s="153"/>
      <c r="I38" s="153"/>
      <c r="J38" s="153"/>
      <c r="K38" s="153"/>
      <c r="L38" s="13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42" s="2" customFormat="1" ht="6.96" customHeight="1">
      <c r="A42" s="40"/>
      <c r="B42" s="154"/>
      <c r="C42" s="155"/>
      <c r="D42" s="155"/>
      <c r="E42" s="155"/>
      <c r="F42" s="155"/>
      <c r="G42" s="155"/>
      <c r="H42" s="155"/>
      <c r="I42" s="155"/>
      <c r="J42" s="155"/>
      <c r="K42" s="155"/>
      <c r="L42" s="13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4.96" customHeight="1">
      <c r="A43" s="40"/>
      <c r="B43" s="41"/>
      <c r="C43" s="25" t="s">
        <v>81</v>
      </c>
      <c r="D43" s="42"/>
      <c r="E43" s="42"/>
      <c r="F43" s="42"/>
      <c r="G43" s="42"/>
      <c r="H43" s="42"/>
      <c r="I43" s="42"/>
      <c r="J43" s="42"/>
      <c r="K43" s="42"/>
      <c r="L43" s="13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6.96" customHeight="1">
      <c r="A44" s="40"/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13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12" customHeight="1">
      <c r="A45" s="40"/>
      <c r="B45" s="41"/>
      <c r="C45" s="34" t="s">
        <v>16</v>
      </c>
      <c r="D45" s="42"/>
      <c r="E45" s="42"/>
      <c r="F45" s="42"/>
      <c r="G45" s="42"/>
      <c r="H45" s="42"/>
      <c r="I45" s="42"/>
      <c r="J45" s="42"/>
      <c r="K45" s="42"/>
      <c r="L45" s="13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16.5" customHeight="1">
      <c r="A46" s="40"/>
      <c r="B46" s="41"/>
      <c r="C46" s="42"/>
      <c r="D46" s="42"/>
      <c r="E46" s="71" t="str">
        <f>E7</f>
        <v>Kino Alfa - rekonstrukce venkovní terasy</v>
      </c>
      <c r="F46" s="42"/>
      <c r="G46" s="42"/>
      <c r="H46" s="42"/>
      <c r="I46" s="42"/>
      <c r="J46" s="42"/>
      <c r="K46" s="42"/>
      <c r="L46" s="13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6.96" customHeight="1">
      <c r="A47" s="40"/>
      <c r="B47" s="41"/>
      <c r="C47" s="42"/>
      <c r="D47" s="42"/>
      <c r="E47" s="42"/>
      <c r="F47" s="42"/>
      <c r="G47" s="42"/>
      <c r="H47" s="42"/>
      <c r="I47" s="42"/>
      <c r="J47" s="42"/>
      <c r="K47" s="42"/>
      <c r="L47" s="13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2" customHeight="1">
      <c r="A48" s="40"/>
      <c r="B48" s="41"/>
      <c r="C48" s="34" t="s">
        <v>21</v>
      </c>
      <c r="D48" s="42"/>
      <c r="E48" s="42"/>
      <c r="F48" s="29" t="str">
        <f>F10</f>
        <v>Sokolov, Heyrovského 1812</v>
      </c>
      <c r="G48" s="42"/>
      <c r="H48" s="42"/>
      <c r="I48" s="34" t="s">
        <v>23</v>
      </c>
      <c r="J48" s="74" t="str">
        <f>IF(J10="","",J10)</f>
        <v>5. 2. 2024</v>
      </c>
      <c r="K48" s="42"/>
      <c r="L48" s="13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6.96" customHeight="1">
      <c r="A49" s="40"/>
      <c r="B49" s="41"/>
      <c r="C49" s="42"/>
      <c r="D49" s="42"/>
      <c r="E49" s="42"/>
      <c r="F49" s="42"/>
      <c r="G49" s="42"/>
      <c r="H49" s="42"/>
      <c r="I49" s="42"/>
      <c r="J49" s="42"/>
      <c r="K49" s="42"/>
      <c r="L49" s="13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15" customHeight="1">
      <c r="A50" s="40"/>
      <c r="B50" s="41"/>
      <c r="C50" s="34" t="s">
        <v>25</v>
      </c>
      <c r="D50" s="42"/>
      <c r="E50" s="42"/>
      <c r="F50" s="29" t="str">
        <f>E13</f>
        <v>Město Sokolov</v>
      </c>
      <c r="G50" s="42"/>
      <c r="H50" s="42"/>
      <c r="I50" s="34" t="s">
        <v>31</v>
      </c>
      <c r="J50" s="38" t="str">
        <f>E19</f>
        <v xml:space="preserve"> </v>
      </c>
      <c r="K50" s="42"/>
      <c r="L50" s="13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5.15" customHeight="1">
      <c r="A51" s="40"/>
      <c r="B51" s="41"/>
      <c r="C51" s="34" t="s">
        <v>29</v>
      </c>
      <c r="D51" s="42"/>
      <c r="E51" s="42"/>
      <c r="F51" s="29" t="str">
        <f>IF(E16="","",E16)</f>
        <v>Vyplň údaj</v>
      </c>
      <c r="G51" s="42"/>
      <c r="H51" s="42"/>
      <c r="I51" s="34" t="s">
        <v>34</v>
      </c>
      <c r="J51" s="38" t="str">
        <f>E22</f>
        <v>Michal Kubelka</v>
      </c>
      <c r="K51" s="42"/>
      <c r="L51" s="13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0.32" customHeight="1">
      <c r="A52" s="40"/>
      <c r="B52" s="41"/>
      <c r="C52" s="42"/>
      <c r="D52" s="42"/>
      <c r="E52" s="42"/>
      <c r="F52" s="42"/>
      <c r="G52" s="42"/>
      <c r="H52" s="42"/>
      <c r="I52" s="42"/>
      <c r="J52" s="42"/>
      <c r="K52" s="42"/>
      <c r="L52" s="13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29.28" customHeight="1">
      <c r="A53" s="40"/>
      <c r="B53" s="41"/>
      <c r="C53" s="156" t="s">
        <v>82</v>
      </c>
      <c r="D53" s="157"/>
      <c r="E53" s="157"/>
      <c r="F53" s="157"/>
      <c r="G53" s="157"/>
      <c r="H53" s="157"/>
      <c r="I53" s="157"/>
      <c r="J53" s="158" t="s">
        <v>83</v>
      </c>
      <c r="K53" s="157"/>
      <c r="L53" s="13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0.32" customHeight="1">
      <c r="A54" s="40"/>
      <c r="B54" s="41"/>
      <c r="C54" s="42"/>
      <c r="D54" s="42"/>
      <c r="E54" s="42"/>
      <c r="F54" s="42"/>
      <c r="G54" s="42"/>
      <c r="H54" s="42"/>
      <c r="I54" s="42"/>
      <c r="J54" s="42"/>
      <c r="K54" s="42"/>
      <c r="L54" s="13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2.8" customHeight="1">
      <c r="A55" s="40"/>
      <c r="B55" s="41"/>
      <c r="C55" s="159" t="s">
        <v>70</v>
      </c>
      <c r="D55" s="42"/>
      <c r="E55" s="42"/>
      <c r="F55" s="42"/>
      <c r="G55" s="42"/>
      <c r="H55" s="42"/>
      <c r="I55" s="42"/>
      <c r="J55" s="104">
        <f>J83</f>
        <v>0</v>
      </c>
      <c r="K55" s="42"/>
      <c r="L55" s="13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U55" s="19" t="s">
        <v>84</v>
      </c>
    </row>
    <row r="56" s="9" customFormat="1" ht="24.96" customHeight="1">
      <c r="A56" s="9"/>
      <c r="B56" s="160"/>
      <c r="C56" s="161"/>
      <c r="D56" s="162" t="s">
        <v>85</v>
      </c>
      <c r="E56" s="163"/>
      <c r="F56" s="163"/>
      <c r="G56" s="163"/>
      <c r="H56" s="163"/>
      <c r="I56" s="163"/>
      <c r="J56" s="164">
        <f>J84</f>
        <v>0</v>
      </c>
      <c r="K56" s="161"/>
      <c r="L56" s="165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6"/>
      <c r="C57" s="167"/>
      <c r="D57" s="168" t="s">
        <v>86</v>
      </c>
      <c r="E57" s="169"/>
      <c r="F57" s="169"/>
      <c r="G57" s="169"/>
      <c r="H57" s="169"/>
      <c r="I57" s="169"/>
      <c r="J57" s="170">
        <f>J85</f>
        <v>0</v>
      </c>
      <c r="K57" s="167"/>
      <c r="L57" s="171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6"/>
      <c r="C58" s="167"/>
      <c r="D58" s="168" t="s">
        <v>87</v>
      </c>
      <c r="E58" s="169"/>
      <c r="F58" s="169"/>
      <c r="G58" s="169"/>
      <c r="H58" s="169"/>
      <c r="I58" s="169"/>
      <c r="J58" s="170">
        <f>J99</f>
        <v>0</v>
      </c>
      <c r="K58" s="167"/>
      <c r="L58" s="171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6"/>
      <c r="C59" s="167"/>
      <c r="D59" s="168" t="s">
        <v>88</v>
      </c>
      <c r="E59" s="169"/>
      <c r="F59" s="169"/>
      <c r="G59" s="169"/>
      <c r="H59" s="169"/>
      <c r="I59" s="169"/>
      <c r="J59" s="170">
        <f>J104</f>
        <v>0</v>
      </c>
      <c r="K59" s="167"/>
      <c r="L59" s="171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6"/>
      <c r="C60" s="167"/>
      <c r="D60" s="168" t="s">
        <v>89</v>
      </c>
      <c r="E60" s="169"/>
      <c r="F60" s="169"/>
      <c r="G60" s="169"/>
      <c r="H60" s="169"/>
      <c r="I60" s="169"/>
      <c r="J60" s="170">
        <f>J111</f>
        <v>0</v>
      </c>
      <c r="K60" s="167"/>
      <c r="L60" s="171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66"/>
      <c r="C61" s="167"/>
      <c r="D61" s="168" t="s">
        <v>90</v>
      </c>
      <c r="E61" s="169"/>
      <c r="F61" s="169"/>
      <c r="G61" s="169"/>
      <c r="H61" s="169"/>
      <c r="I61" s="169"/>
      <c r="J61" s="170">
        <f>J127</f>
        <v>0</v>
      </c>
      <c r="K61" s="167"/>
      <c r="L61" s="17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6"/>
      <c r="C62" s="167"/>
      <c r="D62" s="168" t="s">
        <v>91</v>
      </c>
      <c r="E62" s="169"/>
      <c r="F62" s="169"/>
      <c r="G62" s="169"/>
      <c r="H62" s="169"/>
      <c r="I62" s="169"/>
      <c r="J62" s="170">
        <f>J137</f>
        <v>0</v>
      </c>
      <c r="K62" s="167"/>
      <c r="L62" s="17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0"/>
      <c r="C63" s="161"/>
      <c r="D63" s="162" t="s">
        <v>92</v>
      </c>
      <c r="E63" s="163"/>
      <c r="F63" s="163"/>
      <c r="G63" s="163"/>
      <c r="H63" s="163"/>
      <c r="I63" s="163"/>
      <c r="J63" s="164">
        <f>J140</f>
        <v>0</v>
      </c>
      <c r="K63" s="161"/>
      <c r="L63" s="165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66"/>
      <c r="C64" s="167"/>
      <c r="D64" s="168" t="s">
        <v>93</v>
      </c>
      <c r="E64" s="169"/>
      <c r="F64" s="169"/>
      <c r="G64" s="169"/>
      <c r="H64" s="169"/>
      <c r="I64" s="169"/>
      <c r="J64" s="170">
        <f>J141</f>
        <v>0</v>
      </c>
      <c r="K64" s="167"/>
      <c r="L64" s="17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0"/>
      <c r="C65" s="161"/>
      <c r="D65" s="162" t="s">
        <v>94</v>
      </c>
      <c r="E65" s="163"/>
      <c r="F65" s="163"/>
      <c r="G65" s="163"/>
      <c r="H65" s="163"/>
      <c r="I65" s="163"/>
      <c r="J65" s="164">
        <f>J156</f>
        <v>0</v>
      </c>
      <c r="K65" s="161"/>
      <c r="L65" s="165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95</v>
      </c>
      <c r="D72" s="42"/>
      <c r="E72" s="42"/>
      <c r="F72" s="42"/>
      <c r="G72" s="42"/>
      <c r="H72" s="42"/>
      <c r="I72" s="42"/>
      <c r="J72" s="42"/>
      <c r="K72" s="42"/>
      <c r="L72" s="13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E7</f>
        <v>Kino Alfa - rekonstrukce venkovní terasy</v>
      </c>
      <c r="F75" s="42"/>
      <c r="G75" s="42"/>
      <c r="H75" s="42"/>
      <c r="I75" s="42"/>
      <c r="J75" s="42"/>
      <c r="K75" s="42"/>
      <c r="L75" s="13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F10</f>
        <v>Sokolov, Heyrovského 1812</v>
      </c>
      <c r="G77" s="42"/>
      <c r="H77" s="42"/>
      <c r="I77" s="34" t="s">
        <v>23</v>
      </c>
      <c r="J77" s="74" t="str">
        <f>IF(J10="","",J10)</f>
        <v>5. 2. 2024</v>
      </c>
      <c r="K77" s="42"/>
      <c r="L77" s="13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25</v>
      </c>
      <c r="D79" s="42"/>
      <c r="E79" s="42"/>
      <c r="F79" s="29" t="str">
        <f>E13</f>
        <v>Město Sokolov</v>
      </c>
      <c r="G79" s="42"/>
      <c r="H79" s="42"/>
      <c r="I79" s="34" t="s">
        <v>31</v>
      </c>
      <c r="J79" s="38" t="str">
        <f>E19</f>
        <v xml:space="preserve"> </v>
      </c>
      <c r="K79" s="42"/>
      <c r="L79" s="13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29</v>
      </c>
      <c r="D80" s="42"/>
      <c r="E80" s="42"/>
      <c r="F80" s="29" t="str">
        <f>IF(E16="","",E16)</f>
        <v>Vyplň údaj</v>
      </c>
      <c r="G80" s="42"/>
      <c r="H80" s="42"/>
      <c r="I80" s="34" t="s">
        <v>34</v>
      </c>
      <c r="J80" s="38" t="str">
        <f>E22</f>
        <v>Michal Kubelka</v>
      </c>
      <c r="K80" s="42"/>
      <c r="L80" s="13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72"/>
      <c r="B82" s="173"/>
      <c r="C82" s="174" t="s">
        <v>96</v>
      </c>
      <c r="D82" s="175" t="s">
        <v>57</v>
      </c>
      <c r="E82" s="175" t="s">
        <v>53</v>
      </c>
      <c r="F82" s="175" t="s">
        <v>54</v>
      </c>
      <c r="G82" s="175" t="s">
        <v>97</v>
      </c>
      <c r="H82" s="175" t="s">
        <v>98</v>
      </c>
      <c r="I82" s="175" t="s">
        <v>99</v>
      </c>
      <c r="J82" s="175" t="s">
        <v>83</v>
      </c>
      <c r="K82" s="176" t="s">
        <v>100</v>
      </c>
      <c r="L82" s="177"/>
      <c r="M82" s="94" t="s">
        <v>19</v>
      </c>
      <c r="N82" s="95" t="s">
        <v>42</v>
      </c>
      <c r="O82" s="95" t="s">
        <v>101</v>
      </c>
      <c r="P82" s="95" t="s">
        <v>102</v>
      </c>
      <c r="Q82" s="95" t="s">
        <v>103</v>
      </c>
      <c r="R82" s="95" t="s">
        <v>104</v>
      </c>
      <c r="S82" s="95" t="s">
        <v>105</v>
      </c>
      <c r="T82" s="96" t="s">
        <v>106</v>
      </c>
      <c r="U82" s="172"/>
      <c r="V82" s="172"/>
      <c r="W82" s="172"/>
      <c r="X82" s="172"/>
      <c r="Y82" s="172"/>
      <c r="Z82" s="172"/>
      <c r="AA82" s="172"/>
      <c r="AB82" s="172"/>
      <c r="AC82" s="172"/>
      <c r="AD82" s="172"/>
      <c r="AE82" s="172"/>
    </row>
    <row r="83" s="2" customFormat="1" ht="22.8" customHeight="1">
      <c r="A83" s="40"/>
      <c r="B83" s="41"/>
      <c r="C83" s="101" t="s">
        <v>107</v>
      </c>
      <c r="D83" s="42"/>
      <c r="E83" s="42"/>
      <c r="F83" s="42"/>
      <c r="G83" s="42"/>
      <c r="H83" s="42"/>
      <c r="I83" s="42"/>
      <c r="J83" s="178">
        <f>BK83</f>
        <v>0</v>
      </c>
      <c r="K83" s="42"/>
      <c r="L83" s="46"/>
      <c r="M83" s="97"/>
      <c r="N83" s="179"/>
      <c r="O83" s="98"/>
      <c r="P83" s="180">
        <f>P84+P140+P156</f>
        <v>0</v>
      </c>
      <c r="Q83" s="98"/>
      <c r="R83" s="180">
        <f>R84+R140+R156</f>
        <v>45.137655419999994</v>
      </c>
      <c r="S83" s="98"/>
      <c r="T83" s="181">
        <f>T84+T140+T156</f>
        <v>58.168050000000008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71</v>
      </c>
      <c r="AU83" s="19" t="s">
        <v>84</v>
      </c>
      <c r="BK83" s="182">
        <f>BK84+BK140+BK156</f>
        <v>0</v>
      </c>
    </row>
    <row r="84" s="12" customFormat="1" ht="25.92" customHeight="1">
      <c r="A84" s="12"/>
      <c r="B84" s="183"/>
      <c r="C84" s="184"/>
      <c r="D84" s="185" t="s">
        <v>71</v>
      </c>
      <c r="E84" s="186" t="s">
        <v>108</v>
      </c>
      <c r="F84" s="186" t="s">
        <v>109</v>
      </c>
      <c r="G84" s="184"/>
      <c r="H84" s="184"/>
      <c r="I84" s="187"/>
      <c r="J84" s="188">
        <f>BK84</f>
        <v>0</v>
      </c>
      <c r="K84" s="184"/>
      <c r="L84" s="189"/>
      <c r="M84" s="190"/>
      <c r="N84" s="191"/>
      <c r="O84" s="191"/>
      <c r="P84" s="192">
        <f>P85+P99+P104+P111+P127+P137</f>
        <v>0</v>
      </c>
      <c r="Q84" s="191"/>
      <c r="R84" s="192">
        <f>R85+R99+R104+R111+R127+R137</f>
        <v>45.119014919999998</v>
      </c>
      <c r="S84" s="191"/>
      <c r="T84" s="193">
        <f>T85+T99+T104+T111+T127+T137</f>
        <v>58.168050000000008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4" t="s">
        <v>77</v>
      </c>
      <c r="AT84" s="195" t="s">
        <v>71</v>
      </c>
      <c r="AU84" s="195" t="s">
        <v>72</v>
      </c>
      <c r="AY84" s="194" t="s">
        <v>110</v>
      </c>
      <c r="BK84" s="196">
        <f>BK85+BK99+BK104+BK111+BK127+BK137</f>
        <v>0</v>
      </c>
    </row>
    <row r="85" s="12" customFormat="1" ht="22.8" customHeight="1">
      <c r="A85" s="12"/>
      <c r="B85" s="183"/>
      <c r="C85" s="184"/>
      <c r="D85" s="185" t="s">
        <v>71</v>
      </c>
      <c r="E85" s="197" t="s">
        <v>77</v>
      </c>
      <c r="F85" s="197" t="s">
        <v>111</v>
      </c>
      <c r="G85" s="184"/>
      <c r="H85" s="184"/>
      <c r="I85" s="187"/>
      <c r="J85" s="198">
        <f>BK85</f>
        <v>0</v>
      </c>
      <c r="K85" s="184"/>
      <c r="L85" s="189"/>
      <c r="M85" s="190"/>
      <c r="N85" s="191"/>
      <c r="O85" s="191"/>
      <c r="P85" s="192">
        <f>SUM(P86:P98)</f>
        <v>0</v>
      </c>
      <c r="Q85" s="191"/>
      <c r="R85" s="192">
        <f>SUM(R86:R98)</f>
        <v>0</v>
      </c>
      <c r="S85" s="191"/>
      <c r="T85" s="193">
        <f>SUM(T86:T98)</f>
        <v>58.168050000000008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4" t="s">
        <v>77</v>
      </c>
      <c r="AT85" s="195" t="s">
        <v>71</v>
      </c>
      <c r="AU85" s="195" t="s">
        <v>77</v>
      </c>
      <c r="AY85" s="194" t="s">
        <v>110</v>
      </c>
      <c r="BK85" s="196">
        <f>SUM(BK86:BK98)</f>
        <v>0</v>
      </c>
    </row>
    <row r="86" s="2" customFormat="1" ht="37.8" customHeight="1">
      <c r="A86" s="40"/>
      <c r="B86" s="41"/>
      <c r="C86" s="199" t="s">
        <v>77</v>
      </c>
      <c r="D86" s="199" t="s">
        <v>112</v>
      </c>
      <c r="E86" s="200" t="s">
        <v>113</v>
      </c>
      <c r="F86" s="201" t="s">
        <v>114</v>
      </c>
      <c r="G86" s="202" t="s">
        <v>115</v>
      </c>
      <c r="H86" s="203">
        <v>136.86600000000001</v>
      </c>
      <c r="I86" s="204"/>
      <c r="J86" s="205">
        <f>ROUND(I86*H86,2)</f>
        <v>0</v>
      </c>
      <c r="K86" s="201" t="s">
        <v>116</v>
      </c>
      <c r="L86" s="46"/>
      <c r="M86" s="206" t="s">
        <v>19</v>
      </c>
      <c r="N86" s="207" t="s">
        <v>43</v>
      </c>
      <c r="O86" s="86"/>
      <c r="P86" s="208">
        <f>O86*H86</f>
        <v>0</v>
      </c>
      <c r="Q86" s="208">
        <v>0</v>
      </c>
      <c r="R86" s="208">
        <f>Q86*H86</f>
        <v>0</v>
      </c>
      <c r="S86" s="208">
        <v>0.255</v>
      </c>
      <c r="T86" s="209">
        <f>S86*H86</f>
        <v>34.900830000000006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0" t="s">
        <v>117</v>
      </c>
      <c r="AT86" s="210" t="s">
        <v>112</v>
      </c>
      <c r="AU86" s="210" t="s">
        <v>79</v>
      </c>
      <c r="AY86" s="19" t="s">
        <v>110</v>
      </c>
      <c r="BE86" s="211">
        <f>IF(N86="základní",J86,0)</f>
        <v>0</v>
      </c>
      <c r="BF86" s="211">
        <f>IF(N86="snížená",J86,0)</f>
        <v>0</v>
      </c>
      <c r="BG86" s="211">
        <f>IF(N86="zákl. přenesená",J86,0)</f>
        <v>0</v>
      </c>
      <c r="BH86" s="211">
        <f>IF(N86="sníž. přenesená",J86,0)</f>
        <v>0</v>
      </c>
      <c r="BI86" s="211">
        <f>IF(N86="nulová",J86,0)</f>
        <v>0</v>
      </c>
      <c r="BJ86" s="19" t="s">
        <v>77</v>
      </c>
      <c r="BK86" s="211">
        <f>ROUND(I86*H86,2)</f>
        <v>0</v>
      </c>
      <c r="BL86" s="19" t="s">
        <v>117</v>
      </c>
      <c r="BM86" s="210" t="s">
        <v>118</v>
      </c>
    </row>
    <row r="87" s="2" customFormat="1">
      <c r="A87" s="40"/>
      <c r="B87" s="41"/>
      <c r="C87" s="42"/>
      <c r="D87" s="212" t="s">
        <v>119</v>
      </c>
      <c r="E87" s="42"/>
      <c r="F87" s="213" t="s">
        <v>120</v>
      </c>
      <c r="G87" s="42"/>
      <c r="H87" s="42"/>
      <c r="I87" s="214"/>
      <c r="J87" s="42"/>
      <c r="K87" s="42"/>
      <c r="L87" s="46"/>
      <c r="M87" s="215"/>
      <c r="N87" s="216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119</v>
      </c>
      <c r="AU87" s="19" t="s">
        <v>79</v>
      </c>
    </row>
    <row r="88" s="13" customFormat="1">
      <c r="A88" s="13"/>
      <c r="B88" s="217"/>
      <c r="C88" s="218"/>
      <c r="D88" s="219" t="s">
        <v>121</v>
      </c>
      <c r="E88" s="220" t="s">
        <v>19</v>
      </c>
      <c r="F88" s="221" t="s">
        <v>122</v>
      </c>
      <c r="G88" s="218"/>
      <c r="H88" s="222">
        <v>135.80600000000001</v>
      </c>
      <c r="I88" s="223"/>
      <c r="J88" s="218"/>
      <c r="K88" s="218"/>
      <c r="L88" s="224"/>
      <c r="M88" s="225"/>
      <c r="N88" s="226"/>
      <c r="O88" s="226"/>
      <c r="P88" s="226"/>
      <c r="Q88" s="226"/>
      <c r="R88" s="226"/>
      <c r="S88" s="226"/>
      <c r="T88" s="227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28" t="s">
        <v>121</v>
      </c>
      <c r="AU88" s="228" t="s">
        <v>79</v>
      </c>
      <c r="AV88" s="13" t="s">
        <v>79</v>
      </c>
      <c r="AW88" s="13" t="s">
        <v>33</v>
      </c>
      <c r="AX88" s="13" t="s">
        <v>72</v>
      </c>
      <c r="AY88" s="228" t="s">
        <v>110</v>
      </c>
    </row>
    <row r="89" s="13" customFormat="1">
      <c r="A89" s="13"/>
      <c r="B89" s="217"/>
      <c r="C89" s="218"/>
      <c r="D89" s="219" t="s">
        <v>121</v>
      </c>
      <c r="E89" s="220" t="s">
        <v>19</v>
      </c>
      <c r="F89" s="221" t="s">
        <v>123</v>
      </c>
      <c r="G89" s="218"/>
      <c r="H89" s="222">
        <v>0.56000000000000005</v>
      </c>
      <c r="I89" s="223"/>
      <c r="J89" s="218"/>
      <c r="K89" s="218"/>
      <c r="L89" s="224"/>
      <c r="M89" s="225"/>
      <c r="N89" s="226"/>
      <c r="O89" s="226"/>
      <c r="P89" s="226"/>
      <c r="Q89" s="226"/>
      <c r="R89" s="226"/>
      <c r="S89" s="226"/>
      <c r="T89" s="227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28" t="s">
        <v>121</v>
      </c>
      <c r="AU89" s="228" t="s">
        <v>79</v>
      </c>
      <c r="AV89" s="13" t="s">
        <v>79</v>
      </c>
      <c r="AW89" s="13" t="s">
        <v>33</v>
      </c>
      <c r="AX89" s="13" t="s">
        <v>72</v>
      </c>
      <c r="AY89" s="228" t="s">
        <v>110</v>
      </c>
    </row>
    <row r="90" s="13" customFormat="1">
      <c r="A90" s="13"/>
      <c r="B90" s="217"/>
      <c r="C90" s="218"/>
      <c r="D90" s="219" t="s">
        <v>121</v>
      </c>
      <c r="E90" s="220" t="s">
        <v>19</v>
      </c>
      <c r="F90" s="221" t="s">
        <v>124</v>
      </c>
      <c r="G90" s="218"/>
      <c r="H90" s="222">
        <v>0.5</v>
      </c>
      <c r="I90" s="223"/>
      <c r="J90" s="218"/>
      <c r="K90" s="218"/>
      <c r="L90" s="224"/>
      <c r="M90" s="225"/>
      <c r="N90" s="226"/>
      <c r="O90" s="226"/>
      <c r="P90" s="226"/>
      <c r="Q90" s="226"/>
      <c r="R90" s="226"/>
      <c r="S90" s="226"/>
      <c r="T90" s="227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28" t="s">
        <v>121</v>
      </c>
      <c r="AU90" s="228" t="s">
        <v>79</v>
      </c>
      <c r="AV90" s="13" t="s">
        <v>79</v>
      </c>
      <c r="AW90" s="13" t="s">
        <v>33</v>
      </c>
      <c r="AX90" s="13" t="s">
        <v>72</v>
      </c>
      <c r="AY90" s="228" t="s">
        <v>110</v>
      </c>
    </row>
    <row r="91" s="14" customFormat="1">
      <c r="A91" s="14"/>
      <c r="B91" s="229"/>
      <c r="C91" s="230"/>
      <c r="D91" s="219" t="s">
        <v>121</v>
      </c>
      <c r="E91" s="231" t="s">
        <v>19</v>
      </c>
      <c r="F91" s="232" t="s">
        <v>125</v>
      </c>
      <c r="G91" s="230"/>
      <c r="H91" s="233">
        <v>136.86600000000001</v>
      </c>
      <c r="I91" s="234"/>
      <c r="J91" s="230"/>
      <c r="K91" s="230"/>
      <c r="L91" s="235"/>
      <c r="M91" s="236"/>
      <c r="N91" s="237"/>
      <c r="O91" s="237"/>
      <c r="P91" s="237"/>
      <c r="Q91" s="237"/>
      <c r="R91" s="237"/>
      <c r="S91" s="237"/>
      <c r="T91" s="238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39" t="s">
        <v>121</v>
      </c>
      <c r="AU91" s="239" t="s">
        <v>79</v>
      </c>
      <c r="AV91" s="14" t="s">
        <v>117</v>
      </c>
      <c r="AW91" s="14" t="s">
        <v>33</v>
      </c>
      <c r="AX91" s="14" t="s">
        <v>77</v>
      </c>
      <c r="AY91" s="239" t="s">
        <v>110</v>
      </c>
    </row>
    <row r="92" s="2" customFormat="1" ht="33" customHeight="1">
      <c r="A92" s="40"/>
      <c r="B92" s="41"/>
      <c r="C92" s="199" t="s">
        <v>79</v>
      </c>
      <c r="D92" s="199" t="s">
        <v>112</v>
      </c>
      <c r="E92" s="200" t="s">
        <v>126</v>
      </c>
      <c r="F92" s="201" t="s">
        <v>127</v>
      </c>
      <c r="G92" s="202" t="s">
        <v>115</v>
      </c>
      <c r="H92" s="203">
        <v>136.86600000000001</v>
      </c>
      <c r="I92" s="204"/>
      <c r="J92" s="205">
        <f>ROUND(I92*H92,2)</f>
        <v>0</v>
      </c>
      <c r="K92" s="201" t="s">
        <v>116</v>
      </c>
      <c r="L92" s="46"/>
      <c r="M92" s="206" t="s">
        <v>19</v>
      </c>
      <c r="N92" s="207" t="s">
        <v>43</v>
      </c>
      <c r="O92" s="86"/>
      <c r="P92" s="208">
        <f>O92*H92</f>
        <v>0</v>
      </c>
      <c r="Q92" s="208">
        <v>0</v>
      </c>
      <c r="R92" s="208">
        <f>Q92*H92</f>
        <v>0</v>
      </c>
      <c r="S92" s="208">
        <v>0.17000000000000001</v>
      </c>
      <c r="T92" s="209">
        <f>S92*H92</f>
        <v>23.267220000000005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0" t="s">
        <v>117</v>
      </c>
      <c r="AT92" s="210" t="s">
        <v>112</v>
      </c>
      <c r="AU92" s="210" t="s">
        <v>79</v>
      </c>
      <c r="AY92" s="19" t="s">
        <v>110</v>
      </c>
      <c r="BE92" s="211">
        <f>IF(N92="základní",J92,0)</f>
        <v>0</v>
      </c>
      <c r="BF92" s="211">
        <f>IF(N92="snížená",J92,0)</f>
        <v>0</v>
      </c>
      <c r="BG92" s="211">
        <f>IF(N92="zákl. přenesená",J92,0)</f>
        <v>0</v>
      </c>
      <c r="BH92" s="211">
        <f>IF(N92="sníž. přenesená",J92,0)</f>
        <v>0</v>
      </c>
      <c r="BI92" s="211">
        <f>IF(N92="nulová",J92,0)</f>
        <v>0</v>
      </c>
      <c r="BJ92" s="19" t="s">
        <v>77</v>
      </c>
      <c r="BK92" s="211">
        <f>ROUND(I92*H92,2)</f>
        <v>0</v>
      </c>
      <c r="BL92" s="19" t="s">
        <v>117</v>
      </c>
      <c r="BM92" s="210" t="s">
        <v>128</v>
      </c>
    </row>
    <row r="93" s="2" customFormat="1">
      <c r="A93" s="40"/>
      <c r="B93" s="41"/>
      <c r="C93" s="42"/>
      <c r="D93" s="212" t="s">
        <v>119</v>
      </c>
      <c r="E93" s="42"/>
      <c r="F93" s="213" t="s">
        <v>129</v>
      </c>
      <c r="G93" s="42"/>
      <c r="H93" s="42"/>
      <c r="I93" s="214"/>
      <c r="J93" s="42"/>
      <c r="K93" s="42"/>
      <c r="L93" s="46"/>
      <c r="M93" s="215"/>
      <c r="N93" s="216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119</v>
      </c>
      <c r="AU93" s="19" t="s">
        <v>79</v>
      </c>
    </row>
    <row r="94" s="15" customFormat="1">
      <c r="A94" s="15"/>
      <c r="B94" s="240"/>
      <c r="C94" s="241"/>
      <c r="D94" s="219" t="s">
        <v>121</v>
      </c>
      <c r="E94" s="242" t="s">
        <v>19</v>
      </c>
      <c r="F94" s="243" t="s">
        <v>130</v>
      </c>
      <c r="G94" s="241"/>
      <c r="H94" s="242" t="s">
        <v>19</v>
      </c>
      <c r="I94" s="244"/>
      <c r="J94" s="241"/>
      <c r="K94" s="241"/>
      <c r="L94" s="245"/>
      <c r="M94" s="246"/>
      <c r="N94" s="247"/>
      <c r="O94" s="247"/>
      <c r="P94" s="247"/>
      <c r="Q94" s="247"/>
      <c r="R94" s="247"/>
      <c r="S94" s="247"/>
      <c r="T94" s="248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T94" s="249" t="s">
        <v>121</v>
      </c>
      <c r="AU94" s="249" t="s">
        <v>79</v>
      </c>
      <c r="AV94" s="15" t="s">
        <v>77</v>
      </c>
      <c r="AW94" s="15" t="s">
        <v>33</v>
      </c>
      <c r="AX94" s="15" t="s">
        <v>72</v>
      </c>
      <c r="AY94" s="249" t="s">
        <v>110</v>
      </c>
    </row>
    <row r="95" s="13" customFormat="1">
      <c r="A95" s="13"/>
      <c r="B95" s="217"/>
      <c r="C95" s="218"/>
      <c r="D95" s="219" t="s">
        <v>121</v>
      </c>
      <c r="E95" s="220" t="s">
        <v>19</v>
      </c>
      <c r="F95" s="221" t="s">
        <v>122</v>
      </c>
      <c r="G95" s="218"/>
      <c r="H95" s="222">
        <v>135.80600000000001</v>
      </c>
      <c r="I95" s="223"/>
      <c r="J95" s="218"/>
      <c r="K95" s="218"/>
      <c r="L95" s="224"/>
      <c r="M95" s="225"/>
      <c r="N95" s="226"/>
      <c r="O95" s="226"/>
      <c r="P95" s="226"/>
      <c r="Q95" s="226"/>
      <c r="R95" s="226"/>
      <c r="S95" s="226"/>
      <c r="T95" s="227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28" t="s">
        <v>121</v>
      </c>
      <c r="AU95" s="228" t="s">
        <v>79</v>
      </c>
      <c r="AV95" s="13" t="s">
        <v>79</v>
      </c>
      <c r="AW95" s="13" t="s">
        <v>33</v>
      </c>
      <c r="AX95" s="13" t="s">
        <v>72</v>
      </c>
      <c r="AY95" s="228" t="s">
        <v>110</v>
      </c>
    </row>
    <row r="96" s="13" customFormat="1">
      <c r="A96" s="13"/>
      <c r="B96" s="217"/>
      <c r="C96" s="218"/>
      <c r="D96" s="219" t="s">
        <v>121</v>
      </c>
      <c r="E96" s="220" t="s">
        <v>19</v>
      </c>
      <c r="F96" s="221" t="s">
        <v>123</v>
      </c>
      <c r="G96" s="218"/>
      <c r="H96" s="222">
        <v>0.56000000000000005</v>
      </c>
      <c r="I96" s="223"/>
      <c r="J96" s="218"/>
      <c r="K96" s="218"/>
      <c r="L96" s="224"/>
      <c r="M96" s="225"/>
      <c r="N96" s="226"/>
      <c r="O96" s="226"/>
      <c r="P96" s="226"/>
      <c r="Q96" s="226"/>
      <c r="R96" s="226"/>
      <c r="S96" s="226"/>
      <c r="T96" s="227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28" t="s">
        <v>121</v>
      </c>
      <c r="AU96" s="228" t="s">
        <v>79</v>
      </c>
      <c r="AV96" s="13" t="s">
        <v>79</v>
      </c>
      <c r="AW96" s="13" t="s">
        <v>33</v>
      </c>
      <c r="AX96" s="13" t="s">
        <v>72</v>
      </c>
      <c r="AY96" s="228" t="s">
        <v>110</v>
      </c>
    </row>
    <row r="97" s="13" customFormat="1">
      <c r="A97" s="13"/>
      <c r="B97" s="217"/>
      <c r="C97" s="218"/>
      <c r="D97" s="219" t="s">
        <v>121</v>
      </c>
      <c r="E97" s="220" t="s">
        <v>19</v>
      </c>
      <c r="F97" s="221" t="s">
        <v>124</v>
      </c>
      <c r="G97" s="218"/>
      <c r="H97" s="222">
        <v>0.5</v>
      </c>
      <c r="I97" s="223"/>
      <c r="J97" s="218"/>
      <c r="K97" s="218"/>
      <c r="L97" s="224"/>
      <c r="M97" s="225"/>
      <c r="N97" s="226"/>
      <c r="O97" s="226"/>
      <c r="P97" s="226"/>
      <c r="Q97" s="226"/>
      <c r="R97" s="226"/>
      <c r="S97" s="226"/>
      <c r="T97" s="227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28" t="s">
        <v>121</v>
      </c>
      <c r="AU97" s="228" t="s">
        <v>79</v>
      </c>
      <c r="AV97" s="13" t="s">
        <v>79</v>
      </c>
      <c r="AW97" s="13" t="s">
        <v>33</v>
      </c>
      <c r="AX97" s="13" t="s">
        <v>72</v>
      </c>
      <c r="AY97" s="228" t="s">
        <v>110</v>
      </c>
    </row>
    <row r="98" s="14" customFormat="1">
      <c r="A98" s="14"/>
      <c r="B98" s="229"/>
      <c r="C98" s="230"/>
      <c r="D98" s="219" t="s">
        <v>121</v>
      </c>
      <c r="E98" s="231" t="s">
        <v>19</v>
      </c>
      <c r="F98" s="232" t="s">
        <v>125</v>
      </c>
      <c r="G98" s="230"/>
      <c r="H98" s="233">
        <v>136.86600000000001</v>
      </c>
      <c r="I98" s="234"/>
      <c r="J98" s="230"/>
      <c r="K98" s="230"/>
      <c r="L98" s="235"/>
      <c r="M98" s="236"/>
      <c r="N98" s="237"/>
      <c r="O98" s="237"/>
      <c r="P98" s="237"/>
      <c r="Q98" s="237"/>
      <c r="R98" s="237"/>
      <c r="S98" s="237"/>
      <c r="T98" s="238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39" t="s">
        <v>121</v>
      </c>
      <c r="AU98" s="239" t="s">
        <v>79</v>
      </c>
      <c r="AV98" s="14" t="s">
        <v>117</v>
      </c>
      <c r="AW98" s="14" t="s">
        <v>33</v>
      </c>
      <c r="AX98" s="14" t="s">
        <v>77</v>
      </c>
      <c r="AY98" s="239" t="s">
        <v>110</v>
      </c>
    </row>
    <row r="99" s="12" customFormat="1" ht="22.8" customHeight="1">
      <c r="A99" s="12"/>
      <c r="B99" s="183"/>
      <c r="C99" s="184"/>
      <c r="D99" s="185" t="s">
        <v>71</v>
      </c>
      <c r="E99" s="197" t="s">
        <v>131</v>
      </c>
      <c r="F99" s="197" t="s">
        <v>132</v>
      </c>
      <c r="G99" s="184"/>
      <c r="H99" s="184"/>
      <c r="I99" s="187"/>
      <c r="J99" s="198">
        <f>BK99</f>
        <v>0</v>
      </c>
      <c r="K99" s="184"/>
      <c r="L99" s="189"/>
      <c r="M99" s="190"/>
      <c r="N99" s="191"/>
      <c r="O99" s="191"/>
      <c r="P99" s="192">
        <f>SUM(P100:P103)</f>
        <v>0</v>
      </c>
      <c r="Q99" s="191"/>
      <c r="R99" s="192">
        <f>SUM(R100:R103)</f>
        <v>44.593612919999998</v>
      </c>
      <c r="S99" s="191"/>
      <c r="T99" s="193">
        <f>SUM(T100:T103)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194" t="s">
        <v>77</v>
      </c>
      <c r="AT99" s="195" t="s">
        <v>71</v>
      </c>
      <c r="AU99" s="195" t="s">
        <v>77</v>
      </c>
      <c r="AY99" s="194" t="s">
        <v>110</v>
      </c>
      <c r="BK99" s="196">
        <f>SUM(BK100:BK103)</f>
        <v>0</v>
      </c>
    </row>
    <row r="100" s="2" customFormat="1" ht="44.25" customHeight="1">
      <c r="A100" s="40"/>
      <c r="B100" s="41"/>
      <c r="C100" s="199" t="s">
        <v>133</v>
      </c>
      <c r="D100" s="199" t="s">
        <v>112</v>
      </c>
      <c r="E100" s="200" t="s">
        <v>134</v>
      </c>
      <c r="F100" s="201" t="s">
        <v>135</v>
      </c>
      <c r="G100" s="202" t="s">
        <v>115</v>
      </c>
      <c r="H100" s="203">
        <v>136.86600000000001</v>
      </c>
      <c r="I100" s="204"/>
      <c r="J100" s="205">
        <f>ROUND(I100*H100,2)</f>
        <v>0</v>
      </c>
      <c r="K100" s="201" t="s">
        <v>116</v>
      </c>
      <c r="L100" s="46"/>
      <c r="M100" s="206" t="s">
        <v>19</v>
      </c>
      <c r="N100" s="207" t="s">
        <v>43</v>
      </c>
      <c r="O100" s="86"/>
      <c r="P100" s="208">
        <f>O100*H100</f>
        <v>0</v>
      </c>
      <c r="Q100" s="208">
        <v>0.11162</v>
      </c>
      <c r="R100" s="208">
        <f>Q100*H100</f>
        <v>15.276982920000002</v>
      </c>
      <c r="S100" s="208">
        <v>0</v>
      </c>
      <c r="T100" s="209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0" t="s">
        <v>117</v>
      </c>
      <c r="AT100" s="210" t="s">
        <v>112</v>
      </c>
      <c r="AU100" s="210" t="s">
        <v>79</v>
      </c>
      <c r="AY100" s="19" t="s">
        <v>110</v>
      </c>
      <c r="BE100" s="211">
        <f>IF(N100="základní",J100,0)</f>
        <v>0</v>
      </c>
      <c r="BF100" s="211">
        <f>IF(N100="snížená",J100,0)</f>
        <v>0</v>
      </c>
      <c r="BG100" s="211">
        <f>IF(N100="zákl. přenesená",J100,0)</f>
        <v>0</v>
      </c>
      <c r="BH100" s="211">
        <f>IF(N100="sníž. přenesená",J100,0)</f>
        <v>0</v>
      </c>
      <c r="BI100" s="211">
        <f>IF(N100="nulová",J100,0)</f>
        <v>0</v>
      </c>
      <c r="BJ100" s="19" t="s">
        <v>77</v>
      </c>
      <c r="BK100" s="211">
        <f>ROUND(I100*H100,2)</f>
        <v>0</v>
      </c>
      <c r="BL100" s="19" t="s">
        <v>117</v>
      </c>
      <c r="BM100" s="210" t="s">
        <v>136</v>
      </c>
    </row>
    <row r="101" s="2" customFormat="1">
      <c r="A101" s="40"/>
      <c r="B101" s="41"/>
      <c r="C101" s="42"/>
      <c r="D101" s="212" t="s">
        <v>119</v>
      </c>
      <c r="E101" s="42"/>
      <c r="F101" s="213" t="s">
        <v>137</v>
      </c>
      <c r="G101" s="42"/>
      <c r="H101" s="42"/>
      <c r="I101" s="214"/>
      <c r="J101" s="42"/>
      <c r="K101" s="42"/>
      <c r="L101" s="46"/>
      <c r="M101" s="215"/>
      <c r="N101" s="216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119</v>
      </c>
      <c r="AU101" s="19" t="s">
        <v>79</v>
      </c>
    </row>
    <row r="102" s="2" customFormat="1" ht="24.15" customHeight="1">
      <c r="A102" s="40"/>
      <c r="B102" s="41"/>
      <c r="C102" s="250" t="s">
        <v>117</v>
      </c>
      <c r="D102" s="250" t="s">
        <v>138</v>
      </c>
      <c r="E102" s="251" t="s">
        <v>139</v>
      </c>
      <c r="F102" s="252" t="s">
        <v>140</v>
      </c>
      <c r="G102" s="253" t="s">
        <v>115</v>
      </c>
      <c r="H102" s="254">
        <v>139.60300000000001</v>
      </c>
      <c r="I102" s="255"/>
      <c r="J102" s="256">
        <f>ROUND(I102*H102,2)</f>
        <v>0</v>
      </c>
      <c r="K102" s="252" t="s">
        <v>116</v>
      </c>
      <c r="L102" s="257"/>
      <c r="M102" s="258" t="s">
        <v>19</v>
      </c>
      <c r="N102" s="259" t="s">
        <v>43</v>
      </c>
      <c r="O102" s="86"/>
      <c r="P102" s="208">
        <f>O102*H102</f>
        <v>0</v>
      </c>
      <c r="Q102" s="208">
        <v>0.20999999999999999</v>
      </c>
      <c r="R102" s="208">
        <f>Q102*H102</f>
        <v>29.31663</v>
      </c>
      <c r="S102" s="208">
        <v>0</v>
      </c>
      <c r="T102" s="209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0" t="s">
        <v>141</v>
      </c>
      <c r="AT102" s="210" t="s">
        <v>138</v>
      </c>
      <c r="AU102" s="210" t="s">
        <v>79</v>
      </c>
      <c r="AY102" s="19" t="s">
        <v>110</v>
      </c>
      <c r="BE102" s="211">
        <f>IF(N102="základní",J102,0)</f>
        <v>0</v>
      </c>
      <c r="BF102" s="211">
        <f>IF(N102="snížená",J102,0)</f>
        <v>0</v>
      </c>
      <c r="BG102" s="211">
        <f>IF(N102="zákl. přenesená",J102,0)</f>
        <v>0</v>
      </c>
      <c r="BH102" s="211">
        <f>IF(N102="sníž. přenesená",J102,0)</f>
        <v>0</v>
      </c>
      <c r="BI102" s="211">
        <f>IF(N102="nulová",J102,0)</f>
        <v>0</v>
      </c>
      <c r="BJ102" s="19" t="s">
        <v>77</v>
      </c>
      <c r="BK102" s="211">
        <f>ROUND(I102*H102,2)</f>
        <v>0</v>
      </c>
      <c r="BL102" s="19" t="s">
        <v>117</v>
      </c>
      <c r="BM102" s="210" t="s">
        <v>142</v>
      </c>
    </row>
    <row r="103" s="13" customFormat="1">
      <c r="A103" s="13"/>
      <c r="B103" s="217"/>
      <c r="C103" s="218"/>
      <c r="D103" s="219" t="s">
        <v>121</v>
      </c>
      <c r="E103" s="218"/>
      <c r="F103" s="221" t="s">
        <v>143</v>
      </c>
      <c r="G103" s="218"/>
      <c r="H103" s="222">
        <v>139.60300000000001</v>
      </c>
      <c r="I103" s="223"/>
      <c r="J103" s="218"/>
      <c r="K103" s="218"/>
      <c r="L103" s="224"/>
      <c r="M103" s="225"/>
      <c r="N103" s="226"/>
      <c r="O103" s="226"/>
      <c r="P103" s="226"/>
      <c r="Q103" s="226"/>
      <c r="R103" s="226"/>
      <c r="S103" s="226"/>
      <c r="T103" s="227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28" t="s">
        <v>121</v>
      </c>
      <c r="AU103" s="228" t="s">
        <v>79</v>
      </c>
      <c r="AV103" s="13" t="s">
        <v>79</v>
      </c>
      <c r="AW103" s="13" t="s">
        <v>4</v>
      </c>
      <c r="AX103" s="13" t="s">
        <v>77</v>
      </c>
      <c r="AY103" s="228" t="s">
        <v>110</v>
      </c>
    </row>
    <row r="104" s="12" customFormat="1" ht="22.8" customHeight="1">
      <c r="A104" s="12"/>
      <c r="B104" s="183"/>
      <c r="C104" s="184"/>
      <c r="D104" s="185" t="s">
        <v>71</v>
      </c>
      <c r="E104" s="197" t="s">
        <v>144</v>
      </c>
      <c r="F104" s="197" t="s">
        <v>145</v>
      </c>
      <c r="G104" s="184"/>
      <c r="H104" s="184"/>
      <c r="I104" s="187"/>
      <c r="J104" s="198">
        <f>BK104</f>
        <v>0</v>
      </c>
      <c r="K104" s="184"/>
      <c r="L104" s="189"/>
      <c r="M104" s="190"/>
      <c r="N104" s="191"/>
      <c r="O104" s="191"/>
      <c r="P104" s="192">
        <f>SUM(P105:P110)</f>
        <v>0</v>
      </c>
      <c r="Q104" s="191"/>
      <c r="R104" s="192">
        <f>SUM(R105:R110)</f>
        <v>0</v>
      </c>
      <c r="S104" s="191"/>
      <c r="T104" s="193">
        <f>SUM(T105:T110)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194" t="s">
        <v>77</v>
      </c>
      <c r="AT104" s="195" t="s">
        <v>71</v>
      </c>
      <c r="AU104" s="195" t="s">
        <v>77</v>
      </c>
      <c r="AY104" s="194" t="s">
        <v>110</v>
      </c>
      <c r="BK104" s="196">
        <f>SUM(BK105:BK110)</f>
        <v>0</v>
      </c>
    </row>
    <row r="105" s="2" customFormat="1" ht="16.5" customHeight="1">
      <c r="A105" s="40"/>
      <c r="B105" s="41"/>
      <c r="C105" s="199" t="s">
        <v>131</v>
      </c>
      <c r="D105" s="199" t="s">
        <v>112</v>
      </c>
      <c r="E105" s="200" t="s">
        <v>146</v>
      </c>
      <c r="F105" s="201" t="s">
        <v>147</v>
      </c>
      <c r="G105" s="202" t="s">
        <v>115</v>
      </c>
      <c r="H105" s="203">
        <v>21.675000000000001</v>
      </c>
      <c r="I105" s="204"/>
      <c r="J105" s="205">
        <f>ROUND(I105*H105,2)</f>
        <v>0</v>
      </c>
      <c r="K105" s="201" t="s">
        <v>19</v>
      </c>
      <c r="L105" s="46"/>
      <c r="M105" s="206" t="s">
        <v>19</v>
      </c>
      <c r="N105" s="207" t="s">
        <v>43</v>
      </c>
      <c r="O105" s="86"/>
      <c r="P105" s="208">
        <f>O105*H105</f>
        <v>0</v>
      </c>
      <c r="Q105" s="208">
        <v>0</v>
      </c>
      <c r="R105" s="208">
        <f>Q105*H105</f>
        <v>0</v>
      </c>
      <c r="S105" s="208">
        <v>0</v>
      </c>
      <c r="T105" s="209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0" t="s">
        <v>117</v>
      </c>
      <c r="AT105" s="210" t="s">
        <v>112</v>
      </c>
      <c r="AU105" s="210" t="s">
        <v>79</v>
      </c>
      <c r="AY105" s="19" t="s">
        <v>110</v>
      </c>
      <c r="BE105" s="211">
        <f>IF(N105="základní",J105,0)</f>
        <v>0</v>
      </c>
      <c r="BF105" s="211">
        <f>IF(N105="snížená",J105,0)</f>
        <v>0</v>
      </c>
      <c r="BG105" s="211">
        <f>IF(N105="zákl. přenesená",J105,0)</f>
        <v>0</v>
      </c>
      <c r="BH105" s="211">
        <f>IF(N105="sníž. přenesená",J105,0)</f>
        <v>0</v>
      </c>
      <c r="BI105" s="211">
        <f>IF(N105="nulová",J105,0)</f>
        <v>0</v>
      </c>
      <c r="BJ105" s="19" t="s">
        <v>77</v>
      </c>
      <c r="BK105" s="211">
        <f>ROUND(I105*H105,2)</f>
        <v>0</v>
      </c>
      <c r="BL105" s="19" t="s">
        <v>117</v>
      </c>
      <c r="BM105" s="210" t="s">
        <v>148</v>
      </c>
    </row>
    <row r="106" s="2" customFormat="1">
      <c r="A106" s="40"/>
      <c r="B106" s="41"/>
      <c r="C106" s="42"/>
      <c r="D106" s="219" t="s">
        <v>149</v>
      </c>
      <c r="E106" s="42"/>
      <c r="F106" s="260" t="s">
        <v>150</v>
      </c>
      <c r="G106" s="42"/>
      <c r="H106" s="42"/>
      <c r="I106" s="214"/>
      <c r="J106" s="42"/>
      <c r="K106" s="42"/>
      <c r="L106" s="46"/>
      <c r="M106" s="215"/>
      <c r="N106" s="216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149</v>
      </c>
      <c r="AU106" s="19" t="s">
        <v>79</v>
      </c>
    </row>
    <row r="107" s="13" customFormat="1">
      <c r="A107" s="13"/>
      <c r="B107" s="217"/>
      <c r="C107" s="218"/>
      <c r="D107" s="219" t="s">
        <v>121</v>
      </c>
      <c r="E107" s="220" t="s">
        <v>19</v>
      </c>
      <c r="F107" s="221" t="s">
        <v>151</v>
      </c>
      <c r="G107" s="218"/>
      <c r="H107" s="222">
        <v>8.5139999999999993</v>
      </c>
      <c r="I107" s="223"/>
      <c r="J107" s="218"/>
      <c r="K107" s="218"/>
      <c r="L107" s="224"/>
      <c r="M107" s="225"/>
      <c r="N107" s="226"/>
      <c r="O107" s="226"/>
      <c r="P107" s="226"/>
      <c r="Q107" s="226"/>
      <c r="R107" s="226"/>
      <c r="S107" s="226"/>
      <c r="T107" s="227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28" t="s">
        <v>121</v>
      </c>
      <c r="AU107" s="228" t="s">
        <v>79</v>
      </c>
      <c r="AV107" s="13" t="s">
        <v>79</v>
      </c>
      <c r="AW107" s="13" t="s">
        <v>33</v>
      </c>
      <c r="AX107" s="13" t="s">
        <v>72</v>
      </c>
      <c r="AY107" s="228" t="s">
        <v>110</v>
      </c>
    </row>
    <row r="108" s="13" customFormat="1">
      <c r="A108" s="13"/>
      <c r="B108" s="217"/>
      <c r="C108" s="218"/>
      <c r="D108" s="219" t="s">
        <v>121</v>
      </c>
      <c r="E108" s="220" t="s">
        <v>19</v>
      </c>
      <c r="F108" s="221" t="s">
        <v>152</v>
      </c>
      <c r="G108" s="218"/>
      <c r="H108" s="222">
        <v>9.75</v>
      </c>
      <c r="I108" s="223"/>
      <c r="J108" s="218"/>
      <c r="K108" s="218"/>
      <c r="L108" s="224"/>
      <c r="M108" s="225"/>
      <c r="N108" s="226"/>
      <c r="O108" s="226"/>
      <c r="P108" s="226"/>
      <c r="Q108" s="226"/>
      <c r="R108" s="226"/>
      <c r="S108" s="226"/>
      <c r="T108" s="227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28" t="s">
        <v>121</v>
      </c>
      <c r="AU108" s="228" t="s">
        <v>79</v>
      </c>
      <c r="AV108" s="13" t="s">
        <v>79</v>
      </c>
      <c r="AW108" s="13" t="s">
        <v>33</v>
      </c>
      <c r="AX108" s="13" t="s">
        <v>72</v>
      </c>
      <c r="AY108" s="228" t="s">
        <v>110</v>
      </c>
    </row>
    <row r="109" s="13" customFormat="1">
      <c r="A109" s="13"/>
      <c r="B109" s="217"/>
      <c r="C109" s="218"/>
      <c r="D109" s="219" t="s">
        <v>121</v>
      </c>
      <c r="E109" s="220" t="s">
        <v>19</v>
      </c>
      <c r="F109" s="221" t="s">
        <v>153</v>
      </c>
      <c r="G109" s="218"/>
      <c r="H109" s="222">
        <v>3.411</v>
      </c>
      <c r="I109" s="223"/>
      <c r="J109" s="218"/>
      <c r="K109" s="218"/>
      <c r="L109" s="224"/>
      <c r="M109" s="225"/>
      <c r="N109" s="226"/>
      <c r="O109" s="226"/>
      <c r="P109" s="226"/>
      <c r="Q109" s="226"/>
      <c r="R109" s="226"/>
      <c r="S109" s="226"/>
      <c r="T109" s="227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28" t="s">
        <v>121</v>
      </c>
      <c r="AU109" s="228" t="s">
        <v>79</v>
      </c>
      <c r="AV109" s="13" t="s">
        <v>79</v>
      </c>
      <c r="AW109" s="13" t="s">
        <v>33</v>
      </c>
      <c r="AX109" s="13" t="s">
        <v>72</v>
      </c>
      <c r="AY109" s="228" t="s">
        <v>110</v>
      </c>
    </row>
    <row r="110" s="14" customFormat="1">
      <c r="A110" s="14"/>
      <c r="B110" s="229"/>
      <c r="C110" s="230"/>
      <c r="D110" s="219" t="s">
        <v>121</v>
      </c>
      <c r="E110" s="231" t="s">
        <v>19</v>
      </c>
      <c r="F110" s="232" t="s">
        <v>125</v>
      </c>
      <c r="G110" s="230"/>
      <c r="H110" s="233">
        <v>21.675000000000001</v>
      </c>
      <c r="I110" s="234"/>
      <c r="J110" s="230"/>
      <c r="K110" s="230"/>
      <c r="L110" s="235"/>
      <c r="M110" s="236"/>
      <c r="N110" s="237"/>
      <c r="O110" s="237"/>
      <c r="P110" s="237"/>
      <c r="Q110" s="237"/>
      <c r="R110" s="237"/>
      <c r="S110" s="237"/>
      <c r="T110" s="238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39" t="s">
        <v>121</v>
      </c>
      <c r="AU110" s="239" t="s">
        <v>79</v>
      </c>
      <c r="AV110" s="14" t="s">
        <v>117</v>
      </c>
      <c r="AW110" s="14" t="s">
        <v>33</v>
      </c>
      <c r="AX110" s="14" t="s">
        <v>77</v>
      </c>
      <c r="AY110" s="239" t="s">
        <v>110</v>
      </c>
    </row>
    <row r="111" s="12" customFormat="1" ht="22.8" customHeight="1">
      <c r="A111" s="12"/>
      <c r="B111" s="183"/>
      <c r="C111" s="184"/>
      <c r="D111" s="185" t="s">
        <v>71</v>
      </c>
      <c r="E111" s="197" t="s">
        <v>154</v>
      </c>
      <c r="F111" s="197" t="s">
        <v>155</v>
      </c>
      <c r="G111" s="184"/>
      <c r="H111" s="184"/>
      <c r="I111" s="187"/>
      <c r="J111" s="198">
        <f>BK111</f>
        <v>0</v>
      </c>
      <c r="K111" s="184"/>
      <c r="L111" s="189"/>
      <c r="M111" s="190"/>
      <c r="N111" s="191"/>
      <c r="O111" s="191"/>
      <c r="P111" s="192">
        <f>SUM(P112:P126)</f>
        <v>0</v>
      </c>
      <c r="Q111" s="191"/>
      <c r="R111" s="192">
        <f>SUM(R112:R126)</f>
        <v>0.52540200000000004</v>
      </c>
      <c r="S111" s="191"/>
      <c r="T111" s="193">
        <f>SUM(T112:T126)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194" t="s">
        <v>77</v>
      </c>
      <c r="AT111" s="195" t="s">
        <v>71</v>
      </c>
      <c r="AU111" s="195" t="s">
        <v>77</v>
      </c>
      <c r="AY111" s="194" t="s">
        <v>110</v>
      </c>
      <c r="BK111" s="196">
        <f>SUM(BK112:BK126)</f>
        <v>0</v>
      </c>
    </row>
    <row r="112" s="2" customFormat="1" ht="37.8" customHeight="1">
      <c r="A112" s="40"/>
      <c r="B112" s="41"/>
      <c r="C112" s="199" t="s">
        <v>144</v>
      </c>
      <c r="D112" s="199" t="s">
        <v>112</v>
      </c>
      <c r="E112" s="200" t="s">
        <v>156</v>
      </c>
      <c r="F112" s="201" t="s">
        <v>157</v>
      </c>
      <c r="G112" s="202" t="s">
        <v>115</v>
      </c>
      <c r="H112" s="203">
        <v>21.675000000000001</v>
      </c>
      <c r="I112" s="204"/>
      <c r="J112" s="205">
        <f>ROUND(I112*H112,2)</f>
        <v>0</v>
      </c>
      <c r="K112" s="201" t="s">
        <v>19</v>
      </c>
      <c r="L112" s="46"/>
      <c r="M112" s="206" t="s">
        <v>19</v>
      </c>
      <c r="N112" s="207" t="s">
        <v>43</v>
      </c>
      <c r="O112" s="86"/>
      <c r="P112" s="208">
        <f>O112*H112</f>
        <v>0</v>
      </c>
      <c r="Q112" s="208">
        <v>0</v>
      </c>
      <c r="R112" s="208">
        <f>Q112*H112</f>
        <v>0</v>
      </c>
      <c r="S112" s="208">
        <v>0</v>
      </c>
      <c r="T112" s="209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0" t="s">
        <v>117</v>
      </c>
      <c r="AT112" s="210" t="s">
        <v>112</v>
      </c>
      <c r="AU112" s="210" t="s">
        <v>79</v>
      </c>
      <c r="AY112" s="19" t="s">
        <v>110</v>
      </c>
      <c r="BE112" s="211">
        <f>IF(N112="základní",J112,0)</f>
        <v>0</v>
      </c>
      <c r="BF112" s="211">
        <f>IF(N112="snížená",J112,0)</f>
        <v>0</v>
      </c>
      <c r="BG112" s="211">
        <f>IF(N112="zákl. přenesená",J112,0)</f>
        <v>0</v>
      </c>
      <c r="BH112" s="211">
        <f>IF(N112="sníž. přenesená",J112,0)</f>
        <v>0</v>
      </c>
      <c r="BI112" s="211">
        <f>IF(N112="nulová",J112,0)</f>
        <v>0</v>
      </c>
      <c r="BJ112" s="19" t="s">
        <v>77</v>
      </c>
      <c r="BK112" s="211">
        <f>ROUND(I112*H112,2)</f>
        <v>0</v>
      </c>
      <c r="BL112" s="19" t="s">
        <v>117</v>
      </c>
      <c r="BM112" s="210" t="s">
        <v>158</v>
      </c>
    </row>
    <row r="113" s="13" customFormat="1">
      <c r="A113" s="13"/>
      <c r="B113" s="217"/>
      <c r="C113" s="218"/>
      <c r="D113" s="219" t="s">
        <v>121</v>
      </c>
      <c r="E113" s="220" t="s">
        <v>19</v>
      </c>
      <c r="F113" s="221" t="s">
        <v>151</v>
      </c>
      <c r="G113" s="218"/>
      <c r="H113" s="222">
        <v>8.5139999999999993</v>
      </c>
      <c r="I113" s="223"/>
      <c r="J113" s="218"/>
      <c r="K113" s="218"/>
      <c r="L113" s="224"/>
      <c r="M113" s="225"/>
      <c r="N113" s="226"/>
      <c r="O113" s="226"/>
      <c r="P113" s="226"/>
      <c r="Q113" s="226"/>
      <c r="R113" s="226"/>
      <c r="S113" s="226"/>
      <c r="T113" s="227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28" t="s">
        <v>121</v>
      </c>
      <c r="AU113" s="228" t="s">
        <v>79</v>
      </c>
      <c r="AV113" s="13" t="s">
        <v>79</v>
      </c>
      <c r="AW113" s="13" t="s">
        <v>33</v>
      </c>
      <c r="AX113" s="13" t="s">
        <v>72</v>
      </c>
      <c r="AY113" s="228" t="s">
        <v>110</v>
      </c>
    </row>
    <row r="114" s="13" customFormat="1">
      <c r="A114" s="13"/>
      <c r="B114" s="217"/>
      <c r="C114" s="218"/>
      <c r="D114" s="219" t="s">
        <v>121</v>
      </c>
      <c r="E114" s="220" t="s">
        <v>19</v>
      </c>
      <c r="F114" s="221" t="s">
        <v>152</v>
      </c>
      <c r="G114" s="218"/>
      <c r="H114" s="222">
        <v>9.75</v>
      </c>
      <c r="I114" s="223"/>
      <c r="J114" s="218"/>
      <c r="K114" s="218"/>
      <c r="L114" s="224"/>
      <c r="M114" s="225"/>
      <c r="N114" s="226"/>
      <c r="O114" s="226"/>
      <c r="P114" s="226"/>
      <c r="Q114" s="226"/>
      <c r="R114" s="226"/>
      <c r="S114" s="226"/>
      <c r="T114" s="227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28" t="s">
        <v>121</v>
      </c>
      <c r="AU114" s="228" t="s">
        <v>79</v>
      </c>
      <c r="AV114" s="13" t="s">
        <v>79</v>
      </c>
      <c r="AW114" s="13" t="s">
        <v>33</v>
      </c>
      <c r="AX114" s="13" t="s">
        <v>72</v>
      </c>
      <c r="AY114" s="228" t="s">
        <v>110</v>
      </c>
    </row>
    <row r="115" s="13" customFormat="1">
      <c r="A115" s="13"/>
      <c r="B115" s="217"/>
      <c r="C115" s="218"/>
      <c r="D115" s="219" t="s">
        <v>121</v>
      </c>
      <c r="E115" s="220" t="s">
        <v>19</v>
      </c>
      <c r="F115" s="221" t="s">
        <v>153</v>
      </c>
      <c r="G115" s="218"/>
      <c r="H115" s="222">
        <v>3.411</v>
      </c>
      <c r="I115" s="223"/>
      <c r="J115" s="218"/>
      <c r="K115" s="218"/>
      <c r="L115" s="224"/>
      <c r="M115" s="225"/>
      <c r="N115" s="226"/>
      <c r="O115" s="226"/>
      <c r="P115" s="226"/>
      <c r="Q115" s="226"/>
      <c r="R115" s="226"/>
      <c r="S115" s="226"/>
      <c r="T115" s="227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28" t="s">
        <v>121</v>
      </c>
      <c r="AU115" s="228" t="s">
        <v>79</v>
      </c>
      <c r="AV115" s="13" t="s">
        <v>79</v>
      </c>
      <c r="AW115" s="13" t="s">
        <v>33</v>
      </c>
      <c r="AX115" s="13" t="s">
        <v>72</v>
      </c>
      <c r="AY115" s="228" t="s">
        <v>110</v>
      </c>
    </row>
    <row r="116" s="14" customFormat="1">
      <c r="A116" s="14"/>
      <c r="B116" s="229"/>
      <c r="C116" s="230"/>
      <c r="D116" s="219" t="s">
        <v>121</v>
      </c>
      <c r="E116" s="231" t="s">
        <v>19</v>
      </c>
      <c r="F116" s="232" t="s">
        <v>125</v>
      </c>
      <c r="G116" s="230"/>
      <c r="H116" s="233">
        <v>21.675000000000001</v>
      </c>
      <c r="I116" s="234"/>
      <c r="J116" s="230"/>
      <c r="K116" s="230"/>
      <c r="L116" s="235"/>
      <c r="M116" s="236"/>
      <c r="N116" s="237"/>
      <c r="O116" s="237"/>
      <c r="P116" s="237"/>
      <c r="Q116" s="237"/>
      <c r="R116" s="237"/>
      <c r="S116" s="237"/>
      <c r="T116" s="238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39" t="s">
        <v>121</v>
      </c>
      <c r="AU116" s="239" t="s">
        <v>79</v>
      </c>
      <c r="AV116" s="14" t="s">
        <v>117</v>
      </c>
      <c r="AW116" s="14" t="s">
        <v>33</v>
      </c>
      <c r="AX116" s="14" t="s">
        <v>77</v>
      </c>
      <c r="AY116" s="239" t="s">
        <v>110</v>
      </c>
    </row>
    <row r="117" s="2" customFormat="1" ht="16.5" customHeight="1">
      <c r="A117" s="40"/>
      <c r="B117" s="41"/>
      <c r="C117" s="199" t="s">
        <v>159</v>
      </c>
      <c r="D117" s="199" t="s">
        <v>112</v>
      </c>
      <c r="E117" s="200" t="s">
        <v>160</v>
      </c>
      <c r="F117" s="201" t="s">
        <v>161</v>
      </c>
      <c r="G117" s="202" t="s">
        <v>115</v>
      </c>
      <c r="H117" s="203">
        <v>21.675000000000001</v>
      </c>
      <c r="I117" s="204"/>
      <c r="J117" s="205">
        <f>ROUND(I117*H117,2)</f>
        <v>0</v>
      </c>
      <c r="K117" s="201" t="s">
        <v>116</v>
      </c>
      <c r="L117" s="46"/>
      <c r="M117" s="206" t="s">
        <v>19</v>
      </c>
      <c r="N117" s="207" t="s">
        <v>43</v>
      </c>
      <c r="O117" s="86"/>
      <c r="P117" s="208">
        <f>O117*H117</f>
        <v>0</v>
      </c>
      <c r="Q117" s="208">
        <v>0</v>
      </c>
      <c r="R117" s="208">
        <f>Q117*H117</f>
        <v>0</v>
      </c>
      <c r="S117" s="208">
        <v>0</v>
      </c>
      <c r="T117" s="209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0" t="s">
        <v>117</v>
      </c>
      <c r="AT117" s="210" t="s">
        <v>112</v>
      </c>
      <c r="AU117" s="210" t="s">
        <v>79</v>
      </c>
      <c r="AY117" s="19" t="s">
        <v>110</v>
      </c>
      <c r="BE117" s="211">
        <f>IF(N117="základní",J117,0)</f>
        <v>0</v>
      </c>
      <c r="BF117" s="211">
        <f>IF(N117="snížená",J117,0)</f>
        <v>0</v>
      </c>
      <c r="BG117" s="211">
        <f>IF(N117="zákl. přenesená",J117,0)</f>
        <v>0</v>
      </c>
      <c r="BH117" s="211">
        <f>IF(N117="sníž. přenesená",J117,0)</f>
        <v>0</v>
      </c>
      <c r="BI117" s="211">
        <f>IF(N117="nulová",J117,0)</f>
        <v>0</v>
      </c>
      <c r="BJ117" s="19" t="s">
        <v>77</v>
      </c>
      <c r="BK117" s="211">
        <f>ROUND(I117*H117,2)</f>
        <v>0</v>
      </c>
      <c r="BL117" s="19" t="s">
        <v>117</v>
      </c>
      <c r="BM117" s="210" t="s">
        <v>162</v>
      </c>
    </row>
    <row r="118" s="2" customFormat="1">
      <c r="A118" s="40"/>
      <c r="B118" s="41"/>
      <c r="C118" s="42"/>
      <c r="D118" s="212" t="s">
        <v>119</v>
      </c>
      <c r="E118" s="42"/>
      <c r="F118" s="213" t="s">
        <v>163</v>
      </c>
      <c r="G118" s="42"/>
      <c r="H118" s="42"/>
      <c r="I118" s="214"/>
      <c r="J118" s="42"/>
      <c r="K118" s="42"/>
      <c r="L118" s="46"/>
      <c r="M118" s="215"/>
      <c r="N118" s="216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119</v>
      </c>
      <c r="AU118" s="19" t="s">
        <v>79</v>
      </c>
    </row>
    <row r="119" s="15" customFormat="1">
      <c r="A119" s="15"/>
      <c r="B119" s="240"/>
      <c r="C119" s="241"/>
      <c r="D119" s="219" t="s">
        <v>121</v>
      </c>
      <c r="E119" s="242" t="s">
        <v>19</v>
      </c>
      <c r="F119" s="243" t="s">
        <v>164</v>
      </c>
      <c r="G119" s="241"/>
      <c r="H119" s="242" t="s">
        <v>19</v>
      </c>
      <c r="I119" s="244"/>
      <c r="J119" s="241"/>
      <c r="K119" s="241"/>
      <c r="L119" s="245"/>
      <c r="M119" s="246"/>
      <c r="N119" s="247"/>
      <c r="O119" s="247"/>
      <c r="P119" s="247"/>
      <c r="Q119" s="247"/>
      <c r="R119" s="247"/>
      <c r="S119" s="247"/>
      <c r="T119" s="248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49" t="s">
        <v>121</v>
      </c>
      <c r="AU119" s="249" t="s">
        <v>79</v>
      </c>
      <c r="AV119" s="15" t="s">
        <v>77</v>
      </c>
      <c r="AW119" s="15" t="s">
        <v>33</v>
      </c>
      <c r="AX119" s="15" t="s">
        <v>72</v>
      </c>
      <c r="AY119" s="249" t="s">
        <v>110</v>
      </c>
    </row>
    <row r="120" s="13" customFormat="1">
      <c r="A120" s="13"/>
      <c r="B120" s="217"/>
      <c r="C120" s="218"/>
      <c r="D120" s="219" t="s">
        <v>121</v>
      </c>
      <c r="E120" s="220" t="s">
        <v>19</v>
      </c>
      <c r="F120" s="221" t="s">
        <v>165</v>
      </c>
      <c r="G120" s="218"/>
      <c r="H120" s="222">
        <v>21.675000000000001</v>
      </c>
      <c r="I120" s="223"/>
      <c r="J120" s="218"/>
      <c r="K120" s="218"/>
      <c r="L120" s="224"/>
      <c r="M120" s="225"/>
      <c r="N120" s="226"/>
      <c r="O120" s="226"/>
      <c r="P120" s="226"/>
      <c r="Q120" s="226"/>
      <c r="R120" s="226"/>
      <c r="S120" s="226"/>
      <c r="T120" s="227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28" t="s">
        <v>121</v>
      </c>
      <c r="AU120" s="228" t="s">
        <v>79</v>
      </c>
      <c r="AV120" s="13" t="s">
        <v>79</v>
      </c>
      <c r="AW120" s="13" t="s">
        <v>33</v>
      </c>
      <c r="AX120" s="13" t="s">
        <v>77</v>
      </c>
      <c r="AY120" s="228" t="s">
        <v>110</v>
      </c>
    </row>
    <row r="121" s="2" customFormat="1" ht="16.5" customHeight="1">
      <c r="A121" s="40"/>
      <c r="B121" s="41"/>
      <c r="C121" s="199" t="s">
        <v>141</v>
      </c>
      <c r="D121" s="199" t="s">
        <v>112</v>
      </c>
      <c r="E121" s="200" t="s">
        <v>166</v>
      </c>
      <c r="F121" s="201" t="s">
        <v>167</v>
      </c>
      <c r="G121" s="202" t="s">
        <v>115</v>
      </c>
      <c r="H121" s="203">
        <v>21.675000000000001</v>
      </c>
      <c r="I121" s="204"/>
      <c r="J121" s="205">
        <f>ROUND(I121*H121,2)</f>
        <v>0</v>
      </c>
      <c r="K121" s="201" t="s">
        <v>19</v>
      </c>
      <c r="L121" s="46"/>
      <c r="M121" s="206" t="s">
        <v>19</v>
      </c>
      <c r="N121" s="207" t="s">
        <v>43</v>
      </c>
      <c r="O121" s="86"/>
      <c r="P121" s="208">
        <f>O121*H121</f>
        <v>0</v>
      </c>
      <c r="Q121" s="208">
        <v>0.0041000000000000003</v>
      </c>
      <c r="R121" s="208">
        <f>Q121*H121</f>
        <v>0.088867500000000016</v>
      </c>
      <c r="S121" s="208">
        <v>0</v>
      </c>
      <c r="T121" s="209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0" t="s">
        <v>117</v>
      </c>
      <c r="AT121" s="210" t="s">
        <v>112</v>
      </c>
      <c r="AU121" s="210" t="s">
        <v>79</v>
      </c>
      <c r="AY121" s="19" t="s">
        <v>110</v>
      </c>
      <c r="BE121" s="211">
        <f>IF(N121="základní",J121,0)</f>
        <v>0</v>
      </c>
      <c r="BF121" s="211">
        <f>IF(N121="snížená",J121,0)</f>
        <v>0</v>
      </c>
      <c r="BG121" s="211">
        <f>IF(N121="zákl. přenesená",J121,0)</f>
        <v>0</v>
      </c>
      <c r="BH121" s="211">
        <f>IF(N121="sníž. přenesená",J121,0)</f>
        <v>0</v>
      </c>
      <c r="BI121" s="211">
        <f>IF(N121="nulová",J121,0)</f>
        <v>0</v>
      </c>
      <c r="BJ121" s="19" t="s">
        <v>77</v>
      </c>
      <c r="BK121" s="211">
        <f>ROUND(I121*H121,2)</f>
        <v>0</v>
      </c>
      <c r="BL121" s="19" t="s">
        <v>117</v>
      </c>
      <c r="BM121" s="210" t="s">
        <v>168</v>
      </c>
    </row>
    <row r="122" s="2" customFormat="1">
      <c r="A122" s="40"/>
      <c r="B122" s="41"/>
      <c r="C122" s="42"/>
      <c r="D122" s="219" t="s">
        <v>149</v>
      </c>
      <c r="E122" s="42"/>
      <c r="F122" s="260" t="s">
        <v>169</v>
      </c>
      <c r="G122" s="42"/>
      <c r="H122" s="42"/>
      <c r="I122" s="214"/>
      <c r="J122" s="42"/>
      <c r="K122" s="42"/>
      <c r="L122" s="46"/>
      <c r="M122" s="215"/>
      <c r="N122" s="216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149</v>
      </c>
      <c r="AU122" s="19" t="s">
        <v>79</v>
      </c>
    </row>
    <row r="123" s="13" customFormat="1">
      <c r="A123" s="13"/>
      <c r="B123" s="217"/>
      <c r="C123" s="218"/>
      <c r="D123" s="219" t="s">
        <v>121</v>
      </c>
      <c r="E123" s="220" t="s">
        <v>19</v>
      </c>
      <c r="F123" s="221" t="s">
        <v>165</v>
      </c>
      <c r="G123" s="218"/>
      <c r="H123" s="222">
        <v>21.675000000000001</v>
      </c>
      <c r="I123" s="223"/>
      <c r="J123" s="218"/>
      <c r="K123" s="218"/>
      <c r="L123" s="224"/>
      <c r="M123" s="225"/>
      <c r="N123" s="226"/>
      <c r="O123" s="226"/>
      <c r="P123" s="226"/>
      <c r="Q123" s="226"/>
      <c r="R123" s="226"/>
      <c r="S123" s="226"/>
      <c r="T123" s="227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28" t="s">
        <v>121</v>
      </c>
      <c r="AU123" s="228" t="s">
        <v>79</v>
      </c>
      <c r="AV123" s="13" t="s">
        <v>79</v>
      </c>
      <c r="AW123" s="13" t="s">
        <v>33</v>
      </c>
      <c r="AX123" s="13" t="s">
        <v>77</v>
      </c>
      <c r="AY123" s="228" t="s">
        <v>110</v>
      </c>
    </row>
    <row r="124" s="2" customFormat="1" ht="21.75" customHeight="1">
      <c r="A124" s="40"/>
      <c r="B124" s="41"/>
      <c r="C124" s="199" t="s">
        <v>154</v>
      </c>
      <c r="D124" s="199" t="s">
        <v>112</v>
      </c>
      <c r="E124" s="200" t="s">
        <v>170</v>
      </c>
      <c r="F124" s="201" t="s">
        <v>171</v>
      </c>
      <c r="G124" s="202" t="s">
        <v>115</v>
      </c>
      <c r="H124" s="203">
        <v>21.675000000000001</v>
      </c>
      <c r="I124" s="204"/>
      <c r="J124" s="205">
        <f>ROUND(I124*H124,2)</f>
        <v>0</v>
      </c>
      <c r="K124" s="201" t="s">
        <v>19</v>
      </c>
      <c r="L124" s="46"/>
      <c r="M124" s="206" t="s">
        <v>19</v>
      </c>
      <c r="N124" s="207" t="s">
        <v>43</v>
      </c>
      <c r="O124" s="86"/>
      <c r="P124" s="208">
        <f>O124*H124</f>
        <v>0</v>
      </c>
      <c r="Q124" s="208">
        <v>0.020140000000000002</v>
      </c>
      <c r="R124" s="208">
        <f>Q124*H124</f>
        <v>0.43653450000000005</v>
      </c>
      <c r="S124" s="208">
        <v>0</v>
      </c>
      <c r="T124" s="209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0" t="s">
        <v>117</v>
      </c>
      <c r="AT124" s="210" t="s">
        <v>112</v>
      </c>
      <c r="AU124" s="210" t="s">
        <v>79</v>
      </c>
      <c r="AY124" s="19" t="s">
        <v>110</v>
      </c>
      <c r="BE124" s="211">
        <f>IF(N124="základní",J124,0)</f>
        <v>0</v>
      </c>
      <c r="BF124" s="211">
        <f>IF(N124="snížená",J124,0)</f>
        <v>0</v>
      </c>
      <c r="BG124" s="211">
        <f>IF(N124="zákl. přenesená",J124,0)</f>
        <v>0</v>
      </c>
      <c r="BH124" s="211">
        <f>IF(N124="sníž. přenesená",J124,0)</f>
        <v>0</v>
      </c>
      <c r="BI124" s="211">
        <f>IF(N124="nulová",J124,0)</f>
        <v>0</v>
      </c>
      <c r="BJ124" s="19" t="s">
        <v>77</v>
      </c>
      <c r="BK124" s="211">
        <f>ROUND(I124*H124,2)</f>
        <v>0</v>
      </c>
      <c r="BL124" s="19" t="s">
        <v>117</v>
      </c>
      <c r="BM124" s="210" t="s">
        <v>172</v>
      </c>
    </row>
    <row r="125" s="2" customFormat="1">
      <c r="A125" s="40"/>
      <c r="B125" s="41"/>
      <c r="C125" s="42"/>
      <c r="D125" s="219" t="s">
        <v>149</v>
      </c>
      <c r="E125" s="42"/>
      <c r="F125" s="260" t="s">
        <v>173</v>
      </c>
      <c r="G125" s="42"/>
      <c r="H125" s="42"/>
      <c r="I125" s="214"/>
      <c r="J125" s="42"/>
      <c r="K125" s="42"/>
      <c r="L125" s="46"/>
      <c r="M125" s="215"/>
      <c r="N125" s="216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149</v>
      </c>
      <c r="AU125" s="19" t="s">
        <v>79</v>
      </c>
    </row>
    <row r="126" s="13" customFormat="1">
      <c r="A126" s="13"/>
      <c r="B126" s="217"/>
      <c r="C126" s="218"/>
      <c r="D126" s="219" t="s">
        <v>121</v>
      </c>
      <c r="E126" s="220" t="s">
        <v>19</v>
      </c>
      <c r="F126" s="221" t="s">
        <v>165</v>
      </c>
      <c r="G126" s="218"/>
      <c r="H126" s="222">
        <v>21.675000000000001</v>
      </c>
      <c r="I126" s="223"/>
      <c r="J126" s="218"/>
      <c r="K126" s="218"/>
      <c r="L126" s="224"/>
      <c r="M126" s="225"/>
      <c r="N126" s="226"/>
      <c r="O126" s="226"/>
      <c r="P126" s="226"/>
      <c r="Q126" s="226"/>
      <c r="R126" s="226"/>
      <c r="S126" s="226"/>
      <c r="T126" s="22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28" t="s">
        <v>121</v>
      </c>
      <c r="AU126" s="228" t="s">
        <v>79</v>
      </c>
      <c r="AV126" s="13" t="s">
        <v>79</v>
      </c>
      <c r="AW126" s="13" t="s">
        <v>33</v>
      </c>
      <c r="AX126" s="13" t="s">
        <v>77</v>
      </c>
      <c r="AY126" s="228" t="s">
        <v>110</v>
      </c>
    </row>
    <row r="127" s="12" customFormat="1" ht="22.8" customHeight="1">
      <c r="A127" s="12"/>
      <c r="B127" s="183"/>
      <c r="C127" s="184"/>
      <c r="D127" s="185" t="s">
        <v>71</v>
      </c>
      <c r="E127" s="197" t="s">
        <v>174</v>
      </c>
      <c r="F127" s="197" t="s">
        <v>175</v>
      </c>
      <c r="G127" s="184"/>
      <c r="H127" s="184"/>
      <c r="I127" s="187"/>
      <c r="J127" s="198">
        <f>BK127</f>
        <v>0</v>
      </c>
      <c r="K127" s="184"/>
      <c r="L127" s="189"/>
      <c r="M127" s="190"/>
      <c r="N127" s="191"/>
      <c r="O127" s="191"/>
      <c r="P127" s="192">
        <f>SUM(P128:P136)</f>
        <v>0</v>
      </c>
      <c r="Q127" s="191"/>
      <c r="R127" s="192">
        <f>SUM(R128:R136)</f>
        <v>0</v>
      </c>
      <c r="S127" s="191"/>
      <c r="T127" s="193">
        <f>SUM(T128:T136)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94" t="s">
        <v>77</v>
      </c>
      <c r="AT127" s="195" t="s">
        <v>71</v>
      </c>
      <c r="AU127" s="195" t="s">
        <v>77</v>
      </c>
      <c r="AY127" s="194" t="s">
        <v>110</v>
      </c>
      <c r="BK127" s="196">
        <f>SUM(BK128:BK136)</f>
        <v>0</v>
      </c>
    </row>
    <row r="128" s="2" customFormat="1" ht="21.75" customHeight="1">
      <c r="A128" s="40"/>
      <c r="B128" s="41"/>
      <c r="C128" s="199" t="s">
        <v>176</v>
      </c>
      <c r="D128" s="199" t="s">
        <v>112</v>
      </c>
      <c r="E128" s="200" t="s">
        <v>177</v>
      </c>
      <c r="F128" s="201" t="s">
        <v>178</v>
      </c>
      <c r="G128" s="202" t="s">
        <v>179</v>
      </c>
      <c r="H128" s="203">
        <v>58.167999999999999</v>
      </c>
      <c r="I128" s="204"/>
      <c r="J128" s="205">
        <f>ROUND(I128*H128,2)</f>
        <v>0</v>
      </c>
      <c r="K128" s="201" t="s">
        <v>116</v>
      </c>
      <c r="L128" s="46"/>
      <c r="M128" s="206" t="s">
        <v>19</v>
      </c>
      <c r="N128" s="207" t="s">
        <v>43</v>
      </c>
      <c r="O128" s="86"/>
      <c r="P128" s="208">
        <f>O128*H128</f>
        <v>0</v>
      </c>
      <c r="Q128" s="208">
        <v>0</v>
      </c>
      <c r="R128" s="208">
        <f>Q128*H128</f>
        <v>0</v>
      </c>
      <c r="S128" s="208">
        <v>0</v>
      </c>
      <c r="T128" s="20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0" t="s">
        <v>117</v>
      </c>
      <c r="AT128" s="210" t="s">
        <v>112</v>
      </c>
      <c r="AU128" s="210" t="s">
        <v>79</v>
      </c>
      <c r="AY128" s="19" t="s">
        <v>110</v>
      </c>
      <c r="BE128" s="211">
        <f>IF(N128="základní",J128,0)</f>
        <v>0</v>
      </c>
      <c r="BF128" s="211">
        <f>IF(N128="snížená",J128,0)</f>
        <v>0</v>
      </c>
      <c r="BG128" s="211">
        <f>IF(N128="zákl. přenesená",J128,0)</f>
        <v>0</v>
      </c>
      <c r="BH128" s="211">
        <f>IF(N128="sníž. přenesená",J128,0)</f>
        <v>0</v>
      </c>
      <c r="BI128" s="211">
        <f>IF(N128="nulová",J128,0)</f>
        <v>0</v>
      </c>
      <c r="BJ128" s="19" t="s">
        <v>77</v>
      </c>
      <c r="BK128" s="211">
        <f>ROUND(I128*H128,2)</f>
        <v>0</v>
      </c>
      <c r="BL128" s="19" t="s">
        <v>117</v>
      </c>
      <c r="BM128" s="210" t="s">
        <v>180</v>
      </c>
    </row>
    <row r="129" s="2" customFormat="1">
      <c r="A129" s="40"/>
      <c r="B129" s="41"/>
      <c r="C129" s="42"/>
      <c r="D129" s="212" t="s">
        <v>119</v>
      </c>
      <c r="E129" s="42"/>
      <c r="F129" s="213" t="s">
        <v>181</v>
      </c>
      <c r="G129" s="42"/>
      <c r="H129" s="42"/>
      <c r="I129" s="214"/>
      <c r="J129" s="42"/>
      <c r="K129" s="42"/>
      <c r="L129" s="46"/>
      <c r="M129" s="215"/>
      <c r="N129" s="216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119</v>
      </c>
      <c r="AU129" s="19" t="s">
        <v>79</v>
      </c>
    </row>
    <row r="130" s="2" customFormat="1" ht="24.15" customHeight="1">
      <c r="A130" s="40"/>
      <c r="B130" s="41"/>
      <c r="C130" s="199" t="s">
        <v>182</v>
      </c>
      <c r="D130" s="199" t="s">
        <v>112</v>
      </c>
      <c r="E130" s="200" t="s">
        <v>183</v>
      </c>
      <c r="F130" s="201" t="s">
        <v>184</v>
      </c>
      <c r="G130" s="202" t="s">
        <v>179</v>
      </c>
      <c r="H130" s="203">
        <v>523.51199999999994</v>
      </c>
      <c r="I130" s="204"/>
      <c r="J130" s="205">
        <f>ROUND(I130*H130,2)</f>
        <v>0</v>
      </c>
      <c r="K130" s="201" t="s">
        <v>116</v>
      </c>
      <c r="L130" s="46"/>
      <c r="M130" s="206" t="s">
        <v>19</v>
      </c>
      <c r="N130" s="207" t="s">
        <v>43</v>
      </c>
      <c r="O130" s="86"/>
      <c r="P130" s="208">
        <f>O130*H130</f>
        <v>0</v>
      </c>
      <c r="Q130" s="208">
        <v>0</v>
      </c>
      <c r="R130" s="208">
        <f>Q130*H130</f>
        <v>0</v>
      </c>
      <c r="S130" s="208">
        <v>0</v>
      </c>
      <c r="T130" s="20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0" t="s">
        <v>117</v>
      </c>
      <c r="AT130" s="210" t="s">
        <v>112</v>
      </c>
      <c r="AU130" s="210" t="s">
        <v>79</v>
      </c>
      <c r="AY130" s="19" t="s">
        <v>110</v>
      </c>
      <c r="BE130" s="211">
        <f>IF(N130="základní",J130,0)</f>
        <v>0</v>
      </c>
      <c r="BF130" s="211">
        <f>IF(N130="snížená",J130,0)</f>
        <v>0</v>
      </c>
      <c r="BG130" s="211">
        <f>IF(N130="zákl. přenesená",J130,0)</f>
        <v>0</v>
      </c>
      <c r="BH130" s="211">
        <f>IF(N130="sníž. přenesená",J130,0)</f>
        <v>0</v>
      </c>
      <c r="BI130" s="211">
        <f>IF(N130="nulová",J130,0)</f>
        <v>0</v>
      </c>
      <c r="BJ130" s="19" t="s">
        <v>77</v>
      </c>
      <c r="BK130" s="211">
        <f>ROUND(I130*H130,2)</f>
        <v>0</v>
      </c>
      <c r="BL130" s="19" t="s">
        <v>117</v>
      </c>
      <c r="BM130" s="210" t="s">
        <v>185</v>
      </c>
    </row>
    <row r="131" s="2" customFormat="1">
      <c r="A131" s="40"/>
      <c r="B131" s="41"/>
      <c r="C131" s="42"/>
      <c r="D131" s="212" t="s">
        <v>119</v>
      </c>
      <c r="E131" s="42"/>
      <c r="F131" s="213" t="s">
        <v>186</v>
      </c>
      <c r="G131" s="42"/>
      <c r="H131" s="42"/>
      <c r="I131" s="214"/>
      <c r="J131" s="42"/>
      <c r="K131" s="42"/>
      <c r="L131" s="46"/>
      <c r="M131" s="215"/>
      <c r="N131" s="216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119</v>
      </c>
      <c r="AU131" s="19" t="s">
        <v>79</v>
      </c>
    </row>
    <row r="132" s="13" customFormat="1">
      <c r="A132" s="13"/>
      <c r="B132" s="217"/>
      <c r="C132" s="218"/>
      <c r="D132" s="219" t="s">
        <v>121</v>
      </c>
      <c r="E132" s="220" t="s">
        <v>19</v>
      </c>
      <c r="F132" s="221" t="s">
        <v>187</v>
      </c>
      <c r="G132" s="218"/>
      <c r="H132" s="222">
        <v>523.51199999999994</v>
      </c>
      <c r="I132" s="223"/>
      <c r="J132" s="218"/>
      <c r="K132" s="218"/>
      <c r="L132" s="224"/>
      <c r="M132" s="225"/>
      <c r="N132" s="226"/>
      <c r="O132" s="226"/>
      <c r="P132" s="226"/>
      <c r="Q132" s="226"/>
      <c r="R132" s="226"/>
      <c r="S132" s="226"/>
      <c r="T132" s="22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28" t="s">
        <v>121</v>
      </c>
      <c r="AU132" s="228" t="s">
        <v>79</v>
      </c>
      <c r="AV132" s="13" t="s">
        <v>79</v>
      </c>
      <c r="AW132" s="13" t="s">
        <v>33</v>
      </c>
      <c r="AX132" s="13" t="s">
        <v>77</v>
      </c>
      <c r="AY132" s="228" t="s">
        <v>110</v>
      </c>
    </row>
    <row r="133" s="2" customFormat="1" ht="24.15" customHeight="1">
      <c r="A133" s="40"/>
      <c r="B133" s="41"/>
      <c r="C133" s="199" t="s">
        <v>8</v>
      </c>
      <c r="D133" s="199" t="s">
        <v>112</v>
      </c>
      <c r="E133" s="200" t="s">
        <v>188</v>
      </c>
      <c r="F133" s="201" t="s">
        <v>189</v>
      </c>
      <c r="G133" s="202" t="s">
        <v>179</v>
      </c>
      <c r="H133" s="203">
        <v>34.901000000000003</v>
      </c>
      <c r="I133" s="204"/>
      <c r="J133" s="205">
        <f>ROUND(I133*H133,2)</f>
        <v>0</v>
      </c>
      <c r="K133" s="201" t="s">
        <v>116</v>
      </c>
      <c r="L133" s="46"/>
      <c r="M133" s="206" t="s">
        <v>19</v>
      </c>
      <c r="N133" s="207" t="s">
        <v>43</v>
      </c>
      <c r="O133" s="86"/>
      <c r="P133" s="208">
        <f>O133*H133</f>
        <v>0</v>
      </c>
      <c r="Q133" s="208">
        <v>0</v>
      </c>
      <c r="R133" s="208">
        <f>Q133*H133</f>
        <v>0</v>
      </c>
      <c r="S133" s="208">
        <v>0</v>
      </c>
      <c r="T133" s="20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0" t="s">
        <v>117</v>
      </c>
      <c r="AT133" s="210" t="s">
        <v>112</v>
      </c>
      <c r="AU133" s="210" t="s">
        <v>79</v>
      </c>
      <c r="AY133" s="19" t="s">
        <v>110</v>
      </c>
      <c r="BE133" s="211">
        <f>IF(N133="základní",J133,0)</f>
        <v>0</v>
      </c>
      <c r="BF133" s="211">
        <f>IF(N133="snížená",J133,0)</f>
        <v>0</v>
      </c>
      <c r="BG133" s="211">
        <f>IF(N133="zákl. přenesená",J133,0)</f>
        <v>0</v>
      </c>
      <c r="BH133" s="211">
        <f>IF(N133="sníž. přenesená",J133,0)</f>
        <v>0</v>
      </c>
      <c r="BI133" s="211">
        <f>IF(N133="nulová",J133,0)</f>
        <v>0</v>
      </c>
      <c r="BJ133" s="19" t="s">
        <v>77</v>
      </c>
      <c r="BK133" s="211">
        <f>ROUND(I133*H133,2)</f>
        <v>0</v>
      </c>
      <c r="BL133" s="19" t="s">
        <v>117</v>
      </c>
      <c r="BM133" s="210" t="s">
        <v>190</v>
      </c>
    </row>
    <row r="134" s="2" customFormat="1">
      <c r="A134" s="40"/>
      <c r="B134" s="41"/>
      <c r="C134" s="42"/>
      <c r="D134" s="212" t="s">
        <v>119</v>
      </c>
      <c r="E134" s="42"/>
      <c r="F134" s="213" t="s">
        <v>191</v>
      </c>
      <c r="G134" s="42"/>
      <c r="H134" s="42"/>
      <c r="I134" s="214"/>
      <c r="J134" s="42"/>
      <c r="K134" s="42"/>
      <c r="L134" s="46"/>
      <c r="M134" s="215"/>
      <c r="N134" s="216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119</v>
      </c>
      <c r="AU134" s="19" t="s">
        <v>79</v>
      </c>
    </row>
    <row r="135" s="2" customFormat="1" ht="24.15" customHeight="1">
      <c r="A135" s="40"/>
      <c r="B135" s="41"/>
      <c r="C135" s="199" t="s">
        <v>192</v>
      </c>
      <c r="D135" s="199" t="s">
        <v>112</v>
      </c>
      <c r="E135" s="200" t="s">
        <v>193</v>
      </c>
      <c r="F135" s="201" t="s">
        <v>194</v>
      </c>
      <c r="G135" s="202" t="s">
        <v>179</v>
      </c>
      <c r="H135" s="203">
        <v>23.266999999999999</v>
      </c>
      <c r="I135" s="204"/>
      <c r="J135" s="205">
        <f>ROUND(I135*H135,2)</f>
        <v>0</v>
      </c>
      <c r="K135" s="201" t="s">
        <v>116</v>
      </c>
      <c r="L135" s="46"/>
      <c r="M135" s="206" t="s">
        <v>19</v>
      </c>
      <c r="N135" s="207" t="s">
        <v>43</v>
      </c>
      <c r="O135" s="86"/>
      <c r="P135" s="208">
        <f>O135*H135</f>
        <v>0</v>
      </c>
      <c r="Q135" s="208">
        <v>0</v>
      </c>
      <c r="R135" s="208">
        <f>Q135*H135</f>
        <v>0</v>
      </c>
      <c r="S135" s="208">
        <v>0</v>
      </c>
      <c r="T135" s="20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0" t="s">
        <v>117</v>
      </c>
      <c r="AT135" s="210" t="s">
        <v>112</v>
      </c>
      <c r="AU135" s="210" t="s">
        <v>79</v>
      </c>
      <c r="AY135" s="19" t="s">
        <v>110</v>
      </c>
      <c r="BE135" s="211">
        <f>IF(N135="základní",J135,0)</f>
        <v>0</v>
      </c>
      <c r="BF135" s="211">
        <f>IF(N135="snížená",J135,0)</f>
        <v>0</v>
      </c>
      <c r="BG135" s="211">
        <f>IF(N135="zákl. přenesená",J135,0)</f>
        <v>0</v>
      </c>
      <c r="BH135" s="211">
        <f>IF(N135="sníž. přenesená",J135,0)</f>
        <v>0</v>
      </c>
      <c r="BI135" s="211">
        <f>IF(N135="nulová",J135,0)</f>
        <v>0</v>
      </c>
      <c r="BJ135" s="19" t="s">
        <v>77</v>
      </c>
      <c r="BK135" s="211">
        <f>ROUND(I135*H135,2)</f>
        <v>0</v>
      </c>
      <c r="BL135" s="19" t="s">
        <v>117</v>
      </c>
      <c r="BM135" s="210" t="s">
        <v>195</v>
      </c>
    </row>
    <row r="136" s="2" customFormat="1">
      <c r="A136" s="40"/>
      <c r="B136" s="41"/>
      <c r="C136" s="42"/>
      <c r="D136" s="212" t="s">
        <v>119</v>
      </c>
      <c r="E136" s="42"/>
      <c r="F136" s="213" t="s">
        <v>196</v>
      </c>
      <c r="G136" s="42"/>
      <c r="H136" s="42"/>
      <c r="I136" s="214"/>
      <c r="J136" s="42"/>
      <c r="K136" s="42"/>
      <c r="L136" s="46"/>
      <c r="M136" s="215"/>
      <c r="N136" s="216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119</v>
      </c>
      <c r="AU136" s="19" t="s">
        <v>79</v>
      </c>
    </row>
    <row r="137" s="12" customFormat="1" ht="22.8" customHeight="1">
      <c r="A137" s="12"/>
      <c r="B137" s="183"/>
      <c r="C137" s="184"/>
      <c r="D137" s="185" t="s">
        <v>71</v>
      </c>
      <c r="E137" s="197" t="s">
        <v>197</v>
      </c>
      <c r="F137" s="197" t="s">
        <v>198</v>
      </c>
      <c r="G137" s="184"/>
      <c r="H137" s="184"/>
      <c r="I137" s="187"/>
      <c r="J137" s="198">
        <f>BK137</f>
        <v>0</v>
      </c>
      <c r="K137" s="184"/>
      <c r="L137" s="189"/>
      <c r="M137" s="190"/>
      <c r="N137" s="191"/>
      <c r="O137" s="191"/>
      <c r="P137" s="192">
        <f>SUM(P138:P139)</f>
        <v>0</v>
      </c>
      <c r="Q137" s="191"/>
      <c r="R137" s="192">
        <f>SUM(R138:R139)</f>
        <v>0</v>
      </c>
      <c r="S137" s="191"/>
      <c r="T137" s="193">
        <f>SUM(T138:T139)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94" t="s">
        <v>77</v>
      </c>
      <c r="AT137" s="195" t="s">
        <v>71</v>
      </c>
      <c r="AU137" s="195" t="s">
        <v>77</v>
      </c>
      <c r="AY137" s="194" t="s">
        <v>110</v>
      </c>
      <c r="BK137" s="196">
        <f>SUM(BK138:BK139)</f>
        <v>0</v>
      </c>
    </row>
    <row r="138" s="2" customFormat="1" ht="24.15" customHeight="1">
      <c r="A138" s="40"/>
      <c r="B138" s="41"/>
      <c r="C138" s="199" t="s">
        <v>199</v>
      </c>
      <c r="D138" s="199" t="s">
        <v>112</v>
      </c>
      <c r="E138" s="200" t="s">
        <v>200</v>
      </c>
      <c r="F138" s="201" t="s">
        <v>201</v>
      </c>
      <c r="G138" s="202" t="s">
        <v>179</v>
      </c>
      <c r="H138" s="203">
        <v>45.119</v>
      </c>
      <c r="I138" s="204"/>
      <c r="J138" s="205">
        <f>ROUND(I138*H138,2)</f>
        <v>0</v>
      </c>
      <c r="K138" s="201" t="s">
        <v>116</v>
      </c>
      <c r="L138" s="46"/>
      <c r="M138" s="206" t="s">
        <v>19</v>
      </c>
      <c r="N138" s="207" t="s">
        <v>43</v>
      </c>
      <c r="O138" s="86"/>
      <c r="P138" s="208">
        <f>O138*H138</f>
        <v>0</v>
      </c>
      <c r="Q138" s="208">
        <v>0</v>
      </c>
      <c r="R138" s="208">
        <f>Q138*H138</f>
        <v>0</v>
      </c>
      <c r="S138" s="208">
        <v>0</v>
      </c>
      <c r="T138" s="20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0" t="s">
        <v>117</v>
      </c>
      <c r="AT138" s="210" t="s">
        <v>112</v>
      </c>
      <c r="AU138" s="210" t="s">
        <v>79</v>
      </c>
      <c r="AY138" s="19" t="s">
        <v>110</v>
      </c>
      <c r="BE138" s="211">
        <f>IF(N138="základní",J138,0)</f>
        <v>0</v>
      </c>
      <c r="BF138" s="211">
        <f>IF(N138="snížená",J138,0)</f>
        <v>0</v>
      </c>
      <c r="BG138" s="211">
        <f>IF(N138="zákl. přenesená",J138,0)</f>
        <v>0</v>
      </c>
      <c r="BH138" s="211">
        <f>IF(N138="sníž. přenesená",J138,0)</f>
        <v>0</v>
      </c>
      <c r="BI138" s="211">
        <f>IF(N138="nulová",J138,0)</f>
        <v>0</v>
      </c>
      <c r="BJ138" s="19" t="s">
        <v>77</v>
      </c>
      <c r="BK138" s="211">
        <f>ROUND(I138*H138,2)</f>
        <v>0</v>
      </c>
      <c r="BL138" s="19" t="s">
        <v>117</v>
      </c>
      <c r="BM138" s="210" t="s">
        <v>202</v>
      </c>
    </row>
    <row r="139" s="2" customFormat="1">
      <c r="A139" s="40"/>
      <c r="B139" s="41"/>
      <c r="C139" s="42"/>
      <c r="D139" s="212" t="s">
        <v>119</v>
      </c>
      <c r="E139" s="42"/>
      <c r="F139" s="213" t="s">
        <v>203</v>
      </c>
      <c r="G139" s="42"/>
      <c r="H139" s="42"/>
      <c r="I139" s="214"/>
      <c r="J139" s="42"/>
      <c r="K139" s="42"/>
      <c r="L139" s="46"/>
      <c r="M139" s="215"/>
      <c r="N139" s="216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119</v>
      </c>
      <c r="AU139" s="19" t="s">
        <v>79</v>
      </c>
    </row>
    <row r="140" s="12" customFormat="1" ht="25.92" customHeight="1">
      <c r="A140" s="12"/>
      <c r="B140" s="183"/>
      <c r="C140" s="184"/>
      <c r="D140" s="185" t="s">
        <v>71</v>
      </c>
      <c r="E140" s="186" t="s">
        <v>204</v>
      </c>
      <c r="F140" s="186" t="s">
        <v>205</v>
      </c>
      <c r="G140" s="184"/>
      <c r="H140" s="184"/>
      <c r="I140" s="187"/>
      <c r="J140" s="188">
        <f>BK140</f>
        <v>0</v>
      </c>
      <c r="K140" s="184"/>
      <c r="L140" s="189"/>
      <c r="M140" s="190"/>
      <c r="N140" s="191"/>
      <c r="O140" s="191"/>
      <c r="P140" s="192">
        <f>P141</f>
        <v>0</v>
      </c>
      <c r="Q140" s="191"/>
      <c r="R140" s="192">
        <f>R141</f>
        <v>0.018640500000000001</v>
      </c>
      <c r="S140" s="191"/>
      <c r="T140" s="193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94" t="s">
        <v>79</v>
      </c>
      <c r="AT140" s="195" t="s">
        <v>71</v>
      </c>
      <c r="AU140" s="195" t="s">
        <v>72</v>
      </c>
      <c r="AY140" s="194" t="s">
        <v>110</v>
      </c>
      <c r="BK140" s="196">
        <f>BK141</f>
        <v>0</v>
      </c>
    </row>
    <row r="141" s="12" customFormat="1" ht="22.8" customHeight="1">
      <c r="A141" s="12"/>
      <c r="B141" s="183"/>
      <c r="C141" s="184"/>
      <c r="D141" s="185" t="s">
        <v>71</v>
      </c>
      <c r="E141" s="197" t="s">
        <v>206</v>
      </c>
      <c r="F141" s="197" t="s">
        <v>207</v>
      </c>
      <c r="G141" s="184"/>
      <c r="H141" s="184"/>
      <c r="I141" s="187"/>
      <c r="J141" s="198">
        <f>BK141</f>
        <v>0</v>
      </c>
      <c r="K141" s="184"/>
      <c r="L141" s="189"/>
      <c r="M141" s="190"/>
      <c r="N141" s="191"/>
      <c r="O141" s="191"/>
      <c r="P141" s="192">
        <f>SUM(P142:P155)</f>
        <v>0</v>
      </c>
      <c r="Q141" s="191"/>
      <c r="R141" s="192">
        <f>SUM(R142:R155)</f>
        <v>0.018640500000000001</v>
      </c>
      <c r="S141" s="191"/>
      <c r="T141" s="193">
        <f>SUM(T142:T155)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94" t="s">
        <v>79</v>
      </c>
      <c r="AT141" s="195" t="s">
        <v>71</v>
      </c>
      <c r="AU141" s="195" t="s">
        <v>77</v>
      </c>
      <c r="AY141" s="194" t="s">
        <v>110</v>
      </c>
      <c r="BK141" s="196">
        <f>SUM(BK142:BK155)</f>
        <v>0</v>
      </c>
    </row>
    <row r="142" s="2" customFormat="1" ht="24.15" customHeight="1">
      <c r="A142" s="40"/>
      <c r="B142" s="41"/>
      <c r="C142" s="199" t="s">
        <v>208</v>
      </c>
      <c r="D142" s="199" t="s">
        <v>112</v>
      </c>
      <c r="E142" s="200" t="s">
        <v>209</v>
      </c>
      <c r="F142" s="201" t="s">
        <v>210</v>
      </c>
      <c r="G142" s="202" t="s">
        <v>115</v>
      </c>
      <c r="H142" s="203">
        <v>21.675000000000001</v>
      </c>
      <c r="I142" s="204"/>
      <c r="J142" s="205">
        <f>ROUND(I142*H142,2)</f>
        <v>0</v>
      </c>
      <c r="K142" s="201" t="s">
        <v>116</v>
      </c>
      <c r="L142" s="46"/>
      <c r="M142" s="206" t="s">
        <v>19</v>
      </c>
      <c r="N142" s="207" t="s">
        <v>43</v>
      </c>
      <c r="O142" s="86"/>
      <c r="P142" s="208">
        <f>O142*H142</f>
        <v>0</v>
      </c>
      <c r="Q142" s="208">
        <v>0.00013999999999999999</v>
      </c>
      <c r="R142" s="208">
        <f>Q142*H142</f>
        <v>0.0030344999999999999</v>
      </c>
      <c r="S142" s="208">
        <v>0</v>
      </c>
      <c r="T142" s="20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0" t="s">
        <v>211</v>
      </c>
      <c r="AT142" s="210" t="s">
        <v>112</v>
      </c>
      <c r="AU142" s="210" t="s">
        <v>79</v>
      </c>
      <c r="AY142" s="19" t="s">
        <v>110</v>
      </c>
      <c r="BE142" s="211">
        <f>IF(N142="základní",J142,0)</f>
        <v>0</v>
      </c>
      <c r="BF142" s="211">
        <f>IF(N142="snížená",J142,0)</f>
        <v>0</v>
      </c>
      <c r="BG142" s="211">
        <f>IF(N142="zákl. přenesená",J142,0)</f>
        <v>0</v>
      </c>
      <c r="BH142" s="211">
        <f>IF(N142="sníž. přenesená",J142,0)</f>
        <v>0</v>
      </c>
      <c r="BI142" s="211">
        <f>IF(N142="nulová",J142,0)</f>
        <v>0</v>
      </c>
      <c r="BJ142" s="19" t="s">
        <v>77</v>
      </c>
      <c r="BK142" s="211">
        <f>ROUND(I142*H142,2)</f>
        <v>0</v>
      </c>
      <c r="BL142" s="19" t="s">
        <v>211</v>
      </c>
      <c r="BM142" s="210" t="s">
        <v>212</v>
      </c>
    </row>
    <row r="143" s="2" customFormat="1">
      <c r="A143" s="40"/>
      <c r="B143" s="41"/>
      <c r="C143" s="42"/>
      <c r="D143" s="212" t="s">
        <v>119</v>
      </c>
      <c r="E143" s="42"/>
      <c r="F143" s="213" t="s">
        <v>213</v>
      </c>
      <c r="G143" s="42"/>
      <c r="H143" s="42"/>
      <c r="I143" s="214"/>
      <c r="J143" s="42"/>
      <c r="K143" s="42"/>
      <c r="L143" s="46"/>
      <c r="M143" s="215"/>
      <c r="N143" s="216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119</v>
      </c>
      <c r="AU143" s="19" t="s">
        <v>79</v>
      </c>
    </row>
    <row r="144" s="15" customFormat="1">
      <c r="A144" s="15"/>
      <c r="B144" s="240"/>
      <c r="C144" s="241"/>
      <c r="D144" s="219" t="s">
        <v>121</v>
      </c>
      <c r="E144" s="242" t="s">
        <v>19</v>
      </c>
      <c r="F144" s="243" t="s">
        <v>214</v>
      </c>
      <c r="G144" s="241"/>
      <c r="H144" s="242" t="s">
        <v>19</v>
      </c>
      <c r="I144" s="244"/>
      <c r="J144" s="241"/>
      <c r="K144" s="241"/>
      <c r="L144" s="245"/>
      <c r="M144" s="246"/>
      <c r="N144" s="247"/>
      <c r="O144" s="247"/>
      <c r="P144" s="247"/>
      <c r="Q144" s="247"/>
      <c r="R144" s="247"/>
      <c r="S144" s="247"/>
      <c r="T144" s="248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49" t="s">
        <v>121</v>
      </c>
      <c r="AU144" s="249" t="s">
        <v>79</v>
      </c>
      <c r="AV144" s="15" t="s">
        <v>77</v>
      </c>
      <c r="AW144" s="15" t="s">
        <v>33</v>
      </c>
      <c r="AX144" s="15" t="s">
        <v>72</v>
      </c>
      <c r="AY144" s="249" t="s">
        <v>110</v>
      </c>
    </row>
    <row r="145" s="13" customFormat="1">
      <c r="A145" s="13"/>
      <c r="B145" s="217"/>
      <c r="C145" s="218"/>
      <c r="D145" s="219" t="s">
        <v>121</v>
      </c>
      <c r="E145" s="220" t="s">
        <v>19</v>
      </c>
      <c r="F145" s="221" t="s">
        <v>151</v>
      </c>
      <c r="G145" s="218"/>
      <c r="H145" s="222">
        <v>8.5139999999999993</v>
      </c>
      <c r="I145" s="223"/>
      <c r="J145" s="218"/>
      <c r="K145" s="218"/>
      <c r="L145" s="224"/>
      <c r="M145" s="225"/>
      <c r="N145" s="226"/>
      <c r="O145" s="226"/>
      <c r="P145" s="226"/>
      <c r="Q145" s="226"/>
      <c r="R145" s="226"/>
      <c r="S145" s="226"/>
      <c r="T145" s="22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28" t="s">
        <v>121</v>
      </c>
      <c r="AU145" s="228" t="s">
        <v>79</v>
      </c>
      <c r="AV145" s="13" t="s">
        <v>79</v>
      </c>
      <c r="AW145" s="13" t="s">
        <v>33</v>
      </c>
      <c r="AX145" s="13" t="s">
        <v>72</v>
      </c>
      <c r="AY145" s="228" t="s">
        <v>110</v>
      </c>
    </row>
    <row r="146" s="13" customFormat="1">
      <c r="A146" s="13"/>
      <c r="B146" s="217"/>
      <c r="C146" s="218"/>
      <c r="D146" s="219" t="s">
        <v>121</v>
      </c>
      <c r="E146" s="220" t="s">
        <v>19</v>
      </c>
      <c r="F146" s="221" t="s">
        <v>152</v>
      </c>
      <c r="G146" s="218"/>
      <c r="H146" s="222">
        <v>9.75</v>
      </c>
      <c r="I146" s="223"/>
      <c r="J146" s="218"/>
      <c r="K146" s="218"/>
      <c r="L146" s="224"/>
      <c r="M146" s="225"/>
      <c r="N146" s="226"/>
      <c r="O146" s="226"/>
      <c r="P146" s="226"/>
      <c r="Q146" s="226"/>
      <c r="R146" s="226"/>
      <c r="S146" s="226"/>
      <c r="T146" s="22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28" t="s">
        <v>121</v>
      </c>
      <c r="AU146" s="228" t="s">
        <v>79</v>
      </c>
      <c r="AV146" s="13" t="s">
        <v>79</v>
      </c>
      <c r="AW146" s="13" t="s">
        <v>33</v>
      </c>
      <c r="AX146" s="13" t="s">
        <v>72</v>
      </c>
      <c r="AY146" s="228" t="s">
        <v>110</v>
      </c>
    </row>
    <row r="147" s="13" customFormat="1">
      <c r="A147" s="13"/>
      <c r="B147" s="217"/>
      <c r="C147" s="218"/>
      <c r="D147" s="219" t="s">
        <v>121</v>
      </c>
      <c r="E147" s="220" t="s">
        <v>19</v>
      </c>
      <c r="F147" s="221" t="s">
        <v>153</v>
      </c>
      <c r="G147" s="218"/>
      <c r="H147" s="222">
        <v>3.411</v>
      </c>
      <c r="I147" s="223"/>
      <c r="J147" s="218"/>
      <c r="K147" s="218"/>
      <c r="L147" s="224"/>
      <c r="M147" s="225"/>
      <c r="N147" s="226"/>
      <c r="O147" s="226"/>
      <c r="P147" s="226"/>
      <c r="Q147" s="226"/>
      <c r="R147" s="226"/>
      <c r="S147" s="226"/>
      <c r="T147" s="22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28" t="s">
        <v>121</v>
      </c>
      <c r="AU147" s="228" t="s">
        <v>79</v>
      </c>
      <c r="AV147" s="13" t="s">
        <v>79</v>
      </c>
      <c r="AW147" s="13" t="s">
        <v>33</v>
      </c>
      <c r="AX147" s="13" t="s">
        <v>72</v>
      </c>
      <c r="AY147" s="228" t="s">
        <v>110</v>
      </c>
    </row>
    <row r="148" s="14" customFormat="1">
      <c r="A148" s="14"/>
      <c r="B148" s="229"/>
      <c r="C148" s="230"/>
      <c r="D148" s="219" t="s">
        <v>121</v>
      </c>
      <c r="E148" s="231" t="s">
        <v>19</v>
      </c>
      <c r="F148" s="232" t="s">
        <v>125</v>
      </c>
      <c r="G148" s="230"/>
      <c r="H148" s="233">
        <v>21.675000000000001</v>
      </c>
      <c r="I148" s="234"/>
      <c r="J148" s="230"/>
      <c r="K148" s="230"/>
      <c r="L148" s="235"/>
      <c r="M148" s="236"/>
      <c r="N148" s="237"/>
      <c r="O148" s="237"/>
      <c r="P148" s="237"/>
      <c r="Q148" s="237"/>
      <c r="R148" s="237"/>
      <c r="S148" s="237"/>
      <c r="T148" s="23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39" t="s">
        <v>121</v>
      </c>
      <c r="AU148" s="239" t="s">
        <v>79</v>
      </c>
      <c r="AV148" s="14" t="s">
        <v>117</v>
      </c>
      <c r="AW148" s="14" t="s">
        <v>33</v>
      </c>
      <c r="AX148" s="14" t="s">
        <v>77</v>
      </c>
      <c r="AY148" s="239" t="s">
        <v>110</v>
      </c>
    </row>
    <row r="149" s="2" customFormat="1" ht="24.15" customHeight="1">
      <c r="A149" s="40"/>
      <c r="B149" s="41"/>
      <c r="C149" s="199" t="s">
        <v>211</v>
      </c>
      <c r="D149" s="199" t="s">
        <v>112</v>
      </c>
      <c r="E149" s="200" t="s">
        <v>215</v>
      </c>
      <c r="F149" s="201" t="s">
        <v>216</v>
      </c>
      <c r="G149" s="202" t="s">
        <v>115</v>
      </c>
      <c r="H149" s="203">
        <v>21.675000000000001</v>
      </c>
      <c r="I149" s="204"/>
      <c r="J149" s="205">
        <f>ROUND(I149*H149,2)</f>
        <v>0</v>
      </c>
      <c r="K149" s="201" t="s">
        <v>116</v>
      </c>
      <c r="L149" s="46"/>
      <c r="M149" s="206" t="s">
        <v>19</v>
      </c>
      <c r="N149" s="207" t="s">
        <v>43</v>
      </c>
      <c r="O149" s="86"/>
      <c r="P149" s="208">
        <f>O149*H149</f>
        <v>0</v>
      </c>
      <c r="Q149" s="208">
        <v>0.00072000000000000005</v>
      </c>
      <c r="R149" s="208">
        <f>Q149*H149</f>
        <v>0.015606000000000002</v>
      </c>
      <c r="S149" s="208">
        <v>0</v>
      </c>
      <c r="T149" s="20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0" t="s">
        <v>211</v>
      </c>
      <c r="AT149" s="210" t="s">
        <v>112</v>
      </c>
      <c r="AU149" s="210" t="s">
        <v>79</v>
      </c>
      <c r="AY149" s="19" t="s">
        <v>110</v>
      </c>
      <c r="BE149" s="211">
        <f>IF(N149="základní",J149,0)</f>
        <v>0</v>
      </c>
      <c r="BF149" s="211">
        <f>IF(N149="snížená",J149,0)</f>
        <v>0</v>
      </c>
      <c r="BG149" s="211">
        <f>IF(N149="zákl. přenesená",J149,0)</f>
        <v>0</v>
      </c>
      <c r="BH149" s="211">
        <f>IF(N149="sníž. přenesená",J149,0)</f>
        <v>0</v>
      </c>
      <c r="BI149" s="211">
        <f>IF(N149="nulová",J149,0)</f>
        <v>0</v>
      </c>
      <c r="BJ149" s="19" t="s">
        <v>77</v>
      </c>
      <c r="BK149" s="211">
        <f>ROUND(I149*H149,2)</f>
        <v>0</v>
      </c>
      <c r="BL149" s="19" t="s">
        <v>211</v>
      </c>
      <c r="BM149" s="210" t="s">
        <v>217</v>
      </c>
    </row>
    <row r="150" s="2" customFormat="1">
      <c r="A150" s="40"/>
      <c r="B150" s="41"/>
      <c r="C150" s="42"/>
      <c r="D150" s="212" t="s">
        <v>119</v>
      </c>
      <c r="E150" s="42"/>
      <c r="F150" s="213" t="s">
        <v>218</v>
      </c>
      <c r="G150" s="42"/>
      <c r="H150" s="42"/>
      <c r="I150" s="214"/>
      <c r="J150" s="42"/>
      <c r="K150" s="42"/>
      <c r="L150" s="46"/>
      <c r="M150" s="215"/>
      <c r="N150" s="216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119</v>
      </c>
      <c r="AU150" s="19" t="s">
        <v>79</v>
      </c>
    </row>
    <row r="151" s="2" customFormat="1">
      <c r="A151" s="40"/>
      <c r="B151" s="41"/>
      <c r="C151" s="42"/>
      <c r="D151" s="219" t="s">
        <v>149</v>
      </c>
      <c r="E151" s="42"/>
      <c r="F151" s="260" t="s">
        <v>219</v>
      </c>
      <c r="G151" s="42"/>
      <c r="H151" s="42"/>
      <c r="I151" s="214"/>
      <c r="J151" s="42"/>
      <c r="K151" s="42"/>
      <c r="L151" s="46"/>
      <c r="M151" s="215"/>
      <c r="N151" s="216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149</v>
      </c>
      <c r="AU151" s="19" t="s">
        <v>79</v>
      </c>
    </row>
    <row r="152" s="2" customFormat="1" ht="16.5" customHeight="1">
      <c r="A152" s="40"/>
      <c r="B152" s="41"/>
      <c r="C152" s="199" t="s">
        <v>220</v>
      </c>
      <c r="D152" s="199" t="s">
        <v>112</v>
      </c>
      <c r="E152" s="200" t="s">
        <v>221</v>
      </c>
      <c r="F152" s="201" t="s">
        <v>222</v>
      </c>
      <c r="G152" s="202" t="s">
        <v>115</v>
      </c>
      <c r="H152" s="203">
        <v>21.675000000000001</v>
      </c>
      <c r="I152" s="204"/>
      <c r="J152" s="205">
        <f>ROUND(I152*H152,2)</f>
        <v>0</v>
      </c>
      <c r="K152" s="201" t="s">
        <v>19</v>
      </c>
      <c r="L152" s="46"/>
      <c r="M152" s="206" t="s">
        <v>19</v>
      </c>
      <c r="N152" s="207" t="s">
        <v>43</v>
      </c>
      <c r="O152" s="86"/>
      <c r="P152" s="208">
        <f>O152*H152</f>
        <v>0</v>
      </c>
      <c r="Q152" s="208">
        <v>0</v>
      </c>
      <c r="R152" s="208">
        <f>Q152*H152</f>
        <v>0</v>
      </c>
      <c r="S152" s="208">
        <v>0</v>
      </c>
      <c r="T152" s="20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0" t="s">
        <v>211</v>
      </c>
      <c r="AT152" s="210" t="s">
        <v>112</v>
      </c>
      <c r="AU152" s="210" t="s">
        <v>79</v>
      </c>
      <c r="AY152" s="19" t="s">
        <v>110</v>
      </c>
      <c r="BE152" s="211">
        <f>IF(N152="základní",J152,0)</f>
        <v>0</v>
      </c>
      <c r="BF152" s="211">
        <f>IF(N152="snížená",J152,0)</f>
        <v>0</v>
      </c>
      <c r="BG152" s="211">
        <f>IF(N152="zákl. přenesená",J152,0)</f>
        <v>0</v>
      </c>
      <c r="BH152" s="211">
        <f>IF(N152="sníž. přenesená",J152,0)</f>
        <v>0</v>
      </c>
      <c r="BI152" s="211">
        <f>IF(N152="nulová",J152,0)</f>
        <v>0</v>
      </c>
      <c r="BJ152" s="19" t="s">
        <v>77</v>
      </c>
      <c r="BK152" s="211">
        <f>ROUND(I152*H152,2)</f>
        <v>0</v>
      </c>
      <c r="BL152" s="19" t="s">
        <v>211</v>
      </c>
      <c r="BM152" s="210" t="s">
        <v>223</v>
      </c>
    </row>
    <row r="153" s="2" customFormat="1">
      <c r="A153" s="40"/>
      <c r="B153" s="41"/>
      <c r="C153" s="42"/>
      <c r="D153" s="219" t="s">
        <v>149</v>
      </c>
      <c r="E153" s="42"/>
      <c r="F153" s="260" t="s">
        <v>224</v>
      </c>
      <c r="G153" s="42"/>
      <c r="H153" s="42"/>
      <c r="I153" s="214"/>
      <c r="J153" s="42"/>
      <c r="K153" s="42"/>
      <c r="L153" s="46"/>
      <c r="M153" s="215"/>
      <c r="N153" s="216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149</v>
      </c>
      <c r="AU153" s="19" t="s">
        <v>79</v>
      </c>
    </row>
    <row r="154" s="2" customFormat="1" ht="16.5" customHeight="1">
      <c r="A154" s="40"/>
      <c r="B154" s="41"/>
      <c r="C154" s="199" t="s">
        <v>225</v>
      </c>
      <c r="D154" s="199" t="s">
        <v>112</v>
      </c>
      <c r="E154" s="200" t="s">
        <v>226</v>
      </c>
      <c r="F154" s="201" t="s">
        <v>227</v>
      </c>
      <c r="G154" s="202" t="s">
        <v>228</v>
      </c>
      <c r="H154" s="203">
        <v>26.739999999999998</v>
      </c>
      <c r="I154" s="204"/>
      <c r="J154" s="205">
        <f>ROUND(I154*H154,2)</f>
        <v>0</v>
      </c>
      <c r="K154" s="201" t="s">
        <v>19</v>
      </c>
      <c r="L154" s="46"/>
      <c r="M154" s="206" t="s">
        <v>19</v>
      </c>
      <c r="N154" s="207" t="s">
        <v>43</v>
      </c>
      <c r="O154" s="86"/>
      <c r="P154" s="208">
        <f>O154*H154</f>
        <v>0</v>
      </c>
      <c r="Q154" s="208">
        <v>0</v>
      </c>
      <c r="R154" s="208">
        <f>Q154*H154</f>
        <v>0</v>
      </c>
      <c r="S154" s="208">
        <v>0</v>
      </c>
      <c r="T154" s="20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0" t="s">
        <v>211</v>
      </c>
      <c r="AT154" s="210" t="s">
        <v>112</v>
      </c>
      <c r="AU154" s="210" t="s">
        <v>79</v>
      </c>
      <c r="AY154" s="19" t="s">
        <v>110</v>
      </c>
      <c r="BE154" s="211">
        <f>IF(N154="základní",J154,0)</f>
        <v>0</v>
      </c>
      <c r="BF154" s="211">
        <f>IF(N154="snížená",J154,0)</f>
        <v>0</v>
      </c>
      <c r="BG154" s="211">
        <f>IF(N154="zákl. přenesená",J154,0)</f>
        <v>0</v>
      </c>
      <c r="BH154" s="211">
        <f>IF(N154="sníž. přenesená",J154,0)</f>
        <v>0</v>
      </c>
      <c r="BI154" s="211">
        <f>IF(N154="nulová",J154,0)</f>
        <v>0</v>
      </c>
      <c r="BJ154" s="19" t="s">
        <v>77</v>
      </c>
      <c r="BK154" s="211">
        <f>ROUND(I154*H154,2)</f>
        <v>0</v>
      </c>
      <c r="BL154" s="19" t="s">
        <v>211</v>
      </c>
      <c r="BM154" s="210" t="s">
        <v>229</v>
      </c>
    </row>
    <row r="155" s="13" customFormat="1">
      <c r="A155" s="13"/>
      <c r="B155" s="217"/>
      <c r="C155" s="218"/>
      <c r="D155" s="219" t="s">
        <v>121</v>
      </c>
      <c r="E155" s="220" t="s">
        <v>19</v>
      </c>
      <c r="F155" s="221" t="s">
        <v>230</v>
      </c>
      <c r="G155" s="218"/>
      <c r="H155" s="222">
        <v>26.739999999999998</v>
      </c>
      <c r="I155" s="223"/>
      <c r="J155" s="218"/>
      <c r="K155" s="218"/>
      <c r="L155" s="224"/>
      <c r="M155" s="225"/>
      <c r="N155" s="226"/>
      <c r="O155" s="226"/>
      <c r="P155" s="226"/>
      <c r="Q155" s="226"/>
      <c r="R155" s="226"/>
      <c r="S155" s="226"/>
      <c r="T155" s="22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28" t="s">
        <v>121</v>
      </c>
      <c r="AU155" s="228" t="s">
        <v>79</v>
      </c>
      <c r="AV155" s="13" t="s">
        <v>79</v>
      </c>
      <c r="AW155" s="13" t="s">
        <v>33</v>
      </c>
      <c r="AX155" s="13" t="s">
        <v>77</v>
      </c>
      <c r="AY155" s="228" t="s">
        <v>110</v>
      </c>
    </row>
    <row r="156" s="12" customFormat="1" ht="25.92" customHeight="1">
      <c r="A156" s="12"/>
      <c r="B156" s="183"/>
      <c r="C156" s="184"/>
      <c r="D156" s="185" t="s">
        <v>71</v>
      </c>
      <c r="E156" s="186" t="s">
        <v>231</v>
      </c>
      <c r="F156" s="186" t="s">
        <v>232</v>
      </c>
      <c r="G156" s="184"/>
      <c r="H156" s="184"/>
      <c r="I156" s="187"/>
      <c r="J156" s="188">
        <f>BK156</f>
        <v>0</v>
      </c>
      <c r="K156" s="184"/>
      <c r="L156" s="189"/>
      <c r="M156" s="190"/>
      <c r="N156" s="191"/>
      <c r="O156" s="191"/>
      <c r="P156" s="192">
        <f>P157</f>
        <v>0</v>
      </c>
      <c r="Q156" s="191"/>
      <c r="R156" s="192">
        <f>R157</f>
        <v>0</v>
      </c>
      <c r="S156" s="191"/>
      <c r="T156" s="193">
        <f>T157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94" t="s">
        <v>131</v>
      </c>
      <c r="AT156" s="195" t="s">
        <v>71</v>
      </c>
      <c r="AU156" s="195" t="s">
        <v>72</v>
      </c>
      <c r="AY156" s="194" t="s">
        <v>110</v>
      </c>
      <c r="BK156" s="196">
        <f>BK157</f>
        <v>0</v>
      </c>
    </row>
    <row r="157" s="2" customFormat="1" ht="16.5" customHeight="1">
      <c r="A157" s="40"/>
      <c r="B157" s="41"/>
      <c r="C157" s="199" t="s">
        <v>233</v>
      </c>
      <c r="D157" s="199" t="s">
        <v>112</v>
      </c>
      <c r="E157" s="200" t="s">
        <v>234</v>
      </c>
      <c r="F157" s="201" t="s">
        <v>232</v>
      </c>
      <c r="G157" s="202" t="s">
        <v>235</v>
      </c>
      <c r="H157" s="261"/>
      <c r="I157" s="204"/>
      <c r="J157" s="205">
        <f>ROUND(I157*H157,2)</f>
        <v>0</v>
      </c>
      <c r="K157" s="201" t="s">
        <v>19</v>
      </c>
      <c r="L157" s="46"/>
      <c r="M157" s="262" t="s">
        <v>19</v>
      </c>
      <c r="N157" s="263" t="s">
        <v>43</v>
      </c>
      <c r="O157" s="264"/>
      <c r="P157" s="265">
        <f>O157*H157</f>
        <v>0</v>
      </c>
      <c r="Q157" s="265">
        <v>0</v>
      </c>
      <c r="R157" s="265">
        <f>Q157*H157</f>
        <v>0</v>
      </c>
      <c r="S157" s="265">
        <v>0</v>
      </c>
      <c r="T157" s="26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0" t="s">
        <v>117</v>
      </c>
      <c r="AT157" s="210" t="s">
        <v>112</v>
      </c>
      <c r="AU157" s="210" t="s">
        <v>77</v>
      </c>
      <c r="AY157" s="19" t="s">
        <v>110</v>
      </c>
      <c r="BE157" s="211">
        <f>IF(N157="základní",J157,0)</f>
        <v>0</v>
      </c>
      <c r="BF157" s="211">
        <f>IF(N157="snížená",J157,0)</f>
        <v>0</v>
      </c>
      <c r="BG157" s="211">
        <f>IF(N157="zákl. přenesená",J157,0)</f>
        <v>0</v>
      </c>
      <c r="BH157" s="211">
        <f>IF(N157="sníž. přenesená",J157,0)</f>
        <v>0</v>
      </c>
      <c r="BI157" s="211">
        <f>IF(N157="nulová",J157,0)</f>
        <v>0</v>
      </c>
      <c r="BJ157" s="19" t="s">
        <v>77</v>
      </c>
      <c r="BK157" s="211">
        <f>ROUND(I157*H157,2)</f>
        <v>0</v>
      </c>
      <c r="BL157" s="19" t="s">
        <v>117</v>
      </c>
      <c r="BM157" s="210" t="s">
        <v>236</v>
      </c>
    </row>
    <row r="158" s="2" customFormat="1" ht="6.96" customHeight="1">
      <c r="A158" s="40"/>
      <c r="B158" s="61"/>
      <c r="C158" s="62"/>
      <c r="D158" s="62"/>
      <c r="E158" s="62"/>
      <c r="F158" s="62"/>
      <c r="G158" s="62"/>
      <c r="H158" s="62"/>
      <c r="I158" s="62"/>
      <c r="J158" s="62"/>
      <c r="K158" s="62"/>
      <c r="L158" s="46"/>
      <c r="M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</row>
  </sheetData>
  <sheetProtection sheet="1" autoFilter="0" formatColumns="0" formatRows="0" objects="1" scenarios="1" spinCount="100000" saltValue="v624GKSYMjWyM/WU8gJQE/JPWWXlFHsO+KQzpGcNFfNZjk56c1h5K4liFrRwsRT7v1XcYddqldmkWy4ufCpapA==" hashValue="JSzZoyxsXDbOeIvBvLopV0o/hn0n9IBiJY9sueoeAcnKdesT40Y9HXOs8KnctxQdQtKj6THPh4te56xA8Mqgyg==" algorithmName="SHA-512" password="80EB"/>
  <autoFilter ref="C82:K157"/>
  <mergeCells count="6">
    <mergeCell ref="E7:H7"/>
    <mergeCell ref="E16:H16"/>
    <mergeCell ref="E25:H25"/>
    <mergeCell ref="E46:H46"/>
    <mergeCell ref="E75:H75"/>
    <mergeCell ref="L2:V2"/>
  </mergeCells>
  <hyperlinks>
    <hyperlink ref="F87" r:id="rId1" display="https://podminky.urs.cz/item/CS_URS_2024_01/113106121"/>
    <hyperlink ref="F93" r:id="rId2" display="https://podminky.urs.cz/item/CS_URS_2024_01/113107121"/>
    <hyperlink ref="F101" r:id="rId3" display="https://podminky.urs.cz/item/CS_URS_2024_01/596212212"/>
    <hyperlink ref="F118" r:id="rId4" display="https://podminky.urs.cz/item/CS_URS_2024_01/985131111"/>
    <hyperlink ref="F129" r:id="rId5" display="https://podminky.urs.cz/item/CS_URS_2024_01/997013501"/>
    <hyperlink ref="F131" r:id="rId6" display="https://podminky.urs.cz/item/CS_URS_2024_01/997013509"/>
    <hyperlink ref="F134" r:id="rId7" display="https://podminky.urs.cz/item/CS_URS_2024_01/997013601"/>
    <hyperlink ref="F136" r:id="rId8" display="https://podminky.urs.cz/item/CS_URS_2024_01/997013655"/>
    <hyperlink ref="F139" r:id="rId9" display="https://podminky.urs.cz/item/CS_URS_2024_01/998229112"/>
    <hyperlink ref="F143" r:id="rId10" display="https://podminky.urs.cz/item/CS_URS_2024_01/783823135"/>
    <hyperlink ref="F150" r:id="rId11" display="https://podminky.urs.cz/item/CS_URS_2024_01/78382742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67" customWidth="1"/>
    <col min="2" max="2" width="1.667969" style="267" customWidth="1"/>
    <col min="3" max="4" width="5" style="267" customWidth="1"/>
    <col min="5" max="5" width="11.66016" style="267" customWidth="1"/>
    <col min="6" max="6" width="9.160156" style="267" customWidth="1"/>
    <col min="7" max="7" width="5" style="267" customWidth="1"/>
    <col min="8" max="8" width="77.83203" style="267" customWidth="1"/>
    <col min="9" max="10" width="20" style="267" customWidth="1"/>
    <col min="11" max="11" width="1.667969" style="267" customWidth="1"/>
  </cols>
  <sheetData>
    <row r="1" s="1" customFormat="1" ht="37.5" customHeight="1"/>
    <row r="2" s="1" customFormat="1" ht="7.5" customHeight="1">
      <c r="B2" s="268"/>
      <c r="C2" s="269"/>
      <c r="D2" s="269"/>
      <c r="E2" s="269"/>
      <c r="F2" s="269"/>
      <c r="G2" s="269"/>
      <c r="H2" s="269"/>
      <c r="I2" s="269"/>
      <c r="J2" s="269"/>
      <c r="K2" s="270"/>
    </row>
    <row r="3" s="16" customFormat="1" ht="45" customHeight="1">
      <c r="B3" s="271"/>
      <c r="C3" s="272" t="s">
        <v>237</v>
      </c>
      <c r="D3" s="272"/>
      <c r="E3" s="272"/>
      <c r="F3" s="272"/>
      <c r="G3" s="272"/>
      <c r="H3" s="272"/>
      <c r="I3" s="272"/>
      <c r="J3" s="272"/>
      <c r="K3" s="273"/>
    </row>
    <row r="4" s="1" customFormat="1" ht="25.5" customHeight="1">
      <c r="B4" s="274"/>
      <c r="C4" s="275" t="s">
        <v>238</v>
      </c>
      <c r="D4" s="275"/>
      <c r="E4" s="275"/>
      <c r="F4" s="275"/>
      <c r="G4" s="275"/>
      <c r="H4" s="275"/>
      <c r="I4" s="275"/>
      <c r="J4" s="275"/>
      <c r="K4" s="276"/>
    </row>
    <row r="5" s="1" customFormat="1" ht="5.25" customHeight="1">
      <c r="B5" s="274"/>
      <c r="C5" s="277"/>
      <c r="D5" s="277"/>
      <c r="E5" s="277"/>
      <c r="F5" s="277"/>
      <c r="G5" s="277"/>
      <c r="H5" s="277"/>
      <c r="I5" s="277"/>
      <c r="J5" s="277"/>
      <c r="K5" s="276"/>
    </row>
    <row r="6" s="1" customFormat="1" ht="15" customHeight="1">
      <c r="B6" s="274"/>
      <c r="C6" s="278" t="s">
        <v>239</v>
      </c>
      <c r="D6" s="278"/>
      <c r="E6" s="278"/>
      <c r="F6" s="278"/>
      <c r="G6" s="278"/>
      <c r="H6" s="278"/>
      <c r="I6" s="278"/>
      <c r="J6" s="278"/>
      <c r="K6" s="276"/>
    </row>
    <row r="7" s="1" customFormat="1" ht="15" customHeight="1">
      <c r="B7" s="279"/>
      <c r="C7" s="278" t="s">
        <v>240</v>
      </c>
      <c r="D7" s="278"/>
      <c r="E7" s="278"/>
      <c r="F7" s="278"/>
      <c r="G7" s="278"/>
      <c r="H7" s="278"/>
      <c r="I7" s="278"/>
      <c r="J7" s="278"/>
      <c r="K7" s="276"/>
    </row>
    <row r="8" s="1" customFormat="1" ht="12.75" customHeight="1">
      <c r="B8" s="279"/>
      <c r="C8" s="278"/>
      <c r="D8" s="278"/>
      <c r="E8" s="278"/>
      <c r="F8" s="278"/>
      <c r="G8" s="278"/>
      <c r="H8" s="278"/>
      <c r="I8" s="278"/>
      <c r="J8" s="278"/>
      <c r="K8" s="276"/>
    </row>
    <row r="9" s="1" customFormat="1" ht="15" customHeight="1">
      <c r="B9" s="279"/>
      <c r="C9" s="278" t="s">
        <v>241</v>
      </c>
      <c r="D9" s="278"/>
      <c r="E9" s="278"/>
      <c r="F9" s="278"/>
      <c r="G9" s="278"/>
      <c r="H9" s="278"/>
      <c r="I9" s="278"/>
      <c r="J9" s="278"/>
      <c r="K9" s="276"/>
    </row>
    <row r="10" s="1" customFormat="1" ht="15" customHeight="1">
      <c r="B10" s="279"/>
      <c r="C10" s="278"/>
      <c r="D10" s="278" t="s">
        <v>242</v>
      </c>
      <c r="E10" s="278"/>
      <c r="F10" s="278"/>
      <c r="G10" s="278"/>
      <c r="H10" s="278"/>
      <c r="I10" s="278"/>
      <c r="J10" s="278"/>
      <c r="K10" s="276"/>
    </row>
    <row r="11" s="1" customFormat="1" ht="15" customHeight="1">
      <c r="B11" s="279"/>
      <c r="C11" s="280"/>
      <c r="D11" s="278" t="s">
        <v>243</v>
      </c>
      <c r="E11" s="278"/>
      <c r="F11" s="278"/>
      <c r="G11" s="278"/>
      <c r="H11" s="278"/>
      <c r="I11" s="278"/>
      <c r="J11" s="278"/>
      <c r="K11" s="276"/>
    </row>
    <row r="12" s="1" customFormat="1" ht="15" customHeight="1">
      <c r="B12" s="279"/>
      <c r="C12" s="280"/>
      <c r="D12" s="278"/>
      <c r="E12" s="278"/>
      <c r="F12" s="278"/>
      <c r="G12" s="278"/>
      <c r="H12" s="278"/>
      <c r="I12" s="278"/>
      <c r="J12" s="278"/>
      <c r="K12" s="276"/>
    </row>
    <row r="13" s="1" customFormat="1" ht="15" customHeight="1">
      <c r="B13" s="279"/>
      <c r="C13" s="280"/>
      <c r="D13" s="281" t="s">
        <v>244</v>
      </c>
      <c r="E13" s="278"/>
      <c r="F13" s="278"/>
      <c r="G13" s="278"/>
      <c r="H13" s="278"/>
      <c r="I13" s="278"/>
      <c r="J13" s="278"/>
      <c r="K13" s="276"/>
    </row>
    <row r="14" s="1" customFormat="1" ht="12.75" customHeight="1">
      <c r="B14" s="279"/>
      <c r="C14" s="280"/>
      <c r="D14" s="280"/>
      <c r="E14" s="280"/>
      <c r="F14" s="280"/>
      <c r="G14" s="280"/>
      <c r="H14" s="280"/>
      <c r="I14" s="280"/>
      <c r="J14" s="280"/>
      <c r="K14" s="276"/>
    </row>
    <row r="15" s="1" customFormat="1" ht="15" customHeight="1">
      <c r="B15" s="279"/>
      <c r="C15" s="280"/>
      <c r="D15" s="278" t="s">
        <v>245</v>
      </c>
      <c r="E15" s="278"/>
      <c r="F15" s="278"/>
      <c r="G15" s="278"/>
      <c r="H15" s="278"/>
      <c r="I15" s="278"/>
      <c r="J15" s="278"/>
      <c r="K15" s="276"/>
    </row>
    <row r="16" s="1" customFormat="1" ht="15" customHeight="1">
      <c r="B16" s="279"/>
      <c r="C16" s="280"/>
      <c r="D16" s="278" t="s">
        <v>246</v>
      </c>
      <c r="E16" s="278"/>
      <c r="F16" s="278"/>
      <c r="G16" s="278"/>
      <c r="H16" s="278"/>
      <c r="I16" s="278"/>
      <c r="J16" s="278"/>
      <c r="K16" s="276"/>
    </row>
    <row r="17" s="1" customFormat="1" ht="15" customHeight="1">
      <c r="B17" s="279"/>
      <c r="C17" s="280"/>
      <c r="D17" s="278" t="s">
        <v>247</v>
      </c>
      <c r="E17" s="278"/>
      <c r="F17" s="278"/>
      <c r="G17" s="278"/>
      <c r="H17" s="278"/>
      <c r="I17" s="278"/>
      <c r="J17" s="278"/>
      <c r="K17" s="276"/>
    </row>
    <row r="18" s="1" customFormat="1" ht="15" customHeight="1">
      <c r="B18" s="279"/>
      <c r="C18" s="280"/>
      <c r="D18" s="280"/>
      <c r="E18" s="282" t="s">
        <v>76</v>
      </c>
      <c r="F18" s="278" t="s">
        <v>248</v>
      </c>
      <c r="G18" s="278"/>
      <c r="H18" s="278"/>
      <c r="I18" s="278"/>
      <c r="J18" s="278"/>
      <c r="K18" s="276"/>
    </row>
    <row r="19" s="1" customFormat="1" ht="15" customHeight="1">
      <c r="B19" s="279"/>
      <c r="C19" s="280"/>
      <c r="D19" s="280"/>
      <c r="E19" s="282" t="s">
        <v>249</v>
      </c>
      <c r="F19" s="278" t="s">
        <v>250</v>
      </c>
      <c r="G19" s="278"/>
      <c r="H19" s="278"/>
      <c r="I19" s="278"/>
      <c r="J19" s="278"/>
      <c r="K19" s="276"/>
    </row>
    <row r="20" s="1" customFormat="1" ht="15" customHeight="1">
      <c r="B20" s="279"/>
      <c r="C20" s="280"/>
      <c r="D20" s="280"/>
      <c r="E20" s="282" t="s">
        <v>251</v>
      </c>
      <c r="F20" s="278" t="s">
        <v>252</v>
      </c>
      <c r="G20" s="278"/>
      <c r="H20" s="278"/>
      <c r="I20" s="278"/>
      <c r="J20" s="278"/>
      <c r="K20" s="276"/>
    </row>
    <row r="21" s="1" customFormat="1" ht="15" customHeight="1">
      <c r="B21" s="279"/>
      <c r="C21" s="280"/>
      <c r="D21" s="280"/>
      <c r="E21" s="282" t="s">
        <v>253</v>
      </c>
      <c r="F21" s="278" t="s">
        <v>254</v>
      </c>
      <c r="G21" s="278"/>
      <c r="H21" s="278"/>
      <c r="I21" s="278"/>
      <c r="J21" s="278"/>
      <c r="K21" s="276"/>
    </row>
    <row r="22" s="1" customFormat="1" ht="15" customHeight="1">
      <c r="B22" s="279"/>
      <c r="C22" s="280"/>
      <c r="D22" s="280"/>
      <c r="E22" s="282" t="s">
        <v>255</v>
      </c>
      <c r="F22" s="278" t="s">
        <v>256</v>
      </c>
      <c r="G22" s="278"/>
      <c r="H22" s="278"/>
      <c r="I22" s="278"/>
      <c r="J22" s="278"/>
      <c r="K22" s="276"/>
    </row>
    <row r="23" s="1" customFormat="1" ht="15" customHeight="1">
      <c r="B23" s="279"/>
      <c r="C23" s="280"/>
      <c r="D23" s="280"/>
      <c r="E23" s="282" t="s">
        <v>257</v>
      </c>
      <c r="F23" s="278" t="s">
        <v>258</v>
      </c>
      <c r="G23" s="278"/>
      <c r="H23" s="278"/>
      <c r="I23" s="278"/>
      <c r="J23" s="278"/>
      <c r="K23" s="276"/>
    </row>
    <row r="24" s="1" customFormat="1" ht="12.75" customHeight="1">
      <c r="B24" s="279"/>
      <c r="C24" s="280"/>
      <c r="D24" s="280"/>
      <c r="E24" s="280"/>
      <c r="F24" s="280"/>
      <c r="G24" s="280"/>
      <c r="H24" s="280"/>
      <c r="I24" s="280"/>
      <c r="J24" s="280"/>
      <c r="K24" s="276"/>
    </row>
    <row r="25" s="1" customFormat="1" ht="15" customHeight="1">
      <c r="B25" s="279"/>
      <c r="C25" s="278" t="s">
        <v>259</v>
      </c>
      <c r="D25" s="278"/>
      <c r="E25" s="278"/>
      <c r="F25" s="278"/>
      <c r="G25" s="278"/>
      <c r="H25" s="278"/>
      <c r="I25" s="278"/>
      <c r="J25" s="278"/>
      <c r="K25" s="276"/>
    </row>
    <row r="26" s="1" customFormat="1" ht="15" customHeight="1">
      <c r="B26" s="279"/>
      <c r="C26" s="278" t="s">
        <v>260</v>
      </c>
      <c r="D26" s="278"/>
      <c r="E26" s="278"/>
      <c r="F26" s="278"/>
      <c r="G26" s="278"/>
      <c r="H26" s="278"/>
      <c r="I26" s="278"/>
      <c r="J26" s="278"/>
      <c r="K26" s="276"/>
    </row>
    <row r="27" s="1" customFormat="1" ht="15" customHeight="1">
      <c r="B27" s="279"/>
      <c r="C27" s="278"/>
      <c r="D27" s="278" t="s">
        <v>261</v>
      </c>
      <c r="E27" s="278"/>
      <c r="F27" s="278"/>
      <c r="G27" s="278"/>
      <c r="H27" s="278"/>
      <c r="I27" s="278"/>
      <c r="J27" s="278"/>
      <c r="K27" s="276"/>
    </row>
    <row r="28" s="1" customFormat="1" ht="15" customHeight="1">
      <c r="B28" s="279"/>
      <c r="C28" s="280"/>
      <c r="D28" s="278" t="s">
        <v>262</v>
      </c>
      <c r="E28" s="278"/>
      <c r="F28" s="278"/>
      <c r="G28" s="278"/>
      <c r="H28" s="278"/>
      <c r="I28" s="278"/>
      <c r="J28" s="278"/>
      <c r="K28" s="276"/>
    </row>
    <row r="29" s="1" customFormat="1" ht="12.75" customHeight="1">
      <c r="B29" s="279"/>
      <c r="C29" s="280"/>
      <c r="D29" s="280"/>
      <c r="E29" s="280"/>
      <c r="F29" s="280"/>
      <c r="G29" s="280"/>
      <c r="H29" s="280"/>
      <c r="I29" s="280"/>
      <c r="J29" s="280"/>
      <c r="K29" s="276"/>
    </row>
    <row r="30" s="1" customFormat="1" ht="15" customHeight="1">
      <c r="B30" s="279"/>
      <c r="C30" s="280"/>
      <c r="D30" s="278" t="s">
        <v>263</v>
      </c>
      <c r="E30" s="278"/>
      <c r="F30" s="278"/>
      <c r="G30" s="278"/>
      <c r="H30" s="278"/>
      <c r="I30" s="278"/>
      <c r="J30" s="278"/>
      <c r="K30" s="276"/>
    </row>
    <row r="31" s="1" customFormat="1" ht="15" customHeight="1">
      <c r="B31" s="279"/>
      <c r="C31" s="280"/>
      <c r="D31" s="278" t="s">
        <v>264</v>
      </c>
      <c r="E31" s="278"/>
      <c r="F31" s="278"/>
      <c r="G31" s="278"/>
      <c r="H31" s="278"/>
      <c r="I31" s="278"/>
      <c r="J31" s="278"/>
      <c r="K31" s="276"/>
    </row>
    <row r="32" s="1" customFormat="1" ht="12.75" customHeight="1">
      <c r="B32" s="279"/>
      <c r="C32" s="280"/>
      <c r="D32" s="280"/>
      <c r="E32" s="280"/>
      <c r="F32" s="280"/>
      <c r="G32" s="280"/>
      <c r="H32" s="280"/>
      <c r="I32" s="280"/>
      <c r="J32" s="280"/>
      <c r="K32" s="276"/>
    </row>
    <row r="33" s="1" customFormat="1" ht="15" customHeight="1">
      <c r="B33" s="279"/>
      <c r="C33" s="280"/>
      <c r="D33" s="278" t="s">
        <v>265</v>
      </c>
      <c r="E33" s="278"/>
      <c r="F33" s="278"/>
      <c r="G33" s="278"/>
      <c r="H33" s="278"/>
      <c r="I33" s="278"/>
      <c r="J33" s="278"/>
      <c r="K33" s="276"/>
    </row>
    <row r="34" s="1" customFormat="1" ht="15" customHeight="1">
      <c r="B34" s="279"/>
      <c r="C34" s="280"/>
      <c r="D34" s="278" t="s">
        <v>266</v>
      </c>
      <c r="E34" s="278"/>
      <c r="F34" s="278"/>
      <c r="G34" s="278"/>
      <c r="H34" s="278"/>
      <c r="I34" s="278"/>
      <c r="J34" s="278"/>
      <c r="K34" s="276"/>
    </row>
    <row r="35" s="1" customFormat="1" ht="15" customHeight="1">
      <c r="B35" s="279"/>
      <c r="C35" s="280"/>
      <c r="D35" s="278" t="s">
        <v>267</v>
      </c>
      <c r="E35" s="278"/>
      <c r="F35" s="278"/>
      <c r="G35" s="278"/>
      <c r="H35" s="278"/>
      <c r="I35" s="278"/>
      <c r="J35" s="278"/>
      <c r="K35" s="276"/>
    </row>
    <row r="36" s="1" customFormat="1" ht="15" customHeight="1">
      <c r="B36" s="279"/>
      <c r="C36" s="280"/>
      <c r="D36" s="278"/>
      <c r="E36" s="281" t="s">
        <v>96</v>
      </c>
      <c r="F36" s="278"/>
      <c r="G36" s="278" t="s">
        <v>268</v>
      </c>
      <c r="H36" s="278"/>
      <c r="I36" s="278"/>
      <c r="J36" s="278"/>
      <c r="K36" s="276"/>
    </row>
    <row r="37" s="1" customFormat="1" ht="30.75" customHeight="1">
      <c r="B37" s="279"/>
      <c r="C37" s="280"/>
      <c r="D37" s="278"/>
      <c r="E37" s="281" t="s">
        <v>269</v>
      </c>
      <c r="F37" s="278"/>
      <c r="G37" s="278" t="s">
        <v>270</v>
      </c>
      <c r="H37" s="278"/>
      <c r="I37" s="278"/>
      <c r="J37" s="278"/>
      <c r="K37" s="276"/>
    </row>
    <row r="38" s="1" customFormat="1" ht="15" customHeight="1">
      <c r="B38" s="279"/>
      <c r="C38" s="280"/>
      <c r="D38" s="278"/>
      <c r="E38" s="281" t="s">
        <v>53</v>
      </c>
      <c r="F38" s="278"/>
      <c r="G38" s="278" t="s">
        <v>271</v>
      </c>
      <c r="H38" s="278"/>
      <c r="I38" s="278"/>
      <c r="J38" s="278"/>
      <c r="K38" s="276"/>
    </row>
    <row r="39" s="1" customFormat="1" ht="15" customHeight="1">
      <c r="B39" s="279"/>
      <c r="C39" s="280"/>
      <c r="D39" s="278"/>
      <c r="E39" s="281" t="s">
        <v>54</v>
      </c>
      <c r="F39" s="278"/>
      <c r="G39" s="278" t="s">
        <v>272</v>
      </c>
      <c r="H39" s="278"/>
      <c r="I39" s="278"/>
      <c r="J39" s="278"/>
      <c r="K39" s="276"/>
    </row>
    <row r="40" s="1" customFormat="1" ht="15" customHeight="1">
      <c r="B40" s="279"/>
      <c r="C40" s="280"/>
      <c r="D40" s="278"/>
      <c r="E40" s="281" t="s">
        <v>97</v>
      </c>
      <c r="F40" s="278"/>
      <c r="G40" s="278" t="s">
        <v>273</v>
      </c>
      <c r="H40" s="278"/>
      <c r="I40" s="278"/>
      <c r="J40" s="278"/>
      <c r="K40" s="276"/>
    </row>
    <row r="41" s="1" customFormat="1" ht="15" customHeight="1">
      <c r="B41" s="279"/>
      <c r="C41" s="280"/>
      <c r="D41" s="278"/>
      <c r="E41" s="281" t="s">
        <v>98</v>
      </c>
      <c r="F41" s="278"/>
      <c r="G41" s="278" t="s">
        <v>274</v>
      </c>
      <c r="H41" s="278"/>
      <c r="I41" s="278"/>
      <c r="J41" s="278"/>
      <c r="K41" s="276"/>
    </row>
    <row r="42" s="1" customFormat="1" ht="15" customHeight="1">
      <c r="B42" s="279"/>
      <c r="C42" s="280"/>
      <c r="D42" s="278"/>
      <c r="E42" s="281" t="s">
        <v>275</v>
      </c>
      <c r="F42" s="278"/>
      <c r="G42" s="278" t="s">
        <v>276</v>
      </c>
      <c r="H42" s="278"/>
      <c r="I42" s="278"/>
      <c r="J42" s="278"/>
      <c r="K42" s="276"/>
    </row>
    <row r="43" s="1" customFormat="1" ht="15" customHeight="1">
      <c r="B43" s="279"/>
      <c r="C43" s="280"/>
      <c r="D43" s="278"/>
      <c r="E43" s="281"/>
      <c r="F43" s="278"/>
      <c r="G43" s="278" t="s">
        <v>277</v>
      </c>
      <c r="H43" s="278"/>
      <c r="I43" s="278"/>
      <c r="J43" s="278"/>
      <c r="K43" s="276"/>
    </row>
    <row r="44" s="1" customFormat="1" ht="15" customHeight="1">
      <c r="B44" s="279"/>
      <c r="C44" s="280"/>
      <c r="D44" s="278"/>
      <c r="E44" s="281" t="s">
        <v>278</v>
      </c>
      <c r="F44" s="278"/>
      <c r="G44" s="278" t="s">
        <v>279</v>
      </c>
      <c r="H44" s="278"/>
      <c r="I44" s="278"/>
      <c r="J44" s="278"/>
      <c r="K44" s="276"/>
    </row>
    <row r="45" s="1" customFormat="1" ht="15" customHeight="1">
      <c r="B45" s="279"/>
      <c r="C45" s="280"/>
      <c r="D45" s="278"/>
      <c r="E45" s="281" t="s">
        <v>100</v>
      </c>
      <c r="F45" s="278"/>
      <c r="G45" s="278" t="s">
        <v>280</v>
      </c>
      <c r="H45" s="278"/>
      <c r="I45" s="278"/>
      <c r="J45" s="278"/>
      <c r="K45" s="276"/>
    </row>
    <row r="46" s="1" customFormat="1" ht="12.75" customHeight="1">
      <c r="B46" s="279"/>
      <c r="C46" s="280"/>
      <c r="D46" s="278"/>
      <c r="E46" s="278"/>
      <c r="F46" s="278"/>
      <c r="G46" s="278"/>
      <c r="H46" s="278"/>
      <c r="I46" s="278"/>
      <c r="J46" s="278"/>
      <c r="K46" s="276"/>
    </row>
    <row r="47" s="1" customFormat="1" ht="15" customHeight="1">
      <c r="B47" s="279"/>
      <c r="C47" s="280"/>
      <c r="D47" s="278" t="s">
        <v>281</v>
      </c>
      <c r="E47" s="278"/>
      <c r="F47" s="278"/>
      <c r="G47" s="278"/>
      <c r="H47" s="278"/>
      <c r="I47" s="278"/>
      <c r="J47" s="278"/>
      <c r="K47" s="276"/>
    </row>
    <row r="48" s="1" customFormat="1" ht="15" customHeight="1">
      <c r="B48" s="279"/>
      <c r="C48" s="280"/>
      <c r="D48" s="280"/>
      <c r="E48" s="278" t="s">
        <v>282</v>
      </c>
      <c r="F48" s="278"/>
      <c r="G48" s="278"/>
      <c r="H48" s="278"/>
      <c r="I48" s="278"/>
      <c r="J48" s="278"/>
      <c r="K48" s="276"/>
    </row>
    <row r="49" s="1" customFormat="1" ht="15" customHeight="1">
      <c r="B49" s="279"/>
      <c r="C49" s="280"/>
      <c r="D49" s="280"/>
      <c r="E49" s="278" t="s">
        <v>283</v>
      </c>
      <c r="F49" s="278"/>
      <c r="G49" s="278"/>
      <c r="H49" s="278"/>
      <c r="I49" s="278"/>
      <c r="J49" s="278"/>
      <c r="K49" s="276"/>
    </row>
    <row r="50" s="1" customFormat="1" ht="15" customHeight="1">
      <c r="B50" s="279"/>
      <c r="C50" s="280"/>
      <c r="D50" s="280"/>
      <c r="E50" s="278" t="s">
        <v>284</v>
      </c>
      <c r="F50" s="278"/>
      <c r="G50" s="278"/>
      <c r="H50" s="278"/>
      <c r="I50" s="278"/>
      <c r="J50" s="278"/>
      <c r="K50" s="276"/>
    </row>
    <row r="51" s="1" customFormat="1" ht="15" customHeight="1">
      <c r="B51" s="279"/>
      <c r="C51" s="280"/>
      <c r="D51" s="278" t="s">
        <v>285</v>
      </c>
      <c r="E51" s="278"/>
      <c r="F51" s="278"/>
      <c r="G51" s="278"/>
      <c r="H51" s="278"/>
      <c r="I51" s="278"/>
      <c r="J51" s="278"/>
      <c r="K51" s="276"/>
    </row>
    <row r="52" s="1" customFormat="1" ht="25.5" customHeight="1">
      <c r="B52" s="274"/>
      <c r="C52" s="275" t="s">
        <v>286</v>
      </c>
      <c r="D52" s="275"/>
      <c r="E52" s="275"/>
      <c r="F52" s="275"/>
      <c r="G52" s="275"/>
      <c r="H52" s="275"/>
      <c r="I52" s="275"/>
      <c r="J52" s="275"/>
      <c r="K52" s="276"/>
    </row>
    <row r="53" s="1" customFormat="1" ht="5.25" customHeight="1">
      <c r="B53" s="274"/>
      <c r="C53" s="277"/>
      <c r="D53" s="277"/>
      <c r="E53" s="277"/>
      <c r="F53" s="277"/>
      <c r="G53" s="277"/>
      <c r="H53" s="277"/>
      <c r="I53" s="277"/>
      <c r="J53" s="277"/>
      <c r="K53" s="276"/>
    </row>
    <row r="54" s="1" customFormat="1" ht="15" customHeight="1">
      <c r="B54" s="274"/>
      <c r="C54" s="278" t="s">
        <v>287</v>
      </c>
      <c r="D54" s="278"/>
      <c r="E54" s="278"/>
      <c r="F54" s="278"/>
      <c r="G54" s="278"/>
      <c r="H54" s="278"/>
      <c r="I54" s="278"/>
      <c r="J54" s="278"/>
      <c r="K54" s="276"/>
    </row>
    <row r="55" s="1" customFormat="1" ht="15" customHeight="1">
      <c r="B55" s="274"/>
      <c r="C55" s="278" t="s">
        <v>288</v>
      </c>
      <c r="D55" s="278"/>
      <c r="E55" s="278"/>
      <c r="F55" s="278"/>
      <c r="G55" s="278"/>
      <c r="H55" s="278"/>
      <c r="I55" s="278"/>
      <c r="J55" s="278"/>
      <c r="K55" s="276"/>
    </row>
    <row r="56" s="1" customFormat="1" ht="12.75" customHeight="1">
      <c r="B56" s="274"/>
      <c r="C56" s="278"/>
      <c r="D56" s="278"/>
      <c r="E56" s="278"/>
      <c r="F56" s="278"/>
      <c r="G56" s="278"/>
      <c r="H56" s="278"/>
      <c r="I56" s="278"/>
      <c r="J56" s="278"/>
      <c r="K56" s="276"/>
    </row>
    <row r="57" s="1" customFormat="1" ht="15" customHeight="1">
      <c r="B57" s="274"/>
      <c r="C57" s="278" t="s">
        <v>289</v>
      </c>
      <c r="D57" s="278"/>
      <c r="E57" s="278"/>
      <c r="F57" s="278"/>
      <c r="G57" s="278"/>
      <c r="H57" s="278"/>
      <c r="I57" s="278"/>
      <c r="J57" s="278"/>
      <c r="K57" s="276"/>
    </row>
    <row r="58" s="1" customFormat="1" ht="15" customHeight="1">
      <c r="B58" s="274"/>
      <c r="C58" s="280"/>
      <c r="D58" s="278" t="s">
        <v>290</v>
      </c>
      <c r="E58" s="278"/>
      <c r="F58" s="278"/>
      <c r="G58" s="278"/>
      <c r="H58" s="278"/>
      <c r="I58" s="278"/>
      <c r="J58" s="278"/>
      <c r="K58" s="276"/>
    </row>
    <row r="59" s="1" customFormat="1" ht="15" customHeight="1">
      <c r="B59" s="274"/>
      <c r="C59" s="280"/>
      <c r="D59" s="278" t="s">
        <v>291</v>
      </c>
      <c r="E59" s="278"/>
      <c r="F59" s="278"/>
      <c r="G59" s="278"/>
      <c r="H59" s="278"/>
      <c r="I59" s="278"/>
      <c r="J59" s="278"/>
      <c r="K59" s="276"/>
    </row>
    <row r="60" s="1" customFormat="1" ht="15" customHeight="1">
      <c r="B60" s="274"/>
      <c r="C60" s="280"/>
      <c r="D60" s="278" t="s">
        <v>292</v>
      </c>
      <c r="E60" s="278"/>
      <c r="F60" s="278"/>
      <c r="G60" s="278"/>
      <c r="H60" s="278"/>
      <c r="I60" s="278"/>
      <c r="J60" s="278"/>
      <c r="K60" s="276"/>
    </row>
    <row r="61" s="1" customFormat="1" ht="15" customHeight="1">
      <c r="B61" s="274"/>
      <c r="C61" s="280"/>
      <c r="D61" s="278" t="s">
        <v>293</v>
      </c>
      <c r="E61" s="278"/>
      <c r="F61" s="278"/>
      <c r="G61" s="278"/>
      <c r="H61" s="278"/>
      <c r="I61" s="278"/>
      <c r="J61" s="278"/>
      <c r="K61" s="276"/>
    </row>
    <row r="62" s="1" customFormat="1" ht="15" customHeight="1">
      <c r="B62" s="274"/>
      <c r="C62" s="280"/>
      <c r="D62" s="283" t="s">
        <v>294</v>
      </c>
      <c r="E62" s="283"/>
      <c r="F62" s="283"/>
      <c r="G62" s="283"/>
      <c r="H62" s="283"/>
      <c r="I62" s="283"/>
      <c r="J62" s="283"/>
      <c r="K62" s="276"/>
    </row>
    <row r="63" s="1" customFormat="1" ht="15" customHeight="1">
      <c r="B63" s="274"/>
      <c r="C63" s="280"/>
      <c r="D63" s="278" t="s">
        <v>295</v>
      </c>
      <c r="E63" s="278"/>
      <c r="F63" s="278"/>
      <c r="G63" s="278"/>
      <c r="H63" s="278"/>
      <c r="I63" s="278"/>
      <c r="J63" s="278"/>
      <c r="K63" s="276"/>
    </row>
    <row r="64" s="1" customFormat="1" ht="12.75" customHeight="1">
      <c r="B64" s="274"/>
      <c r="C64" s="280"/>
      <c r="D64" s="280"/>
      <c r="E64" s="284"/>
      <c r="F64" s="280"/>
      <c r="G64" s="280"/>
      <c r="H64" s="280"/>
      <c r="I64" s="280"/>
      <c r="J64" s="280"/>
      <c r="K64" s="276"/>
    </row>
    <row r="65" s="1" customFormat="1" ht="15" customHeight="1">
      <c r="B65" s="274"/>
      <c r="C65" s="280"/>
      <c r="D65" s="278" t="s">
        <v>296</v>
      </c>
      <c r="E65" s="278"/>
      <c r="F65" s="278"/>
      <c r="G65" s="278"/>
      <c r="H65" s="278"/>
      <c r="I65" s="278"/>
      <c r="J65" s="278"/>
      <c r="K65" s="276"/>
    </row>
    <row r="66" s="1" customFormat="1" ht="15" customHeight="1">
      <c r="B66" s="274"/>
      <c r="C66" s="280"/>
      <c r="D66" s="283" t="s">
        <v>297</v>
      </c>
      <c r="E66" s="283"/>
      <c r="F66" s="283"/>
      <c r="G66" s="283"/>
      <c r="H66" s="283"/>
      <c r="I66" s="283"/>
      <c r="J66" s="283"/>
      <c r="K66" s="276"/>
    </row>
    <row r="67" s="1" customFormat="1" ht="15" customHeight="1">
      <c r="B67" s="274"/>
      <c r="C67" s="280"/>
      <c r="D67" s="278" t="s">
        <v>298</v>
      </c>
      <c r="E67" s="278"/>
      <c r="F67" s="278"/>
      <c r="G67" s="278"/>
      <c r="H67" s="278"/>
      <c r="I67" s="278"/>
      <c r="J67" s="278"/>
      <c r="K67" s="276"/>
    </row>
    <row r="68" s="1" customFormat="1" ht="15" customHeight="1">
      <c r="B68" s="274"/>
      <c r="C68" s="280"/>
      <c r="D68" s="278" t="s">
        <v>299</v>
      </c>
      <c r="E68" s="278"/>
      <c r="F68" s="278"/>
      <c r="G68" s="278"/>
      <c r="H68" s="278"/>
      <c r="I68" s="278"/>
      <c r="J68" s="278"/>
      <c r="K68" s="276"/>
    </row>
    <row r="69" s="1" customFormat="1" ht="15" customHeight="1">
      <c r="B69" s="274"/>
      <c r="C69" s="280"/>
      <c r="D69" s="278" t="s">
        <v>300</v>
      </c>
      <c r="E69" s="278"/>
      <c r="F69" s="278"/>
      <c r="G69" s="278"/>
      <c r="H69" s="278"/>
      <c r="I69" s="278"/>
      <c r="J69" s="278"/>
      <c r="K69" s="276"/>
    </row>
    <row r="70" s="1" customFormat="1" ht="15" customHeight="1">
      <c r="B70" s="274"/>
      <c r="C70" s="280"/>
      <c r="D70" s="278" t="s">
        <v>301</v>
      </c>
      <c r="E70" s="278"/>
      <c r="F70" s="278"/>
      <c r="G70" s="278"/>
      <c r="H70" s="278"/>
      <c r="I70" s="278"/>
      <c r="J70" s="278"/>
      <c r="K70" s="276"/>
    </row>
    <row r="71" s="1" customFormat="1" ht="12.75" customHeight="1">
      <c r="B71" s="285"/>
      <c r="C71" s="286"/>
      <c r="D71" s="286"/>
      <c r="E71" s="286"/>
      <c r="F71" s="286"/>
      <c r="G71" s="286"/>
      <c r="H71" s="286"/>
      <c r="I71" s="286"/>
      <c r="J71" s="286"/>
      <c r="K71" s="287"/>
    </row>
    <row r="72" s="1" customFormat="1" ht="18.75" customHeight="1">
      <c r="B72" s="288"/>
      <c r="C72" s="288"/>
      <c r="D72" s="288"/>
      <c r="E72" s="288"/>
      <c r="F72" s="288"/>
      <c r="G72" s="288"/>
      <c r="H72" s="288"/>
      <c r="I72" s="288"/>
      <c r="J72" s="288"/>
      <c r="K72" s="289"/>
    </row>
    <row r="73" s="1" customFormat="1" ht="18.75" customHeight="1">
      <c r="B73" s="289"/>
      <c r="C73" s="289"/>
      <c r="D73" s="289"/>
      <c r="E73" s="289"/>
      <c r="F73" s="289"/>
      <c r="G73" s="289"/>
      <c r="H73" s="289"/>
      <c r="I73" s="289"/>
      <c r="J73" s="289"/>
      <c r="K73" s="289"/>
    </row>
    <row r="74" s="1" customFormat="1" ht="7.5" customHeight="1">
      <c r="B74" s="290"/>
      <c r="C74" s="291"/>
      <c r="D74" s="291"/>
      <c r="E74" s="291"/>
      <c r="F74" s="291"/>
      <c r="G74" s="291"/>
      <c r="H74" s="291"/>
      <c r="I74" s="291"/>
      <c r="J74" s="291"/>
      <c r="K74" s="292"/>
    </row>
    <row r="75" s="1" customFormat="1" ht="45" customHeight="1">
      <c r="B75" s="293"/>
      <c r="C75" s="294" t="s">
        <v>302</v>
      </c>
      <c r="D75" s="294"/>
      <c r="E75" s="294"/>
      <c r="F75" s="294"/>
      <c r="G75" s="294"/>
      <c r="H75" s="294"/>
      <c r="I75" s="294"/>
      <c r="J75" s="294"/>
      <c r="K75" s="295"/>
    </row>
    <row r="76" s="1" customFormat="1" ht="17.25" customHeight="1">
      <c r="B76" s="293"/>
      <c r="C76" s="296" t="s">
        <v>303</v>
      </c>
      <c r="D76" s="296"/>
      <c r="E76" s="296"/>
      <c r="F76" s="296" t="s">
        <v>304</v>
      </c>
      <c r="G76" s="297"/>
      <c r="H76" s="296" t="s">
        <v>54</v>
      </c>
      <c r="I76" s="296" t="s">
        <v>57</v>
      </c>
      <c r="J76" s="296" t="s">
        <v>305</v>
      </c>
      <c r="K76" s="295"/>
    </row>
    <row r="77" s="1" customFormat="1" ht="17.25" customHeight="1">
      <c r="B77" s="293"/>
      <c r="C77" s="298" t="s">
        <v>306</v>
      </c>
      <c r="D77" s="298"/>
      <c r="E77" s="298"/>
      <c r="F77" s="299" t="s">
        <v>307</v>
      </c>
      <c r="G77" s="300"/>
      <c r="H77" s="298"/>
      <c r="I77" s="298"/>
      <c r="J77" s="298" t="s">
        <v>308</v>
      </c>
      <c r="K77" s="295"/>
    </row>
    <row r="78" s="1" customFormat="1" ht="5.25" customHeight="1">
      <c r="B78" s="293"/>
      <c r="C78" s="301"/>
      <c r="D78" s="301"/>
      <c r="E78" s="301"/>
      <c r="F78" s="301"/>
      <c r="G78" s="302"/>
      <c r="H78" s="301"/>
      <c r="I78" s="301"/>
      <c r="J78" s="301"/>
      <c r="K78" s="295"/>
    </row>
    <row r="79" s="1" customFormat="1" ht="15" customHeight="1">
      <c r="B79" s="293"/>
      <c r="C79" s="281" t="s">
        <v>53</v>
      </c>
      <c r="D79" s="303"/>
      <c r="E79" s="303"/>
      <c r="F79" s="304" t="s">
        <v>309</v>
      </c>
      <c r="G79" s="305"/>
      <c r="H79" s="281" t="s">
        <v>310</v>
      </c>
      <c r="I79" s="281" t="s">
        <v>311</v>
      </c>
      <c r="J79" s="281">
        <v>20</v>
      </c>
      <c r="K79" s="295"/>
    </row>
    <row r="80" s="1" customFormat="1" ht="15" customHeight="1">
      <c r="B80" s="293"/>
      <c r="C80" s="281" t="s">
        <v>312</v>
      </c>
      <c r="D80" s="281"/>
      <c r="E80" s="281"/>
      <c r="F80" s="304" t="s">
        <v>309</v>
      </c>
      <c r="G80" s="305"/>
      <c r="H80" s="281" t="s">
        <v>313</v>
      </c>
      <c r="I80" s="281" t="s">
        <v>311</v>
      </c>
      <c r="J80" s="281">
        <v>120</v>
      </c>
      <c r="K80" s="295"/>
    </row>
    <row r="81" s="1" customFormat="1" ht="15" customHeight="1">
      <c r="B81" s="306"/>
      <c r="C81" s="281" t="s">
        <v>314</v>
      </c>
      <c r="D81" s="281"/>
      <c r="E81" s="281"/>
      <c r="F81" s="304" t="s">
        <v>315</v>
      </c>
      <c r="G81" s="305"/>
      <c r="H81" s="281" t="s">
        <v>316</v>
      </c>
      <c r="I81" s="281" t="s">
        <v>311</v>
      </c>
      <c r="J81" s="281">
        <v>50</v>
      </c>
      <c r="K81" s="295"/>
    </row>
    <row r="82" s="1" customFormat="1" ht="15" customHeight="1">
      <c r="B82" s="306"/>
      <c r="C82" s="281" t="s">
        <v>317</v>
      </c>
      <c r="D82" s="281"/>
      <c r="E82" s="281"/>
      <c r="F82" s="304" t="s">
        <v>309</v>
      </c>
      <c r="G82" s="305"/>
      <c r="H82" s="281" t="s">
        <v>318</v>
      </c>
      <c r="I82" s="281" t="s">
        <v>319</v>
      </c>
      <c r="J82" s="281"/>
      <c r="K82" s="295"/>
    </row>
    <row r="83" s="1" customFormat="1" ht="15" customHeight="1">
      <c r="B83" s="306"/>
      <c r="C83" s="307" t="s">
        <v>320</v>
      </c>
      <c r="D83" s="307"/>
      <c r="E83" s="307"/>
      <c r="F83" s="308" t="s">
        <v>315</v>
      </c>
      <c r="G83" s="307"/>
      <c r="H83" s="307" t="s">
        <v>321</v>
      </c>
      <c r="I83" s="307" t="s">
        <v>311</v>
      </c>
      <c r="J83" s="307">
        <v>15</v>
      </c>
      <c r="K83" s="295"/>
    </row>
    <row r="84" s="1" customFormat="1" ht="15" customHeight="1">
      <c r="B84" s="306"/>
      <c r="C84" s="307" t="s">
        <v>322</v>
      </c>
      <c r="D84" s="307"/>
      <c r="E84" s="307"/>
      <c r="F84" s="308" t="s">
        <v>315</v>
      </c>
      <c r="G84" s="307"/>
      <c r="H84" s="307" t="s">
        <v>323</v>
      </c>
      <c r="I84" s="307" t="s">
        <v>311</v>
      </c>
      <c r="J84" s="307">
        <v>15</v>
      </c>
      <c r="K84" s="295"/>
    </row>
    <row r="85" s="1" customFormat="1" ht="15" customHeight="1">
      <c r="B85" s="306"/>
      <c r="C85" s="307" t="s">
        <v>324</v>
      </c>
      <c r="D85" s="307"/>
      <c r="E85" s="307"/>
      <c r="F85" s="308" t="s">
        <v>315</v>
      </c>
      <c r="G85" s="307"/>
      <c r="H85" s="307" t="s">
        <v>325</v>
      </c>
      <c r="I85" s="307" t="s">
        <v>311</v>
      </c>
      <c r="J85" s="307">
        <v>20</v>
      </c>
      <c r="K85" s="295"/>
    </row>
    <row r="86" s="1" customFormat="1" ht="15" customHeight="1">
      <c r="B86" s="306"/>
      <c r="C86" s="307" t="s">
        <v>326</v>
      </c>
      <c r="D86" s="307"/>
      <c r="E86" s="307"/>
      <c r="F86" s="308" t="s">
        <v>315</v>
      </c>
      <c r="G86" s="307"/>
      <c r="H86" s="307" t="s">
        <v>327</v>
      </c>
      <c r="I86" s="307" t="s">
        <v>311</v>
      </c>
      <c r="J86" s="307">
        <v>20</v>
      </c>
      <c r="K86" s="295"/>
    </row>
    <row r="87" s="1" customFormat="1" ht="15" customHeight="1">
      <c r="B87" s="306"/>
      <c r="C87" s="281" t="s">
        <v>328</v>
      </c>
      <c r="D87" s="281"/>
      <c r="E87" s="281"/>
      <c r="F87" s="304" t="s">
        <v>315</v>
      </c>
      <c r="G87" s="305"/>
      <c r="H87" s="281" t="s">
        <v>329</v>
      </c>
      <c r="I87" s="281" t="s">
        <v>311</v>
      </c>
      <c r="J87" s="281">
        <v>50</v>
      </c>
      <c r="K87" s="295"/>
    </row>
    <row r="88" s="1" customFormat="1" ht="15" customHeight="1">
      <c r="B88" s="306"/>
      <c r="C88" s="281" t="s">
        <v>330</v>
      </c>
      <c r="D88" s="281"/>
      <c r="E88" s="281"/>
      <c r="F88" s="304" t="s">
        <v>315</v>
      </c>
      <c r="G88" s="305"/>
      <c r="H88" s="281" t="s">
        <v>331</v>
      </c>
      <c r="I88" s="281" t="s">
        <v>311</v>
      </c>
      <c r="J88" s="281">
        <v>20</v>
      </c>
      <c r="K88" s="295"/>
    </row>
    <row r="89" s="1" customFormat="1" ht="15" customHeight="1">
      <c r="B89" s="306"/>
      <c r="C89" s="281" t="s">
        <v>332</v>
      </c>
      <c r="D89" s="281"/>
      <c r="E89" s="281"/>
      <c r="F89" s="304" t="s">
        <v>315</v>
      </c>
      <c r="G89" s="305"/>
      <c r="H89" s="281" t="s">
        <v>333</v>
      </c>
      <c r="I89" s="281" t="s">
        <v>311</v>
      </c>
      <c r="J89" s="281">
        <v>20</v>
      </c>
      <c r="K89" s="295"/>
    </row>
    <row r="90" s="1" customFormat="1" ht="15" customHeight="1">
      <c r="B90" s="306"/>
      <c r="C90" s="281" t="s">
        <v>334</v>
      </c>
      <c r="D90" s="281"/>
      <c r="E90" s="281"/>
      <c r="F90" s="304" t="s">
        <v>315</v>
      </c>
      <c r="G90" s="305"/>
      <c r="H90" s="281" t="s">
        <v>335</v>
      </c>
      <c r="I90" s="281" t="s">
        <v>311</v>
      </c>
      <c r="J90" s="281">
        <v>50</v>
      </c>
      <c r="K90" s="295"/>
    </row>
    <row r="91" s="1" customFormat="1" ht="15" customHeight="1">
      <c r="B91" s="306"/>
      <c r="C91" s="281" t="s">
        <v>336</v>
      </c>
      <c r="D91" s="281"/>
      <c r="E91" s="281"/>
      <c r="F91" s="304" t="s">
        <v>315</v>
      </c>
      <c r="G91" s="305"/>
      <c r="H91" s="281" t="s">
        <v>336</v>
      </c>
      <c r="I91" s="281" t="s">
        <v>311</v>
      </c>
      <c r="J91" s="281">
        <v>50</v>
      </c>
      <c r="K91" s="295"/>
    </row>
    <row r="92" s="1" customFormat="1" ht="15" customHeight="1">
      <c r="B92" s="306"/>
      <c r="C92" s="281" t="s">
        <v>337</v>
      </c>
      <c r="D92" s="281"/>
      <c r="E92" s="281"/>
      <c r="F92" s="304" t="s">
        <v>315</v>
      </c>
      <c r="G92" s="305"/>
      <c r="H92" s="281" t="s">
        <v>338</v>
      </c>
      <c r="I92" s="281" t="s">
        <v>311</v>
      </c>
      <c r="J92" s="281">
        <v>255</v>
      </c>
      <c r="K92" s="295"/>
    </row>
    <row r="93" s="1" customFormat="1" ht="15" customHeight="1">
      <c r="B93" s="306"/>
      <c r="C93" s="281" t="s">
        <v>339</v>
      </c>
      <c r="D93" s="281"/>
      <c r="E93" s="281"/>
      <c r="F93" s="304" t="s">
        <v>309</v>
      </c>
      <c r="G93" s="305"/>
      <c r="H93" s="281" t="s">
        <v>340</v>
      </c>
      <c r="I93" s="281" t="s">
        <v>341</v>
      </c>
      <c r="J93" s="281"/>
      <c r="K93" s="295"/>
    </row>
    <row r="94" s="1" customFormat="1" ht="15" customHeight="1">
      <c r="B94" s="306"/>
      <c r="C94" s="281" t="s">
        <v>342</v>
      </c>
      <c r="D94" s="281"/>
      <c r="E94" s="281"/>
      <c r="F94" s="304" t="s">
        <v>309</v>
      </c>
      <c r="G94" s="305"/>
      <c r="H94" s="281" t="s">
        <v>343</v>
      </c>
      <c r="I94" s="281" t="s">
        <v>344</v>
      </c>
      <c r="J94" s="281"/>
      <c r="K94" s="295"/>
    </row>
    <row r="95" s="1" customFormat="1" ht="15" customHeight="1">
      <c r="B95" s="306"/>
      <c r="C95" s="281" t="s">
        <v>345</v>
      </c>
      <c r="D95" s="281"/>
      <c r="E95" s="281"/>
      <c r="F95" s="304" t="s">
        <v>309</v>
      </c>
      <c r="G95" s="305"/>
      <c r="H95" s="281" t="s">
        <v>345</v>
      </c>
      <c r="I95" s="281" t="s">
        <v>344</v>
      </c>
      <c r="J95" s="281"/>
      <c r="K95" s="295"/>
    </row>
    <row r="96" s="1" customFormat="1" ht="15" customHeight="1">
      <c r="B96" s="306"/>
      <c r="C96" s="281" t="s">
        <v>38</v>
      </c>
      <c r="D96" s="281"/>
      <c r="E96" s="281"/>
      <c r="F96" s="304" t="s">
        <v>309</v>
      </c>
      <c r="G96" s="305"/>
      <c r="H96" s="281" t="s">
        <v>346</v>
      </c>
      <c r="I96" s="281" t="s">
        <v>344</v>
      </c>
      <c r="J96" s="281"/>
      <c r="K96" s="295"/>
    </row>
    <row r="97" s="1" customFormat="1" ht="15" customHeight="1">
      <c r="B97" s="306"/>
      <c r="C97" s="281" t="s">
        <v>48</v>
      </c>
      <c r="D97" s="281"/>
      <c r="E97" s="281"/>
      <c r="F97" s="304" t="s">
        <v>309</v>
      </c>
      <c r="G97" s="305"/>
      <c r="H97" s="281" t="s">
        <v>347</v>
      </c>
      <c r="I97" s="281" t="s">
        <v>344</v>
      </c>
      <c r="J97" s="281"/>
      <c r="K97" s="295"/>
    </row>
    <row r="98" s="1" customFormat="1" ht="15" customHeight="1">
      <c r="B98" s="309"/>
      <c r="C98" s="310"/>
      <c r="D98" s="310"/>
      <c r="E98" s="310"/>
      <c r="F98" s="310"/>
      <c r="G98" s="310"/>
      <c r="H98" s="310"/>
      <c r="I98" s="310"/>
      <c r="J98" s="310"/>
      <c r="K98" s="311"/>
    </row>
    <row r="99" s="1" customFormat="1" ht="18.75" customHeight="1">
      <c r="B99" s="312"/>
      <c r="C99" s="313"/>
      <c r="D99" s="313"/>
      <c r="E99" s="313"/>
      <c r="F99" s="313"/>
      <c r="G99" s="313"/>
      <c r="H99" s="313"/>
      <c r="I99" s="313"/>
      <c r="J99" s="313"/>
      <c r="K99" s="312"/>
    </row>
    <row r="100" s="1" customFormat="1" ht="18.75" customHeight="1">
      <c r="B100" s="289"/>
      <c r="C100" s="289"/>
      <c r="D100" s="289"/>
      <c r="E100" s="289"/>
      <c r="F100" s="289"/>
      <c r="G100" s="289"/>
      <c r="H100" s="289"/>
      <c r="I100" s="289"/>
      <c r="J100" s="289"/>
      <c r="K100" s="289"/>
    </row>
    <row r="101" s="1" customFormat="1" ht="7.5" customHeight="1">
      <c r="B101" s="290"/>
      <c r="C101" s="291"/>
      <c r="D101" s="291"/>
      <c r="E101" s="291"/>
      <c r="F101" s="291"/>
      <c r="G101" s="291"/>
      <c r="H101" s="291"/>
      <c r="I101" s="291"/>
      <c r="J101" s="291"/>
      <c r="K101" s="292"/>
    </row>
    <row r="102" s="1" customFormat="1" ht="45" customHeight="1">
      <c r="B102" s="293"/>
      <c r="C102" s="294" t="s">
        <v>348</v>
      </c>
      <c r="D102" s="294"/>
      <c r="E102" s="294"/>
      <c r="F102" s="294"/>
      <c r="G102" s="294"/>
      <c r="H102" s="294"/>
      <c r="I102" s="294"/>
      <c r="J102" s="294"/>
      <c r="K102" s="295"/>
    </row>
    <row r="103" s="1" customFormat="1" ht="17.25" customHeight="1">
      <c r="B103" s="293"/>
      <c r="C103" s="296" t="s">
        <v>303</v>
      </c>
      <c r="D103" s="296"/>
      <c r="E103" s="296"/>
      <c r="F103" s="296" t="s">
        <v>304</v>
      </c>
      <c r="G103" s="297"/>
      <c r="H103" s="296" t="s">
        <v>54</v>
      </c>
      <c r="I103" s="296" t="s">
        <v>57</v>
      </c>
      <c r="J103" s="296" t="s">
        <v>305</v>
      </c>
      <c r="K103" s="295"/>
    </row>
    <row r="104" s="1" customFormat="1" ht="17.25" customHeight="1">
      <c r="B104" s="293"/>
      <c r="C104" s="298" t="s">
        <v>306</v>
      </c>
      <c r="D104" s="298"/>
      <c r="E104" s="298"/>
      <c r="F104" s="299" t="s">
        <v>307</v>
      </c>
      <c r="G104" s="300"/>
      <c r="H104" s="298"/>
      <c r="I104" s="298"/>
      <c r="J104" s="298" t="s">
        <v>308</v>
      </c>
      <c r="K104" s="295"/>
    </row>
    <row r="105" s="1" customFormat="1" ht="5.25" customHeight="1">
      <c r="B105" s="293"/>
      <c r="C105" s="296"/>
      <c r="D105" s="296"/>
      <c r="E105" s="296"/>
      <c r="F105" s="296"/>
      <c r="G105" s="314"/>
      <c r="H105" s="296"/>
      <c r="I105" s="296"/>
      <c r="J105" s="296"/>
      <c r="K105" s="295"/>
    </row>
    <row r="106" s="1" customFormat="1" ht="15" customHeight="1">
      <c r="B106" s="293"/>
      <c r="C106" s="281" t="s">
        <v>53</v>
      </c>
      <c r="D106" s="303"/>
      <c r="E106" s="303"/>
      <c r="F106" s="304" t="s">
        <v>309</v>
      </c>
      <c r="G106" s="281"/>
      <c r="H106" s="281" t="s">
        <v>349</v>
      </c>
      <c r="I106" s="281" t="s">
        <v>311</v>
      </c>
      <c r="J106" s="281">
        <v>20</v>
      </c>
      <c r="K106" s="295"/>
    </row>
    <row r="107" s="1" customFormat="1" ht="15" customHeight="1">
      <c r="B107" s="293"/>
      <c r="C107" s="281" t="s">
        <v>312</v>
      </c>
      <c r="D107" s="281"/>
      <c r="E107" s="281"/>
      <c r="F107" s="304" t="s">
        <v>309</v>
      </c>
      <c r="G107" s="281"/>
      <c r="H107" s="281" t="s">
        <v>349</v>
      </c>
      <c r="I107" s="281" t="s">
        <v>311</v>
      </c>
      <c r="J107" s="281">
        <v>120</v>
      </c>
      <c r="K107" s="295"/>
    </row>
    <row r="108" s="1" customFormat="1" ht="15" customHeight="1">
      <c r="B108" s="306"/>
      <c r="C108" s="281" t="s">
        <v>314</v>
      </c>
      <c r="D108" s="281"/>
      <c r="E108" s="281"/>
      <c r="F108" s="304" t="s">
        <v>315</v>
      </c>
      <c r="G108" s="281"/>
      <c r="H108" s="281" t="s">
        <v>349</v>
      </c>
      <c r="I108" s="281" t="s">
        <v>311</v>
      </c>
      <c r="J108" s="281">
        <v>50</v>
      </c>
      <c r="K108" s="295"/>
    </row>
    <row r="109" s="1" customFormat="1" ht="15" customHeight="1">
      <c r="B109" s="306"/>
      <c r="C109" s="281" t="s">
        <v>317</v>
      </c>
      <c r="D109" s="281"/>
      <c r="E109" s="281"/>
      <c r="F109" s="304" t="s">
        <v>309</v>
      </c>
      <c r="G109" s="281"/>
      <c r="H109" s="281" t="s">
        <v>349</v>
      </c>
      <c r="I109" s="281" t="s">
        <v>319</v>
      </c>
      <c r="J109" s="281"/>
      <c r="K109" s="295"/>
    </row>
    <row r="110" s="1" customFormat="1" ht="15" customHeight="1">
      <c r="B110" s="306"/>
      <c r="C110" s="281" t="s">
        <v>328</v>
      </c>
      <c r="D110" s="281"/>
      <c r="E110" s="281"/>
      <c r="F110" s="304" t="s">
        <v>315</v>
      </c>
      <c r="G110" s="281"/>
      <c r="H110" s="281" t="s">
        <v>349</v>
      </c>
      <c r="I110" s="281" t="s">
        <v>311</v>
      </c>
      <c r="J110" s="281">
        <v>50</v>
      </c>
      <c r="K110" s="295"/>
    </row>
    <row r="111" s="1" customFormat="1" ht="15" customHeight="1">
      <c r="B111" s="306"/>
      <c r="C111" s="281" t="s">
        <v>336</v>
      </c>
      <c r="D111" s="281"/>
      <c r="E111" s="281"/>
      <c r="F111" s="304" t="s">
        <v>315</v>
      </c>
      <c r="G111" s="281"/>
      <c r="H111" s="281" t="s">
        <v>349</v>
      </c>
      <c r="I111" s="281" t="s">
        <v>311</v>
      </c>
      <c r="J111" s="281">
        <v>50</v>
      </c>
      <c r="K111" s="295"/>
    </row>
    <row r="112" s="1" customFormat="1" ht="15" customHeight="1">
      <c r="B112" s="306"/>
      <c r="C112" s="281" t="s">
        <v>334</v>
      </c>
      <c r="D112" s="281"/>
      <c r="E112" s="281"/>
      <c r="F112" s="304" t="s">
        <v>315</v>
      </c>
      <c r="G112" s="281"/>
      <c r="H112" s="281" t="s">
        <v>349</v>
      </c>
      <c r="I112" s="281" t="s">
        <v>311</v>
      </c>
      <c r="J112" s="281">
        <v>50</v>
      </c>
      <c r="K112" s="295"/>
    </row>
    <row r="113" s="1" customFormat="1" ht="15" customHeight="1">
      <c r="B113" s="306"/>
      <c r="C113" s="281" t="s">
        <v>53</v>
      </c>
      <c r="D113" s="281"/>
      <c r="E113" s="281"/>
      <c r="F113" s="304" t="s">
        <v>309</v>
      </c>
      <c r="G113" s="281"/>
      <c r="H113" s="281" t="s">
        <v>350</v>
      </c>
      <c r="I113" s="281" t="s">
        <v>311</v>
      </c>
      <c r="J113" s="281">
        <v>20</v>
      </c>
      <c r="K113" s="295"/>
    </row>
    <row r="114" s="1" customFormat="1" ht="15" customHeight="1">
      <c r="B114" s="306"/>
      <c r="C114" s="281" t="s">
        <v>351</v>
      </c>
      <c r="D114" s="281"/>
      <c r="E114" s="281"/>
      <c r="F114" s="304" t="s">
        <v>309</v>
      </c>
      <c r="G114" s="281"/>
      <c r="H114" s="281" t="s">
        <v>352</v>
      </c>
      <c r="I114" s="281" t="s">
        <v>311</v>
      </c>
      <c r="J114" s="281">
        <v>120</v>
      </c>
      <c r="K114" s="295"/>
    </row>
    <row r="115" s="1" customFormat="1" ht="15" customHeight="1">
      <c r="B115" s="306"/>
      <c r="C115" s="281" t="s">
        <v>38</v>
      </c>
      <c r="D115" s="281"/>
      <c r="E115" s="281"/>
      <c r="F115" s="304" t="s">
        <v>309</v>
      </c>
      <c r="G115" s="281"/>
      <c r="H115" s="281" t="s">
        <v>353</v>
      </c>
      <c r="I115" s="281" t="s">
        <v>344</v>
      </c>
      <c r="J115" s="281"/>
      <c r="K115" s="295"/>
    </row>
    <row r="116" s="1" customFormat="1" ht="15" customHeight="1">
      <c r="B116" s="306"/>
      <c r="C116" s="281" t="s">
        <v>48</v>
      </c>
      <c r="D116" s="281"/>
      <c r="E116" s="281"/>
      <c r="F116" s="304" t="s">
        <v>309</v>
      </c>
      <c r="G116" s="281"/>
      <c r="H116" s="281" t="s">
        <v>354</v>
      </c>
      <c r="I116" s="281" t="s">
        <v>344</v>
      </c>
      <c r="J116" s="281"/>
      <c r="K116" s="295"/>
    </row>
    <row r="117" s="1" customFormat="1" ht="15" customHeight="1">
      <c r="B117" s="306"/>
      <c r="C117" s="281" t="s">
        <v>57</v>
      </c>
      <c r="D117" s="281"/>
      <c r="E117" s="281"/>
      <c r="F117" s="304" t="s">
        <v>309</v>
      </c>
      <c r="G117" s="281"/>
      <c r="H117" s="281" t="s">
        <v>355</v>
      </c>
      <c r="I117" s="281" t="s">
        <v>356</v>
      </c>
      <c r="J117" s="281"/>
      <c r="K117" s="295"/>
    </row>
    <row r="118" s="1" customFormat="1" ht="15" customHeight="1">
      <c r="B118" s="309"/>
      <c r="C118" s="315"/>
      <c r="D118" s="315"/>
      <c r="E118" s="315"/>
      <c r="F118" s="315"/>
      <c r="G118" s="315"/>
      <c r="H118" s="315"/>
      <c r="I118" s="315"/>
      <c r="J118" s="315"/>
      <c r="K118" s="311"/>
    </row>
    <row r="119" s="1" customFormat="1" ht="18.75" customHeight="1">
      <c r="B119" s="316"/>
      <c r="C119" s="317"/>
      <c r="D119" s="317"/>
      <c r="E119" s="317"/>
      <c r="F119" s="318"/>
      <c r="G119" s="317"/>
      <c r="H119" s="317"/>
      <c r="I119" s="317"/>
      <c r="J119" s="317"/>
      <c r="K119" s="316"/>
    </row>
    <row r="120" s="1" customFormat="1" ht="18.75" customHeight="1">
      <c r="B120" s="289"/>
      <c r="C120" s="289"/>
      <c r="D120" s="289"/>
      <c r="E120" s="289"/>
      <c r="F120" s="289"/>
      <c r="G120" s="289"/>
      <c r="H120" s="289"/>
      <c r="I120" s="289"/>
      <c r="J120" s="289"/>
      <c r="K120" s="289"/>
    </row>
    <row r="121" s="1" customFormat="1" ht="7.5" customHeight="1">
      <c r="B121" s="319"/>
      <c r="C121" s="320"/>
      <c r="D121" s="320"/>
      <c r="E121" s="320"/>
      <c r="F121" s="320"/>
      <c r="G121" s="320"/>
      <c r="H121" s="320"/>
      <c r="I121" s="320"/>
      <c r="J121" s="320"/>
      <c r="K121" s="321"/>
    </row>
    <row r="122" s="1" customFormat="1" ht="45" customHeight="1">
      <c r="B122" s="322"/>
      <c r="C122" s="272" t="s">
        <v>357</v>
      </c>
      <c r="D122" s="272"/>
      <c r="E122" s="272"/>
      <c r="F122" s="272"/>
      <c r="G122" s="272"/>
      <c r="H122" s="272"/>
      <c r="I122" s="272"/>
      <c r="J122" s="272"/>
      <c r="K122" s="323"/>
    </row>
    <row r="123" s="1" customFormat="1" ht="17.25" customHeight="1">
      <c r="B123" s="324"/>
      <c r="C123" s="296" t="s">
        <v>303</v>
      </c>
      <c r="D123" s="296"/>
      <c r="E123" s="296"/>
      <c r="F123" s="296" t="s">
        <v>304</v>
      </c>
      <c r="G123" s="297"/>
      <c r="H123" s="296" t="s">
        <v>54</v>
      </c>
      <c r="I123" s="296" t="s">
        <v>57</v>
      </c>
      <c r="J123" s="296" t="s">
        <v>305</v>
      </c>
      <c r="K123" s="325"/>
    </row>
    <row r="124" s="1" customFormat="1" ht="17.25" customHeight="1">
      <c r="B124" s="324"/>
      <c r="C124" s="298" t="s">
        <v>306</v>
      </c>
      <c r="D124" s="298"/>
      <c r="E124" s="298"/>
      <c r="F124" s="299" t="s">
        <v>307</v>
      </c>
      <c r="G124" s="300"/>
      <c r="H124" s="298"/>
      <c r="I124" s="298"/>
      <c r="J124" s="298" t="s">
        <v>308</v>
      </c>
      <c r="K124" s="325"/>
    </row>
    <row r="125" s="1" customFormat="1" ht="5.25" customHeight="1">
      <c r="B125" s="326"/>
      <c r="C125" s="301"/>
      <c r="D125" s="301"/>
      <c r="E125" s="301"/>
      <c r="F125" s="301"/>
      <c r="G125" s="327"/>
      <c r="H125" s="301"/>
      <c r="I125" s="301"/>
      <c r="J125" s="301"/>
      <c r="K125" s="328"/>
    </row>
    <row r="126" s="1" customFormat="1" ht="15" customHeight="1">
      <c r="B126" s="326"/>
      <c r="C126" s="281" t="s">
        <v>312</v>
      </c>
      <c r="D126" s="303"/>
      <c r="E126" s="303"/>
      <c r="F126" s="304" t="s">
        <v>309</v>
      </c>
      <c r="G126" s="281"/>
      <c r="H126" s="281" t="s">
        <v>349</v>
      </c>
      <c r="I126" s="281" t="s">
        <v>311</v>
      </c>
      <c r="J126" s="281">
        <v>120</v>
      </c>
      <c r="K126" s="329"/>
    </row>
    <row r="127" s="1" customFormat="1" ht="15" customHeight="1">
      <c r="B127" s="326"/>
      <c r="C127" s="281" t="s">
        <v>358</v>
      </c>
      <c r="D127" s="281"/>
      <c r="E127" s="281"/>
      <c r="F127" s="304" t="s">
        <v>309</v>
      </c>
      <c r="G127" s="281"/>
      <c r="H127" s="281" t="s">
        <v>359</v>
      </c>
      <c r="I127" s="281" t="s">
        <v>311</v>
      </c>
      <c r="J127" s="281" t="s">
        <v>360</v>
      </c>
      <c r="K127" s="329"/>
    </row>
    <row r="128" s="1" customFormat="1" ht="15" customHeight="1">
      <c r="B128" s="326"/>
      <c r="C128" s="281" t="s">
        <v>257</v>
      </c>
      <c r="D128" s="281"/>
      <c r="E128" s="281"/>
      <c r="F128" s="304" t="s">
        <v>309</v>
      </c>
      <c r="G128" s="281"/>
      <c r="H128" s="281" t="s">
        <v>361</v>
      </c>
      <c r="I128" s="281" t="s">
        <v>311</v>
      </c>
      <c r="J128" s="281" t="s">
        <v>360</v>
      </c>
      <c r="K128" s="329"/>
    </row>
    <row r="129" s="1" customFormat="1" ht="15" customHeight="1">
      <c r="B129" s="326"/>
      <c r="C129" s="281" t="s">
        <v>320</v>
      </c>
      <c r="D129" s="281"/>
      <c r="E129" s="281"/>
      <c r="F129" s="304" t="s">
        <v>315</v>
      </c>
      <c r="G129" s="281"/>
      <c r="H129" s="281" t="s">
        <v>321</v>
      </c>
      <c r="I129" s="281" t="s">
        <v>311</v>
      </c>
      <c r="J129" s="281">
        <v>15</v>
      </c>
      <c r="K129" s="329"/>
    </row>
    <row r="130" s="1" customFormat="1" ht="15" customHeight="1">
      <c r="B130" s="326"/>
      <c r="C130" s="307" t="s">
        <v>322</v>
      </c>
      <c r="D130" s="307"/>
      <c r="E130" s="307"/>
      <c r="F130" s="308" t="s">
        <v>315</v>
      </c>
      <c r="G130" s="307"/>
      <c r="H130" s="307" t="s">
        <v>323</v>
      </c>
      <c r="I130" s="307" t="s">
        <v>311</v>
      </c>
      <c r="J130" s="307">
        <v>15</v>
      </c>
      <c r="K130" s="329"/>
    </row>
    <row r="131" s="1" customFormat="1" ht="15" customHeight="1">
      <c r="B131" s="326"/>
      <c r="C131" s="307" t="s">
        <v>324</v>
      </c>
      <c r="D131" s="307"/>
      <c r="E131" s="307"/>
      <c r="F131" s="308" t="s">
        <v>315</v>
      </c>
      <c r="G131" s="307"/>
      <c r="H131" s="307" t="s">
        <v>325</v>
      </c>
      <c r="I131" s="307" t="s">
        <v>311</v>
      </c>
      <c r="J131" s="307">
        <v>20</v>
      </c>
      <c r="K131" s="329"/>
    </row>
    <row r="132" s="1" customFormat="1" ht="15" customHeight="1">
      <c r="B132" s="326"/>
      <c r="C132" s="307" t="s">
        <v>326</v>
      </c>
      <c r="D132" s="307"/>
      <c r="E132" s="307"/>
      <c r="F132" s="308" t="s">
        <v>315</v>
      </c>
      <c r="G132" s="307"/>
      <c r="H132" s="307" t="s">
        <v>327</v>
      </c>
      <c r="I132" s="307" t="s">
        <v>311</v>
      </c>
      <c r="J132" s="307">
        <v>20</v>
      </c>
      <c r="K132" s="329"/>
    </row>
    <row r="133" s="1" customFormat="1" ht="15" customHeight="1">
      <c r="B133" s="326"/>
      <c r="C133" s="281" t="s">
        <v>314</v>
      </c>
      <c r="D133" s="281"/>
      <c r="E133" s="281"/>
      <c r="F133" s="304" t="s">
        <v>315</v>
      </c>
      <c r="G133" s="281"/>
      <c r="H133" s="281" t="s">
        <v>349</v>
      </c>
      <c r="I133" s="281" t="s">
        <v>311</v>
      </c>
      <c r="J133" s="281">
        <v>50</v>
      </c>
      <c r="K133" s="329"/>
    </row>
    <row r="134" s="1" customFormat="1" ht="15" customHeight="1">
      <c r="B134" s="326"/>
      <c r="C134" s="281" t="s">
        <v>328</v>
      </c>
      <c r="D134" s="281"/>
      <c r="E134" s="281"/>
      <c r="F134" s="304" t="s">
        <v>315</v>
      </c>
      <c r="G134" s="281"/>
      <c r="H134" s="281" t="s">
        <v>349</v>
      </c>
      <c r="I134" s="281" t="s">
        <v>311</v>
      </c>
      <c r="J134" s="281">
        <v>50</v>
      </c>
      <c r="K134" s="329"/>
    </row>
    <row r="135" s="1" customFormat="1" ht="15" customHeight="1">
      <c r="B135" s="326"/>
      <c r="C135" s="281" t="s">
        <v>334</v>
      </c>
      <c r="D135" s="281"/>
      <c r="E135" s="281"/>
      <c r="F135" s="304" t="s">
        <v>315</v>
      </c>
      <c r="G135" s="281"/>
      <c r="H135" s="281" t="s">
        <v>349</v>
      </c>
      <c r="I135" s="281" t="s">
        <v>311</v>
      </c>
      <c r="J135" s="281">
        <v>50</v>
      </c>
      <c r="K135" s="329"/>
    </row>
    <row r="136" s="1" customFormat="1" ht="15" customHeight="1">
      <c r="B136" s="326"/>
      <c r="C136" s="281" t="s">
        <v>336</v>
      </c>
      <c r="D136" s="281"/>
      <c r="E136" s="281"/>
      <c r="F136" s="304" t="s">
        <v>315</v>
      </c>
      <c r="G136" s="281"/>
      <c r="H136" s="281" t="s">
        <v>349</v>
      </c>
      <c r="I136" s="281" t="s">
        <v>311</v>
      </c>
      <c r="J136" s="281">
        <v>50</v>
      </c>
      <c r="K136" s="329"/>
    </row>
    <row r="137" s="1" customFormat="1" ht="15" customHeight="1">
      <c r="B137" s="326"/>
      <c r="C137" s="281" t="s">
        <v>337</v>
      </c>
      <c r="D137" s="281"/>
      <c r="E137" s="281"/>
      <c r="F137" s="304" t="s">
        <v>315</v>
      </c>
      <c r="G137" s="281"/>
      <c r="H137" s="281" t="s">
        <v>362</v>
      </c>
      <c r="I137" s="281" t="s">
        <v>311</v>
      </c>
      <c r="J137" s="281">
        <v>255</v>
      </c>
      <c r="K137" s="329"/>
    </row>
    <row r="138" s="1" customFormat="1" ht="15" customHeight="1">
      <c r="B138" s="326"/>
      <c r="C138" s="281" t="s">
        <v>339</v>
      </c>
      <c r="D138" s="281"/>
      <c r="E138" s="281"/>
      <c r="F138" s="304" t="s">
        <v>309</v>
      </c>
      <c r="G138" s="281"/>
      <c r="H138" s="281" t="s">
        <v>363</v>
      </c>
      <c r="I138" s="281" t="s">
        <v>341</v>
      </c>
      <c r="J138" s="281"/>
      <c r="K138" s="329"/>
    </row>
    <row r="139" s="1" customFormat="1" ht="15" customHeight="1">
      <c r="B139" s="326"/>
      <c r="C139" s="281" t="s">
        <v>342</v>
      </c>
      <c r="D139" s="281"/>
      <c r="E139" s="281"/>
      <c r="F139" s="304" t="s">
        <v>309</v>
      </c>
      <c r="G139" s="281"/>
      <c r="H139" s="281" t="s">
        <v>364</v>
      </c>
      <c r="I139" s="281" t="s">
        <v>344</v>
      </c>
      <c r="J139" s="281"/>
      <c r="K139" s="329"/>
    </row>
    <row r="140" s="1" customFormat="1" ht="15" customHeight="1">
      <c r="B140" s="326"/>
      <c r="C140" s="281" t="s">
        <v>345</v>
      </c>
      <c r="D140" s="281"/>
      <c r="E140" s="281"/>
      <c r="F140" s="304" t="s">
        <v>309</v>
      </c>
      <c r="G140" s="281"/>
      <c r="H140" s="281" t="s">
        <v>345</v>
      </c>
      <c r="I140" s="281" t="s">
        <v>344</v>
      </c>
      <c r="J140" s="281"/>
      <c r="K140" s="329"/>
    </row>
    <row r="141" s="1" customFormat="1" ht="15" customHeight="1">
      <c r="B141" s="326"/>
      <c r="C141" s="281" t="s">
        <v>38</v>
      </c>
      <c r="D141" s="281"/>
      <c r="E141" s="281"/>
      <c r="F141" s="304" t="s">
        <v>309</v>
      </c>
      <c r="G141" s="281"/>
      <c r="H141" s="281" t="s">
        <v>365</v>
      </c>
      <c r="I141" s="281" t="s">
        <v>344</v>
      </c>
      <c r="J141" s="281"/>
      <c r="K141" s="329"/>
    </row>
    <row r="142" s="1" customFormat="1" ht="15" customHeight="1">
      <c r="B142" s="326"/>
      <c r="C142" s="281" t="s">
        <v>366</v>
      </c>
      <c r="D142" s="281"/>
      <c r="E142" s="281"/>
      <c r="F142" s="304" t="s">
        <v>309</v>
      </c>
      <c r="G142" s="281"/>
      <c r="H142" s="281" t="s">
        <v>367</v>
      </c>
      <c r="I142" s="281" t="s">
        <v>344</v>
      </c>
      <c r="J142" s="281"/>
      <c r="K142" s="329"/>
    </row>
    <row r="143" s="1" customFormat="1" ht="15" customHeight="1">
      <c r="B143" s="330"/>
      <c r="C143" s="331"/>
      <c r="D143" s="331"/>
      <c r="E143" s="331"/>
      <c r="F143" s="331"/>
      <c r="G143" s="331"/>
      <c r="H143" s="331"/>
      <c r="I143" s="331"/>
      <c r="J143" s="331"/>
      <c r="K143" s="332"/>
    </row>
    <row r="144" s="1" customFormat="1" ht="18.75" customHeight="1">
      <c r="B144" s="317"/>
      <c r="C144" s="317"/>
      <c r="D144" s="317"/>
      <c r="E144" s="317"/>
      <c r="F144" s="318"/>
      <c r="G144" s="317"/>
      <c r="H144" s="317"/>
      <c r="I144" s="317"/>
      <c r="J144" s="317"/>
      <c r="K144" s="317"/>
    </row>
    <row r="145" s="1" customFormat="1" ht="18.75" customHeight="1">
      <c r="B145" s="289"/>
      <c r="C145" s="289"/>
      <c r="D145" s="289"/>
      <c r="E145" s="289"/>
      <c r="F145" s="289"/>
      <c r="G145" s="289"/>
      <c r="H145" s="289"/>
      <c r="I145" s="289"/>
      <c r="J145" s="289"/>
      <c r="K145" s="289"/>
    </row>
    <row r="146" s="1" customFormat="1" ht="7.5" customHeight="1">
      <c r="B146" s="290"/>
      <c r="C146" s="291"/>
      <c r="D146" s="291"/>
      <c r="E146" s="291"/>
      <c r="F146" s="291"/>
      <c r="G146" s="291"/>
      <c r="H146" s="291"/>
      <c r="I146" s="291"/>
      <c r="J146" s="291"/>
      <c r="K146" s="292"/>
    </row>
    <row r="147" s="1" customFormat="1" ht="45" customHeight="1">
      <c r="B147" s="293"/>
      <c r="C147" s="294" t="s">
        <v>368</v>
      </c>
      <c r="D147" s="294"/>
      <c r="E147" s="294"/>
      <c r="F147" s="294"/>
      <c r="G147" s="294"/>
      <c r="H147" s="294"/>
      <c r="I147" s="294"/>
      <c r="J147" s="294"/>
      <c r="K147" s="295"/>
    </row>
    <row r="148" s="1" customFormat="1" ht="17.25" customHeight="1">
      <c r="B148" s="293"/>
      <c r="C148" s="296" t="s">
        <v>303</v>
      </c>
      <c r="D148" s="296"/>
      <c r="E148" s="296"/>
      <c r="F148" s="296" t="s">
        <v>304</v>
      </c>
      <c r="G148" s="297"/>
      <c r="H148" s="296" t="s">
        <v>54</v>
      </c>
      <c r="I148" s="296" t="s">
        <v>57</v>
      </c>
      <c r="J148" s="296" t="s">
        <v>305</v>
      </c>
      <c r="K148" s="295"/>
    </row>
    <row r="149" s="1" customFormat="1" ht="17.25" customHeight="1">
      <c r="B149" s="293"/>
      <c r="C149" s="298" t="s">
        <v>306</v>
      </c>
      <c r="D149" s="298"/>
      <c r="E149" s="298"/>
      <c r="F149" s="299" t="s">
        <v>307</v>
      </c>
      <c r="G149" s="300"/>
      <c r="H149" s="298"/>
      <c r="I149" s="298"/>
      <c r="J149" s="298" t="s">
        <v>308</v>
      </c>
      <c r="K149" s="295"/>
    </row>
    <row r="150" s="1" customFormat="1" ht="5.25" customHeight="1">
      <c r="B150" s="306"/>
      <c r="C150" s="301"/>
      <c r="D150" s="301"/>
      <c r="E150" s="301"/>
      <c r="F150" s="301"/>
      <c r="G150" s="302"/>
      <c r="H150" s="301"/>
      <c r="I150" s="301"/>
      <c r="J150" s="301"/>
      <c r="K150" s="329"/>
    </row>
    <row r="151" s="1" customFormat="1" ht="15" customHeight="1">
      <c r="B151" s="306"/>
      <c r="C151" s="333" t="s">
        <v>312</v>
      </c>
      <c r="D151" s="281"/>
      <c r="E151" s="281"/>
      <c r="F151" s="334" t="s">
        <v>309</v>
      </c>
      <c r="G151" s="281"/>
      <c r="H151" s="333" t="s">
        <v>349</v>
      </c>
      <c r="I151" s="333" t="s">
        <v>311</v>
      </c>
      <c r="J151" s="333">
        <v>120</v>
      </c>
      <c r="K151" s="329"/>
    </row>
    <row r="152" s="1" customFormat="1" ht="15" customHeight="1">
      <c r="B152" s="306"/>
      <c r="C152" s="333" t="s">
        <v>358</v>
      </c>
      <c r="D152" s="281"/>
      <c r="E152" s="281"/>
      <c r="F152" s="334" t="s">
        <v>309</v>
      </c>
      <c r="G152" s="281"/>
      <c r="H152" s="333" t="s">
        <v>369</v>
      </c>
      <c r="I152" s="333" t="s">
        <v>311</v>
      </c>
      <c r="J152" s="333" t="s">
        <v>360</v>
      </c>
      <c r="K152" s="329"/>
    </row>
    <row r="153" s="1" customFormat="1" ht="15" customHeight="1">
      <c r="B153" s="306"/>
      <c r="C153" s="333" t="s">
        <v>257</v>
      </c>
      <c r="D153" s="281"/>
      <c r="E153" s="281"/>
      <c r="F153" s="334" t="s">
        <v>309</v>
      </c>
      <c r="G153" s="281"/>
      <c r="H153" s="333" t="s">
        <v>370</v>
      </c>
      <c r="I153" s="333" t="s">
        <v>311</v>
      </c>
      <c r="J153" s="333" t="s">
        <v>360</v>
      </c>
      <c r="K153" s="329"/>
    </row>
    <row r="154" s="1" customFormat="1" ht="15" customHeight="1">
      <c r="B154" s="306"/>
      <c r="C154" s="333" t="s">
        <v>314</v>
      </c>
      <c r="D154" s="281"/>
      <c r="E154" s="281"/>
      <c r="F154" s="334" t="s">
        <v>315</v>
      </c>
      <c r="G154" s="281"/>
      <c r="H154" s="333" t="s">
        <v>349</v>
      </c>
      <c r="I154" s="333" t="s">
        <v>311</v>
      </c>
      <c r="J154" s="333">
        <v>50</v>
      </c>
      <c r="K154" s="329"/>
    </row>
    <row r="155" s="1" customFormat="1" ht="15" customHeight="1">
      <c r="B155" s="306"/>
      <c r="C155" s="333" t="s">
        <v>317</v>
      </c>
      <c r="D155" s="281"/>
      <c r="E155" s="281"/>
      <c r="F155" s="334" t="s">
        <v>309</v>
      </c>
      <c r="G155" s="281"/>
      <c r="H155" s="333" t="s">
        <v>349</v>
      </c>
      <c r="I155" s="333" t="s">
        <v>319</v>
      </c>
      <c r="J155" s="333"/>
      <c r="K155" s="329"/>
    </row>
    <row r="156" s="1" customFormat="1" ht="15" customHeight="1">
      <c r="B156" s="306"/>
      <c r="C156" s="333" t="s">
        <v>328</v>
      </c>
      <c r="D156" s="281"/>
      <c r="E156" s="281"/>
      <c r="F156" s="334" t="s">
        <v>315</v>
      </c>
      <c r="G156" s="281"/>
      <c r="H156" s="333" t="s">
        <v>349</v>
      </c>
      <c r="I156" s="333" t="s">
        <v>311</v>
      </c>
      <c r="J156" s="333">
        <v>50</v>
      </c>
      <c r="K156" s="329"/>
    </row>
    <row r="157" s="1" customFormat="1" ht="15" customHeight="1">
      <c r="B157" s="306"/>
      <c r="C157" s="333" t="s">
        <v>336</v>
      </c>
      <c r="D157" s="281"/>
      <c r="E157" s="281"/>
      <c r="F157" s="334" t="s">
        <v>315</v>
      </c>
      <c r="G157" s="281"/>
      <c r="H157" s="333" t="s">
        <v>349</v>
      </c>
      <c r="I157" s="333" t="s">
        <v>311</v>
      </c>
      <c r="J157" s="333">
        <v>50</v>
      </c>
      <c r="K157" s="329"/>
    </row>
    <row r="158" s="1" customFormat="1" ht="15" customHeight="1">
      <c r="B158" s="306"/>
      <c r="C158" s="333" t="s">
        <v>334</v>
      </c>
      <c r="D158" s="281"/>
      <c r="E158" s="281"/>
      <c r="F158" s="334" t="s">
        <v>315</v>
      </c>
      <c r="G158" s="281"/>
      <c r="H158" s="333" t="s">
        <v>349</v>
      </c>
      <c r="I158" s="333" t="s">
        <v>311</v>
      </c>
      <c r="J158" s="333">
        <v>50</v>
      </c>
      <c r="K158" s="329"/>
    </row>
    <row r="159" s="1" customFormat="1" ht="15" customHeight="1">
      <c r="B159" s="306"/>
      <c r="C159" s="333" t="s">
        <v>82</v>
      </c>
      <c r="D159" s="281"/>
      <c r="E159" s="281"/>
      <c r="F159" s="334" t="s">
        <v>309</v>
      </c>
      <c r="G159" s="281"/>
      <c r="H159" s="333" t="s">
        <v>371</v>
      </c>
      <c r="I159" s="333" t="s">
        <v>311</v>
      </c>
      <c r="J159" s="333" t="s">
        <v>372</v>
      </c>
      <c r="K159" s="329"/>
    </row>
    <row r="160" s="1" customFormat="1" ht="15" customHeight="1">
      <c r="B160" s="306"/>
      <c r="C160" s="333" t="s">
        <v>373</v>
      </c>
      <c r="D160" s="281"/>
      <c r="E160" s="281"/>
      <c r="F160" s="334" t="s">
        <v>309</v>
      </c>
      <c r="G160" s="281"/>
      <c r="H160" s="333" t="s">
        <v>374</v>
      </c>
      <c r="I160" s="333" t="s">
        <v>344</v>
      </c>
      <c r="J160" s="333"/>
      <c r="K160" s="329"/>
    </row>
    <row r="161" s="1" customFormat="1" ht="15" customHeight="1">
      <c r="B161" s="335"/>
      <c r="C161" s="315"/>
      <c r="D161" s="315"/>
      <c r="E161" s="315"/>
      <c r="F161" s="315"/>
      <c r="G161" s="315"/>
      <c r="H161" s="315"/>
      <c r="I161" s="315"/>
      <c r="J161" s="315"/>
      <c r="K161" s="336"/>
    </row>
    <row r="162" s="1" customFormat="1" ht="18.75" customHeight="1">
      <c r="B162" s="317"/>
      <c r="C162" s="327"/>
      <c r="D162" s="327"/>
      <c r="E162" s="327"/>
      <c r="F162" s="337"/>
      <c r="G162" s="327"/>
      <c r="H162" s="327"/>
      <c r="I162" s="327"/>
      <c r="J162" s="327"/>
      <c r="K162" s="317"/>
    </row>
    <row r="163" s="1" customFormat="1" ht="18.75" customHeight="1">
      <c r="B163" s="289"/>
      <c r="C163" s="289"/>
      <c r="D163" s="289"/>
      <c r="E163" s="289"/>
      <c r="F163" s="289"/>
      <c r="G163" s="289"/>
      <c r="H163" s="289"/>
      <c r="I163" s="289"/>
      <c r="J163" s="289"/>
      <c r="K163" s="289"/>
    </row>
    <row r="164" s="1" customFormat="1" ht="7.5" customHeight="1">
      <c r="B164" s="268"/>
      <c r="C164" s="269"/>
      <c r="D164" s="269"/>
      <c r="E164" s="269"/>
      <c r="F164" s="269"/>
      <c r="G164" s="269"/>
      <c r="H164" s="269"/>
      <c r="I164" s="269"/>
      <c r="J164" s="269"/>
      <c r="K164" s="270"/>
    </row>
    <row r="165" s="1" customFormat="1" ht="45" customHeight="1">
      <c r="B165" s="271"/>
      <c r="C165" s="272" t="s">
        <v>375</v>
      </c>
      <c r="D165" s="272"/>
      <c r="E165" s="272"/>
      <c r="F165" s="272"/>
      <c r="G165" s="272"/>
      <c r="H165" s="272"/>
      <c r="I165" s="272"/>
      <c r="J165" s="272"/>
      <c r="K165" s="273"/>
    </row>
    <row r="166" s="1" customFormat="1" ht="17.25" customHeight="1">
      <c r="B166" s="271"/>
      <c r="C166" s="296" t="s">
        <v>303</v>
      </c>
      <c r="D166" s="296"/>
      <c r="E166" s="296"/>
      <c r="F166" s="296" t="s">
        <v>304</v>
      </c>
      <c r="G166" s="338"/>
      <c r="H166" s="339" t="s">
        <v>54</v>
      </c>
      <c r="I166" s="339" t="s">
        <v>57</v>
      </c>
      <c r="J166" s="296" t="s">
        <v>305</v>
      </c>
      <c r="K166" s="273"/>
    </row>
    <row r="167" s="1" customFormat="1" ht="17.25" customHeight="1">
      <c r="B167" s="274"/>
      <c r="C167" s="298" t="s">
        <v>306</v>
      </c>
      <c r="D167" s="298"/>
      <c r="E167" s="298"/>
      <c r="F167" s="299" t="s">
        <v>307</v>
      </c>
      <c r="G167" s="340"/>
      <c r="H167" s="341"/>
      <c r="I167" s="341"/>
      <c r="J167" s="298" t="s">
        <v>308</v>
      </c>
      <c r="K167" s="276"/>
    </row>
    <row r="168" s="1" customFormat="1" ht="5.25" customHeight="1">
      <c r="B168" s="306"/>
      <c r="C168" s="301"/>
      <c r="D168" s="301"/>
      <c r="E168" s="301"/>
      <c r="F168" s="301"/>
      <c r="G168" s="302"/>
      <c r="H168" s="301"/>
      <c r="I168" s="301"/>
      <c r="J168" s="301"/>
      <c r="K168" s="329"/>
    </row>
    <row r="169" s="1" customFormat="1" ht="15" customHeight="1">
      <c r="B169" s="306"/>
      <c r="C169" s="281" t="s">
        <v>312</v>
      </c>
      <c r="D169" s="281"/>
      <c r="E169" s="281"/>
      <c r="F169" s="304" t="s">
        <v>309</v>
      </c>
      <c r="G169" s="281"/>
      <c r="H169" s="281" t="s">
        <v>349</v>
      </c>
      <c r="I169" s="281" t="s">
        <v>311</v>
      </c>
      <c r="J169" s="281">
        <v>120</v>
      </c>
      <c r="K169" s="329"/>
    </row>
    <row r="170" s="1" customFormat="1" ht="15" customHeight="1">
      <c r="B170" s="306"/>
      <c r="C170" s="281" t="s">
        <v>358</v>
      </c>
      <c r="D170" s="281"/>
      <c r="E170" s="281"/>
      <c r="F170" s="304" t="s">
        <v>309</v>
      </c>
      <c r="G170" s="281"/>
      <c r="H170" s="281" t="s">
        <v>359</v>
      </c>
      <c r="I170" s="281" t="s">
        <v>311</v>
      </c>
      <c r="J170" s="281" t="s">
        <v>360</v>
      </c>
      <c r="K170" s="329"/>
    </row>
    <row r="171" s="1" customFormat="1" ht="15" customHeight="1">
      <c r="B171" s="306"/>
      <c r="C171" s="281" t="s">
        <v>257</v>
      </c>
      <c r="D171" s="281"/>
      <c r="E171" s="281"/>
      <c r="F171" s="304" t="s">
        <v>309</v>
      </c>
      <c r="G171" s="281"/>
      <c r="H171" s="281" t="s">
        <v>376</v>
      </c>
      <c r="I171" s="281" t="s">
        <v>311</v>
      </c>
      <c r="J171" s="281" t="s">
        <v>360</v>
      </c>
      <c r="K171" s="329"/>
    </row>
    <row r="172" s="1" customFormat="1" ht="15" customHeight="1">
      <c r="B172" s="306"/>
      <c r="C172" s="281" t="s">
        <v>314</v>
      </c>
      <c r="D172" s="281"/>
      <c r="E172" s="281"/>
      <c r="F172" s="304" t="s">
        <v>315</v>
      </c>
      <c r="G172" s="281"/>
      <c r="H172" s="281" t="s">
        <v>376</v>
      </c>
      <c r="I172" s="281" t="s">
        <v>311</v>
      </c>
      <c r="J172" s="281">
        <v>50</v>
      </c>
      <c r="K172" s="329"/>
    </row>
    <row r="173" s="1" customFormat="1" ht="15" customHeight="1">
      <c r="B173" s="306"/>
      <c r="C173" s="281" t="s">
        <v>317</v>
      </c>
      <c r="D173" s="281"/>
      <c r="E173" s="281"/>
      <c r="F173" s="304" t="s">
        <v>309</v>
      </c>
      <c r="G173" s="281"/>
      <c r="H173" s="281" t="s">
        <v>376</v>
      </c>
      <c r="I173" s="281" t="s">
        <v>319</v>
      </c>
      <c r="J173" s="281"/>
      <c r="K173" s="329"/>
    </row>
    <row r="174" s="1" customFormat="1" ht="15" customHeight="1">
      <c r="B174" s="306"/>
      <c r="C174" s="281" t="s">
        <v>328</v>
      </c>
      <c r="D174" s="281"/>
      <c r="E174" s="281"/>
      <c r="F174" s="304" t="s">
        <v>315</v>
      </c>
      <c r="G174" s="281"/>
      <c r="H174" s="281" t="s">
        <v>376</v>
      </c>
      <c r="I174" s="281" t="s">
        <v>311</v>
      </c>
      <c r="J174" s="281">
        <v>50</v>
      </c>
      <c r="K174" s="329"/>
    </row>
    <row r="175" s="1" customFormat="1" ht="15" customHeight="1">
      <c r="B175" s="306"/>
      <c r="C175" s="281" t="s">
        <v>336</v>
      </c>
      <c r="D175" s="281"/>
      <c r="E175" s="281"/>
      <c r="F175" s="304" t="s">
        <v>315</v>
      </c>
      <c r="G175" s="281"/>
      <c r="H175" s="281" t="s">
        <v>376</v>
      </c>
      <c r="I175" s="281" t="s">
        <v>311</v>
      </c>
      <c r="J175" s="281">
        <v>50</v>
      </c>
      <c r="K175" s="329"/>
    </row>
    <row r="176" s="1" customFormat="1" ht="15" customHeight="1">
      <c r="B176" s="306"/>
      <c r="C176" s="281" t="s">
        <v>334</v>
      </c>
      <c r="D176" s="281"/>
      <c r="E176" s="281"/>
      <c r="F176" s="304" t="s">
        <v>315</v>
      </c>
      <c r="G176" s="281"/>
      <c r="H176" s="281" t="s">
        <v>376</v>
      </c>
      <c r="I176" s="281" t="s">
        <v>311</v>
      </c>
      <c r="J176" s="281">
        <v>50</v>
      </c>
      <c r="K176" s="329"/>
    </row>
    <row r="177" s="1" customFormat="1" ht="15" customHeight="1">
      <c r="B177" s="306"/>
      <c r="C177" s="281" t="s">
        <v>96</v>
      </c>
      <c r="D177" s="281"/>
      <c r="E177" s="281"/>
      <c r="F177" s="304" t="s">
        <v>309</v>
      </c>
      <c r="G177" s="281"/>
      <c r="H177" s="281" t="s">
        <v>377</v>
      </c>
      <c r="I177" s="281" t="s">
        <v>378</v>
      </c>
      <c r="J177" s="281"/>
      <c r="K177" s="329"/>
    </row>
    <row r="178" s="1" customFormat="1" ht="15" customHeight="1">
      <c r="B178" s="306"/>
      <c r="C178" s="281" t="s">
        <v>57</v>
      </c>
      <c r="D178" s="281"/>
      <c r="E178" s="281"/>
      <c r="F178" s="304" t="s">
        <v>309</v>
      </c>
      <c r="G178" s="281"/>
      <c r="H178" s="281" t="s">
        <v>379</v>
      </c>
      <c r="I178" s="281" t="s">
        <v>380</v>
      </c>
      <c r="J178" s="281">
        <v>1</v>
      </c>
      <c r="K178" s="329"/>
    </row>
    <row r="179" s="1" customFormat="1" ht="15" customHeight="1">
      <c r="B179" s="306"/>
      <c r="C179" s="281" t="s">
        <v>53</v>
      </c>
      <c r="D179" s="281"/>
      <c r="E179" s="281"/>
      <c r="F179" s="304" t="s">
        <v>309</v>
      </c>
      <c r="G179" s="281"/>
      <c r="H179" s="281" t="s">
        <v>381</v>
      </c>
      <c r="I179" s="281" t="s">
        <v>311</v>
      </c>
      <c r="J179" s="281">
        <v>20</v>
      </c>
      <c r="K179" s="329"/>
    </row>
    <row r="180" s="1" customFormat="1" ht="15" customHeight="1">
      <c r="B180" s="306"/>
      <c r="C180" s="281" t="s">
        <v>54</v>
      </c>
      <c r="D180" s="281"/>
      <c r="E180" s="281"/>
      <c r="F180" s="304" t="s">
        <v>309</v>
      </c>
      <c r="G180" s="281"/>
      <c r="H180" s="281" t="s">
        <v>382</v>
      </c>
      <c r="I180" s="281" t="s">
        <v>311</v>
      </c>
      <c r="J180" s="281">
        <v>255</v>
      </c>
      <c r="K180" s="329"/>
    </row>
    <row r="181" s="1" customFormat="1" ht="15" customHeight="1">
      <c r="B181" s="306"/>
      <c r="C181" s="281" t="s">
        <v>97</v>
      </c>
      <c r="D181" s="281"/>
      <c r="E181" s="281"/>
      <c r="F181" s="304" t="s">
        <v>309</v>
      </c>
      <c r="G181" s="281"/>
      <c r="H181" s="281" t="s">
        <v>273</v>
      </c>
      <c r="I181" s="281" t="s">
        <v>311</v>
      </c>
      <c r="J181" s="281">
        <v>10</v>
      </c>
      <c r="K181" s="329"/>
    </row>
    <row r="182" s="1" customFormat="1" ht="15" customHeight="1">
      <c r="B182" s="306"/>
      <c r="C182" s="281" t="s">
        <v>98</v>
      </c>
      <c r="D182" s="281"/>
      <c r="E182" s="281"/>
      <c r="F182" s="304" t="s">
        <v>309</v>
      </c>
      <c r="G182" s="281"/>
      <c r="H182" s="281" t="s">
        <v>383</v>
      </c>
      <c r="I182" s="281" t="s">
        <v>344</v>
      </c>
      <c r="J182" s="281"/>
      <c r="K182" s="329"/>
    </row>
    <row r="183" s="1" customFormat="1" ht="15" customHeight="1">
      <c r="B183" s="306"/>
      <c r="C183" s="281" t="s">
        <v>384</v>
      </c>
      <c r="D183" s="281"/>
      <c r="E183" s="281"/>
      <c r="F183" s="304" t="s">
        <v>309</v>
      </c>
      <c r="G183" s="281"/>
      <c r="H183" s="281" t="s">
        <v>385</v>
      </c>
      <c r="I183" s="281" t="s">
        <v>344</v>
      </c>
      <c r="J183" s="281"/>
      <c r="K183" s="329"/>
    </row>
    <row r="184" s="1" customFormat="1" ht="15" customHeight="1">
      <c r="B184" s="306"/>
      <c r="C184" s="281" t="s">
        <v>373</v>
      </c>
      <c r="D184" s="281"/>
      <c r="E184" s="281"/>
      <c r="F184" s="304" t="s">
        <v>309</v>
      </c>
      <c r="G184" s="281"/>
      <c r="H184" s="281" t="s">
        <v>386</v>
      </c>
      <c r="I184" s="281" t="s">
        <v>344</v>
      </c>
      <c r="J184" s="281"/>
      <c r="K184" s="329"/>
    </row>
    <row r="185" s="1" customFormat="1" ht="15" customHeight="1">
      <c r="B185" s="306"/>
      <c r="C185" s="281" t="s">
        <v>100</v>
      </c>
      <c r="D185" s="281"/>
      <c r="E185" s="281"/>
      <c r="F185" s="304" t="s">
        <v>315</v>
      </c>
      <c r="G185" s="281"/>
      <c r="H185" s="281" t="s">
        <v>387</v>
      </c>
      <c r="I185" s="281" t="s">
        <v>311</v>
      </c>
      <c r="J185" s="281">
        <v>50</v>
      </c>
      <c r="K185" s="329"/>
    </row>
    <row r="186" s="1" customFormat="1" ht="15" customHeight="1">
      <c r="B186" s="306"/>
      <c r="C186" s="281" t="s">
        <v>388</v>
      </c>
      <c r="D186" s="281"/>
      <c r="E186" s="281"/>
      <c r="F186" s="304" t="s">
        <v>315</v>
      </c>
      <c r="G186" s="281"/>
      <c r="H186" s="281" t="s">
        <v>389</v>
      </c>
      <c r="I186" s="281" t="s">
        <v>390</v>
      </c>
      <c r="J186" s="281"/>
      <c r="K186" s="329"/>
    </row>
    <row r="187" s="1" customFormat="1" ht="15" customHeight="1">
      <c r="B187" s="306"/>
      <c r="C187" s="281" t="s">
        <v>391</v>
      </c>
      <c r="D187" s="281"/>
      <c r="E187" s="281"/>
      <c r="F187" s="304" t="s">
        <v>315</v>
      </c>
      <c r="G187" s="281"/>
      <c r="H187" s="281" t="s">
        <v>392</v>
      </c>
      <c r="I187" s="281" t="s">
        <v>390</v>
      </c>
      <c r="J187" s="281"/>
      <c r="K187" s="329"/>
    </row>
    <row r="188" s="1" customFormat="1" ht="15" customHeight="1">
      <c r="B188" s="306"/>
      <c r="C188" s="281" t="s">
        <v>393</v>
      </c>
      <c r="D188" s="281"/>
      <c r="E188" s="281"/>
      <c r="F188" s="304" t="s">
        <v>315</v>
      </c>
      <c r="G188" s="281"/>
      <c r="H188" s="281" t="s">
        <v>394</v>
      </c>
      <c r="I188" s="281" t="s">
        <v>390</v>
      </c>
      <c r="J188" s="281"/>
      <c r="K188" s="329"/>
    </row>
    <row r="189" s="1" customFormat="1" ht="15" customHeight="1">
      <c r="B189" s="306"/>
      <c r="C189" s="342" t="s">
        <v>395</v>
      </c>
      <c r="D189" s="281"/>
      <c r="E189" s="281"/>
      <c r="F189" s="304" t="s">
        <v>315</v>
      </c>
      <c r="G189" s="281"/>
      <c r="H189" s="281" t="s">
        <v>396</v>
      </c>
      <c r="I189" s="281" t="s">
        <v>397</v>
      </c>
      <c r="J189" s="343" t="s">
        <v>398</v>
      </c>
      <c r="K189" s="329"/>
    </row>
    <row r="190" s="17" customFormat="1" ht="15" customHeight="1">
      <c r="B190" s="344"/>
      <c r="C190" s="345" t="s">
        <v>399</v>
      </c>
      <c r="D190" s="346"/>
      <c r="E190" s="346"/>
      <c r="F190" s="347" t="s">
        <v>315</v>
      </c>
      <c r="G190" s="346"/>
      <c r="H190" s="346" t="s">
        <v>400</v>
      </c>
      <c r="I190" s="346" t="s">
        <v>397</v>
      </c>
      <c r="J190" s="348" t="s">
        <v>398</v>
      </c>
      <c r="K190" s="349"/>
    </row>
    <row r="191" s="1" customFormat="1" ht="15" customHeight="1">
      <c r="B191" s="306"/>
      <c r="C191" s="342" t="s">
        <v>42</v>
      </c>
      <c r="D191" s="281"/>
      <c r="E191" s="281"/>
      <c r="F191" s="304" t="s">
        <v>309</v>
      </c>
      <c r="G191" s="281"/>
      <c r="H191" s="278" t="s">
        <v>401</v>
      </c>
      <c r="I191" s="281" t="s">
        <v>402</v>
      </c>
      <c r="J191" s="281"/>
      <c r="K191" s="329"/>
    </row>
    <row r="192" s="1" customFormat="1" ht="15" customHeight="1">
      <c r="B192" s="306"/>
      <c r="C192" s="342" t="s">
        <v>403</v>
      </c>
      <c r="D192" s="281"/>
      <c r="E192" s="281"/>
      <c r="F192" s="304" t="s">
        <v>309</v>
      </c>
      <c r="G192" s="281"/>
      <c r="H192" s="281" t="s">
        <v>404</v>
      </c>
      <c r="I192" s="281" t="s">
        <v>344</v>
      </c>
      <c r="J192" s="281"/>
      <c r="K192" s="329"/>
    </row>
    <row r="193" s="1" customFormat="1" ht="15" customHeight="1">
      <c r="B193" s="306"/>
      <c r="C193" s="342" t="s">
        <v>405</v>
      </c>
      <c r="D193" s="281"/>
      <c r="E193" s="281"/>
      <c r="F193" s="304" t="s">
        <v>309</v>
      </c>
      <c r="G193" s="281"/>
      <c r="H193" s="281" t="s">
        <v>406</v>
      </c>
      <c r="I193" s="281" t="s">
        <v>344</v>
      </c>
      <c r="J193" s="281"/>
      <c r="K193" s="329"/>
    </row>
    <row r="194" s="1" customFormat="1" ht="15" customHeight="1">
      <c r="B194" s="306"/>
      <c r="C194" s="342" t="s">
        <v>407</v>
      </c>
      <c r="D194" s="281"/>
      <c r="E194" s="281"/>
      <c r="F194" s="304" t="s">
        <v>315</v>
      </c>
      <c r="G194" s="281"/>
      <c r="H194" s="281" t="s">
        <v>408</v>
      </c>
      <c r="I194" s="281" t="s">
        <v>344</v>
      </c>
      <c r="J194" s="281"/>
      <c r="K194" s="329"/>
    </row>
    <row r="195" s="1" customFormat="1" ht="15" customHeight="1">
      <c r="B195" s="335"/>
      <c r="C195" s="350"/>
      <c r="D195" s="315"/>
      <c r="E195" s="315"/>
      <c r="F195" s="315"/>
      <c r="G195" s="315"/>
      <c r="H195" s="315"/>
      <c r="I195" s="315"/>
      <c r="J195" s="315"/>
      <c r="K195" s="336"/>
    </row>
    <row r="196" s="1" customFormat="1" ht="18.75" customHeight="1">
      <c r="B196" s="317"/>
      <c r="C196" s="327"/>
      <c r="D196" s="327"/>
      <c r="E196" s="327"/>
      <c r="F196" s="337"/>
      <c r="G196" s="327"/>
      <c r="H196" s="327"/>
      <c r="I196" s="327"/>
      <c r="J196" s="327"/>
      <c r="K196" s="317"/>
    </row>
    <row r="197" s="1" customFormat="1" ht="18.75" customHeight="1">
      <c r="B197" s="317"/>
      <c r="C197" s="327"/>
      <c r="D197" s="327"/>
      <c r="E197" s="327"/>
      <c r="F197" s="337"/>
      <c r="G197" s="327"/>
      <c r="H197" s="327"/>
      <c r="I197" s="327"/>
      <c r="J197" s="327"/>
      <c r="K197" s="317"/>
    </row>
    <row r="198" s="1" customFormat="1" ht="18.75" customHeight="1">
      <c r="B198" s="289"/>
      <c r="C198" s="289"/>
      <c r="D198" s="289"/>
      <c r="E198" s="289"/>
      <c r="F198" s="289"/>
      <c r="G198" s="289"/>
      <c r="H198" s="289"/>
      <c r="I198" s="289"/>
      <c r="J198" s="289"/>
      <c r="K198" s="289"/>
    </row>
    <row r="199" s="1" customFormat="1" ht="13.5">
      <c r="B199" s="268"/>
      <c r="C199" s="269"/>
      <c r="D199" s="269"/>
      <c r="E199" s="269"/>
      <c r="F199" s="269"/>
      <c r="G199" s="269"/>
      <c r="H199" s="269"/>
      <c r="I199" s="269"/>
      <c r="J199" s="269"/>
      <c r="K199" s="270"/>
    </row>
    <row r="200" s="1" customFormat="1" ht="21">
      <c r="B200" s="271"/>
      <c r="C200" s="272" t="s">
        <v>409</v>
      </c>
      <c r="D200" s="272"/>
      <c r="E200" s="272"/>
      <c r="F200" s="272"/>
      <c r="G200" s="272"/>
      <c r="H200" s="272"/>
      <c r="I200" s="272"/>
      <c r="J200" s="272"/>
      <c r="K200" s="273"/>
    </row>
    <row r="201" s="1" customFormat="1" ht="25.5" customHeight="1">
      <c r="B201" s="271"/>
      <c r="C201" s="351" t="s">
        <v>410</v>
      </c>
      <c r="D201" s="351"/>
      <c r="E201" s="351"/>
      <c r="F201" s="351" t="s">
        <v>411</v>
      </c>
      <c r="G201" s="352"/>
      <c r="H201" s="351" t="s">
        <v>412</v>
      </c>
      <c r="I201" s="351"/>
      <c r="J201" s="351"/>
      <c r="K201" s="273"/>
    </row>
    <row r="202" s="1" customFormat="1" ht="5.25" customHeight="1">
      <c r="B202" s="306"/>
      <c r="C202" s="301"/>
      <c r="D202" s="301"/>
      <c r="E202" s="301"/>
      <c r="F202" s="301"/>
      <c r="G202" s="327"/>
      <c r="H202" s="301"/>
      <c r="I202" s="301"/>
      <c r="J202" s="301"/>
      <c r="K202" s="329"/>
    </row>
    <row r="203" s="1" customFormat="1" ht="15" customHeight="1">
      <c r="B203" s="306"/>
      <c r="C203" s="281" t="s">
        <v>402</v>
      </c>
      <c r="D203" s="281"/>
      <c r="E203" s="281"/>
      <c r="F203" s="304" t="s">
        <v>43</v>
      </c>
      <c r="G203" s="281"/>
      <c r="H203" s="281" t="s">
        <v>413</v>
      </c>
      <c r="I203" s="281"/>
      <c r="J203" s="281"/>
      <c r="K203" s="329"/>
    </row>
    <row r="204" s="1" customFormat="1" ht="15" customHeight="1">
      <c r="B204" s="306"/>
      <c r="C204" s="281"/>
      <c r="D204" s="281"/>
      <c r="E204" s="281"/>
      <c r="F204" s="304" t="s">
        <v>44</v>
      </c>
      <c r="G204" s="281"/>
      <c r="H204" s="281" t="s">
        <v>414</v>
      </c>
      <c r="I204" s="281"/>
      <c r="J204" s="281"/>
      <c r="K204" s="329"/>
    </row>
    <row r="205" s="1" customFormat="1" ht="15" customHeight="1">
      <c r="B205" s="306"/>
      <c r="C205" s="281"/>
      <c r="D205" s="281"/>
      <c r="E205" s="281"/>
      <c r="F205" s="304" t="s">
        <v>47</v>
      </c>
      <c r="G205" s="281"/>
      <c r="H205" s="281" t="s">
        <v>415</v>
      </c>
      <c r="I205" s="281"/>
      <c r="J205" s="281"/>
      <c r="K205" s="329"/>
    </row>
    <row r="206" s="1" customFormat="1" ht="15" customHeight="1">
      <c r="B206" s="306"/>
      <c r="C206" s="281"/>
      <c r="D206" s="281"/>
      <c r="E206" s="281"/>
      <c r="F206" s="304" t="s">
        <v>45</v>
      </c>
      <c r="G206" s="281"/>
      <c r="H206" s="281" t="s">
        <v>416</v>
      </c>
      <c r="I206" s="281"/>
      <c r="J206" s="281"/>
      <c r="K206" s="329"/>
    </row>
    <row r="207" s="1" customFormat="1" ht="15" customHeight="1">
      <c r="B207" s="306"/>
      <c r="C207" s="281"/>
      <c r="D207" s="281"/>
      <c r="E207" s="281"/>
      <c r="F207" s="304" t="s">
        <v>46</v>
      </c>
      <c r="G207" s="281"/>
      <c r="H207" s="281" t="s">
        <v>417</v>
      </c>
      <c r="I207" s="281"/>
      <c r="J207" s="281"/>
      <c r="K207" s="329"/>
    </row>
    <row r="208" s="1" customFormat="1" ht="15" customHeight="1">
      <c r="B208" s="306"/>
      <c r="C208" s="281"/>
      <c r="D208" s="281"/>
      <c r="E208" s="281"/>
      <c r="F208" s="304"/>
      <c r="G208" s="281"/>
      <c r="H208" s="281"/>
      <c r="I208" s="281"/>
      <c r="J208" s="281"/>
      <c r="K208" s="329"/>
    </row>
    <row r="209" s="1" customFormat="1" ht="15" customHeight="1">
      <c r="B209" s="306"/>
      <c r="C209" s="281" t="s">
        <v>356</v>
      </c>
      <c r="D209" s="281"/>
      <c r="E209" s="281"/>
      <c r="F209" s="304" t="s">
        <v>76</v>
      </c>
      <c r="G209" s="281"/>
      <c r="H209" s="281" t="s">
        <v>418</v>
      </c>
      <c r="I209" s="281"/>
      <c r="J209" s="281"/>
      <c r="K209" s="329"/>
    </row>
    <row r="210" s="1" customFormat="1" ht="15" customHeight="1">
      <c r="B210" s="306"/>
      <c r="C210" s="281"/>
      <c r="D210" s="281"/>
      <c r="E210" s="281"/>
      <c r="F210" s="304" t="s">
        <v>251</v>
      </c>
      <c r="G210" s="281"/>
      <c r="H210" s="281" t="s">
        <v>252</v>
      </c>
      <c r="I210" s="281"/>
      <c r="J210" s="281"/>
      <c r="K210" s="329"/>
    </row>
    <row r="211" s="1" customFormat="1" ht="15" customHeight="1">
      <c r="B211" s="306"/>
      <c r="C211" s="281"/>
      <c r="D211" s="281"/>
      <c r="E211" s="281"/>
      <c r="F211" s="304" t="s">
        <v>249</v>
      </c>
      <c r="G211" s="281"/>
      <c r="H211" s="281" t="s">
        <v>419</v>
      </c>
      <c r="I211" s="281"/>
      <c r="J211" s="281"/>
      <c r="K211" s="329"/>
    </row>
    <row r="212" s="1" customFormat="1" ht="15" customHeight="1">
      <c r="B212" s="353"/>
      <c r="C212" s="281"/>
      <c r="D212" s="281"/>
      <c r="E212" s="281"/>
      <c r="F212" s="304" t="s">
        <v>253</v>
      </c>
      <c r="G212" s="342"/>
      <c r="H212" s="333" t="s">
        <v>254</v>
      </c>
      <c r="I212" s="333"/>
      <c r="J212" s="333"/>
      <c r="K212" s="354"/>
    </row>
    <row r="213" s="1" customFormat="1" ht="15" customHeight="1">
      <c r="B213" s="353"/>
      <c r="C213" s="281"/>
      <c r="D213" s="281"/>
      <c r="E213" s="281"/>
      <c r="F213" s="304" t="s">
        <v>255</v>
      </c>
      <c r="G213" s="342"/>
      <c r="H213" s="333" t="s">
        <v>420</v>
      </c>
      <c r="I213" s="333"/>
      <c r="J213" s="333"/>
      <c r="K213" s="354"/>
    </row>
    <row r="214" s="1" customFormat="1" ht="15" customHeight="1">
      <c r="B214" s="353"/>
      <c r="C214" s="281"/>
      <c r="D214" s="281"/>
      <c r="E214" s="281"/>
      <c r="F214" s="304"/>
      <c r="G214" s="342"/>
      <c r="H214" s="333"/>
      <c r="I214" s="333"/>
      <c r="J214" s="333"/>
      <c r="K214" s="354"/>
    </row>
    <row r="215" s="1" customFormat="1" ht="15" customHeight="1">
      <c r="B215" s="353"/>
      <c r="C215" s="281" t="s">
        <v>380</v>
      </c>
      <c r="D215" s="281"/>
      <c r="E215" s="281"/>
      <c r="F215" s="304">
        <v>1</v>
      </c>
      <c r="G215" s="342"/>
      <c r="H215" s="333" t="s">
        <v>421</v>
      </c>
      <c r="I215" s="333"/>
      <c r="J215" s="333"/>
      <c r="K215" s="354"/>
    </row>
    <row r="216" s="1" customFormat="1" ht="15" customHeight="1">
      <c r="B216" s="353"/>
      <c r="C216" s="281"/>
      <c r="D216" s="281"/>
      <c r="E216" s="281"/>
      <c r="F216" s="304">
        <v>2</v>
      </c>
      <c r="G216" s="342"/>
      <c r="H216" s="333" t="s">
        <v>422</v>
      </c>
      <c r="I216" s="333"/>
      <c r="J216" s="333"/>
      <c r="K216" s="354"/>
    </row>
    <row r="217" s="1" customFormat="1" ht="15" customHeight="1">
      <c r="B217" s="353"/>
      <c r="C217" s="281"/>
      <c r="D217" s="281"/>
      <c r="E217" s="281"/>
      <c r="F217" s="304">
        <v>3</v>
      </c>
      <c r="G217" s="342"/>
      <c r="H217" s="333" t="s">
        <v>423</v>
      </c>
      <c r="I217" s="333"/>
      <c r="J217" s="333"/>
      <c r="K217" s="354"/>
    </row>
    <row r="218" s="1" customFormat="1" ht="15" customHeight="1">
      <c r="B218" s="353"/>
      <c r="C218" s="281"/>
      <c r="D218" s="281"/>
      <c r="E218" s="281"/>
      <c r="F218" s="304">
        <v>4</v>
      </c>
      <c r="G218" s="342"/>
      <c r="H218" s="333" t="s">
        <v>424</v>
      </c>
      <c r="I218" s="333"/>
      <c r="J218" s="333"/>
      <c r="K218" s="354"/>
    </row>
    <row r="219" s="1" customFormat="1" ht="12.75" customHeight="1">
      <c r="B219" s="355"/>
      <c r="C219" s="356"/>
      <c r="D219" s="356"/>
      <c r="E219" s="356"/>
      <c r="F219" s="356"/>
      <c r="G219" s="356"/>
      <c r="H219" s="356"/>
      <c r="I219" s="356"/>
      <c r="J219" s="356"/>
      <c r="K219" s="357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DESKTOP-473U3HR\Michal</dc:creator>
  <cp:lastModifiedBy>DESKTOP-473U3HR\Michal</cp:lastModifiedBy>
  <dcterms:created xsi:type="dcterms:W3CDTF">2024-02-07T06:38:57Z</dcterms:created>
  <dcterms:modified xsi:type="dcterms:W3CDTF">2024-02-07T06:39:01Z</dcterms:modified>
</cp:coreProperties>
</file>