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LS2021-0658A23 - ZŠ Rokyc..." sheetId="2" r:id="rId2"/>
  </sheets>
  <definedNames>
    <definedName name="_xlnm._FilterDatabase" localSheetId="1" hidden="1">'LS2021-0658A23 - ZŠ Rokyc...'!$C$136:$K$429</definedName>
    <definedName name="_xlnm.Print_Titles" localSheetId="1">'LS2021-0658A23 - ZŠ Rokyc...'!$136:$136</definedName>
    <definedName name="_xlnm.Print_Titles" localSheetId="0">'Rekapitulace stavby'!$92:$92</definedName>
    <definedName name="_xlnm.Print_Area" localSheetId="1">'LS2021-0658A23 - ZŠ Rokyc...'!$C$4:$J$76,'LS2021-0658A23 - ZŠ Rokyc...'!$C$82:$J$120,'LS2021-0658A23 - ZŠ Rokyc...'!$C$126:$J$429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429" i="2"/>
  <c r="BH429" i="2"/>
  <c r="BG429" i="2"/>
  <c r="BF429" i="2"/>
  <c r="T429" i="2"/>
  <c r="T428" i="2" s="1"/>
  <c r="R429" i="2"/>
  <c r="R428" i="2" s="1"/>
  <c r="P429" i="2"/>
  <c r="P428" i="2" s="1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T251" i="2" s="1"/>
  <c r="R252" i="2"/>
  <c r="R251" i="2" s="1"/>
  <c r="P252" i="2"/>
  <c r="P251" i="2" s="1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90" i="2"/>
  <c r="J89" i="2"/>
  <c r="F89" i="2"/>
  <c r="F87" i="2"/>
  <c r="E85" i="2"/>
  <c r="J16" i="2"/>
  <c r="E16" i="2"/>
  <c r="F90" i="2" s="1"/>
  <c r="J15" i="2"/>
  <c r="J10" i="2"/>
  <c r="J131" i="2" s="1"/>
  <c r="L90" i="1"/>
  <c r="AM90" i="1"/>
  <c r="AM89" i="1"/>
  <c r="L89" i="1"/>
  <c r="AM87" i="1"/>
  <c r="L87" i="1"/>
  <c r="L85" i="1"/>
  <c r="L84" i="1"/>
  <c r="J402" i="2"/>
  <c r="BK341" i="2"/>
  <c r="J284" i="2"/>
  <c r="BK235" i="2"/>
  <c r="J219" i="2"/>
  <c r="BK163" i="2"/>
  <c r="J370" i="2"/>
  <c r="BK297" i="2"/>
  <c r="BK272" i="2"/>
  <c r="BK238" i="2"/>
  <c r="J160" i="2"/>
  <c r="J372" i="2"/>
  <c r="BK269" i="2"/>
  <c r="J224" i="2"/>
  <c r="J201" i="2"/>
  <c r="J166" i="2"/>
  <c r="J314" i="2"/>
  <c r="BK284" i="2"/>
  <c r="BK249" i="2"/>
  <c r="J182" i="2"/>
  <c r="BK147" i="2"/>
  <c r="J371" i="2"/>
  <c r="J308" i="2"/>
  <c r="J269" i="2"/>
  <c r="J226" i="2"/>
  <c r="J173" i="2"/>
  <c r="BK349" i="2"/>
  <c r="J297" i="2"/>
  <c r="J263" i="2"/>
  <c r="J198" i="2"/>
  <c r="J413" i="2"/>
  <c r="J363" i="2"/>
  <c r="BK336" i="2"/>
  <c r="BK265" i="2"/>
  <c r="BK234" i="2"/>
  <c r="J195" i="2"/>
  <c r="J154" i="2"/>
  <c r="BK274" i="2"/>
  <c r="BK215" i="2"/>
  <c r="J157" i="2"/>
  <c r="J379" i="2"/>
  <c r="J306" i="2"/>
  <c r="BK252" i="2"/>
  <c r="J230" i="2"/>
  <c r="BK204" i="2"/>
  <c r="J396" i="2"/>
  <c r="J355" i="2"/>
  <c r="J289" i="2"/>
  <c r="BK246" i="2"/>
  <c r="BK212" i="2"/>
  <c r="J144" i="2"/>
  <c r="J390" i="2"/>
  <c r="J361" i="2"/>
  <c r="J329" i="2"/>
  <c r="J266" i="2"/>
  <c r="J215" i="2"/>
  <c r="BK189" i="2"/>
  <c r="J143" i="2"/>
  <c r="BK317" i="2"/>
  <c r="BK241" i="2"/>
  <c r="BK167" i="2"/>
  <c r="J405" i="2"/>
  <c r="J349" i="2"/>
  <c r="BK301" i="2"/>
  <c r="J254" i="2"/>
  <c r="BK202" i="2"/>
  <c r="AS94" i="1"/>
  <c r="BK396" i="2"/>
  <c r="J346" i="2"/>
  <c r="BK324" i="2"/>
  <c r="BK258" i="2"/>
  <c r="J185" i="2"/>
  <c r="BK377" i="2"/>
  <c r="J286" i="2"/>
  <c r="J237" i="2"/>
  <c r="BK208" i="2"/>
  <c r="J167" i="2"/>
  <c r="J287" i="2"/>
  <c r="BK237" i="2"/>
  <c r="BK222" i="2"/>
  <c r="BK198" i="2"/>
  <c r="BK405" i="2"/>
  <c r="J317" i="2"/>
  <c r="J274" i="2"/>
  <c r="J222" i="2"/>
  <c r="J176" i="2"/>
  <c r="BK363" i="2"/>
  <c r="BK312" i="2"/>
  <c r="BK283" i="2"/>
  <c r="J244" i="2"/>
  <c r="J202" i="2"/>
  <c r="BK423" i="2"/>
  <c r="J365" i="2"/>
  <c r="J312" i="2"/>
  <c r="J249" i="2"/>
  <c r="J194" i="2"/>
  <c r="J163" i="2"/>
  <c r="BK329" i="2"/>
  <c r="BK285" i="2"/>
  <c r="J235" i="2"/>
  <c r="BK154" i="2"/>
  <c r="BK384" i="2"/>
  <c r="BK321" i="2"/>
  <c r="BK276" i="2"/>
  <c r="BK228" i="2"/>
  <c r="J179" i="2"/>
  <c r="J410" i="2"/>
  <c r="BK403" i="2"/>
  <c r="BK402" i="2"/>
  <c r="J282" i="2"/>
  <c r="J241" i="2"/>
  <c r="BK196" i="2"/>
  <c r="BK373" i="2"/>
  <c r="J351" i="2"/>
  <c r="J333" i="2"/>
  <c r="J267" i="2"/>
  <c r="J231" i="2"/>
  <c r="J186" i="2"/>
  <c r="J303" i="2"/>
  <c r="J276" i="2"/>
  <c r="J207" i="2"/>
  <c r="BK398" i="2"/>
  <c r="BK370" i="2"/>
  <c r="J316" i="2"/>
  <c r="BK257" i="2"/>
  <c r="BK225" i="2"/>
  <c r="J205" i="2"/>
  <c r="J398" i="2"/>
  <c r="BK320" i="2"/>
  <c r="J275" i="2"/>
  <c r="J264" i="2"/>
  <c r="BK209" i="2"/>
  <c r="BK427" i="2"/>
  <c r="J382" i="2"/>
  <c r="J341" i="2"/>
  <c r="J293" i="2"/>
  <c r="J238" i="2"/>
  <c r="J210" i="2"/>
  <c r="J168" i="2"/>
  <c r="BK401" i="2"/>
  <c r="BK303" i="2"/>
  <c r="BK263" i="2"/>
  <c r="J225" i="2"/>
  <c r="BK166" i="2"/>
  <c r="J376" i="2"/>
  <c r="BK332" i="2"/>
  <c r="BK286" i="2"/>
  <c r="BK244" i="2"/>
  <c r="BK387" i="2"/>
  <c r="J336" i="2"/>
  <c r="BK279" i="2"/>
  <c r="J217" i="2"/>
  <c r="BK410" i="2"/>
  <c r="BK367" i="2"/>
  <c r="J321" i="2"/>
  <c r="BK299" i="2"/>
  <c r="J272" i="2"/>
  <c r="J250" i="2"/>
  <c r="BK226" i="2"/>
  <c r="BK282" i="2"/>
  <c r="BK262" i="2"/>
  <c r="BK233" i="2"/>
  <c r="J223" i="2"/>
  <c r="BK205" i="2"/>
  <c r="BK390" i="2"/>
  <c r="J332" i="2"/>
  <c r="J258" i="2"/>
  <c r="J234" i="2"/>
  <c r="BK186" i="2"/>
  <c r="BK372" i="2"/>
  <c r="BK311" i="2"/>
  <c r="J270" i="2"/>
  <c r="J243" i="2"/>
  <c r="BK171" i="2"/>
  <c r="J401" i="2"/>
  <c r="BK355" i="2"/>
  <c r="J252" i="2"/>
  <c r="BK217" i="2"/>
  <c r="J171" i="2"/>
  <c r="J429" i="2"/>
  <c r="J313" i="2"/>
  <c r="J281" i="2"/>
  <c r="BK259" i="2"/>
  <c r="J196" i="2"/>
  <c r="BK144" i="2"/>
  <c r="J353" i="2"/>
  <c r="BK316" i="2"/>
  <c r="J279" i="2"/>
  <c r="J236" i="2"/>
  <c r="BK194" i="2"/>
  <c r="BK351" i="2"/>
  <c r="J327" i="2"/>
  <c r="J265" i="2"/>
  <c r="BK210" i="2"/>
  <c r="J403" i="2"/>
  <c r="BK361" i="2"/>
  <c r="J262" i="2"/>
  <c r="J204" i="2"/>
  <c r="BK160" i="2"/>
  <c r="J301" i="2"/>
  <c r="BK267" i="2"/>
  <c r="BK231" i="2"/>
  <c r="BK143" i="2"/>
  <c r="BK426" i="2"/>
  <c r="J324" i="2"/>
  <c r="J283" i="2"/>
  <c r="J246" i="2"/>
  <c r="BK179" i="2"/>
  <c r="J387" i="2"/>
  <c r="BK359" i="2"/>
  <c r="BK293" i="2"/>
  <c r="BK268" i="2"/>
  <c r="BK242" i="2"/>
  <c r="BK195" i="2"/>
  <c r="J140" i="2"/>
  <c r="BK344" i="2"/>
  <c r="J311" i="2"/>
  <c r="BK239" i="2"/>
  <c r="BK413" i="2"/>
  <c r="BK338" i="2"/>
  <c r="BK270" i="2"/>
  <c r="BK229" i="2"/>
  <c r="BK201" i="2"/>
  <c r="J418" i="2"/>
  <c r="J384" i="2"/>
  <c r="BK313" i="2"/>
  <c r="BK281" i="2"/>
  <c r="BK250" i="2"/>
  <c r="BK230" i="2"/>
  <c r="J150" i="2"/>
  <c r="BK393" i="2"/>
  <c r="J359" i="2"/>
  <c r="BK314" i="2"/>
  <c r="BK264" i="2"/>
  <c r="BK223" i="2"/>
  <c r="BK192" i="2"/>
  <c r="J147" i="2"/>
  <c r="BK379" i="2"/>
  <c r="J280" i="2"/>
  <c r="BK232" i="2"/>
  <c r="BK173" i="2"/>
  <c r="J393" i="2"/>
  <c r="BK346" i="2"/>
  <c r="BK289" i="2"/>
  <c r="J259" i="2"/>
  <c r="J209" i="2"/>
  <c r="J427" i="2"/>
  <c r="BK365" i="2"/>
  <c r="J325" i="2"/>
  <c r="J271" i="2"/>
  <c r="J232" i="2"/>
  <c r="J423" i="2"/>
  <c r="BK371" i="2"/>
  <c r="BK308" i="2"/>
  <c r="J268" i="2"/>
  <c r="J242" i="2"/>
  <c r="J229" i="2"/>
  <c r="BK176" i="2"/>
  <c r="BK254" i="2"/>
  <c r="BK224" i="2"/>
  <c r="J208" i="2"/>
  <c r="BK168" i="2"/>
  <c r="J377" i="2"/>
  <c r="BK325" i="2"/>
  <c r="BK275" i="2"/>
  <c r="BK243" i="2"/>
  <c r="J212" i="2"/>
  <c r="BK140" i="2"/>
  <c r="BK382" i="2"/>
  <c r="J344" i="2"/>
  <c r="J285" i="2"/>
  <c r="BK266" i="2"/>
  <c r="J228" i="2"/>
  <c r="J426" i="2"/>
  <c r="J373" i="2"/>
  <c r="BK333" i="2"/>
  <c r="BK306" i="2"/>
  <c r="J227" i="2"/>
  <c r="BK207" i="2"/>
  <c r="BK182" i="2"/>
  <c r="BK418" i="2"/>
  <c r="J320" i="2"/>
  <c r="J299" i="2"/>
  <c r="BK273" i="2"/>
  <c r="BK236" i="2"/>
  <c r="J192" i="2"/>
  <c r="BK150" i="2"/>
  <c r="BK429" i="2"/>
  <c r="J367" i="2"/>
  <c r="BK327" i="2"/>
  <c r="BK287" i="2"/>
  <c r="BK219" i="2"/>
  <c r="J338" i="2"/>
  <c r="BK280" i="2"/>
  <c r="J239" i="2"/>
  <c r="J189" i="2"/>
  <c r="BK376" i="2"/>
  <c r="BK353" i="2"/>
  <c r="J273" i="2"/>
  <c r="BK271" i="2"/>
  <c r="J257" i="2"/>
  <c r="J233" i="2"/>
  <c r="BK157" i="2"/>
  <c r="BK227" i="2"/>
  <c r="BK185" i="2"/>
  <c r="T139" i="2" l="1"/>
  <c r="BK172" i="2"/>
  <c r="J172" i="2"/>
  <c r="J98" i="2" s="1"/>
  <c r="T193" i="2"/>
  <c r="T200" i="2"/>
  <c r="T153" i="2"/>
  <c r="R193" i="2"/>
  <c r="P200" i="2"/>
  <c r="BK211" i="2"/>
  <c r="J211" i="2" s="1"/>
  <c r="J103" i="2" s="1"/>
  <c r="R240" i="2"/>
  <c r="P253" i="2"/>
  <c r="R253" i="2"/>
  <c r="T288" i="2"/>
  <c r="T307" i="2"/>
  <c r="R350" i="2"/>
  <c r="BK139" i="2"/>
  <c r="J139" i="2"/>
  <c r="J96" i="2"/>
  <c r="R153" i="2"/>
  <c r="P193" i="2"/>
  <c r="P211" i="2"/>
  <c r="P240" i="2"/>
  <c r="P199" i="2" s="1"/>
  <c r="T245" i="2"/>
  <c r="R261" i="2"/>
  <c r="BK302" i="2"/>
  <c r="J302" i="2"/>
  <c r="J110" i="2" s="1"/>
  <c r="P307" i="2"/>
  <c r="T328" i="2"/>
  <c r="BK153" i="2"/>
  <c r="J153" i="2" s="1"/>
  <c r="J97" i="2" s="1"/>
  <c r="P172" i="2"/>
  <c r="BK200" i="2"/>
  <c r="BK203" i="2"/>
  <c r="J203" i="2" s="1"/>
  <c r="J102" i="2" s="1"/>
  <c r="R203" i="2"/>
  <c r="BK240" i="2"/>
  <c r="J240" i="2" s="1"/>
  <c r="J104" i="2" s="1"/>
  <c r="R245" i="2"/>
  <c r="T253" i="2"/>
  <c r="P288" i="2"/>
  <c r="R307" i="2"/>
  <c r="P350" i="2"/>
  <c r="P139" i="2"/>
  <c r="R172" i="2"/>
  <c r="R211" i="2"/>
  <c r="P245" i="2"/>
  <c r="P261" i="2"/>
  <c r="R288" i="2"/>
  <c r="R302" i="2"/>
  <c r="BK328" i="2"/>
  <c r="J328" i="2" s="1"/>
  <c r="J112" i="2" s="1"/>
  <c r="BK366" i="2"/>
  <c r="J366" i="2"/>
  <c r="J114" i="2" s="1"/>
  <c r="P366" i="2"/>
  <c r="BK397" i="2"/>
  <c r="J397" i="2"/>
  <c r="J115" i="2" s="1"/>
  <c r="BK404" i="2"/>
  <c r="J404" i="2"/>
  <c r="J116" i="2"/>
  <c r="R404" i="2"/>
  <c r="R425" i="2"/>
  <c r="R424" i="2"/>
  <c r="P153" i="2"/>
  <c r="BK193" i="2"/>
  <c r="J193" i="2" s="1"/>
  <c r="J99" i="2" s="1"/>
  <c r="R200" i="2"/>
  <c r="P203" i="2"/>
  <c r="T203" i="2"/>
  <c r="T240" i="2"/>
  <c r="BK253" i="2"/>
  <c r="J253" i="2" s="1"/>
  <c r="J107" i="2" s="1"/>
  <c r="T261" i="2"/>
  <c r="BK307" i="2"/>
  <c r="J307" i="2" s="1"/>
  <c r="J111" i="2" s="1"/>
  <c r="P328" i="2"/>
  <c r="BK350" i="2"/>
  <c r="J350" i="2" s="1"/>
  <c r="J113" i="2" s="1"/>
  <c r="R366" i="2"/>
  <c r="R397" i="2"/>
  <c r="P404" i="2"/>
  <c r="BK425" i="2"/>
  <c r="BK424" i="2"/>
  <c r="J424" i="2"/>
  <c r="J117" i="2" s="1"/>
  <c r="T425" i="2"/>
  <c r="T424" i="2"/>
  <c r="R139" i="2"/>
  <c r="T172" i="2"/>
  <c r="T211" i="2"/>
  <c r="BK245" i="2"/>
  <c r="J245" i="2"/>
  <c r="J105" i="2" s="1"/>
  <c r="BK261" i="2"/>
  <c r="J261" i="2"/>
  <c r="J108" i="2"/>
  <c r="BK288" i="2"/>
  <c r="J288" i="2" s="1"/>
  <c r="J109" i="2" s="1"/>
  <c r="P302" i="2"/>
  <c r="T302" i="2"/>
  <c r="R328" i="2"/>
  <c r="T350" i="2"/>
  <c r="T366" i="2"/>
  <c r="T199" i="2" s="1"/>
  <c r="P397" i="2"/>
  <c r="T397" i="2"/>
  <c r="T404" i="2"/>
  <c r="P425" i="2"/>
  <c r="P424" i="2" s="1"/>
  <c r="BK251" i="2"/>
  <c r="J251" i="2"/>
  <c r="J106" i="2"/>
  <c r="BK428" i="2"/>
  <c r="J428" i="2" s="1"/>
  <c r="J119" i="2" s="1"/>
  <c r="BE186" i="2"/>
  <c r="BE195" i="2"/>
  <c r="BE204" i="2"/>
  <c r="BE212" i="2"/>
  <c r="BE219" i="2"/>
  <c r="BE229" i="2"/>
  <c r="BE243" i="2"/>
  <c r="BE258" i="2"/>
  <c r="BE280" i="2"/>
  <c r="J87" i="2"/>
  <c r="BE147" i="2"/>
  <c r="BE163" i="2"/>
  <c r="BE171" i="2"/>
  <c r="BE198" i="2"/>
  <c r="BE217" i="2"/>
  <c r="BE235" i="2"/>
  <c r="BE239" i="2"/>
  <c r="BE270" i="2"/>
  <c r="BE279" i="2"/>
  <c r="BE303" i="2"/>
  <c r="BE306" i="2"/>
  <c r="BE316" i="2"/>
  <c r="BE324" i="2"/>
  <c r="BE332" i="2"/>
  <c r="BE349" i="2"/>
  <c r="BE396" i="2"/>
  <c r="BE157" i="2"/>
  <c r="BE160" i="2"/>
  <c r="BE192" i="2"/>
  <c r="BE202" i="2"/>
  <c r="BE207" i="2"/>
  <c r="BE208" i="2"/>
  <c r="BE209" i="2"/>
  <c r="BE234" i="2"/>
  <c r="BE242" i="2"/>
  <c r="BE254" i="2"/>
  <c r="BE259" i="2"/>
  <c r="BE266" i="2"/>
  <c r="BE269" i="2"/>
  <c r="BE276" i="2"/>
  <c r="BE283" i="2"/>
  <c r="BE289" i="2"/>
  <c r="BE299" i="2"/>
  <c r="BE308" i="2"/>
  <c r="BE311" i="2"/>
  <c r="BE312" i="2"/>
  <c r="BE359" i="2"/>
  <c r="BE361" i="2"/>
  <c r="BE363" i="2"/>
  <c r="BE373" i="2"/>
  <c r="BE384" i="2"/>
  <c r="BE393" i="2"/>
  <c r="BE401" i="2"/>
  <c r="BE140" i="2"/>
  <c r="BE143" i="2"/>
  <c r="BE150" i="2"/>
  <c r="BE154" i="2"/>
  <c r="BE167" i="2"/>
  <c r="BE168" i="2"/>
  <c r="BE182" i="2"/>
  <c r="BE189" i="2"/>
  <c r="BE205" i="2"/>
  <c r="BE210" i="2"/>
  <c r="BE238" i="2"/>
  <c r="BE246" i="2"/>
  <c r="BE274" i="2"/>
  <c r="BE284" i="2"/>
  <c r="BE285" i="2"/>
  <c r="BE293" i="2"/>
  <c r="BE297" i="2"/>
  <c r="BE313" i="2"/>
  <c r="BE314" i="2"/>
  <c r="BE317" i="2"/>
  <c r="BE320" i="2"/>
  <c r="BE336" i="2"/>
  <c r="BE338" i="2"/>
  <c r="BE341" i="2"/>
  <c r="BE344" i="2"/>
  <c r="BE355" i="2"/>
  <c r="BE370" i="2"/>
  <c r="BE390" i="2"/>
  <c r="BE402" i="2"/>
  <c r="BE403" i="2"/>
  <c r="BE413" i="2"/>
  <c r="BE418" i="2"/>
  <c r="BE427" i="2"/>
  <c r="F134" i="2"/>
  <c r="BE201" i="2"/>
  <c r="BE224" i="2"/>
  <c r="BE230" i="2"/>
  <c r="BE237" i="2"/>
  <c r="BE250" i="2"/>
  <c r="BE252" i="2"/>
  <c r="BE265" i="2"/>
  <c r="BE275" i="2"/>
  <c r="BE286" i="2"/>
  <c r="BE287" i="2"/>
  <c r="BE301" i="2"/>
  <c r="BE321" i="2"/>
  <c r="BE327" i="2"/>
  <c r="BE333" i="2"/>
  <c r="BE346" i="2"/>
  <c r="BE372" i="2"/>
  <c r="BE382" i="2"/>
  <c r="BE423" i="2"/>
  <c r="BE426" i="2"/>
  <c r="BE176" i="2"/>
  <c r="BE196" i="2"/>
  <c r="BE222" i="2"/>
  <c r="BE223" i="2"/>
  <c r="BE228" i="2"/>
  <c r="BE231" i="2"/>
  <c r="BE232" i="2"/>
  <c r="BE233" i="2"/>
  <c r="BE241" i="2"/>
  <c r="BE244" i="2"/>
  <c r="BE257" i="2"/>
  <c r="BE262" i="2"/>
  <c r="BE263" i="2"/>
  <c r="BE271" i="2"/>
  <c r="BE273" i="2"/>
  <c r="BE325" i="2"/>
  <c r="BE371" i="2"/>
  <c r="BE398" i="2"/>
  <c r="BE166" i="2"/>
  <c r="BE179" i="2"/>
  <c r="BE185" i="2"/>
  <c r="BE225" i="2"/>
  <c r="BE236" i="2"/>
  <c r="BE249" i="2"/>
  <c r="BE267" i="2"/>
  <c r="BE351" i="2"/>
  <c r="BE353" i="2"/>
  <c r="BE365" i="2"/>
  <c r="BE367" i="2"/>
  <c r="BE377" i="2"/>
  <c r="BE379" i="2"/>
  <c r="BE405" i="2"/>
  <c r="BE429" i="2"/>
  <c r="BE144" i="2"/>
  <c r="BE173" i="2"/>
  <c r="BE194" i="2"/>
  <c r="BE215" i="2"/>
  <c r="BE226" i="2"/>
  <c r="BE227" i="2"/>
  <c r="BE264" i="2"/>
  <c r="BE268" i="2"/>
  <c r="BE272" i="2"/>
  <c r="BE281" i="2"/>
  <c r="BE282" i="2"/>
  <c r="BE329" i="2"/>
  <c r="BE376" i="2"/>
  <c r="BE387" i="2"/>
  <c r="BE410" i="2"/>
  <c r="F33" i="2"/>
  <c r="BB95" i="1"/>
  <c r="BB94" i="1"/>
  <c r="AX94" i="1" s="1"/>
  <c r="F35" i="2"/>
  <c r="BD95" i="1"/>
  <c r="BD94" i="1"/>
  <c r="W33" i="1" s="1"/>
  <c r="F34" i="2"/>
  <c r="BC95" i="1"/>
  <c r="BC94" i="1"/>
  <c r="W32" i="1" s="1"/>
  <c r="J32" i="2"/>
  <c r="AW95" i="1"/>
  <c r="F32" i="2"/>
  <c r="BA95" i="1" s="1"/>
  <c r="BA94" i="1" s="1"/>
  <c r="AW94" i="1" s="1"/>
  <c r="AK30" i="1" s="1"/>
  <c r="R138" i="2" l="1"/>
  <c r="P138" i="2"/>
  <c r="P137" i="2"/>
  <c r="AU95" i="1"/>
  <c r="AU94" i="1" s="1"/>
  <c r="R199" i="2"/>
  <c r="BK199" i="2"/>
  <c r="J199" i="2"/>
  <c r="J100" i="2"/>
  <c r="T138" i="2"/>
  <c r="T137" i="2"/>
  <c r="BK138" i="2"/>
  <c r="J138" i="2"/>
  <c r="J95" i="2" s="1"/>
  <c r="J200" i="2"/>
  <c r="J101" i="2" s="1"/>
  <c r="J425" i="2"/>
  <c r="J118" i="2" s="1"/>
  <c r="W31" i="1"/>
  <c r="AY94" i="1"/>
  <c r="W30" i="1"/>
  <c r="J31" i="2"/>
  <c r="AV95" i="1" s="1"/>
  <c r="AT95" i="1" s="1"/>
  <c r="F31" i="2"/>
  <c r="AZ95" i="1"/>
  <c r="AZ94" i="1" s="1"/>
  <c r="W29" i="1" s="1"/>
  <c r="R137" i="2" l="1"/>
  <c r="BK137" i="2"/>
  <c r="J137" i="2"/>
  <c r="J94" i="2" s="1"/>
  <c r="AV94" i="1"/>
  <c r="AK29" i="1"/>
  <c r="J28" i="2" l="1"/>
  <c r="AG95" i="1"/>
  <c r="AG94" i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<sst xmlns="http://schemas.openxmlformats.org/spreadsheetml/2006/main" count="3640" uniqueCount="846">
  <si>
    <t>Export Komplet</t>
  </si>
  <si>
    <t/>
  </si>
  <si>
    <t>2.0</t>
  </si>
  <si>
    <t>ZAMOK</t>
  </si>
  <si>
    <t>False</t>
  </si>
  <si>
    <t>{4914d11b-86e1-440d-91d2-70e24d1568b6}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</si>
  <si>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</si>
  <si>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</si>
  <si>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</si>
  <si>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</si>
  <si>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</si>
  <si>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</si>
  <si>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</si>
  <si>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</si>
  <si>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LS2021-0658A23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</si>
  <si>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</si>
  <si>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</si>
  <si>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Rokycanova - bezbariérové úpravy</t>
  </si>
  <si>
    <t>KSO:</t>
  </si>
  <si>
    <t>CC-CZ:</t>
  </si>
  <si>
    <t>Místo:</t>
  </si>
  <si>
    <t>Sokolov</t>
  </si>
  <si>
    <t>Datum:</t>
  </si>
  <si>
    <t>14. 1. 2023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</si>
  <si>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</si>
  <si>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</si>
  <si>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</si>
  <si>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</si>
  <si>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</si>
  <si>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</si>
  <si>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</si>
  <si>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</si>
  <si>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</si>
  <si>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</si>
  <si>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</si>
  <si>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</si>
  <si>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</si>
  <si>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</si>
  <si>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</si>
  <si>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</si>
  <si>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</si>
  <si>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</si>
  <si>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</si>
  <si>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</si>
  <si>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</si>
  <si>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</si>
  <si>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</si>
  <si>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</si>
  <si>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</si>
  <si>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</si>
  <si>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</si>
  <si>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</si>
  <si>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</si>
  <si>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</si>
  <si>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</si>
  <si>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</si>
  <si>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</si>
  <si>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</si>
  <si>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</si>
  <si>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</si>
  <si>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</si>
  <si>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</si>
  <si>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</si>
  <si>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</si>
  <si>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</si>
  <si>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</si>
  <si>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</si>
  <si>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</si>
  <si>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</si>
  <si>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</si>
  <si>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</si>
  <si>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</si>
  <si>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</si>
  <si>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</si>
  <si>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</si>
  <si>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</si>
  <si>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</si>
  <si>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</si>
  <si>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</si>
  <si>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</si>
  <si>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</si>
  <si>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</si>
  <si>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</si>
  <si>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</si>
  <si>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</si>
  <si>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</si>
  <si>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</si>
  <si>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</si>
  <si>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</si>
  <si>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</si>
  <si>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</si>
  <si>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</si>
  <si>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</si>
  <si>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</si>
  <si>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</si>
  <si>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</si>
  <si>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</si>
  <si>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</si>
  <si>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</si>
  <si>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</si>
  <si>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</si>
  <si>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</si>
  <si>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</si>
  <si>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</si>
  <si>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</si>
  <si>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</si>
  <si>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</si>
  <si>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</si>
  <si>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</si>
  <si>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</si>
  <si>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</si>
  <si>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</si>
  <si>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</si>
  <si>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</si>
  <si>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</si>
  <si>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</si>
  <si>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</si>
  <si>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</si>
  <si>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</si>
  <si>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</si>
  <si>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</si>
  <si>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</si>
  <si>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</si>
  <si>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</si>
  <si>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</si>
  <si>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</si>
  <si>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</si>
  <si>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</si>
  <si>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</si>
  <si>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</si>
  <si>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</si>
  <si>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</si>
  <si>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</si>
  <si>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</si>
  <si>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317121251</t>
  </si>
  <si>
    <t>Montáž ŽB překladů prefabrikovaných do rýh světlosti otvoru přes 1050 do 1800 mm</t>
  </si>
  <si>
    <t>kus</t>
  </si>
  <si>
    <t>4</t>
  </si>
  <si>
    <t>-694208912</t>
  </si>
  <si>
    <t>VV</t>
  </si>
  <si>
    <t>WC 1.np</t>
  </si>
  <si>
    <t>M</t>
  </si>
  <si>
    <t>59321107</t>
  </si>
  <si>
    <t>překlad železobetonový RZP 1490x140x215mm</t>
  </si>
  <si>
    <t>8</t>
  </si>
  <si>
    <t>1823218762</t>
  </si>
  <si>
    <t>317142422</t>
  </si>
  <si>
    <t>Překlad nenosný pórobetonový š 100 mm v do 250 mm na tenkovrstvou maltu dl přes 1000 do 1250 mm</t>
  </si>
  <si>
    <t>-303695248</t>
  </si>
  <si>
    <t>342272225</t>
  </si>
  <si>
    <t>Příčka z pórobetonových hladkých tvárnic na tenkovrstvou maltu tl 100 mm</t>
  </si>
  <si>
    <t>m2</t>
  </si>
  <si>
    <t>-233797287</t>
  </si>
  <si>
    <t>(2,5*2,5)-1,2-1,6</t>
  </si>
  <si>
    <t>5</t>
  </si>
  <si>
    <t>346272266</t>
  </si>
  <si>
    <t>Přizdívka z pórobetonových tvárnic tl 200 mm</t>
  </si>
  <si>
    <t>-1664177032</t>
  </si>
  <si>
    <t>pro geberity</t>
  </si>
  <si>
    <t>2,506*1,3</t>
  </si>
  <si>
    <t>6</t>
  </si>
  <si>
    <t>Úpravy povrchů, podlahy a osazování výplní</t>
  </si>
  <si>
    <t>619995001</t>
  </si>
  <si>
    <t>Začištění omítek kolem oken, dveří, podlah nebo obkladů</t>
  </si>
  <si>
    <t>m</t>
  </si>
  <si>
    <t>-231407477</t>
  </si>
  <si>
    <t>nové vchod.dveře</t>
  </si>
  <si>
    <t>(2,2+1,5+2,2)*2</t>
  </si>
  <si>
    <t>7</t>
  </si>
  <si>
    <t>629991011</t>
  </si>
  <si>
    <t>Zakrytí výplní otvorů a svislých ploch fólií přilepenou lepící páskou</t>
  </si>
  <si>
    <t>16</t>
  </si>
  <si>
    <t>-1379457483</t>
  </si>
  <si>
    <t>1,24*0,581*2</t>
  </si>
  <si>
    <t>632481215</t>
  </si>
  <si>
    <t>Separační vrstva z geotextilie</t>
  </si>
  <si>
    <t>1472080084</t>
  </si>
  <si>
    <t>stupínek</t>
  </si>
  <si>
    <t>2,1*5,3*2</t>
  </si>
  <si>
    <t>9</t>
  </si>
  <si>
    <t>642942111</t>
  </si>
  <si>
    <t>Osazování zárubní nebo rámů dveřních kovových do 2,5 m2 na MC</t>
  </si>
  <si>
    <t>437059700</t>
  </si>
  <si>
    <t>10</t>
  </si>
  <si>
    <t>55331481</t>
  </si>
  <si>
    <t>zárubeň jednokřídlá ocelová pro zdění tl stěny 75-100mm rozměru 700/1970, 2100mm</t>
  </si>
  <si>
    <t>-1086419313</t>
  </si>
  <si>
    <t>11</t>
  </si>
  <si>
    <t>55331482</t>
  </si>
  <si>
    <t>zárubeň jednokřídlá ocelová pro zdění tl stěny 75-100mm rozměru 800/1970, 2100mm</t>
  </si>
  <si>
    <t>935577856</t>
  </si>
  <si>
    <t>12</t>
  </si>
  <si>
    <t>642944121</t>
  </si>
  <si>
    <t>Osazování ocelových zárubní dodatečné pl do 2,5 m2</t>
  </si>
  <si>
    <t>-1088309362</t>
  </si>
  <si>
    <t>13</t>
  </si>
  <si>
    <t>55331487</t>
  </si>
  <si>
    <t>zárubeň jednokřídlá ocelová pro zdění tl stěny 110-150mm rozměru 800/1970, 2100mm</t>
  </si>
  <si>
    <t>-1134769097</t>
  </si>
  <si>
    <t>Ostatní konstrukce a práce, bourání</t>
  </si>
  <si>
    <t>14</t>
  </si>
  <si>
    <t>952901111</t>
  </si>
  <si>
    <t>Vyčištění budov bytové a občanské výstavby při výšce podlaží do 4 m</t>
  </si>
  <si>
    <t>1003354529</t>
  </si>
  <si>
    <t>(2,5*4,68)</t>
  </si>
  <si>
    <t>962031132</t>
  </si>
  <si>
    <t>Bourání příček z cihel pálených na MVC tl do 100 mm</t>
  </si>
  <si>
    <t>1373123138</t>
  </si>
  <si>
    <t>1.np WC</t>
  </si>
  <si>
    <t>(2,5+1,5)*2,2</t>
  </si>
  <si>
    <t>965046111</t>
  </si>
  <si>
    <t>Broušení stávajících betonových podlah úběr do 3 mm</t>
  </si>
  <si>
    <t>-437439140</t>
  </si>
  <si>
    <t>11,64</t>
  </si>
  <si>
    <t>17</t>
  </si>
  <si>
    <t>968072455</t>
  </si>
  <si>
    <t>Vybourání kovových dveřních zárubní pl do 2 m2</t>
  </si>
  <si>
    <t>1909003669</t>
  </si>
  <si>
    <t>1,2</t>
  </si>
  <si>
    <t>18</t>
  </si>
  <si>
    <t>968082022</t>
  </si>
  <si>
    <t>Vybourání plastových zárubní dveří plochy do 4 m2</t>
  </si>
  <si>
    <t>1789710276</t>
  </si>
  <si>
    <t>19</t>
  </si>
  <si>
    <t>971033541</t>
  </si>
  <si>
    <t>Vybourání otvorů ve zdivu cihelném pl do 1 m2 na MVC nebo MV tl do 300 mm</t>
  </si>
  <si>
    <t>m3</t>
  </si>
  <si>
    <t>848528878</t>
  </si>
  <si>
    <t>(0,2*0,3*2*2)</t>
  </si>
  <si>
    <t>20</t>
  </si>
  <si>
    <t>974029664</t>
  </si>
  <si>
    <t>Vysekání rýh ve zdivu kamenném pro vtahování nosníků hl do 150 mm v do 150 mm</t>
  </si>
  <si>
    <t>-67915141</t>
  </si>
  <si>
    <t>1,2*2</t>
  </si>
  <si>
    <t>988000001R</t>
  </si>
  <si>
    <t>Stavební přípomoce - WC 1.np, sekání drážek, začištění apod.</t>
  </si>
  <si>
    <t>HZS</t>
  </si>
  <si>
    <t>466496055</t>
  </si>
  <si>
    <t>997</t>
  </si>
  <si>
    <t>Přesun sutě</t>
  </si>
  <si>
    <t>22</t>
  </si>
  <si>
    <t>997013212</t>
  </si>
  <si>
    <t>Vnitrostaveništní doprava suti a vybouraných hmot pro budovy v přes 6 do 9 m ručně</t>
  </si>
  <si>
    <t>t</t>
  </si>
  <si>
    <t>1454880934</t>
  </si>
  <si>
    <t>23</t>
  </si>
  <si>
    <t>997013501</t>
  </si>
  <si>
    <t>Odvoz suti a vybouraných hmot na skládku nebo meziskládku do 1 km se složením</t>
  </si>
  <si>
    <t>433873874</t>
  </si>
  <si>
    <t>24</t>
  </si>
  <si>
    <t>997013509</t>
  </si>
  <si>
    <t>Příplatek k odvozu suti a vybouraných hmot na skládku ZKD 1 km přes 1 km</t>
  </si>
  <si>
    <t>1877199185</t>
  </si>
  <si>
    <t>5,322*9 'Přepočtené koeficientem množství</t>
  </si>
  <si>
    <t>25</t>
  </si>
  <si>
    <t>997013869</t>
  </si>
  <si>
    <t>Poplatek za uložení stavebního odpadu na recyklační skládce (skládkovné) ze směsí betonu, cihel a keramických výrobků kód odpadu 17 01 07</t>
  </si>
  <si>
    <t>1232373025</t>
  </si>
  <si>
    <t>PSV</t>
  </si>
  <si>
    <t>Práce a dodávky PSV</t>
  </si>
  <si>
    <t>721</t>
  </si>
  <si>
    <t>Zdravotechnika - vnitřní kanalizace</t>
  </si>
  <si>
    <t>26</t>
  </si>
  <si>
    <t>721173722</t>
  </si>
  <si>
    <t>Potrubí kanalizační z PE připojovací DN 40</t>
  </si>
  <si>
    <t>1766168228</t>
  </si>
  <si>
    <t>27</t>
  </si>
  <si>
    <t>721173726</t>
  </si>
  <si>
    <t>Potrubí kanalizační z PE připojovací DN 100</t>
  </si>
  <si>
    <t>-1193063906</t>
  </si>
  <si>
    <t>722</t>
  </si>
  <si>
    <t>Zdravotechnika - vnitřní vodovod</t>
  </si>
  <si>
    <t>28</t>
  </si>
  <si>
    <t>722171933</t>
  </si>
  <si>
    <t>Potrubí plastové výměna trub nebo tvarovek D přes 20 do 25 mm</t>
  </si>
  <si>
    <t>943293999</t>
  </si>
  <si>
    <t>29</t>
  </si>
  <si>
    <t>28615011</t>
  </si>
  <si>
    <t>elektrotvarovka T-kus rovnoramenný PE 100 PN16 D 32mm</t>
  </si>
  <si>
    <t>32</t>
  </si>
  <si>
    <t>-1731586532</t>
  </si>
  <si>
    <t>2*1,03 'Přepočtené koeficientem množství</t>
  </si>
  <si>
    <t>30</t>
  </si>
  <si>
    <t>722174002</t>
  </si>
  <si>
    <t>Potrubí vodovodní plastové PPR svar polyfúze PN 16 D 20x2,8 mm</t>
  </si>
  <si>
    <t>-413739881</t>
  </si>
  <si>
    <t>31</t>
  </si>
  <si>
    <t>722174003</t>
  </si>
  <si>
    <t>Potrubí vodovodní plastové PPR svar polyfúze PN 16 D 25x3,5 mm</t>
  </si>
  <si>
    <t>1466119511</t>
  </si>
  <si>
    <t>722181113</t>
  </si>
  <si>
    <t>Ochrana vodovodního potrubí plstěnými pásy DN do 25 mm</t>
  </si>
  <si>
    <t>1766019335</t>
  </si>
  <si>
    <t>33</t>
  </si>
  <si>
    <t>998722102</t>
  </si>
  <si>
    <t>Přesun hmot tonážní pro vnitřní vodovod v objektech v přes 6 do 12 m</t>
  </si>
  <si>
    <t>-1694458809</t>
  </si>
  <si>
    <t>725</t>
  </si>
  <si>
    <t>Zdravotechnika - zařizovací předměty</t>
  </si>
  <si>
    <t>34</t>
  </si>
  <si>
    <t>725110814</t>
  </si>
  <si>
    <t>Demontáž klozetu Kombi</t>
  </si>
  <si>
    <t>soubor</t>
  </si>
  <si>
    <t>-1231051362</t>
  </si>
  <si>
    <t>35</t>
  </si>
  <si>
    <t>725112022</t>
  </si>
  <si>
    <t>Klozet keramický závěsný na nosné stěny s hlubokým splachováním odpad vodorovný</t>
  </si>
  <si>
    <t>405920495</t>
  </si>
  <si>
    <t>36</t>
  </si>
  <si>
    <t>725112023R</t>
  </si>
  <si>
    <t>Klozet keramický závěsný na nosné stěny s hlubokým splachováním odpad vodorovný, prodloužený 700 mm</t>
  </si>
  <si>
    <t>2133190651</t>
  </si>
  <si>
    <t>37</t>
  </si>
  <si>
    <t>725210821</t>
  </si>
  <si>
    <t>Demontáž umyvadel bez výtokových armatur</t>
  </si>
  <si>
    <t>-892424620</t>
  </si>
  <si>
    <t>38</t>
  </si>
  <si>
    <t>725211616</t>
  </si>
  <si>
    <t>Umyvadlo keramické bílé šířky 550 mm s krytem na sifon připevněné na stěnu šrouby</t>
  </si>
  <si>
    <t>398592</t>
  </si>
  <si>
    <t>39</t>
  </si>
  <si>
    <t>725211681</t>
  </si>
  <si>
    <t>Umyvadlo keramické bílé zdravotní šířky 600 mm připevněné na stěnu šrouby</t>
  </si>
  <si>
    <t>914358012</t>
  </si>
  <si>
    <t>40</t>
  </si>
  <si>
    <t>725291511</t>
  </si>
  <si>
    <t>Doplňky zařízení koupelen a záchodů plastové dávkovač tekutého mýdla na 350 ml</t>
  </si>
  <si>
    <t>-1063641993</t>
  </si>
  <si>
    <t>41</t>
  </si>
  <si>
    <t>725291521</t>
  </si>
  <si>
    <t>Doplňky zařízení koupelen a záchodů plastové zásobník toaletních papírů</t>
  </si>
  <si>
    <t>-1635822681</t>
  </si>
  <si>
    <t>42</t>
  </si>
  <si>
    <t>725291531</t>
  </si>
  <si>
    <t>Doplňky zařízení koupelen a záchodů plastové zásobník papírových ručníků</t>
  </si>
  <si>
    <t>159006062</t>
  </si>
  <si>
    <t>43</t>
  </si>
  <si>
    <t>725291711</t>
  </si>
  <si>
    <t>Doplňky zařízení koupelen a záchodů smaltované madlo krakorcové dl 550 mm</t>
  </si>
  <si>
    <t>1693414830</t>
  </si>
  <si>
    <t>44</t>
  </si>
  <si>
    <t>725291712</t>
  </si>
  <si>
    <t>Doplňky zařízení koupelen a záchodů smaltované madlo krakorcové dl 834 mm</t>
  </si>
  <si>
    <t>-102318167</t>
  </si>
  <si>
    <t>45</t>
  </si>
  <si>
    <t>725291721</t>
  </si>
  <si>
    <t>Doplňky zařízení koupelen a záchodů smaltované madlo krakorcové sklopné dl 550 mm</t>
  </si>
  <si>
    <t>1298649387</t>
  </si>
  <si>
    <t>46</t>
  </si>
  <si>
    <t>725291722</t>
  </si>
  <si>
    <t>Doplňky zařízení koupelen a záchodů smaltované madlo krakorcové sklopné dl 834 mm</t>
  </si>
  <si>
    <t>-1703117287</t>
  </si>
  <si>
    <t>47</t>
  </si>
  <si>
    <t>725291922R</t>
  </si>
  <si>
    <t>Doplňky zařízení koupelen a záchodů - ostatní</t>
  </si>
  <si>
    <t>1766501389</t>
  </si>
  <si>
    <t>48</t>
  </si>
  <si>
    <t>55431079</t>
  </si>
  <si>
    <t>koš odpadkový nášlapný plastový 6L</t>
  </si>
  <si>
    <t>-418668215</t>
  </si>
  <si>
    <t>49</t>
  </si>
  <si>
    <t>55431080R</t>
  </si>
  <si>
    <t>věšák v kabině WC</t>
  </si>
  <si>
    <t>-247132252</t>
  </si>
  <si>
    <t>50</t>
  </si>
  <si>
    <t>55431081R</t>
  </si>
  <si>
    <t>signální světelná a zvuková siréna</t>
  </si>
  <si>
    <t>-908758868</t>
  </si>
  <si>
    <t>51</t>
  </si>
  <si>
    <t>55431082R</t>
  </si>
  <si>
    <t>signální tlačítko</t>
  </si>
  <si>
    <t>314201567</t>
  </si>
  <si>
    <t>52</t>
  </si>
  <si>
    <t>725813111</t>
  </si>
  <si>
    <t>Ventil rohový bez připojovací trubičky nebo flexi hadičky G 1/2"</t>
  </si>
  <si>
    <t>1033484640</t>
  </si>
  <si>
    <t>53</t>
  </si>
  <si>
    <t>725822611</t>
  </si>
  <si>
    <t>Baterie umyvadlová stojánková páková bez výpusti</t>
  </si>
  <si>
    <t>430404628</t>
  </si>
  <si>
    <t>54</t>
  </si>
  <si>
    <t>725822664</t>
  </si>
  <si>
    <t>Baterie umyvadlová samouzavírací tlačná s výtokem po dobu 15 s a 6 l/min</t>
  </si>
  <si>
    <t>-459006428</t>
  </si>
  <si>
    <t>55</t>
  </si>
  <si>
    <t>998725102</t>
  </si>
  <si>
    <t>Přesun hmot tonážní pro zařizovací předměty v objektech v přes 6 do 12 m</t>
  </si>
  <si>
    <t>1721988202</t>
  </si>
  <si>
    <t>726</t>
  </si>
  <si>
    <t>Zdravotechnika - předstěnové instalace</t>
  </si>
  <si>
    <t>56</t>
  </si>
  <si>
    <t>726111031</t>
  </si>
  <si>
    <t>Instalační předstěna - klozet s ovládáním zepředu v 1080 mm závěsný do masivní zděné kce</t>
  </si>
  <si>
    <t>567872267</t>
  </si>
  <si>
    <t>57</t>
  </si>
  <si>
    <t>726111032R</t>
  </si>
  <si>
    <t>Instalační předstěna - klozet s ovládáním zepředu v 1080 mm závěsný do masivní zděné kce - invalidní</t>
  </si>
  <si>
    <t>692885750</t>
  </si>
  <si>
    <t>58</t>
  </si>
  <si>
    <t>726191002</t>
  </si>
  <si>
    <t>Souprava pro předstěnovou montáž</t>
  </si>
  <si>
    <t>1417650099</t>
  </si>
  <si>
    <t>59</t>
  </si>
  <si>
    <t>998726112</t>
  </si>
  <si>
    <t>Přesun hmot tonážní pro instalační prefabrikáty v objektech v přes 6 do 12 m</t>
  </si>
  <si>
    <t>811527022</t>
  </si>
  <si>
    <t>733</t>
  </si>
  <si>
    <t>Ústřední vytápění - rozvodné potrubí</t>
  </si>
  <si>
    <t>60</t>
  </si>
  <si>
    <t>733222102</t>
  </si>
  <si>
    <t>Potrubí měděné polotvrdé spojované měkkým pájením D 15x1 mm</t>
  </si>
  <si>
    <t>-1088810403</t>
  </si>
  <si>
    <t>WC 1.np - nové napojení</t>
  </si>
  <si>
    <t>61</t>
  </si>
  <si>
    <t>733293902</t>
  </si>
  <si>
    <t>Vsazení odbočky na potrubí měděné o rozměru D 15x1 mm</t>
  </si>
  <si>
    <t>-2069626916</t>
  </si>
  <si>
    <t>62</t>
  </si>
  <si>
    <t>998733102</t>
  </si>
  <si>
    <t>Přesun hmot tonážní pro rozvody potrubí v objektech v přes 6 do 12 m</t>
  </si>
  <si>
    <t>-527338239</t>
  </si>
  <si>
    <t>734</t>
  </si>
  <si>
    <t>Ústřední vytápění - armatury</t>
  </si>
  <si>
    <t>63</t>
  </si>
  <si>
    <t>734221682</t>
  </si>
  <si>
    <t>Termostatická hlavice kapalinová PN 10 do 110°C otopných těles VK</t>
  </si>
  <si>
    <t>335246075</t>
  </si>
  <si>
    <t>735</t>
  </si>
  <si>
    <t>Ústřední vytápění - otopná tělesa</t>
  </si>
  <si>
    <t>64</t>
  </si>
  <si>
    <t>735151811</t>
  </si>
  <si>
    <t>Demontáž otopného tělesa panelového jednořadého dl do 1500 mm</t>
  </si>
  <si>
    <t>2127779543</t>
  </si>
  <si>
    <t>65</t>
  </si>
  <si>
    <t>735152176</t>
  </si>
  <si>
    <t>Otopné těleso panel VK jednodeskové bez přídavné přestupní plochy výška/délka 600/900 mm výkon 544 W</t>
  </si>
  <si>
    <t>-1031926835</t>
  </si>
  <si>
    <t>66</t>
  </si>
  <si>
    <t>735152371</t>
  </si>
  <si>
    <t>Otopné těleso panelové VK dvoudeskové bez přídavné přestupní plochy výška/délka 600/400 mm výkon 391 W</t>
  </si>
  <si>
    <t>-1671359186</t>
  </si>
  <si>
    <t>67</t>
  </si>
  <si>
    <t>735494811</t>
  </si>
  <si>
    <t>Vypuštění vody z otopných těles</t>
  </si>
  <si>
    <t>1020093439</t>
  </si>
  <si>
    <t>0,9*0,6*3</t>
  </si>
  <si>
    <t>741</t>
  </si>
  <si>
    <t>Elektroinstalace - silnoproud</t>
  </si>
  <si>
    <t>68</t>
  </si>
  <si>
    <t>2100050</t>
  </si>
  <si>
    <t>Dokumentace skutečného provedení</t>
  </si>
  <si>
    <t>kpl</t>
  </si>
  <si>
    <t>310061295</t>
  </si>
  <si>
    <t>69</t>
  </si>
  <si>
    <t>210280000</t>
  </si>
  <si>
    <t>Zkoušky a prohlídky el rozvodů a zařízení</t>
  </si>
  <si>
    <t>1375486331</t>
  </si>
  <si>
    <t>70</t>
  </si>
  <si>
    <t>220320200</t>
  </si>
  <si>
    <t>Montáž bezdrátového zvonku</t>
  </si>
  <si>
    <t>ks</t>
  </si>
  <si>
    <t>727167630</t>
  </si>
  <si>
    <t>71</t>
  </si>
  <si>
    <t>220000010</t>
  </si>
  <si>
    <t>Bezdrátový zvonek</t>
  </si>
  <si>
    <t>-1510867586</t>
  </si>
  <si>
    <t>72</t>
  </si>
  <si>
    <t>65000001</t>
  </si>
  <si>
    <t>Stavební přípomoce, sekání kabelových drážek, kabelové prostupy, sekání kabel.drážek v beton.podlaha</t>
  </si>
  <si>
    <t>729769166</t>
  </si>
  <si>
    <t>73</t>
  </si>
  <si>
    <t>741110511</t>
  </si>
  <si>
    <t>Montáž lišta a kanálek vkládací šířky do 60 mm s víčkem</t>
  </si>
  <si>
    <t>-94508095</t>
  </si>
  <si>
    <t>74</t>
  </si>
  <si>
    <t>1218951</t>
  </si>
  <si>
    <t>LISTA HRANATA 2M LHD 30X25 HD</t>
  </si>
  <si>
    <t>1395681268</t>
  </si>
  <si>
    <t>75</t>
  </si>
  <si>
    <t>741112061</t>
  </si>
  <si>
    <t>Montáž krabice přístrojová zapuštěná plastová kruhová</t>
  </si>
  <si>
    <t>-1583988069</t>
  </si>
  <si>
    <t>76</t>
  </si>
  <si>
    <t>1188900</t>
  </si>
  <si>
    <t>KRABICE UNIVERZALNI KU 68</t>
  </si>
  <si>
    <t>-1002399320</t>
  </si>
  <si>
    <t>77</t>
  </si>
  <si>
    <t>741122015</t>
  </si>
  <si>
    <t>Montáž kabel Cu bez ukončení uložený pod omítku plný kulatý 3x1,5 mm2 (např. CYKY)</t>
  </si>
  <si>
    <t>-385762768</t>
  </si>
  <si>
    <t>78</t>
  </si>
  <si>
    <t>1257383007</t>
  </si>
  <si>
    <t>KABEL CYKY-J 3x1,5, BUBEN</t>
  </si>
  <si>
    <t>-1085161105</t>
  </si>
  <si>
    <t>79</t>
  </si>
  <si>
    <t>741122016</t>
  </si>
  <si>
    <t>Montáž kabel Cu bez ukončení uložený pod omítku plný kulatý 3x2,5 až 6 mm2 (např. CYKY)</t>
  </si>
  <si>
    <t>-943613543</t>
  </si>
  <si>
    <t>80</t>
  </si>
  <si>
    <t>1257420007</t>
  </si>
  <si>
    <t>KABEL CYKY-J 3x2,5, BUBEN</t>
  </si>
  <si>
    <t>-2111285721</t>
  </si>
  <si>
    <t>81</t>
  </si>
  <si>
    <t>741122231</t>
  </si>
  <si>
    <t>Montáž kabel Cu plný kulatý žíla 5x1,5 až 2,5 mm2 uložený volně (např. CYKY)</t>
  </si>
  <si>
    <t>798503935</t>
  </si>
  <si>
    <t>82</t>
  </si>
  <si>
    <t>1257427007</t>
  </si>
  <si>
    <t>KABEL CYKY-J 5x2,5, BUBEN</t>
  </si>
  <si>
    <t>1054019763</t>
  </si>
  <si>
    <t>20*1,15 "Přepočtené koeficientem množství</t>
  </si>
  <si>
    <t>Součet</t>
  </si>
  <si>
    <t>83</t>
  </si>
  <si>
    <t>741210001R</t>
  </si>
  <si>
    <t>Montáž rozvodnice plastová vč.vystrojení</t>
  </si>
  <si>
    <t>795721150</t>
  </si>
  <si>
    <t>84</t>
  </si>
  <si>
    <t>741310101</t>
  </si>
  <si>
    <t>Montáž vypínač (polo)zapuštěný bezšroubové připojení 1-jednopólový</t>
  </si>
  <si>
    <t>1675650457</t>
  </si>
  <si>
    <t>85</t>
  </si>
  <si>
    <t>1183318</t>
  </si>
  <si>
    <t>SPINAC JEDNOPOLOVY</t>
  </si>
  <si>
    <t>-230764558</t>
  </si>
  <si>
    <t>86</t>
  </si>
  <si>
    <t>1195604</t>
  </si>
  <si>
    <t>KRYT SPINACE JEDNODUCHY</t>
  </si>
  <si>
    <t>850859175</t>
  </si>
  <si>
    <t>87</t>
  </si>
  <si>
    <t>1188530</t>
  </si>
  <si>
    <t>JEDNORAMECEK</t>
  </si>
  <si>
    <t>243323018</t>
  </si>
  <si>
    <t>88</t>
  </si>
  <si>
    <t>741320165</t>
  </si>
  <si>
    <t>Montáž jističů třípólových nn do 25 A ve skříni se zapojením vodičů</t>
  </si>
  <si>
    <t>1035414390</t>
  </si>
  <si>
    <t>89</t>
  </si>
  <si>
    <t>1183606</t>
  </si>
  <si>
    <t>JISTIC PL7-B16/3</t>
  </si>
  <si>
    <t>-649428858</t>
  </si>
  <si>
    <t>90</t>
  </si>
  <si>
    <t>M00125</t>
  </si>
  <si>
    <t>Montáž svítidla</t>
  </si>
  <si>
    <t>1886692658</t>
  </si>
  <si>
    <t>91</t>
  </si>
  <si>
    <t>1255610</t>
  </si>
  <si>
    <t>Svítidlo přisazené, 2x48 LED, 4000 K, nanoprizmatický kryt PMMA, průměr 370mm, 700mA</t>
  </si>
  <si>
    <t>1907725162</t>
  </si>
  <si>
    <t>762</t>
  </si>
  <si>
    <t>Konstrukce tesařské</t>
  </si>
  <si>
    <t>92</t>
  </si>
  <si>
    <t>762083111</t>
  </si>
  <si>
    <t>Impregnace řeziva proti dřevokaznému hmyzu a houbám máčením třída ohrožení 1 a 2</t>
  </si>
  <si>
    <t>1050418697</t>
  </si>
  <si>
    <t>hranoly stupínku</t>
  </si>
  <si>
    <t>0,282</t>
  </si>
  <si>
    <t>93</t>
  </si>
  <si>
    <t>762511274</t>
  </si>
  <si>
    <t>Podlahové kce podkladové z desek OSB tl 18 mm broušených na pero a drážku šroubovaných</t>
  </si>
  <si>
    <t>-116035524</t>
  </si>
  <si>
    <t>((5,3*2,1*2)+((5,3+2,1+2,1)*0,18))</t>
  </si>
  <si>
    <t>94</t>
  </si>
  <si>
    <t>762713110</t>
  </si>
  <si>
    <t>Montáž prostorové vázané kce z hraněného řeziva průřezové pl do 120 cm2</t>
  </si>
  <si>
    <t>1430713226</t>
  </si>
  <si>
    <t>(4*5,3)+(9*2,1)</t>
  </si>
  <si>
    <t>95</t>
  </si>
  <si>
    <t>60512125</t>
  </si>
  <si>
    <t>hranol stavební řezivo průřezu do 120cm2 do dl 6m</t>
  </si>
  <si>
    <t>-242800330</t>
  </si>
  <si>
    <t>((4*5,3)+(9*2,1))*0,08*0,08*1,1</t>
  </si>
  <si>
    <t>96</t>
  </si>
  <si>
    <t>998762102</t>
  </si>
  <si>
    <t>Přesun hmot tonážní pro kce tesařské v objektech v přes 6 do 12 m</t>
  </si>
  <si>
    <t>-1501190409</t>
  </si>
  <si>
    <t>763</t>
  </si>
  <si>
    <t>Konstrukce suché výstavby</t>
  </si>
  <si>
    <t>97</t>
  </si>
  <si>
    <t>763411111</t>
  </si>
  <si>
    <t>Sanitární příčky do mokrého prostředí, desky s HPL - laminátem tl 19,6 mm</t>
  </si>
  <si>
    <t>-1302427334</t>
  </si>
  <si>
    <t>2*2,15</t>
  </si>
  <si>
    <t>98</t>
  </si>
  <si>
    <t>998763101</t>
  </si>
  <si>
    <t>Přesun hmot tonážní pro dřevostavby v objektech v přes 6 do 12 m</t>
  </si>
  <si>
    <t>-1339333738</t>
  </si>
  <si>
    <t>766</t>
  </si>
  <si>
    <t>Konstrukce truhlářské</t>
  </si>
  <si>
    <t>99</t>
  </si>
  <si>
    <t>766660001</t>
  </si>
  <si>
    <t>Montáž dveřních křídel otvíravých jednokřídlových š do 0,8 m do ocelové zárubně</t>
  </si>
  <si>
    <t>-848573343</t>
  </si>
  <si>
    <t>100</t>
  </si>
  <si>
    <t>61162073</t>
  </si>
  <si>
    <t>dveře jednokřídlé voštinové povrch laminátový plné 700x1970-2100mm</t>
  </si>
  <si>
    <t>-1746486432</t>
  </si>
  <si>
    <t>101</t>
  </si>
  <si>
    <t>61162074</t>
  </si>
  <si>
    <t>dveře jednokřídlé voštinové povrch laminátový plné 800x1970-2100mm</t>
  </si>
  <si>
    <t>1908561833</t>
  </si>
  <si>
    <t>102</t>
  </si>
  <si>
    <t>766660451</t>
  </si>
  <si>
    <t>Montáž vchodových dveří dvoukřídlových bez nadsvětlíku do zdiva</t>
  </si>
  <si>
    <t>1554808249</t>
  </si>
  <si>
    <t>103</t>
  </si>
  <si>
    <t>61140508</t>
  </si>
  <si>
    <t>dveře dvoukřídlé plastové bílé prosklené max rozměru otvoru 4,84m2</t>
  </si>
  <si>
    <t>-804160062</t>
  </si>
  <si>
    <t>1,4*2,2</t>
  </si>
  <si>
    <t>104</t>
  </si>
  <si>
    <t>766660461</t>
  </si>
  <si>
    <t>Montáž vchodových dveří dvoukřídlových s nadsvětlíkem do zdiva</t>
  </si>
  <si>
    <t>507210990</t>
  </si>
  <si>
    <t>105</t>
  </si>
  <si>
    <t>766660729</t>
  </si>
  <si>
    <t>Montáž dveřního interiérového kování - štítku s klikou</t>
  </si>
  <si>
    <t>1646084619</t>
  </si>
  <si>
    <t>106</t>
  </si>
  <si>
    <t>54914123</t>
  </si>
  <si>
    <t>kování rozetové klika/klika</t>
  </si>
  <si>
    <t>1650201532</t>
  </si>
  <si>
    <t>107</t>
  </si>
  <si>
    <t>766660730</t>
  </si>
  <si>
    <t>Montáž dveřního interiérového kování - WC kliky se zámkem</t>
  </si>
  <si>
    <t>-1903743851</t>
  </si>
  <si>
    <t>108</t>
  </si>
  <si>
    <t>54914128</t>
  </si>
  <si>
    <t>kování rozetové spodní pro WC</t>
  </si>
  <si>
    <t>6409185</t>
  </si>
  <si>
    <t>109</t>
  </si>
  <si>
    <t>766660741</t>
  </si>
  <si>
    <t>Montáž dveřního kování - držadla kyvných dveří</t>
  </si>
  <si>
    <t>133505775</t>
  </si>
  <si>
    <t>2+2</t>
  </si>
  <si>
    <t>110</t>
  </si>
  <si>
    <t>55147058</t>
  </si>
  <si>
    <t>madlo universální 1000mm</t>
  </si>
  <si>
    <t>256</t>
  </si>
  <si>
    <t>-1300875395</t>
  </si>
  <si>
    <t>771</t>
  </si>
  <si>
    <t>Podlahy z dlaždic</t>
  </si>
  <si>
    <t>111</t>
  </si>
  <si>
    <t>771111011</t>
  </si>
  <si>
    <t>Vysátí podkladu před pokládkou dlažby</t>
  </si>
  <si>
    <t>-887556859</t>
  </si>
  <si>
    <t>11,64-(2,5*0,1)</t>
  </si>
  <si>
    <t>112</t>
  </si>
  <si>
    <t>771121011</t>
  </si>
  <si>
    <t>Nátěr penetrační na podlahu</t>
  </si>
  <si>
    <t>-319853042</t>
  </si>
  <si>
    <t>113</t>
  </si>
  <si>
    <t>771161021</t>
  </si>
  <si>
    <t>Montáž profilu ukončujícího pro plynulý přechod (dlažby s kobercem apod.)</t>
  </si>
  <si>
    <t>-2107730425</t>
  </si>
  <si>
    <t>0,8</t>
  </si>
  <si>
    <t>114</t>
  </si>
  <si>
    <t>55343124</t>
  </si>
  <si>
    <t>profil přechodový Al vrtaný 30mm bronz</t>
  </si>
  <si>
    <t>-2025017405</t>
  </si>
  <si>
    <t>0,8*1,1 'Přepočtené koeficientem množství</t>
  </si>
  <si>
    <t>115</t>
  </si>
  <si>
    <t>771571810</t>
  </si>
  <si>
    <t>Demontáž podlah z dlaždic keramických kladených do malty</t>
  </si>
  <si>
    <t>-612235664</t>
  </si>
  <si>
    <t>116</t>
  </si>
  <si>
    <t>771574111</t>
  </si>
  <si>
    <t>Montáž podlah keramických hladkých lepených flexibilním lepidlem do 9 ks/m2</t>
  </si>
  <si>
    <t>147573141</t>
  </si>
  <si>
    <t>117</t>
  </si>
  <si>
    <t>59761011</t>
  </si>
  <si>
    <t>dlažba keramická slinutá hladká do interiéru i exteriéru do 9ks/m2</t>
  </si>
  <si>
    <t>-1832728836</t>
  </si>
  <si>
    <t>11,39*1,1 'Přepočtené koeficientem množství</t>
  </si>
  <si>
    <t>118</t>
  </si>
  <si>
    <t>771591115</t>
  </si>
  <si>
    <t>Podlahy spárování silikonem</t>
  </si>
  <si>
    <t>1998109684</t>
  </si>
  <si>
    <t>(2,5*4)+(2,584*2)+(1,8*2)</t>
  </si>
  <si>
    <t>119</t>
  </si>
  <si>
    <t>998771102</t>
  </si>
  <si>
    <t>Přesun hmot tonážní pro podlahy z dlaždic v objektech v přes 6 do 12 m</t>
  </si>
  <si>
    <t>-963095158</t>
  </si>
  <si>
    <t>776</t>
  </si>
  <si>
    <t>Podlahy povlakové</t>
  </si>
  <si>
    <t>120</t>
  </si>
  <si>
    <t>776111311</t>
  </si>
  <si>
    <t>Vysátí podkladu povlakových podlah</t>
  </si>
  <si>
    <t>663962568</t>
  </si>
  <si>
    <t>11,1</t>
  </si>
  <si>
    <t>121</t>
  </si>
  <si>
    <t>776121411</t>
  </si>
  <si>
    <t>Dvousložková penetrace podkladu povlakových podlah - špachtlováním</t>
  </si>
  <si>
    <t>-74908304</t>
  </si>
  <si>
    <t>122</t>
  </si>
  <si>
    <t>776221111</t>
  </si>
  <si>
    <t>Lepení pásů z PVC standardním lepidlem</t>
  </si>
  <si>
    <t>1966938856</t>
  </si>
  <si>
    <t>((5,3*2,1)+((5,3+2,1+2,1)*0,18))</t>
  </si>
  <si>
    <t>123</t>
  </si>
  <si>
    <t>60756110</t>
  </si>
  <si>
    <t>linoleum přírodní tl 2mm, hořlavost Cfl-s1, smykové tření µ ≥0.3, třída zátěže 32/41</t>
  </si>
  <si>
    <t>-651481145</t>
  </si>
  <si>
    <t>12,84*1,1 'Přepočtené koeficientem množství</t>
  </si>
  <si>
    <t>124</t>
  </si>
  <si>
    <t>776421312</t>
  </si>
  <si>
    <t>Montáž přechodových šroubovaných lišt</t>
  </si>
  <si>
    <t>1793834371</t>
  </si>
  <si>
    <t>2*1,5</t>
  </si>
  <si>
    <t>125</t>
  </si>
  <si>
    <t>55343120R</t>
  </si>
  <si>
    <t>profil přechodový nerez vrtaný 30mm</t>
  </si>
  <si>
    <t>1748794218</t>
  </si>
  <si>
    <t>3*1,02 'Přepočtené koeficientem množství</t>
  </si>
  <si>
    <t>126</t>
  </si>
  <si>
    <t>998776102</t>
  </si>
  <si>
    <t>Přesun hmot tonážní pro podlahy povlakové v objektech v přes 6 do 12 m</t>
  </si>
  <si>
    <t>1608011493</t>
  </si>
  <si>
    <t>781</t>
  </si>
  <si>
    <t>Dokončovací práce - obklady</t>
  </si>
  <si>
    <t>127</t>
  </si>
  <si>
    <t>781111011</t>
  </si>
  <si>
    <t>Ometení (oprášení) stěny při přípravě podkladu</t>
  </si>
  <si>
    <t>1179123849</t>
  </si>
  <si>
    <t>(2,5*2,5*4)-(1,4*2)-(1,6*3)+(2,584*2*2,5)+(2*2,5*2)</t>
  </si>
  <si>
    <t>128</t>
  </si>
  <si>
    <t>781121011</t>
  </si>
  <si>
    <t>Nátěr penetrační na stěnu</t>
  </si>
  <si>
    <t>939071058</t>
  </si>
  <si>
    <t>129</t>
  </si>
  <si>
    <t>781151031</t>
  </si>
  <si>
    <t>Celoplošné vyrovnání podkladu stěrkou tl 3 mm</t>
  </si>
  <si>
    <t>-87857560</t>
  </si>
  <si>
    <t>130</t>
  </si>
  <si>
    <t>781151041</t>
  </si>
  <si>
    <t>Příplatek k cenám celoplošné vyrovnání stěrkou za každý další 1 mm přes tl 3 mm</t>
  </si>
  <si>
    <t>1748952967</t>
  </si>
  <si>
    <t>131</t>
  </si>
  <si>
    <t>781471810</t>
  </si>
  <si>
    <t>Demontáž obkladů z obkladaček keramických kladených do malty</t>
  </si>
  <si>
    <t>1569264443</t>
  </si>
  <si>
    <t>((4,58+2,5)*2*2)-1,2</t>
  </si>
  <si>
    <t>132</t>
  </si>
  <si>
    <t>781474112</t>
  </si>
  <si>
    <t>Montáž obkladů vnitřních keramických hladkých přes 9 do 12 ks/m2 lepených flexibilním lepidlem</t>
  </si>
  <si>
    <t>-1739234189</t>
  </si>
  <si>
    <t>133</t>
  </si>
  <si>
    <t>59761026</t>
  </si>
  <si>
    <t>obklad keramický hladký do 12ks/m2</t>
  </si>
  <si>
    <t>-2061169367</t>
  </si>
  <si>
    <t>40,32*1,1 'Přepočtené koeficientem množství</t>
  </si>
  <si>
    <t>134</t>
  </si>
  <si>
    <t>781491011</t>
  </si>
  <si>
    <t>Montáž zrcadel plochy do 1 m2 lepených silikonovým tmelem na podkladní omítku</t>
  </si>
  <si>
    <t>1264775467</t>
  </si>
  <si>
    <t>2*0,8</t>
  </si>
  <si>
    <t>135</t>
  </si>
  <si>
    <t>63465124</t>
  </si>
  <si>
    <t>zrcadlo nemontované čiré tl 4mm max rozměr 3210x2250mm</t>
  </si>
  <si>
    <t>-177388502</t>
  </si>
  <si>
    <t>1,6*1,1 'Přepočtené koeficientem množství</t>
  </si>
  <si>
    <t>136</t>
  </si>
  <si>
    <t>781494511</t>
  </si>
  <si>
    <t>Plastové profily ukončovací lepené flexibilním lepidlem</t>
  </si>
  <si>
    <t>1054955509</t>
  </si>
  <si>
    <t>(2,5*4)+(2,584*2)+(2*2)</t>
  </si>
  <si>
    <t>137</t>
  </si>
  <si>
    <t>781495115</t>
  </si>
  <si>
    <t>Spárování vnitřních obkladů silikonem</t>
  </si>
  <si>
    <t>-1393312594</t>
  </si>
  <si>
    <t>8*2,5</t>
  </si>
  <si>
    <t>138</t>
  </si>
  <si>
    <t>781495141</t>
  </si>
  <si>
    <t>Průnik obkladem kruhový do DN 30</t>
  </si>
  <si>
    <t>-932381814</t>
  </si>
  <si>
    <t>139</t>
  </si>
  <si>
    <t>781495213</t>
  </si>
  <si>
    <t>Roh kamenický obkladaček s klasickým střepem maloformátových</t>
  </si>
  <si>
    <t>1727928713</t>
  </si>
  <si>
    <t>2,5</t>
  </si>
  <si>
    <t>140</t>
  </si>
  <si>
    <t>998781102</t>
  </si>
  <si>
    <t>Přesun hmot tonážní pro obklady keramické v objektech v přes 6 do 12 m</t>
  </si>
  <si>
    <t>-1728487120</t>
  </si>
  <si>
    <t>783</t>
  </si>
  <si>
    <t>Dokončovací práce - nátěry</t>
  </si>
  <si>
    <t>141</t>
  </si>
  <si>
    <t>783301401</t>
  </si>
  <si>
    <t>Ometení zámečnických konstrukcí</t>
  </si>
  <si>
    <t>-1189610693</t>
  </si>
  <si>
    <t>WC 1.np - zárubně</t>
  </si>
  <si>
    <t>1,5*3</t>
  </si>
  <si>
    <t>142</t>
  </si>
  <si>
    <t>783314101</t>
  </si>
  <si>
    <t>Základní jednonásobný syntetický nátěr zámečnických konstrukcí</t>
  </si>
  <si>
    <t>-242852382</t>
  </si>
  <si>
    <t>143</t>
  </si>
  <si>
    <t>783315101</t>
  </si>
  <si>
    <t>Mezinátěr jednonásobný syntetický standardní zámečnických konstrukcí</t>
  </si>
  <si>
    <t>-970297462</t>
  </si>
  <si>
    <t>144</t>
  </si>
  <si>
    <t>783317101</t>
  </si>
  <si>
    <t>Krycí jednonásobný syntetický standardní nátěr zámečnických konstrukcí</t>
  </si>
  <si>
    <t>-1221357426</t>
  </si>
  <si>
    <t>784</t>
  </si>
  <si>
    <t>Dokončovací práce - malby a tapety</t>
  </si>
  <si>
    <t>145</t>
  </si>
  <si>
    <t>784111011</t>
  </si>
  <si>
    <t>Obroušení podkladu omítnutého v místnostech v do 3,80 m</t>
  </si>
  <si>
    <t>1008516495</t>
  </si>
  <si>
    <t>(2,5*4,68)+((2,5+4,68)*2*1,55)</t>
  </si>
  <si>
    <t>146</t>
  </si>
  <si>
    <t>784121003</t>
  </si>
  <si>
    <t>Oškrabání malby v mísnostech v přes 3,80 do 5,00 m</t>
  </si>
  <si>
    <t>1541021191</t>
  </si>
  <si>
    <t>(2,5*4,68)+((2,5+4,68)*2*2,05)</t>
  </si>
  <si>
    <t>147</t>
  </si>
  <si>
    <t>784181101</t>
  </si>
  <si>
    <t>Základní akrylátová jednonásobná bezbarvá penetrace podkladu v místnostech v do 3,80 m</t>
  </si>
  <si>
    <t>-560507312</t>
  </si>
  <si>
    <t>148</t>
  </si>
  <si>
    <t>784211101</t>
  </si>
  <si>
    <t>Dvojnásobné bílé malby ze směsí za mokra výborně oděruvzdorných v místnostech v do 3,80 m</t>
  </si>
  <si>
    <t>998376707</t>
  </si>
  <si>
    <t>149</t>
  </si>
  <si>
    <t>784211163</t>
  </si>
  <si>
    <t>Příplatek k cenám 2x maleb ze směsí za mokra oděruvzdorných za barevnou malbu středně sytého odstínu</t>
  </si>
  <si>
    <t>-1792663674</t>
  </si>
  <si>
    <t>Práce a dodávky M</t>
  </si>
  <si>
    <t>33-M</t>
  </si>
  <si>
    <t>Montáže dopr.zaříz.,sklad. zař. a váh</t>
  </si>
  <si>
    <t>150</t>
  </si>
  <si>
    <t>330000001R</t>
  </si>
  <si>
    <t>Mobilní plošina, schodišťová elektrická sklopná</t>
  </si>
  <si>
    <t>-1578416230</t>
  </si>
  <si>
    <t>151</t>
  </si>
  <si>
    <t>330000002R</t>
  </si>
  <si>
    <t>Schodolez pásový s vozíkem, nabíjecí vč.baterie</t>
  </si>
  <si>
    <t>1310477526</t>
  </si>
  <si>
    <t>VRN</t>
  </si>
  <si>
    <t>Vedlejší rozpočtové náklady</t>
  </si>
  <si>
    <t>152</t>
  </si>
  <si>
    <t>030001000</t>
  </si>
  <si>
    <t>Zařízení staveniště, čištění komunikací, územní vlivy, BOZP  apod</t>
  </si>
  <si>
    <t>%</t>
  </si>
  <si>
    <t>1024</t>
  </si>
  <si>
    <t>332923712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</si>
</sst>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37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39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1" t="s">
        <v>48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LS2021-0658A23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ZŠ Rokycanova - bezbariérové úpravy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14. 1. 2023</v>
      </c>
      <c r="AN87" s="267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úřad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8" t="str">
        <f>IF(E17="","",E17)</f>
        <v>MgA.Hana Fischerová</v>
      </c>
      <c r="AN89" s="269"/>
      <c r="AO89" s="269"/>
      <c r="AP89" s="269"/>
      <c r="AQ89" s="36"/>
      <c r="AR89" s="39"/>
      <c r="AS89" s="270" t="s">
        <v>56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8" t="str">
        <f>IF(E20="","",E20)</f>
        <v>Sadílek Ladislav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6" t="s">
        <v>57</v>
      </c>
      <c r="D92" s="277"/>
      <c r="E92" s="277"/>
      <c r="F92" s="277"/>
      <c r="G92" s="277"/>
      <c r="H92" s="73"/>
      <c r="I92" s="278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59</v>
      </c>
      <c r="AH92" s="277"/>
      <c r="AI92" s="277"/>
      <c r="AJ92" s="277"/>
      <c r="AK92" s="277"/>
      <c r="AL92" s="277"/>
      <c r="AM92" s="277"/>
      <c r="AN92" s="278" t="s">
        <v>60</v>
      </c>
      <c r="AO92" s="277"/>
      <c r="AP92" s="28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24.75" customHeight="1">
      <c r="A95" s="92" t="s">
        <v>79</v>
      </c>
      <c r="B95" s="93"/>
      <c r="C95" s="94"/>
      <c r="D95" s="283" t="s">
        <v>14</v>
      </c>
      <c r="E95" s="283"/>
      <c r="F95" s="283"/>
      <c r="G95" s="283"/>
      <c r="H95" s="283"/>
      <c r="I95" s="95"/>
      <c r="J95" s="283" t="s">
        <v>17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'LS2021-0658A23 - ZŠ Rokyc...'!J28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6" t="s">
        <v>80</v>
      </c>
      <c r="AR95" s="97"/>
      <c r="AS95" s="98">
        <v>0</v>
      </c>
      <c r="AT95" s="99">
        <f>ROUND(SUM(AV95:AW95),2)</f>
        <v>0</v>
      </c>
      <c r="AU95" s="100">
        <f>'LS2021-0658A23 - ZŠ Rokyc...'!P137</f>
        <v>0</v>
      </c>
      <c r="AV95" s="99">
        <f>'LS2021-0658A23 - ZŠ Rokyc...'!J31</f>
        <v>0</v>
      </c>
      <c r="AW95" s="99">
        <f>'LS2021-0658A23 - ZŠ Rokyc...'!J32</f>
        <v>0</v>
      </c>
      <c r="AX95" s="99">
        <f>'LS2021-0658A23 - ZŠ Rokyc...'!J33</f>
        <v>0</v>
      </c>
      <c r="AY95" s="99">
        <f>'LS2021-0658A23 - ZŠ Rokyc...'!J34</f>
        <v>0</v>
      </c>
      <c r="AZ95" s="99">
        <f>'LS2021-0658A23 - ZŠ Rokyc...'!F31</f>
        <v>0</v>
      </c>
      <c r="BA95" s="99">
        <f>'LS2021-0658A23 - ZŠ Rokyc...'!F32</f>
        <v>0</v>
      </c>
      <c r="BB95" s="99">
        <f>'LS2021-0658A23 - ZŠ Rokyc...'!F33</f>
        <v>0</v>
      </c>
      <c r="BC95" s="99">
        <f>'LS2021-0658A23 - ZŠ Rokyc...'!F34</f>
        <v>0</v>
      </c>
      <c r="BD95" s="101">
        <f>'LS2021-0658A23 - ZŠ Rokyc...'!F35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HS/fQL8+Wem1woylIJDK89Fr1RaRKsGZ1tjpVpg9JXRtl2BNLJX2SeYr8nQZCoXWvtqdNzsIK9xq8N7j2Z2yCg==" saltValue="yOvXgEAVHahvOodGB+BcEYa0PKp1nUakzZzoK+KrslkO7njr04KVkfdzaXug3yqnJlvNyblBcNFTTKed4TM6V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S2021-0658A23 - ZŠ Roky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83</v>
      </c>
    </row>
    <row r="4" spans="1:46" s="1" customFormat="1" ht="24.95" customHeight="1">
      <c r="B4" s="20"/>
      <c r="D4" s="105" t="s">
        <v>84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7" t="s">
        <v>17</v>
      </c>
      <c r="F7" s="288"/>
      <c r="G7" s="288"/>
      <c r="H7" s="288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14. 1. 2023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9" t="str">
        <f>'Rekapitulace stavby'!E14</f>
        <v>Vyplň údaj</v>
      </c>
      <c r="F16" s="290"/>
      <c r="G16" s="290"/>
      <c r="H16" s="290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34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1" t="s">
        <v>1</v>
      </c>
      <c r="F25" s="291"/>
      <c r="G25" s="291"/>
      <c r="H25" s="291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34"/>
      <c r="J28" s="115">
        <f>ROUND(J137,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6" t="s">
        <v>37</v>
      </c>
      <c r="J30" s="116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40</v>
      </c>
      <c r="E31" s="107" t="s">
        <v>41</v>
      </c>
      <c r="F31" s="118">
        <f>ROUND((SUM(BE137:BE429)),  2)</f>
        <v>0</v>
      </c>
      <c r="G31" s="34"/>
      <c r="H31" s="34"/>
      <c r="I31" s="119">
        <v>0.21</v>
      </c>
      <c r="J31" s="118">
        <f>ROUND(((SUM(BE137:BE429))*I31),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42</v>
      </c>
      <c r="F32" s="118">
        <f>ROUND((SUM(BF137:BF429)),  2)</f>
        <v>0</v>
      </c>
      <c r="G32" s="34"/>
      <c r="H32" s="34"/>
      <c r="I32" s="119">
        <v>0.15</v>
      </c>
      <c r="J32" s="118">
        <f>ROUND(((SUM(BF137:BF429))*I32),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43</v>
      </c>
      <c r="F33" s="118">
        <f>ROUND((SUM(BG137:BG429)),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44</v>
      </c>
      <c r="F34" s="118">
        <f>ROUND((SUM(BH137:BH429)),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18">
        <f>ROUND((SUM(BI137:BI429)),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46</v>
      </c>
      <c r="E37" s="122"/>
      <c r="F37" s="122"/>
      <c r="G37" s="123" t="s">
        <v>47</v>
      </c>
      <c r="H37" s="124" t="s">
        <v>48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5" t="str">
        <f>E7</f>
        <v>ZŠ Rokycanova - bezbariérové úpravy</v>
      </c>
      <c r="F85" s="292"/>
      <c r="G85" s="292"/>
      <c r="H85" s="29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Sokolov</v>
      </c>
      <c r="G87" s="36"/>
      <c r="H87" s="36"/>
      <c r="I87" s="29" t="s">
        <v>22</v>
      </c>
      <c r="J87" s="66" t="str">
        <f>IF(J10="","",J10)</f>
        <v>14. 1. 2023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Městský úřad Sokolov</v>
      </c>
      <c r="G89" s="36"/>
      <c r="H89" s="36"/>
      <c r="I89" s="29" t="s">
        <v>30</v>
      </c>
      <c r="J89" s="32" t="str">
        <f>E19</f>
        <v>MgA.Hana Fischerová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Sadílek Ladislav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86</v>
      </c>
      <c r="D92" s="139"/>
      <c r="E92" s="139"/>
      <c r="F92" s="139"/>
      <c r="G92" s="139"/>
      <c r="H92" s="139"/>
      <c r="I92" s="139"/>
      <c r="J92" s="140" t="s">
        <v>87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88</v>
      </c>
      <c r="D94" s="36"/>
      <c r="E94" s="36"/>
      <c r="F94" s="36"/>
      <c r="G94" s="36"/>
      <c r="H94" s="36"/>
      <c r="I94" s="36"/>
      <c r="J94" s="84">
        <f>J137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89</v>
      </c>
    </row>
    <row r="95" spans="1:47" s="9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5"/>
      <c r="J95" s="146">
        <f>J138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91</v>
      </c>
      <c r="E96" s="151"/>
      <c r="F96" s="151"/>
      <c r="G96" s="151"/>
      <c r="H96" s="151"/>
      <c r="I96" s="151"/>
      <c r="J96" s="152">
        <f>J139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92</v>
      </c>
      <c r="E97" s="151"/>
      <c r="F97" s="151"/>
      <c r="G97" s="151"/>
      <c r="H97" s="151"/>
      <c r="I97" s="151"/>
      <c r="J97" s="152">
        <f>J153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J172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J193</f>
        <v>0</v>
      </c>
      <c r="K99" s="149"/>
      <c r="L99" s="153"/>
    </row>
    <row r="100" spans="2:12" s="9" customFormat="1" ht="24.95" customHeight="1">
      <c r="B100" s="142"/>
      <c r="C100" s="143"/>
      <c r="D100" s="144" t="s">
        <v>95</v>
      </c>
      <c r="E100" s="145"/>
      <c r="F100" s="145"/>
      <c r="G100" s="145"/>
      <c r="H100" s="145"/>
      <c r="I100" s="145"/>
      <c r="J100" s="146">
        <f>J199</f>
        <v>0</v>
      </c>
      <c r="K100" s="143"/>
      <c r="L100" s="147"/>
    </row>
    <row r="101" spans="2:12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J200</f>
        <v>0</v>
      </c>
      <c r="K101" s="149"/>
      <c r="L101" s="153"/>
    </row>
    <row r="102" spans="2:12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J203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J211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J240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J245</f>
        <v>0</v>
      </c>
      <c r="K105" s="149"/>
      <c r="L105" s="153"/>
    </row>
    <row r="106" spans="2:12" s="10" customFormat="1" ht="19.899999999999999" customHeight="1">
      <c r="B106" s="148"/>
      <c r="C106" s="149"/>
      <c r="D106" s="150" t="s">
        <v>101</v>
      </c>
      <c r="E106" s="151"/>
      <c r="F106" s="151"/>
      <c r="G106" s="151"/>
      <c r="H106" s="151"/>
      <c r="I106" s="151"/>
      <c r="J106" s="152">
        <f>J251</f>
        <v>0</v>
      </c>
      <c r="K106" s="149"/>
      <c r="L106" s="153"/>
    </row>
    <row r="107" spans="2:12" s="10" customFormat="1" ht="19.899999999999999" customHeight="1">
      <c r="B107" s="148"/>
      <c r="C107" s="149"/>
      <c r="D107" s="150" t="s">
        <v>102</v>
      </c>
      <c r="E107" s="151"/>
      <c r="F107" s="151"/>
      <c r="G107" s="151"/>
      <c r="H107" s="151"/>
      <c r="I107" s="151"/>
      <c r="J107" s="152">
        <f>J253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J261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104</v>
      </c>
      <c r="E109" s="151"/>
      <c r="F109" s="151"/>
      <c r="G109" s="151"/>
      <c r="H109" s="151"/>
      <c r="I109" s="151"/>
      <c r="J109" s="152">
        <f>J288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105</v>
      </c>
      <c r="E110" s="151"/>
      <c r="F110" s="151"/>
      <c r="G110" s="151"/>
      <c r="H110" s="151"/>
      <c r="I110" s="151"/>
      <c r="J110" s="152">
        <f>J302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106</v>
      </c>
      <c r="E111" s="151"/>
      <c r="F111" s="151"/>
      <c r="G111" s="151"/>
      <c r="H111" s="151"/>
      <c r="I111" s="151"/>
      <c r="J111" s="152">
        <f>J307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107</v>
      </c>
      <c r="E112" s="151"/>
      <c r="F112" s="151"/>
      <c r="G112" s="151"/>
      <c r="H112" s="151"/>
      <c r="I112" s="151"/>
      <c r="J112" s="152">
        <f>J328</f>
        <v>0</v>
      </c>
      <c r="K112" s="149"/>
      <c r="L112" s="153"/>
    </row>
    <row r="113" spans="1:31" s="10" customFormat="1" ht="19.899999999999999" customHeight="1">
      <c r="B113" s="148"/>
      <c r="C113" s="149"/>
      <c r="D113" s="150" t="s">
        <v>108</v>
      </c>
      <c r="E113" s="151"/>
      <c r="F113" s="151"/>
      <c r="G113" s="151"/>
      <c r="H113" s="151"/>
      <c r="I113" s="151"/>
      <c r="J113" s="152">
        <f>J350</f>
        <v>0</v>
      </c>
      <c r="K113" s="149"/>
      <c r="L113" s="153"/>
    </row>
    <row r="114" spans="1:31" s="10" customFormat="1" ht="19.899999999999999" customHeight="1">
      <c r="B114" s="148"/>
      <c r="C114" s="149"/>
      <c r="D114" s="150" t="s">
        <v>109</v>
      </c>
      <c r="E114" s="151"/>
      <c r="F114" s="151"/>
      <c r="G114" s="151"/>
      <c r="H114" s="151"/>
      <c r="I114" s="151"/>
      <c r="J114" s="152">
        <f>J366</f>
        <v>0</v>
      </c>
      <c r="K114" s="149"/>
      <c r="L114" s="153"/>
    </row>
    <row r="115" spans="1:31" s="10" customFormat="1" ht="19.899999999999999" customHeight="1">
      <c r="B115" s="148"/>
      <c r="C115" s="149"/>
      <c r="D115" s="150" t="s">
        <v>110</v>
      </c>
      <c r="E115" s="151"/>
      <c r="F115" s="151"/>
      <c r="G115" s="151"/>
      <c r="H115" s="151"/>
      <c r="I115" s="151"/>
      <c r="J115" s="152">
        <f>J397</f>
        <v>0</v>
      </c>
      <c r="K115" s="149"/>
      <c r="L115" s="153"/>
    </row>
    <row r="116" spans="1:31" s="10" customFormat="1" ht="19.899999999999999" customHeight="1">
      <c r="B116" s="148"/>
      <c r="C116" s="149"/>
      <c r="D116" s="150" t="s">
        <v>111</v>
      </c>
      <c r="E116" s="151"/>
      <c r="F116" s="151"/>
      <c r="G116" s="151"/>
      <c r="H116" s="151"/>
      <c r="I116" s="151"/>
      <c r="J116" s="152">
        <f>J404</f>
        <v>0</v>
      </c>
      <c r="K116" s="149"/>
      <c r="L116" s="153"/>
    </row>
    <row r="117" spans="1:31" s="9" customFormat="1" ht="24.95" customHeight="1">
      <c r="B117" s="142"/>
      <c r="C117" s="143"/>
      <c r="D117" s="144" t="s">
        <v>112</v>
      </c>
      <c r="E117" s="145"/>
      <c r="F117" s="145"/>
      <c r="G117" s="145"/>
      <c r="H117" s="145"/>
      <c r="I117" s="145"/>
      <c r="J117" s="146">
        <f>J424</f>
        <v>0</v>
      </c>
      <c r="K117" s="143"/>
      <c r="L117" s="147"/>
    </row>
    <row r="118" spans="1:31" s="10" customFormat="1" ht="19.899999999999999" customHeight="1">
      <c r="B118" s="148"/>
      <c r="C118" s="149"/>
      <c r="D118" s="150" t="s">
        <v>113</v>
      </c>
      <c r="E118" s="151"/>
      <c r="F118" s="151"/>
      <c r="G118" s="151"/>
      <c r="H118" s="151"/>
      <c r="I118" s="151"/>
      <c r="J118" s="152">
        <f>J425</f>
        <v>0</v>
      </c>
      <c r="K118" s="149"/>
      <c r="L118" s="153"/>
    </row>
    <row r="119" spans="1:31" s="9" customFormat="1" ht="24.95" customHeight="1">
      <c r="B119" s="142"/>
      <c r="C119" s="143"/>
      <c r="D119" s="144" t="s">
        <v>114</v>
      </c>
      <c r="E119" s="145"/>
      <c r="F119" s="145"/>
      <c r="G119" s="145"/>
      <c r="H119" s="145"/>
      <c r="I119" s="145"/>
      <c r="J119" s="146">
        <f>J428</f>
        <v>0</v>
      </c>
      <c r="K119" s="143"/>
      <c r="L119" s="147"/>
    </row>
    <row r="120" spans="1:31" s="2" customFormat="1" ht="21.7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pans="1:31" s="2" customFormat="1" ht="6.95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4.95" customHeight="1">
      <c r="A126" s="34"/>
      <c r="B126" s="35"/>
      <c r="C126" s="23" t="s">
        <v>115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16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65" t="str">
        <f>E7</f>
        <v>ZŠ Rokycanova - bezbariérové úpravy</v>
      </c>
      <c r="F129" s="292"/>
      <c r="G129" s="292"/>
      <c r="H129" s="292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20</v>
      </c>
      <c r="D131" s="36"/>
      <c r="E131" s="36"/>
      <c r="F131" s="27" t="str">
        <f>F10</f>
        <v>Sokolov</v>
      </c>
      <c r="G131" s="36"/>
      <c r="H131" s="36"/>
      <c r="I131" s="29" t="s">
        <v>22</v>
      </c>
      <c r="J131" s="66" t="str">
        <f>IF(J10="","",J10)</f>
        <v>14. 1. 2023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24</v>
      </c>
      <c r="D133" s="36"/>
      <c r="E133" s="36"/>
      <c r="F133" s="27" t="str">
        <f>E13</f>
        <v>Městský úřad Sokolov</v>
      </c>
      <c r="G133" s="36"/>
      <c r="H133" s="36"/>
      <c r="I133" s="29" t="s">
        <v>30</v>
      </c>
      <c r="J133" s="32" t="str">
        <f>E19</f>
        <v>MgA.Hana Fischerová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28</v>
      </c>
      <c r="D134" s="36"/>
      <c r="E134" s="36"/>
      <c r="F134" s="27" t="str">
        <f>IF(E16="","",E16)</f>
        <v>Vyplň údaj</v>
      </c>
      <c r="G134" s="36"/>
      <c r="H134" s="36"/>
      <c r="I134" s="29" t="s">
        <v>33</v>
      </c>
      <c r="J134" s="32" t="str">
        <f>E22</f>
        <v>Sadílek Ladislav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54"/>
      <c r="B136" s="155"/>
      <c r="C136" s="156" t="s">
        <v>116</v>
      </c>
      <c r="D136" s="157" t="s">
        <v>61</v>
      </c>
      <c r="E136" s="157" t="s">
        <v>57</v>
      </c>
      <c r="F136" s="157" t="s">
        <v>58</v>
      </c>
      <c r="G136" s="157" t="s">
        <v>117</v>
      </c>
      <c r="H136" s="157" t="s">
        <v>118</v>
      </c>
      <c r="I136" s="157" t="s">
        <v>119</v>
      </c>
      <c r="J136" s="158" t="s">
        <v>87</v>
      </c>
      <c r="K136" s="159" t="s">
        <v>120</v>
      </c>
      <c r="L136" s="160"/>
      <c r="M136" s="75" t="s">
        <v>1</v>
      </c>
      <c r="N136" s="76" t="s">
        <v>40</v>
      </c>
      <c r="O136" s="76" t="s">
        <v>121</v>
      </c>
      <c r="P136" s="76" t="s">
        <v>122</v>
      </c>
      <c r="Q136" s="76" t="s">
        <v>123</v>
      </c>
      <c r="R136" s="76" t="s">
        <v>124</v>
      </c>
      <c r="S136" s="76" t="s">
        <v>125</v>
      </c>
      <c r="T136" s="77" t="s">
        <v>126</v>
      </c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</row>
    <row r="137" spans="1:65" s="2" customFormat="1" ht="22.9" customHeight="1">
      <c r="A137" s="34"/>
      <c r="B137" s="35"/>
      <c r="C137" s="82" t="s">
        <v>127</v>
      </c>
      <c r="D137" s="36"/>
      <c r="E137" s="36"/>
      <c r="F137" s="36"/>
      <c r="G137" s="36"/>
      <c r="H137" s="36"/>
      <c r="I137" s="36"/>
      <c r="J137" s="161">
        <f>BK137</f>
        <v>0</v>
      </c>
      <c r="K137" s="36"/>
      <c r="L137" s="39"/>
      <c r="M137" s="78"/>
      <c r="N137" s="162"/>
      <c r="O137" s="79"/>
      <c r="P137" s="163">
        <f>P138+P199+P424+P428</f>
        <v>0</v>
      </c>
      <c r="Q137" s="79"/>
      <c r="R137" s="163">
        <f>R138+R199+R424+R428</f>
        <v>3.4627966800000003</v>
      </c>
      <c r="S137" s="79"/>
      <c r="T137" s="164">
        <f>T138+T199+T424+T428</f>
        <v>5.3218552799999994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75</v>
      </c>
      <c r="AU137" s="17" t="s">
        <v>89</v>
      </c>
      <c r="BK137" s="165">
        <f>BK138+BK199+BK424+BK428</f>
        <v>0</v>
      </c>
    </row>
    <row r="138" spans="1:65" s="12" customFormat="1" ht="25.9" customHeight="1">
      <c r="B138" s="166"/>
      <c r="C138" s="167"/>
      <c r="D138" s="168" t="s">
        <v>75</v>
      </c>
      <c r="E138" s="169" t="s">
        <v>128</v>
      </c>
      <c r="F138" s="169" t="s">
        <v>129</v>
      </c>
      <c r="G138" s="167"/>
      <c r="H138" s="167"/>
      <c r="I138" s="170"/>
      <c r="J138" s="171">
        <f>BK138</f>
        <v>0</v>
      </c>
      <c r="K138" s="167"/>
      <c r="L138" s="172"/>
      <c r="M138" s="173"/>
      <c r="N138" s="174"/>
      <c r="O138" s="174"/>
      <c r="P138" s="175">
        <f>P139+P153+P172+P193</f>
        <v>0</v>
      </c>
      <c r="Q138" s="174"/>
      <c r="R138" s="175">
        <f>R139+R153+R172+R193</f>
        <v>1.07221192</v>
      </c>
      <c r="S138" s="174"/>
      <c r="T138" s="176">
        <f>T139+T153+T172+T193</f>
        <v>1.97976</v>
      </c>
      <c r="AR138" s="177" t="s">
        <v>81</v>
      </c>
      <c r="AT138" s="178" t="s">
        <v>75</v>
      </c>
      <c r="AU138" s="178" t="s">
        <v>76</v>
      </c>
      <c r="AY138" s="177" t="s">
        <v>130</v>
      </c>
      <c r="BK138" s="179">
        <f>BK139+BK153+BK172+BK193</f>
        <v>0</v>
      </c>
    </row>
    <row r="139" spans="1:65" s="12" customFormat="1" ht="22.9" customHeight="1">
      <c r="B139" s="166"/>
      <c r="C139" s="167"/>
      <c r="D139" s="168" t="s">
        <v>75</v>
      </c>
      <c r="E139" s="180" t="s">
        <v>131</v>
      </c>
      <c r="F139" s="180" t="s">
        <v>132</v>
      </c>
      <c r="G139" s="167"/>
      <c r="H139" s="167"/>
      <c r="I139" s="170"/>
      <c r="J139" s="181">
        <f>BK139</f>
        <v>0</v>
      </c>
      <c r="K139" s="167"/>
      <c r="L139" s="172"/>
      <c r="M139" s="173"/>
      <c r="N139" s="174"/>
      <c r="O139" s="174"/>
      <c r="P139" s="175">
        <f>SUM(P140:P152)</f>
        <v>0</v>
      </c>
      <c r="Q139" s="174"/>
      <c r="R139" s="175">
        <f>SUM(R140:R152)</f>
        <v>0.92436812000000002</v>
      </c>
      <c r="S139" s="174"/>
      <c r="T139" s="176">
        <f>SUM(T140:T152)</f>
        <v>0</v>
      </c>
      <c r="AR139" s="177" t="s">
        <v>81</v>
      </c>
      <c r="AT139" s="178" t="s">
        <v>75</v>
      </c>
      <c r="AU139" s="178" t="s">
        <v>81</v>
      </c>
      <c r="AY139" s="177" t="s">
        <v>130</v>
      </c>
      <c r="BK139" s="179">
        <f>SUM(BK140:BK152)</f>
        <v>0</v>
      </c>
    </row>
    <row r="140" spans="1:65" s="2" customFormat="1" ht="24.2" customHeight="1">
      <c r="A140" s="34"/>
      <c r="B140" s="35"/>
      <c r="C140" s="182" t="s">
        <v>81</v>
      </c>
      <c r="D140" s="182" t="s">
        <v>133</v>
      </c>
      <c r="E140" s="183" t="s">
        <v>134</v>
      </c>
      <c r="F140" s="184" t="s">
        <v>135</v>
      </c>
      <c r="G140" s="185" t="s">
        <v>136</v>
      </c>
      <c r="H140" s="186">
        <v>1</v>
      </c>
      <c r="I140" s="187"/>
      <c r="J140" s="188">
        <f>ROUND(I140*H140,2)</f>
        <v>0</v>
      </c>
      <c r="K140" s="189"/>
      <c r="L140" s="39"/>
      <c r="M140" s="190" t="s">
        <v>1</v>
      </c>
      <c r="N140" s="191" t="s">
        <v>41</v>
      </c>
      <c r="O140" s="71"/>
      <c r="P140" s="192">
        <f>O140*H140</f>
        <v>0</v>
      </c>
      <c r="Q140" s="192">
        <v>2.588E-2</v>
      </c>
      <c r="R140" s="192">
        <f>Q140*H140</f>
        <v>2.588E-2</v>
      </c>
      <c r="S140" s="192">
        <v>0</v>
      </c>
      <c r="T140" s="19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137</v>
      </c>
      <c r="AT140" s="194" t="s">
        <v>133</v>
      </c>
      <c r="AU140" s="194" t="s">
        <v>83</v>
      </c>
      <c r="AY140" s="17" t="s">
        <v>130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81</v>
      </c>
      <c r="BK140" s="195">
        <f>ROUND(I140*H140,2)</f>
        <v>0</v>
      </c>
      <c r="BL140" s="17" t="s">
        <v>137</v>
      </c>
      <c r="BM140" s="194" t="s">
        <v>138</v>
      </c>
    </row>
    <row r="141" spans="1:65" s="13" customFormat="1" ht="11.25">
      <c r="B141" s="196"/>
      <c r="C141" s="197"/>
      <c r="D141" s="198" t="s">
        <v>139</v>
      </c>
      <c r="E141" s="199" t="s">
        <v>1</v>
      </c>
      <c r="F141" s="200" t="s">
        <v>140</v>
      </c>
      <c r="G141" s="197"/>
      <c r="H141" s="199" t="s">
        <v>1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139</v>
      </c>
      <c r="AU141" s="206" t="s">
        <v>83</v>
      </c>
      <c r="AV141" s="13" t="s">
        <v>81</v>
      </c>
      <c r="AW141" s="13" t="s">
        <v>32</v>
      </c>
      <c r="AX141" s="13" t="s">
        <v>76</v>
      </c>
      <c r="AY141" s="206" t="s">
        <v>130</v>
      </c>
    </row>
    <row r="142" spans="1:65" s="14" customFormat="1" ht="11.25">
      <c r="B142" s="207"/>
      <c r="C142" s="208"/>
      <c r="D142" s="198" t="s">
        <v>139</v>
      </c>
      <c r="E142" s="209" t="s">
        <v>1</v>
      </c>
      <c r="F142" s="210" t="s">
        <v>81</v>
      </c>
      <c r="G142" s="208"/>
      <c r="H142" s="211">
        <v>1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139</v>
      </c>
      <c r="AU142" s="217" t="s">
        <v>83</v>
      </c>
      <c r="AV142" s="14" t="s">
        <v>83</v>
      </c>
      <c r="AW142" s="14" t="s">
        <v>32</v>
      </c>
      <c r="AX142" s="14" t="s">
        <v>81</v>
      </c>
      <c r="AY142" s="217" t="s">
        <v>130</v>
      </c>
    </row>
    <row r="143" spans="1:65" s="2" customFormat="1" ht="16.5" customHeight="1">
      <c r="A143" s="34"/>
      <c r="B143" s="35"/>
      <c r="C143" s="218" t="s">
        <v>83</v>
      </c>
      <c r="D143" s="218" t="s">
        <v>141</v>
      </c>
      <c r="E143" s="219" t="s">
        <v>142</v>
      </c>
      <c r="F143" s="220" t="s">
        <v>143</v>
      </c>
      <c r="G143" s="221" t="s">
        <v>136</v>
      </c>
      <c r="H143" s="222">
        <v>1</v>
      </c>
      <c r="I143" s="223"/>
      <c r="J143" s="224">
        <f>ROUND(I143*H143,2)</f>
        <v>0</v>
      </c>
      <c r="K143" s="225"/>
      <c r="L143" s="226"/>
      <c r="M143" s="227" t="s">
        <v>1</v>
      </c>
      <c r="N143" s="228" t="s">
        <v>41</v>
      </c>
      <c r="O143" s="71"/>
      <c r="P143" s="192">
        <f>O143*H143</f>
        <v>0</v>
      </c>
      <c r="Q143" s="192">
        <v>0.108</v>
      </c>
      <c r="R143" s="192">
        <f>Q143*H143</f>
        <v>0.108</v>
      </c>
      <c r="S143" s="192">
        <v>0</v>
      </c>
      <c r="T143" s="19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4" t="s">
        <v>144</v>
      </c>
      <c r="AT143" s="194" t="s">
        <v>141</v>
      </c>
      <c r="AU143" s="194" t="s">
        <v>83</v>
      </c>
      <c r="AY143" s="17" t="s">
        <v>130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7" t="s">
        <v>81</v>
      </c>
      <c r="BK143" s="195">
        <f>ROUND(I143*H143,2)</f>
        <v>0</v>
      </c>
      <c r="BL143" s="17" t="s">
        <v>137</v>
      </c>
      <c r="BM143" s="194" t="s">
        <v>145</v>
      </c>
    </row>
    <row r="144" spans="1:65" s="2" customFormat="1" ht="33" customHeight="1">
      <c r="A144" s="34"/>
      <c r="B144" s="35"/>
      <c r="C144" s="182" t="s">
        <v>131</v>
      </c>
      <c r="D144" s="182" t="s">
        <v>133</v>
      </c>
      <c r="E144" s="183" t="s">
        <v>146</v>
      </c>
      <c r="F144" s="184" t="s">
        <v>147</v>
      </c>
      <c r="G144" s="185" t="s">
        <v>136</v>
      </c>
      <c r="H144" s="186">
        <v>2</v>
      </c>
      <c r="I144" s="187"/>
      <c r="J144" s="188">
        <f>ROUND(I144*H144,2)</f>
        <v>0</v>
      </c>
      <c r="K144" s="189"/>
      <c r="L144" s="39"/>
      <c r="M144" s="190" t="s">
        <v>1</v>
      </c>
      <c r="N144" s="191" t="s">
        <v>41</v>
      </c>
      <c r="O144" s="71"/>
      <c r="P144" s="192">
        <f>O144*H144</f>
        <v>0</v>
      </c>
      <c r="Q144" s="192">
        <v>2.6280000000000001E-2</v>
      </c>
      <c r="R144" s="192">
        <f>Q144*H144</f>
        <v>5.2560000000000003E-2</v>
      </c>
      <c r="S144" s="192">
        <v>0</v>
      </c>
      <c r="T144" s="19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4" t="s">
        <v>137</v>
      </c>
      <c r="AT144" s="194" t="s">
        <v>133</v>
      </c>
      <c r="AU144" s="194" t="s">
        <v>83</v>
      </c>
      <c r="AY144" s="17" t="s">
        <v>130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81</v>
      </c>
      <c r="BK144" s="195">
        <f>ROUND(I144*H144,2)</f>
        <v>0</v>
      </c>
      <c r="BL144" s="17" t="s">
        <v>137</v>
      </c>
      <c r="BM144" s="194" t="s">
        <v>148</v>
      </c>
    </row>
    <row r="145" spans="1:65" s="13" customFormat="1" ht="11.25">
      <c r="B145" s="196"/>
      <c r="C145" s="197"/>
      <c r="D145" s="198" t="s">
        <v>139</v>
      </c>
      <c r="E145" s="199" t="s">
        <v>1</v>
      </c>
      <c r="F145" s="200" t="s">
        <v>140</v>
      </c>
      <c r="G145" s="197"/>
      <c r="H145" s="199" t="s">
        <v>1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139</v>
      </c>
      <c r="AU145" s="206" t="s">
        <v>83</v>
      </c>
      <c r="AV145" s="13" t="s">
        <v>81</v>
      </c>
      <c r="AW145" s="13" t="s">
        <v>32</v>
      </c>
      <c r="AX145" s="13" t="s">
        <v>76</v>
      </c>
      <c r="AY145" s="206" t="s">
        <v>130</v>
      </c>
    </row>
    <row r="146" spans="1:65" s="14" customFormat="1" ht="11.25">
      <c r="B146" s="207"/>
      <c r="C146" s="208"/>
      <c r="D146" s="198" t="s">
        <v>139</v>
      </c>
      <c r="E146" s="209" t="s">
        <v>1</v>
      </c>
      <c r="F146" s="210" t="s">
        <v>83</v>
      </c>
      <c r="G146" s="208"/>
      <c r="H146" s="211">
        <v>2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139</v>
      </c>
      <c r="AU146" s="217" t="s">
        <v>83</v>
      </c>
      <c r="AV146" s="14" t="s">
        <v>83</v>
      </c>
      <c r="AW146" s="14" t="s">
        <v>32</v>
      </c>
      <c r="AX146" s="14" t="s">
        <v>81</v>
      </c>
      <c r="AY146" s="217" t="s">
        <v>130</v>
      </c>
    </row>
    <row r="147" spans="1:65" s="2" customFormat="1" ht="24.2" customHeight="1">
      <c r="A147" s="34"/>
      <c r="B147" s="35"/>
      <c r="C147" s="182" t="s">
        <v>137</v>
      </c>
      <c r="D147" s="182" t="s">
        <v>133</v>
      </c>
      <c r="E147" s="183" t="s">
        <v>149</v>
      </c>
      <c r="F147" s="184" t="s">
        <v>150</v>
      </c>
      <c r="G147" s="185" t="s">
        <v>151</v>
      </c>
      <c r="H147" s="186">
        <v>3.45</v>
      </c>
      <c r="I147" s="187"/>
      <c r="J147" s="188">
        <f>ROUND(I147*H147,2)</f>
        <v>0</v>
      </c>
      <c r="K147" s="189"/>
      <c r="L147" s="39"/>
      <c r="M147" s="190" t="s">
        <v>1</v>
      </c>
      <c r="N147" s="191" t="s">
        <v>41</v>
      </c>
      <c r="O147" s="71"/>
      <c r="P147" s="192">
        <f>O147*H147</f>
        <v>0</v>
      </c>
      <c r="Q147" s="192">
        <v>6.1719999999999997E-2</v>
      </c>
      <c r="R147" s="192">
        <f>Q147*H147</f>
        <v>0.21293400000000001</v>
      </c>
      <c r="S147" s="192">
        <v>0</v>
      </c>
      <c r="T147" s="19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4" t="s">
        <v>137</v>
      </c>
      <c r="AT147" s="194" t="s">
        <v>133</v>
      </c>
      <c r="AU147" s="194" t="s">
        <v>83</v>
      </c>
      <c r="AY147" s="17" t="s">
        <v>130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81</v>
      </c>
      <c r="BK147" s="195">
        <f>ROUND(I147*H147,2)</f>
        <v>0</v>
      </c>
      <c r="BL147" s="17" t="s">
        <v>137</v>
      </c>
      <c r="BM147" s="194" t="s">
        <v>152</v>
      </c>
    </row>
    <row r="148" spans="1:65" s="13" customFormat="1" ht="11.25">
      <c r="B148" s="196"/>
      <c r="C148" s="197"/>
      <c r="D148" s="198" t="s">
        <v>139</v>
      </c>
      <c r="E148" s="199" t="s">
        <v>1</v>
      </c>
      <c r="F148" s="200" t="s">
        <v>140</v>
      </c>
      <c r="G148" s="197"/>
      <c r="H148" s="199" t="s">
        <v>1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139</v>
      </c>
      <c r="AU148" s="206" t="s">
        <v>83</v>
      </c>
      <c r="AV148" s="13" t="s">
        <v>81</v>
      </c>
      <c r="AW148" s="13" t="s">
        <v>32</v>
      </c>
      <c r="AX148" s="13" t="s">
        <v>76</v>
      </c>
      <c r="AY148" s="206" t="s">
        <v>130</v>
      </c>
    </row>
    <row r="149" spans="1:65" s="14" customFormat="1" ht="11.25">
      <c r="B149" s="207"/>
      <c r="C149" s="208"/>
      <c r="D149" s="198" t="s">
        <v>139</v>
      </c>
      <c r="E149" s="209" t="s">
        <v>1</v>
      </c>
      <c r="F149" s="210" t="s">
        <v>153</v>
      </c>
      <c r="G149" s="208"/>
      <c r="H149" s="211">
        <v>3.45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139</v>
      </c>
      <c r="AU149" s="217" t="s">
        <v>83</v>
      </c>
      <c r="AV149" s="14" t="s">
        <v>83</v>
      </c>
      <c r="AW149" s="14" t="s">
        <v>32</v>
      </c>
      <c r="AX149" s="14" t="s">
        <v>81</v>
      </c>
      <c r="AY149" s="217" t="s">
        <v>130</v>
      </c>
    </row>
    <row r="150" spans="1:65" s="2" customFormat="1" ht="16.5" customHeight="1">
      <c r="A150" s="34"/>
      <c r="B150" s="35"/>
      <c r="C150" s="182" t="s">
        <v>154</v>
      </c>
      <c r="D150" s="182" t="s">
        <v>133</v>
      </c>
      <c r="E150" s="183" t="s">
        <v>155</v>
      </c>
      <c r="F150" s="184" t="s">
        <v>156</v>
      </c>
      <c r="G150" s="185" t="s">
        <v>151</v>
      </c>
      <c r="H150" s="186">
        <v>3.258</v>
      </c>
      <c r="I150" s="187"/>
      <c r="J150" s="188">
        <f>ROUND(I150*H150,2)</f>
        <v>0</v>
      </c>
      <c r="K150" s="189"/>
      <c r="L150" s="39"/>
      <c r="M150" s="190" t="s">
        <v>1</v>
      </c>
      <c r="N150" s="191" t="s">
        <v>41</v>
      </c>
      <c r="O150" s="71"/>
      <c r="P150" s="192">
        <f>O150*H150</f>
        <v>0</v>
      </c>
      <c r="Q150" s="192">
        <v>0.16114000000000001</v>
      </c>
      <c r="R150" s="192">
        <f>Q150*H150</f>
        <v>0.52499412000000001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137</v>
      </c>
      <c r="AT150" s="194" t="s">
        <v>133</v>
      </c>
      <c r="AU150" s="194" t="s">
        <v>83</v>
      </c>
      <c r="AY150" s="17" t="s">
        <v>130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81</v>
      </c>
      <c r="BK150" s="195">
        <f>ROUND(I150*H150,2)</f>
        <v>0</v>
      </c>
      <c r="BL150" s="17" t="s">
        <v>137</v>
      </c>
      <c r="BM150" s="194" t="s">
        <v>157</v>
      </c>
    </row>
    <row r="151" spans="1:65" s="13" customFormat="1" ht="11.25">
      <c r="B151" s="196"/>
      <c r="C151" s="197"/>
      <c r="D151" s="198" t="s">
        <v>139</v>
      </c>
      <c r="E151" s="199" t="s">
        <v>1</v>
      </c>
      <c r="F151" s="200" t="s">
        <v>158</v>
      </c>
      <c r="G151" s="197"/>
      <c r="H151" s="199" t="s">
        <v>1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139</v>
      </c>
      <c r="AU151" s="206" t="s">
        <v>83</v>
      </c>
      <c r="AV151" s="13" t="s">
        <v>81</v>
      </c>
      <c r="AW151" s="13" t="s">
        <v>32</v>
      </c>
      <c r="AX151" s="13" t="s">
        <v>76</v>
      </c>
      <c r="AY151" s="206" t="s">
        <v>130</v>
      </c>
    </row>
    <row r="152" spans="1:65" s="14" customFormat="1" ht="11.25">
      <c r="B152" s="207"/>
      <c r="C152" s="208"/>
      <c r="D152" s="198" t="s">
        <v>139</v>
      </c>
      <c r="E152" s="209" t="s">
        <v>1</v>
      </c>
      <c r="F152" s="210" t="s">
        <v>159</v>
      </c>
      <c r="G152" s="208"/>
      <c r="H152" s="211">
        <v>3.258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139</v>
      </c>
      <c r="AU152" s="217" t="s">
        <v>83</v>
      </c>
      <c r="AV152" s="14" t="s">
        <v>83</v>
      </c>
      <c r="AW152" s="14" t="s">
        <v>32</v>
      </c>
      <c r="AX152" s="14" t="s">
        <v>81</v>
      </c>
      <c r="AY152" s="217" t="s">
        <v>130</v>
      </c>
    </row>
    <row r="153" spans="1:65" s="12" customFormat="1" ht="22.9" customHeight="1">
      <c r="B153" s="166"/>
      <c r="C153" s="167"/>
      <c r="D153" s="168" t="s">
        <v>75</v>
      </c>
      <c r="E153" s="180" t="s">
        <v>160</v>
      </c>
      <c r="F153" s="180" t="s">
        <v>161</v>
      </c>
      <c r="G153" s="167"/>
      <c r="H153" s="167"/>
      <c r="I153" s="170"/>
      <c r="J153" s="181">
        <f>BK153</f>
        <v>0</v>
      </c>
      <c r="K153" s="167"/>
      <c r="L153" s="172"/>
      <c r="M153" s="173"/>
      <c r="N153" s="174"/>
      <c r="O153" s="174"/>
      <c r="P153" s="175">
        <f>SUM(P154:P171)</f>
        <v>0</v>
      </c>
      <c r="Q153" s="174"/>
      <c r="R153" s="175">
        <f>SUM(R154:R171)</f>
        <v>0.1473758</v>
      </c>
      <c r="S153" s="174"/>
      <c r="T153" s="176">
        <f>SUM(T154:T171)</f>
        <v>0</v>
      </c>
      <c r="AR153" s="177" t="s">
        <v>81</v>
      </c>
      <c r="AT153" s="178" t="s">
        <v>75</v>
      </c>
      <c r="AU153" s="178" t="s">
        <v>81</v>
      </c>
      <c r="AY153" s="177" t="s">
        <v>130</v>
      </c>
      <c r="BK153" s="179">
        <f>SUM(BK154:BK171)</f>
        <v>0</v>
      </c>
    </row>
    <row r="154" spans="1:65" s="2" customFormat="1" ht="24.2" customHeight="1">
      <c r="A154" s="34"/>
      <c r="B154" s="35"/>
      <c r="C154" s="182" t="s">
        <v>160</v>
      </c>
      <c r="D154" s="182" t="s">
        <v>133</v>
      </c>
      <c r="E154" s="183" t="s">
        <v>162</v>
      </c>
      <c r="F154" s="184" t="s">
        <v>163</v>
      </c>
      <c r="G154" s="185" t="s">
        <v>164</v>
      </c>
      <c r="H154" s="186">
        <v>11.8</v>
      </c>
      <c r="I154" s="187"/>
      <c r="J154" s="188">
        <f>ROUND(I154*H154,2)</f>
        <v>0</v>
      </c>
      <c r="K154" s="189"/>
      <c r="L154" s="39"/>
      <c r="M154" s="190" t="s">
        <v>1</v>
      </c>
      <c r="N154" s="191" t="s">
        <v>41</v>
      </c>
      <c r="O154" s="71"/>
      <c r="P154" s="192">
        <f>O154*H154</f>
        <v>0</v>
      </c>
      <c r="Q154" s="192">
        <v>1.5E-3</v>
      </c>
      <c r="R154" s="192">
        <f>Q154*H154</f>
        <v>1.77E-2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137</v>
      </c>
      <c r="AT154" s="194" t="s">
        <v>133</v>
      </c>
      <c r="AU154" s="194" t="s">
        <v>83</v>
      </c>
      <c r="AY154" s="17" t="s">
        <v>130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81</v>
      </c>
      <c r="BK154" s="195">
        <f>ROUND(I154*H154,2)</f>
        <v>0</v>
      </c>
      <c r="BL154" s="17" t="s">
        <v>137</v>
      </c>
      <c r="BM154" s="194" t="s">
        <v>165</v>
      </c>
    </row>
    <row r="155" spans="1:65" s="13" customFormat="1" ht="11.25">
      <c r="B155" s="196"/>
      <c r="C155" s="197"/>
      <c r="D155" s="198" t="s">
        <v>139</v>
      </c>
      <c r="E155" s="199" t="s">
        <v>1</v>
      </c>
      <c r="F155" s="200" t="s">
        <v>166</v>
      </c>
      <c r="G155" s="197"/>
      <c r="H155" s="199" t="s">
        <v>1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139</v>
      </c>
      <c r="AU155" s="206" t="s">
        <v>83</v>
      </c>
      <c r="AV155" s="13" t="s">
        <v>81</v>
      </c>
      <c r="AW155" s="13" t="s">
        <v>32</v>
      </c>
      <c r="AX155" s="13" t="s">
        <v>76</v>
      </c>
      <c r="AY155" s="206" t="s">
        <v>130</v>
      </c>
    </row>
    <row r="156" spans="1:65" s="14" customFormat="1" ht="11.25">
      <c r="B156" s="207"/>
      <c r="C156" s="208"/>
      <c r="D156" s="198" t="s">
        <v>139</v>
      </c>
      <c r="E156" s="209" t="s">
        <v>1</v>
      </c>
      <c r="F156" s="210" t="s">
        <v>167</v>
      </c>
      <c r="G156" s="208"/>
      <c r="H156" s="211">
        <v>11.8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139</v>
      </c>
      <c r="AU156" s="217" t="s">
        <v>83</v>
      </c>
      <c r="AV156" s="14" t="s">
        <v>83</v>
      </c>
      <c r="AW156" s="14" t="s">
        <v>32</v>
      </c>
      <c r="AX156" s="14" t="s">
        <v>81</v>
      </c>
      <c r="AY156" s="217" t="s">
        <v>130</v>
      </c>
    </row>
    <row r="157" spans="1:65" s="2" customFormat="1" ht="24.2" customHeight="1">
      <c r="A157" s="34"/>
      <c r="B157" s="35"/>
      <c r="C157" s="182" t="s">
        <v>168</v>
      </c>
      <c r="D157" s="182" t="s">
        <v>133</v>
      </c>
      <c r="E157" s="183" t="s">
        <v>169</v>
      </c>
      <c r="F157" s="184" t="s">
        <v>170</v>
      </c>
      <c r="G157" s="185" t="s">
        <v>151</v>
      </c>
      <c r="H157" s="186">
        <v>1.4410000000000001</v>
      </c>
      <c r="I157" s="187"/>
      <c r="J157" s="188">
        <f>ROUND(I157*H157,2)</f>
        <v>0</v>
      </c>
      <c r="K157" s="189"/>
      <c r="L157" s="39"/>
      <c r="M157" s="190" t="s">
        <v>1</v>
      </c>
      <c r="N157" s="191" t="s">
        <v>41</v>
      </c>
      <c r="O157" s="7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171</v>
      </c>
      <c r="AT157" s="194" t="s">
        <v>133</v>
      </c>
      <c r="AU157" s="194" t="s">
        <v>83</v>
      </c>
      <c r="AY157" s="17" t="s">
        <v>130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81</v>
      </c>
      <c r="BK157" s="195">
        <f>ROUND(I157*H157,2)</f>
        <v>0</v>
      </c>
      <c r="BL157" s="17" t="s">
        <v>171</v>
      </c>
      <c r="BM157" s="194" t="s">
        <v>172</v>
      </c>
    </row>
    <row r="158" spans="1:65" s="13" customFormat="1" ht="11.25">
      <c r="B158" s="196"/>
      <c r="C158" s="197"/>
      <c r="D158" s="198" t="s">
        <v>139</v>
      </c>
      <c r="E158" s="199" t="s">
        <v>1</v>
      </c>
      <c r="F158" s="200" t="s">
        <v>140</v>
      </c>
      <c r="G158" s="197"/>
      <c r="H158" s="199" t="s">
        <v>1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139</v>
      </c>
      <c r="AU158" s="206" t="s">
        <v>83</v>
      </c>
      <c r="AV158" s="13" t="s">
        <v>81</v>
      </c>
      <c r="AW158" s="13" t="s">
        <v>32</v>
      </c>
      <c r="AX158" s="13" t="s">
        <v>76</v>
      </c>
      <c r="AY158" s="206" t="s">
        <v>130</v>
      </c>
    </row>
    <row r="159" spans="1:65" s="14" customFormat="1" ht="11.25">
      <c r="B159" s="207"/>
      <c r="C159" s="208"/>
      <c r="D159" s="198" t="s">
        <v>139</v>
      </c>
      <c r="E159" s="209" t="s">
        <v>1</v>
      </c>
      <c r="F159" s="210" t="s">
        <v>173</v>
      </c>
      <c r="G159" s="208"/>
      <c r="H159" s="211">
        <v>1.4410000000000001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139</v>
      </c>
      <c r="AU159" s="217" t="s">
        <v>83</v>
      </c>
      <c r="AV159" s="14" t="s">
        <v>83</v>
      </c>
      <c r="AW159" s="14" t="s">
        <v>32</v>
      </c>
      <c r="AX159" s="14" t="s">
        <v>81</v>
      </c>
      <c r="AY159" s="217" t="s">
        <v>130</v>
      </c>
    </row>
    <row r="160" spans="1:65" s="2" customFormat="1" ht="16.5" customHeight="1">
      <c r="A160" s="34"/>
      <c r="B160" s="35"/>
      <c r="C160" s="182" t="s">
        <v>144</v>
      </c>
      <c r="D160" s="182" t="s">
        <v>133</v>
      </c>
      <c r="E160" s="183" t="s">
        <v>174</v>
      </c>
      <c r="F160" s="184" t="s">
        <v>175</v>
      </c>
      <c r="G160" s="185" t="s">
        <v>151</v>
      </c>
      <c r="H160" s="186">
        <v>22.26</v>
      </c>
      <c r="I160" s="187"/>
      <c r="J160" s="188">
        <f>ROUND(I160*H160,2)</f>
        <v>0</v>
      </c>
      <c r="K160" s="189"/>
      <c r="L160" s="39"/>
      <c r="M160" s="190" t="s">
        <v>1</v>
      </c>
      <c r="N160" s="191" t="s">
        <v>41</v>
      </c>
      <c r="O160" s="71"/>
      <c r="P160" s="192">
        <f>O160*H160</f>
        <v>0</v>
      </c>
      <c r="Q160" s="192">
        <v>3.3E-4</v>
      </c>
      <c r="R160" s="192">
        <f>Q160*H160</f>
        <v>7.3458000000000004E-3</v>
      </c>
      <c r="S160" s="192">
        <v>0</v>
      </c>
      <c r="T160" s="19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4" t="s">
        <v>137</v>
      </c>
      <c r="AT160" s="194" t="s">
        <v>133</v>
      </c>
      <c r="AU160" s="194" t="s">
        <v>83</v>
      </c>
      <c r="AY160" s="17" t="s">
        <v>130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81</v>
      </c>
      <c r="BK160" s="195">
        <f>ROUND(I160*H160,2)</f>
        <v>0</v>
      </c>
      <c r="BL160" s="17" t="s">
        <v>137</v>
      </c>
      <c r="BM160" s="194" t="s">
        <v>176</v>
      </c>
    </row>
    <row r="161" spans="1:65" s="13" customFormat="1" ht="11.25">
      <c r="B161" s="196"/>
      <c r="C161" s="197"/>
      <c r="D161" s="198" t="s">
        <v>139</v>
      </c>
      <c r="E161" s="199" t="s">
        <v>1</v>
      </c>
      <c r="F161" s="200" t="s">
        <v>177</v>
      </c>
      <c r="G161" s="197"/>
      <c r="H161" s="199" t="s">
        <v>1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139</v>
      </c>
      <c r="AU161" s="206" t="s">
        <v>83</v>
      </c>
      <c r="AV161" s="13" t="s">
        <v>81</v>
      </c>
      <c r="AW161" s="13" t="s">
        <v>32</v>
      </c>
      <c r="AX161" s="13" t="s">
        <v>76</v>
      </c>
      <c r="AY161" s="206" t="s">
        <v>130</v>
      </c>
    </row>
    <row r="162" spans="1:65" s="14" customFormat="1" ht="11.25">
      <c r="B162" s="207"/>
      <c r="C162" s="208"/>
      <c r="D162" s="198" t="s">
        <v>139</v>
      </c>
      <c r="E162" s="209" t="s">
        <v>1</v>
      </c>
      <c r="F162" s="210" t="s">
        <v>178</v>
      </c>
      <c r="G162" s="208"/>
      <c r="H162" s="211">
        <v>22.26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139</v>
      </c>
      <c r="AU162" s="217" t="s">
        <v>83</v>
      </c>
      <c r="AV162" s="14" t="s">
        <v>83</v>
      </c>
      <c r="AW162" s="14" t="s">
        <v>32</v>
      </c>
      <c r="AX162" s="14" t="s">
        <v>81</v>
      </c>
      <c r="AY162" s="217" t="s">
        <v>130</v>
      </c>
    </row>
    <row r="163" spans="1:65" s="2" customFormat="1" ht="24.2" customHeight="1">
      <c r="A163" s="34"/>
      <c r="B163" s="35"/>
      <c r="C163" s="182" t="s">
        <v>179</v>
      </c>
      <c r="D163" s="182" t="s">
        <v>133</v>
      </c>
      <c r="E163" s="183" t="s">
        <v>180</v>
      </c>
      <c r="F163" s="184" t="s">
        <v>181</v>
      </c>
      <c r="G163" s="185" t="s">
        <v>136</v>
      </c>
      <c r="H163" s="186">
        <v>2</v>
      </c>
      <c r="I163" s="187"/>
      <c r="J163" s="188">
        <f>ROUND(I163*H163,2)</f>
        <v>0</v>
      </c>
      <c r="K163" s="189"/>
      <c r="L163" s="39"/>
      <c r="M163" s="190" t="s">
        <v>1</v>
      </c>
      <c r="N163" s="191" t="s">
        <v>41</v>
      </c>
      <c r="O163" s="71"/>
      <c r="P163" s="192">
        <f>O163*H163</f>
        <v>0</v>
      </c>
      <c r="Q163" s="192">
        <v>1.7770000000000001E-2</v>
      </c>
      <c r="R163" s="192">
        <f>Q163*H163</f>
        <v>3.5540000000000002E-2</v>
      </c>
      <c r="S163" s="192">
        <v>0</v>
      </c>
      <c r="T163" s="19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137</v>
      </c>
      <c r="AT163" s="194" t="s">
        <v>133</v>
      </c>
      <c r="AU163" s="194" t="s">
        <v>83</v>
      </c>
      <c r="AY163" s="17" t="s">
        <v>130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81</v>
      </c>
      <c r="BK163" s="195">
        <f>ROUND(I163*H163,2)</f>
        <v>0</v>
      </c>
      <c r="BL163" s="17" t="s">
        <v>137</v>
      </c>
      <c r="BM163" s="194" t="s">
        <v>182</v>
      </c>
    </row>
    <row r="164" spans="1:65" s="13" customFormat="1" ht="11.25">
      <c r="B164" s="196"/>
      <c r="C164" s="197"/>
      <c r="D164" s="198" t="s">
        <v>139</v>
      </c>
      <c r="E164" s="199" t="s">
        <v>1</v>
      </c>
      <c r="F164" s="200" t="s">
        <v>140</v>
      </c>
      <c r="G164" s="197"/>
      <c r="H164" s="199" t="s">
        <v>1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139</v>
      </c>
      <c r="AU164" s="206" t="s">
        <v>83</v>
      </c>
      <c r="AV164" s="13" t="s">
        <v>81</v>
      </c>
      <c r="AW164" s="13" t="s">
        <v>32</v>
      </c>
      <c r="AX164" s="13" t="s">
        <v>76</v>
      </c>
      <c r="AY164" s="206" t="s">
        <v>130</v>
      </c>
    </row>
    <row r="165" spans="1:65" s="14" customFormat="1" ht="11.25">
      <c r="B165" s="207"/>
      <c r="C165" s="208"/>
      <c r="D165" s="198" t="s">
        <v>139</v>
      </c>
      <c r="E165" s="209" t="s">
        <v>1</v>
      </c>
      <c r="F165" s="210" t="s">
        <v>83</v>
      </c>
      <c r="G165" s="208"/>
      <c r="H165" s="211">
        <v>2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139</v>
      </c>
      <c r="AU165" s="217" t="s">
        <v>83</v>
      </c>
      <c r="AV165" s="14" t="s">
        <v>83</v>
      </c>
      <c r="AW165" s="14" t="s">
        <v>32</v>
      </c>
      <c r="AX165" s="14" t="s">
        <v>81</v>
      </c>
      <c r="AY165" s="217" t="s">
        <v>130</v>
      </c>
    </row>
    <row r="166" spans="1:65" s="2" customFormat="1" ht="24.2" customHeight="1">
      <c r="A166" s="34"/>
      <c r="B166" s="35"/>
      <c r="C166" s="218" t="s">
        <v>183</v>
      </c>
      <c r="D166" s="218" t="s">
        <v>141</v>
      </c>
      <c r="E166" s="219" t="s">
        <v>184</v>
      </c>
      <c r="F166" s="220" t="s">
        <v>185</v>
      </c>
      <c r="G166" s="221" t="s">
        <v>136</v>
      </c>
      <c r="H166" s="222">
        <v>1</v>
      </c>
      <c r="I166" s="223"/>
      <c r="J166" s="224">
        <f>ROUND(I166*H166,2)</f>
        <v>0</v>
      </c>
      <c r="K166" s="225"/>
      <c r="L166" s="226"/>
      <c r="M166" s="227" t="s">
        <v>1</v>
      </c>
      <c r="N166" s="228" t="s">
        <v>41</v>
      </c>
      <c r="O166" s="71"/>
      <c r="P166" s="192">
        <f>O166*H166</f>
        <v>0</v>
      </c>
      <c r="Q166" s="192">
        <v>1.225E-2</v>
      </c>
      <c r="R166" s="192">
        <f>Q166*H166</f>
        <v>1.225E-2</v>
      </c>
      <c r="S166" s="192">
        <v>0</v>
      </c>
      <c r="T166" s="19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4" t="s">
        <v>144</v>
      </c>
      <c r="AT166" s="194" t="s">
        <v>141</v>
      </c>
      <c r="AU166" s="194" t="s">
        <v>83</v>
      </c>
      <c r="AY166" s="17" t="s">
        <v>130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81</v>
      </c>
      <c r="BK166" s="195">
        <f>ROUND(I166*H166,2)</f>
        <v>0</v>
      </c>
      <c r="BL166" s="17" t="s">
        <v>137</v>
      </c>
      <c r="BM166" s="194" t="s">
        <v>186</v>
      </c>
    </row>
    <row r="167" spans="1:65" s="2" customFormat="1" ht="24.2" customHeight="1">
      <c r="A167" s="34"/>
      <c r="B167" s="35"/>
      <c r="C167" s="218" t="s">
        <v>187</v>
      </c>
      <c r="D167" s="218" t="s">
        <v>141</v>
      </c>
      <c r="E167" s="219" t="s">
        <v>188</v>
      </c>
      <c r="F167" s="220" t="s">
        <v>189</v>
      </c>
      <c r="G167" s="221" t="s">
        <v>136</v>
      </c>
      <c r="H167" s="222">
        <v>1</v>
      </c>
      <c r="I167" s="223"/>
      <c r="J167" s="224">
        <f>ROUND(I167*H167,2)</f>
        <v>0</v>
      </c>
      <c r="K167" s="225"/>
      <c r="L167" s="226"/>
      <c r="M167" s="227" t="s">
        <v>1</v>
      </c>
      <c r="N167" s="228" t="s">
        <v>41</v>
      </c>
      <c r="O167" s="71"/>
      <c r="P167" s="192">
        <f>O167*H167</f>
        <v>0</v>
      </c>
      <c r="Q167" s="192">
        <v>1.2489999999999999E-2</v>
      </c>
      <c r="R167" s="192">
        <f>Q167*H167</f>
        <v>1.2489999999999999E-2</v>
      </c>
      <c r="S167" s="192">
        <v>0</v>
      </c>
      <c r="T167" s="19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144</v>
      </c>
      <c r="AT167" s="194" t="s">
        <v>141</v>
      </c>
      <c r="AU167" s="194" t="s">
        <v>83</v>
      </c>
      <c r="AY167" s="17" t="s">
        <v>130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7" t="s">
        <v>81</v>
      </c>
      <c r="BK167" s="195">
        <f>ROUND(I167*H167,2)</f>
        <v>0</v>
      </c>
      <c r="BL167" s="17" t="s">
        <v>137</v>
      </c>
      <c r="BM167" s="194" t="s">
        <v>190</v>
      </c>
    </row>
    <row r="168" spans="1:65" s="2" customFormat="1" ht="21.75" customHeight="1">
      <c r="A168" s="34"/>
      <c r="B168" s="35"/>
      <c r="C168" s="182" t="s">
        <v>191</v>
      </c>
      <c r="D168" s="182" t="s">
        <v>133</v>
      </c>
      <c r="E168" s="183" t="s">
        <v>192</v>
      </c>
      <c r="F168" s="184" t="s">
        <v>193</v>
      </c>
      <c r="G168" s="185" t="s">
        <v>136</v>
      </c>
      <c r="H168" s="186">
        <v>1</v>
      </c>
      <c r="I168" s="187"/>
      <c r="J168" s="188">
        <f>ROUND(I168*H168,2)</f>
        <v>0</v>
      </c>
      <c r="K168" s="189"/>
      <c r="L168" s="39"/>
      <c r="M168" s="190" t="s">
        <v>1</v>
      </c>
      <c r="N168" s="191" t="s">
        <v>41</v>
      </c>
      <c r="O168" s="71"/>
      <c r="P168" s="192">
        <f>O168*H168</f>
        <v>0</v>
      </c>
      <c r="Q168" s="192">
        <v>4.684E-2</v>
      </c>
      <c r="R168" s="192">
        <f>Q168*H168</f>
        <v>4.684E-2</v>
      </c>
      <c r="S168" s="192">
        <v>0</v>
      </c>
      <c r="T168" s="19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4" t="s">
        <v>137</v>
      </c>
      <c r="AT168" s="194" t="s">
        <v>133</v>
      </c>
      <c r="AU168" s="194" t="s">
        <v>83</v>
      </c>
      <c r="AY168" s="17" t="s">
        <v>130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7" t="s">
        <v>81</v>
      </c>
      <c r="BK168" s="195">
        <f>ROUND(I168*H168,2)</f>
        <v>0</v>
      </c>
      <c r="BL168" s="17" t="s">
        <v>137</v>
      </c>
      <c r="BM168" s="194" t="s">
        <v>194</v>
      </c>
    </row>
    <row r="169" spans="1:65" s="13" customFormat="1" ht="11.25">
      <c r="B169" s="196"/>
      <c r="C169" s="197"/>
      <c r="D169" s="198" t="s">
        <v>139</v>
      </c>
      <c r="E169" s="199" t="s">
        <v>1</v>
      </c>
      <c r="F169" s="200" t="s">
        <v>140</v>
      </c>
      <c r="G169" s="197"/>
      <c r="H169" s="199" t="s">
        <v>1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139</v>
      </c>
      <c r="AU169" s="206" t="s">
        <v>83</v>
      </c>
      <c r="AV169" s="13" t="s">
        <v>81</v>
      </c>
      <c r="AW169" s="13" t="s">
        <v>32</v>
      </c>
      <c r="AX169" s="13" t="s">
        <v>76</v>
      </c>
      <c r="AY169" s="206" t="s">
        <v>130</v>
      </c>
    </row>
    <row r="170" spans="1:65" s="14" customFormat="1" ht="11.25">
      <c r="B170" s="207"/>
      <c r="C170" s="208"/>
      <c r="D170" s="198" t="s">
        <v>139</v>
      </c>
      <c r="E170" s="209" t="s">
        <v>1</v>
      </c>
      <c r="F170" s="210" t="s">
        <v>81</v>
      </c>
      <c r="G170" s="208"/>
      <c r="H170" s="211">
        <v>1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139</v>
      </c>
      <c r="AU170" s="217" t="s">
        <v>83</v>
      </c>
      <c r="AV170" s="14" t="s">
        <v>83</v>
      </c>
      <c r="AW170" s="14" t="s">
        <v>32</v>
      </c>
      <c r="AX170" s="14" t="s">
        <v>81</v>
      </c>
      <c r="AY170" s="217" t="s">
        <v>130</v>
      </c>
    </row>
    <row r="171" spans="1:65" s="2" customFormat="1" ht="24.2" customHeight="1">
      <c r="A171" s="34"/>
      <c r="B171" s="35"/>
      <c r="C171" s="218" t="s">
        <v>195</v>
      </c>
      <c r="D171" s="218" t="s">
        <v>141</v>
      </c>
      <c r="E171" s="219" t="s">
        <v>196</v>
      </c>
      <c r="F171" s="220" t="s">
        <v>197</v>
      </c>
      <c r="G171" s="221" t="s">
        <v>136</v>
      </c>
      <c r="H171" s="222">
        <v>1</v>
      </c>
      <c r="I171" s="223"/>
      <c r="J171" s="224">
        <f>ROUND(I171*H171,2)</f>
        <v>0</v>
      </c>
      <c r="K171" s="225"/>
      <c r="L171" s="226"/>
      <c r="M171" s="227" t="s">
        <v>1</v>
      </c>
      <c r="N171" s="228" t="s">
        <v>41</v>
      </c>
      <c r="O171" s="71"/>
      <c r="P171" s="192">
        <f>O171*H171</f>
        <v>0</v>
      </c>
      <c r="Q171" s="192">
        <v>1.521E-2</v>
      </c>
      <c r="R171" s="192">
        <f>Q171*H171</f>
        <v>1.521E-2</v>
      </c>
      <c r="S171" s="192">
        <v>0</v>
      </c>
      <c r="T171" s="19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4" t="s">
        <v>144</v>
      </c>
      <c r="AT171" s="194" t="s">
        <v>141</v>
      </c>
      <c r="AU171" s="194" t="s">
        <v>83</v>
      </c>
      <c r="AY171" s="17" t="s">
        <v>130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81</v>
      </c>
      <c r="BK171" s="195">
        <f>ROUND(I171*H171,2)</f>
        <v>0</v>
      </c>
      <c r="BL171" s="17" t="s">
        <v>137</v>
      </c>
      <c r="BM171" s="194" t="s">
        <v>198</v>
      </c>
    </row>
    <row r="172" spans="1:65" s="12" customFormat="1" ht="22.9" customHeight="1">
      <c r="B172" s="166"/>
      <c r="C172" s="167"/>
      <c r="D172" s="168" t="s">
        <v>75</v>
      </c>
      <c r="E172" s="180" t="s">
        <v>179</v>
      </c>
      <c r="F172" s="180" t="s">
        <v>199</v>
      </c>
      <c r="G172" s="167"/>
      <c r="H172" s="167"/>
      <c r="I172" s="170"/>
      <c r="J172" s="181">
        <f>BK172</f>
        <v>0</v>
      </c>
      <c r="K172" s="167"/>
      <c r="L172" s="172"/>
      <c r="M172" s="173"/>
      <c r="N172" s="174"/>
      <c r="O172" s="174"/>
      <c r="P172" s="175">
        <f>SUM(P173:P192)</f>
        <v>0</v>
      </c>
      <c r="Q172" s="174"/>
      <c r="R172" s="175">
        <f>SUM(R173:R192)</f>
        <v>4.6799999999999999E-4</v>
      </c>
      <c r="S172" s="174"/>
      <c r="T172" s="176">
        <f>SUM(T173:T192)</f>
        <v>1.97976</v>
      </c>
      <c r="AR172" s="177" t="s">
        <v>81</v>
      </c>
      <c r="AT172" s="178" t="s">
        <v>75</v>
      </c>
      <c r="AU172" s="178" t="s">
        <v>81</v>
      </c>
      <c r="AY172" s="177" t="s">
        <v>130</v>
      </c>
      <c r="BK172" s="179">
        <f>SUM(BK173:BK192)</f>
        <v>0</v>
      </c>
    </row>
    <row r="173" spans="1:65" s="2" customFormat="1" ht="24.2" customHeight="1">
      <c r="A173" s="34"/>
      <c r="B173" s="35"/>
      <c r="C173" s="182" t="s">
        <v>200</v>
      </c>
      <c r="D173" s="182" t="s">
        <v>133</v>
      </c>
      <c r="E173" s="183" t="s">
        <v>201</v>
      </c>
      <c r="F173" s="184" t="s">
        <v>202</v>
      </c>
      <c r="G173" s="185" t="s">
        <v>151</v>
      </c>
      <c r="H173" s="186">
        <v>11.7</v>
      </c>
      <c r="I173" s="187"/>
      <c r="J173" s="188">
        <f>ROUND(I173*H173,2)</f>
        <v>0</v>
      </c>
      <c r="K173" s="189"/>
      <c r="L173" s="39"/>
      <c r="M173" s="190" t="s">
        <v>1</v>
      </c>
      <c r="N173" s="191" t="s">
        <v>41</v>
      </c>
      <c r="O173" s="71"/>
      <c r="P173" s="192">
        <f>O173*H173</f>
        <v>0</v>
      </c>
      <c r="Q173" s="192">
        <v>4.0000000000000003E-5</v>
      </c>
      <c r="R173" s="192">
        <f>Q173*H173</f>
        <v>4.6799999999999999E-4</v>
      </c>
      <c r="S173" s="192">
        <v>0</v>
      </c>
      <c r="T173" s="19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4" t="s">
        <v>137</v>
      </c>
      <c r="AT173" s="194" t="s">
        <v>133</v>
      </c>
      <c r="AU173" s="194" t="s">
        <v>83</v>
      </c>
      <c r="AY173" s="17" t="s">
        <v>130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7" t="s">
        <v>81</v>
      </c>
      <c r="BK173" s="195">
        <f>ROUND(I173*H173,2)</f>
        <v>0</v>
      </c>
      <c r="BL173" s="17" t="s">
        <v>137</v>
      </c>
      <c r="BM173" s="194" t="s">
        <v>203</v>
      </c>
    </row>
    <row r="174" spans="1:65" s="13" customFormat="1" ht="11.25">
      <c r="B174" s="196"/>
      <c r="C174" s="197"/>
      <c r="D174" s="198" t="s">
        <v>139</v>
      </c>
      <c r="E174" s="199" t="s">
        <v>1</v>
      </c>
      <c r="F174" s="200" t="s">
        <v>140</v>
      </c>
      <c r="G174" s="197"/>
      <c r="H174" s="199" t="s">
        <v>1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139</v>
      </c>
      <c r="AU174" s="206" t="s">
        <v>83</v>
      </c>
      <c r="AV174" s="13" t="s">
        <v>81</v>
      </c>
      <c r="AW174" s="13" t="s">
        <v>32</v>
      </c>
      <c r="AX174" s="13" t="s">
        <v>76</v>
      </c>
      <c r="AY174" s="206" t="s">
        <v>130</v>
      </c>
    </row>
    <row r="175" spans="1:65" s="14" customFormat="1" ht="11.25">
      <c r="B175" s="207"/>
      <c r="C175" s="208"/>
      <c r="D175" s="198" t="s">
        <v>139</v>
      </c>
      <c r="E175" s="209" t="s">
        <v>1</v>
      </c>
      <c r="F175" s="210" t="s">
        <v>204</v>
      </c>
      <c r="G175" s="208"/>
      <c r="H175" s="211">
        <v>11.7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139</v>
      </c>
      <c r="AU175" s="217" t="s">
        <v>83</v>
      </c>
      <c r="AV175" s="14" t="s">
        <v>83</v>
      </c>
      <c r="AW175" s="14" t="s">
        <v>32</v>
      </c>
      <c r="AX175" s="14" t="s">
        <v>81</v>
      </c>
      <c r="AY175" s="217" t="s">
        <v>130</v>
      </c>
    </row>
    <row r="176" spans="1:65" s="2" customFormat="1" ht="21.75" customHeight="1">
      <c r="A176" s="34"/>
      <c r="B176" s="35"/>
      <c r="C176" s="182" t="s">
        <v>8</v>
      </c>
      <c r="D176" s="182" t="s">
        <v>133</v>
      </c>
      <c r="E176" s="183" t="s">
        <v>205</v>
      </c>
      <c r="F176" s="184" t="s">
        <v>206</v>
      </c>
      <c r="G176" s="185" t="s">
        <v>151</v>
      </c>
      <c r="H176" s="186">
        <v>8.8000000000000007</v>
      </c>
      <c r="I176" s="187"/>
      <c r="J176" s="188">
        <f>ROUND(I176*H176,2)</f>
        <v>0</v>
      </c>
      <c r="K176" s="189"/>
      <c r="L176" s="39"/>
      <c r="M176" s="190" t="s">
        <v>1</v>
      </c>
      <c r="N176" s="191" t="s">
        <v>41</v>
      </c>
      <c r="O176" s="71"/>
      <c r="P176" s="192">
        <f>O176*H176</f>
        <v>0</v>
      </c>
      <c r="Q176" s="192">
        <v>0</v>
      </c>
      <c r="R176" s="192">
        <f>Q176*H176</f>
        <v>0</v>
      </c>
      <c r="S176" s="192">
        <v>0.13100000000000001</v>
      </c>
      <c r="T176" s="193">
        <f>S176*H176</f>
        <v>1.1528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4" t="s">
        <v>137</v>
      </c>
      <c r="AT176" s="194" t="s">
        <v>133</v>
      </c>
      <c r="AU176" s="194" t="s">
        <v>83</v>
      </c>
      <c r="AY176" s="17" t="s">
        <v>130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7" t="s">
        <v>81</v>
      </c>
      <c r="BK176" s="195">
        <f>ROUND(I176*H176,2)</f>
        <v>0</v>
      </c>
      <c r="BL176" s="17" t="s">
        <v>137</v>
      </c>
      <c r="BM176" s="194" t="s">
        <v>207</v>
      </c>
    </row>
    <row r="177" spans="1:65" s="13" customFormat="1" ht="11.25">
      <c r="B177" s="196"/>
      <c r="C177" s="197"/>
      <c r="D177" s="198" t="s">
        <v>139</v>
      </c>
      <c r="E177" s="199" t="s">
        <v>1</v>
      </c>
      <c r="F177" s="200" t="s">
        <v>208</v>
      </c>
      <c r="G177" s="197"/>
      <c r="H177" s="199" t="s">
        <v>1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139</v>
      </c>
      <c r="AU177" s="206" t="s">
        <v>83</v>
      </c>
      <c r="AV177" s="13" t="s">
        <v>81</v>
      </c>
      <c r="AW177" s="13" t="s">
        <v>32</v>
      </c>
      <c r="AX177" s="13" t="s">
        <v>76</v>
      </c>
      <c r="AY177" s="206" t="s">
        <v>130</v>
      </c>
    </row>
    <row r="178" spans="1:65" s="14" customFormat="1" ht="11.25">
      <c r="B178" s="207"/>
      <c r="C178" s="208"/>
      <c r="D178" s="198" t="s">
        <v>139</v>
      </c>
      <c r="E178" s="209" t="s">
        <v>1</v>
      </c>
      <c r="F178" s="210" t="s">
        <v>209</v>
      </c>
      <c r="G178" s="208"/>
      <c r="H178" s="211">
        <v>8.8000000000000007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139</v>
      </c>
      <c r="AU178" s="217" t="s">
        <v>83</v>
      </c>
      <c r="AV178" s="14" t="s">
        <v>83</v>
      </c>
      <c r="AW178" s="14" t="s">
        <v>32</v>
      </c>
      <c r="AX178" s="14" t="s">
        <v>81</v>
      </c>
      <c r="AY178" s="217" t="s">
        <v>130</v>
      </c>
    </row>
    <row r="179" spans="1:65" s="2" customFormat="1" ht="21.75" customHeight="1">
      <c r="A179" s="34"/>
      <c r="B179" s="35"/>
      <c r="C179" s="182" t="s">
        <v>171</v>
      </c>
      <c r="D179" s="182" t="s">
        <v>133</v>
      </c>
      <c r="E179" s="183" t="s">
        <v>210</v>
      </c>
      <c r="F179" s="184" t="s">
        <v>211</v>
      </c>
      <c r="G179" s="185" t="s">
        <v>151</v>
      </c>
      <c r="H179" s="186">
        <v>11.64</v>
      </c>
      <c r="I179" s="187"/>
      <c r="J179" s="188">
        <f>ROUND(I179*H179,2)</f>
        <v>0</v>
      </c>
      <c r="K179" s="189"/>
      <c r="L179" s="39"/>
      <c r="M179" s="190" t="s">
        <v>1</v>
      </c>
      <c r="N179" s="191" t="s">
        <v>41</v>
      </c>
      <c r="O179" s="71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4" t="s">
        <v>137</v>
      </c>
      <c r="AT179" s="194" t="s">
        <v>133</v>
      </c>
      <c r="AU179" s="194" t="s">
        <v>83</v>
      </c>
      <c r="AY179" s="17" t="s">
        <v>130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7" t="s">
        <v>81</v>
      </c>
      <c r="BK179" s="195">
        <f>ROUND(I179*H179,2)</f>
        <v>0</v>
      </c>
      <c r="BL179" s="17" t="s">
        <v>137</v>
      </c>
      <c r="BM179" s="194" t="s">
        <v>212</v>
      </c>
    </row>
    <row r="180" spans="1:65" s="13" customFormat="1" ht="11.25">
      <c r="B180" s="196"/>
      <c r="C180" s="197"/>
      <c r="D180" s="198" t="s">
        <v>139</v>
      </c>
      <c r="E180" s="199" t="s">
        <v>1</v>
      </c>
      <c r="F180" s="200" t="s">
        <v>140</v>
      </c>
      <c r="G180" s="197"/>
      <c r="H180" s="199" t="s">
        <v>1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139</v>
      </c>
      <c r="AU180" s="206" t="s">
        <v>83</v>
      </c>
      <c r="AV180" s="13" t="s">
        <v>81</v>
      </c>
      <c r="AW180" s="13" t="s">
        <v>32</v>
      </c>
      <c r="AX180" s="13" t="s">
        <v>76</v>
      </c>
      <c r="AY180" s="206" t="s">
        <v>130</v>
      </c>
    </row>
    <row r="181" spans="1:65" s="14" customFormat="1" ht="11.25">
      <c r="B181" s="207"/>
      <c r="C181" s="208"/>
      <c r="D181" s="198" t="s">
        <v>139</v>
      </c>
      <c r="E181" s="209" t="s">
        <v>1</v>
      </c>
      <c r="F181" s="210" t="s">
        <v>213</v>
      </c>
      <c r="G181" s="208"/>
      <c r="H181" s="211">
        <v>11.64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139</v>
      </c>
      <c r="AU181" s="217" t="s">
        <v>83</v>
      </c>
      <c r="AV181" s="14" t="s">
        <v>83</v>
      </c>
      <c r="AW181" s="14" t="s">
        <v>32</v>
      </c>
      <c r="AX181" s="14" t="s">
        <v>81</v>
      </c>
      <c r="AY181" s="217" t="s">
        <v>130</v>
      </c>
    </row>
    <row r="182" spans="1:65" s="2" customFormat="1" ht="21.75" customHeight="1">
      <c r="A182" s="34"/>
      <c r="B182" s="35"/>
      <c r="C182" s="182" t="s">
        <v>214</v>
      </c>
      <c r="D182" s="182" t="s">
        <v>133</v>
      </c>
      <c r="E182" s="183" t="s">
        <v>215</v>
      </c>
      <c r="F182" s="184" t="s">
        <v>216</v>
      </c>
      <c r="G182" s="185" t="s">
        <v>151</v>
      </c>
      <c r="H182" s="186">
        <v>1.2</v>
      </c>
      <c r="I182" s="187"/>
      <c r="J182" s="188">
        <f>ROUND(I182*H182,2)</f>
        <v>0</v>
      </c>
      <c r="K182" s="189"/>
      <c r="L182" s="39"/>
      <c r="M182" s="190" t="s">
        <v>1</v>
      </c>
      <c r="N182" s="191" t="s">
        <v>41</v>
      </c>
      <c r="O182" s="71"/>
      <c r="P182" s="192">
        <f>O182*H182</f>
        <v>0</v>
      </c>
      <c r="Q182" s="192">
        <v>0</v>
      </c>
      <c r="R182" s="192">
        <f>Q182*H182</f>
        <v>0</v>
      </c>
      <c r="S182" s="192">
        <v>7.5999999999999998E-2</v>
      </c>
      <c r="T182" s="193">
        <f>S182*H182</f>
        <v>9.1199999999999989E-2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4" t="s">
        <v>137</v>
      </c>
      <c r="AT182" s="194" t="s">
        <v>133</v>
      </c>
      <c r="AU182" s="194" t="s">
        <v>83</v>
      </c>
      <c r="AY182" s="17" t="s">
        <v>130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81</v>
      </c>
      <c r="BK182" s="195">
        <f>ROUND(I182*H182,2)</f>
        <v>0</v>
      </c>
      <c r="BL182" s="17" t="s">
        <v>137</v>
      </c>
      <c r="BM182" s="194" t="s">
        <v>217</v>
      </c>
    </row>
    <row r="183" spans="1:65" s="13" customFormat="1" ht="11.25">
      <c r="B183" s="196"/>
      <c r="C183" s="197"/>
      <c r="D183" s="198" t="s">
        <v>139</v>
      </c>
      <c r="E183" s="199" t="s">
        <v>1</v>
      </c>
      <c r="F183" s="200" t="s">
        <v>140</v>
      </c>
      <c r="G183" s="197"/>
      <c r="H183" s="199" t="s">
        <v>1</v>
      </c>
      <c r="I183" s="201"/>
      <c r="J183" s="197"/>
      <c r="K183" s="197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139</v>
      </c>
      <c r="AU183" s="206" t="s">
        <v>83</v>
      </c>
      <c r="AV183" s="13" t="s">
        <v>81</v>
      </c>
      <c r="AW183" s="13" t="s">
        <v>32</v>
      </c>
      <c r="AX183" s="13" t="s">
        <v>76</v>
      </c>
      <c r="AY183" s="206" t="s">
        <v>130</v>
      </c>
    </row>
    <row r="184" spans="1:65" s="14" customFormat="1" ht="11.25">
      <c r="B184" s="207"/>
      <c r="C184" s="208"/>
      <c r="D184" s="198" t="s">
        <v>139</v>
      </c>
      <c r="E184" s="209" t="s">
        <v>1</v>
      </c>
      <c r="F184" s="210" t="s">
        <v>218</v>
      </c>
      <c r="G184" s="208"/>
      <c r="H184" s="211">
        <v>1.2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139</v>
      </c>
      <c r="AU184" s="217" t="s">
        <v>83</v>
      </c>
      <c r="AV184" s="14" t="s">
        <v>83</v>
      </c>
      <c r="AW184" s="14" t="s">
        <v>32</v>
      </c>
      <c r="AX184" s="14" t="s">
        <v>81</v>
      </c>
      <c r="AY184" s="217" t="s">
        <v>130</v>
      </c>
    </row>
    <row r="185" spans="1:65" s="2" customFormat="1" ht="21.75" customHeight="1">
      <c r="A185" s="34"/>
      <c r="B185" s="35"/>
      <c r="C185" s="182" t="s">
        <v>219</v>
      </c>
      <c r="D185" s="182" t="s">
        <v>133</v>
      </c>
      <c r="E185" s="183" t="s">
        <v>220</v>
      </c>
      <c r="F185" s="184" t="s">
        <v>221</v>
      </c>
      <c r="G185" s="185" t="s">
        <v>151</v>
      </c>
      <c r="H185" s="186">
        <v>3.08</v>
      </c>
      <c r="I185" s="187"/>
      <c r="J185" s="188">
        <f>ROUND(I185*H185,2)</f>
        <v>0</v>
      </c>
      <c r="K185" s="189"/>
      <c r="L185" s="39"/>
      <c r="M185" s="190" t="s">
        <v>1</v>
      </c>
      <c r="N185" s="191" t="s">
        <v>41</v>
      </c>
      <c r="O185" s="71"/>
      <c r="P185" s="192">
        <f>O185*H185</f>
        <v>0</v>
      </c>
      <c r="Q185" s="192">
        <v>0</v>
      </c>
      <c r="R185" s="192">
        <f>Q185*H185</f>
        <v>0</v>
      </c>
      <c r="S185" s="192">
        <v>6.2E-2</v>
      </c>
      <c r="T185" s="193">
        <f>S185*H185</f>
        <v>0.19095999999999999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4" t="s">
        <v>137</v>
      </c>
      <c r="AT185" s="194" t="s">
        <v>133</v>
      </c>
      <c r="AU185" s="194" t="s">
        <v>83</v>
      </c>
      <c r="AY185" s="17" t="s">
        <v>130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7" t="s">
        <v>81</v>
      </c>
      <c r="BK185" s="195">
        <f>ROUND(I185*H185,2)</f>
        <v>0</v>
      </c>
      <c r="BL185" s="17" t="s">
        <v>137</v>
      </c>
      <c r="BM185" s="194" t="s">
        <v>222</v>
      </c>
    </row>
    <row r="186" spans="1:65" s="2" customFormat="1" ht="24.2" customHeight="1">
      <c r="A186" s="34"/>
      <c r="B186" s="35"/>
      <c r="C186" s="182" t="s">
        <v>223</v>
      </c>
      <c r="D186" s="182" t="s">
        <v>133</v>
      </c>
      <c r="E186" s="183" t="s">
        <v>224</v>
      </c>
      <c r="F186" s="184" t="s">
        <v>225</v>
      </c>
      <c r="G186" s="185" t="s">
        <v>226</v>
      </c>
      <c r="H186" s="186">
        <v>0.24</v>
      </c>
      <c r="I186" s="187"/>
      <c r="J186" s="188">
        <f>ROUND(I186*H186,2)</f>
        <v>0</v>
      </c>
      <c r="K186" s="189"/>
      <c r="L186" s="39"/>
      <c r="M186" s="190" t="s">
        <v>1</v>
      </c>
      <c r="N186" s="191" t="s">
        <v>41</v>
      </c>
      <c r="O186" s="71"/>
      <c r="P186" s="192">
        <f>O186*H186</f>
        <v>0</v>
      </c>
      <c r="Q186" s="192">
        <v>0</v>
      </c>
      <c r="R186" s="192">
        <f>Q186*H186</f>
        <v>0</v>
      </c>
      <c r="S186" s="192">
        <v>1.8</v>
      </c>
      <c r="T186" s="193">
        <f>S186*H186</f>
        <v>0.432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4" t="s">
        <v>137</v>
      </c>
      <c r="AT186" s="194" t="s">
        <v>133</v>
      </c>
      <c r="AU186" s="194" t="s">
        <v>83</v>
      </c>
      <c r="AY186" s="17" t="s">
        <v>130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7" t="s">
        <v>81</v>
      </c>
      <c r="BK186" s="195">
        <f>ROUND(I186*H186,2)</f>
        <v>0</v>
      </c>
      <c r="BL186" s="17" t="s">
        <v>137</v>
      </c>
      <c r="BM186" s="194" t="s">
        <v>227</v>
      </c>
    </row>
    <row r="187" spans="1:65" s="13" customFormat="1" ht="11.25">
      <c r="B187" s="196"/>
      <c r="C187" s="197"/>
      <c r="D187" s="198" t="s">
        <v>139</v>
      </c>
      <c r="E187" s="199" t="s">
        <v>1</v>
      </c>
      <c r="F187" s="200" t="s">
        <v>140</v>
      </c>
      <c r="G187" s="197"/>
      <c r="H187" s="199" t="s">
        <v>1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139</v>
      </c>
      <c r="AU187" s="206" t="s">
        <v>83</v>
      </c>
      <c r="AV187" s="13" t="s">
        <v>81</v>
      </c>
      <c r="AW187" s="13" t="s">
        <v>32</v>
      </c>
      <c r="AX187" s="13" t="s">
        <v>76</v>
      </c>
      <c r="AY187" s="206" t="s">
        <v>130</v>
      </c>
    </row>
    <row r="188" spans="1:65" s="14" customFormat="1" ht="11.25">
      <c r="B188" s="207"/>
      <c r="C188" s="208"/>
      <c r="D188" s="198" t="s">
        <v>139</v>
      </c>
      <c r="E188" s="209" t="s">
        <v>1</v>
      </c>
      <c r="F188" s="210" t="s">
        <v>228</v>
      </c>
      <c r="G188" s="208"/>
      <c r="H188" s="211">
        <v>0.24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139</v>
      </c>
      <c r="AU188" s="217" t="s">
        <v>83</v>
      </c>
      <c r="AV188" s="14" t="s">
        <v>83</v>
      </c>
      <c r="AW188" s="14" t="s">
        <v>32</v>
      </c>
      <c r="AX188" s="14" t="s">
        <v>81</v>
      </c>
      <c r="AY188" s="217" t="s">
        <v>130</v>
      </c>
    </row>
    <row r="189" spans="1:65" s="2" customFormat="1" ht="24.2" customHeight="1">
      <c r="A189" s="34"/>
      <c r="B189" s="35"/>
      <c r="C189" s="182" t="s">
        <v>229</v>
      </c>
      <c r="D189" s="182" t="s">
        <v>133</v>
      </c>
      <c r="E189" s="183" t="s">
        <v>230</v>
      </c>
      <c r="F189" s="184" t="s">
        <v>231</v>
      </c>
      <c r="G189" s="185" t="s">
        <v>164</v>
      </c>
      <c r="H189" s="186">
        <v>2.4</v>
      </c>
      <c r="I189" s="187"/>
      <c r="J189" s="188">
        <f>ROUND(I189*H189,2)</f>
        <v>0</v>
      </c>
      <c r="K189" s="189"/>
      <c r="L189" s="39"/>
      <c r="M189" s="190" t="s">
        <v>1</v>
      </c>
      <c r="N189" s="191" t="s">
        <v>41</v>
      </c>
      <c r="O189" s="71"/>
      <c r="P189" s="192">
        <f>O189*H189</f>
        <v>0</v>
      </c>
      <c r="Q189" s="192">
        <v>0</v>
      </c>
      <c r="R189" s="192">
        <f>Q189*H189</f>
        <v>0</v>
      </c>
      <c r="S189" s="192">
        <v>4.7E-2</v>
      </c>
      <c r="T189" s="193">
        <f>S189*H189</f>
        <v>0.1128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4" t="s">
        <v>137</v>
      </c>
      <c r="AT189" s="194" t="s">
        <v>133</v>
      </c>
      <c r="AU189" s="194" t="s">
        <v>83</v>
      </c>
      <c r="AY189" s="17" t="s">
        <v>130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7" t="s">
        <v>81</v>
      </c>
      <c r="BK189" s="195">
        <f>ROUND(I189*H189,2)</f>
        <v>0</v>
      </c>
      <c r="BL189" s="17" t="s">
        <v>137</v>
      </c>
      <c r="BM189" s="194" t="s">
        <v>232</v>
      </c>
    </row>
    <row r="190" spans="1:65" s="13" customFormat="1" ht="11.25">
      <c r="B190" s="196"/>
      <c r="C190" s="197"/>
      <c r="D190" s="198" t="s">
        <v>139</v>
      </c>
      <c r="E190" s="199" t="s">
        <v>1</v>
      </c>
      <c r="F190" s="200" t="s">
        <v>140</v>
      </c>
      <c r="G190" s="197"/>
      <c r="H190" s="199" t="s">
        <v>1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139</v>
      </c>
      <c r="AU190" s="206" t="s">
        <v>83</v>
      </c>
      <c r="AV190" s="13" t="s">
        <v>81</v>
      </c>
      <c r="AW190" s="13" t="s">
        <v>32</v>
      </c>
      <c r="AX190" s="13" t="s">
        <v>76</v>
      </c>
      <c r="AY190" s="206" t="s">
        <v>130</v>
      </c>
    </row>
    <row r="191" spans="1:65" s="14" customFormat="1" ht="11.25">
      <c r="B191" s="207"/>
      <c r="C191" s="208"/>
      <c r="D191" s="198" t="s">
        <v>139</v>
      </c>
      <c r="E191" s="209" t="s">
        <v>1</v>
      </c>
      <c r="F191" s="210" t="s">
        <v>233</v>
      </c>
      <c r="G191" s="208"/>
      <c r="H191" s="211">
        <v>2.4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139</v>
      </c>
      <c r="AU191" s="217" t="s">
        <v>83</v>
      </c>
      <c r="AV191" s="14" t="s">
        <v>83</v>
      </c>
      <c r="AW191" s="14" t="s">
        <v>32</v>
      </c>
      <c r="AX191" s="14" t="s">
        <v>81</v>
      </c>
      <c r="AY191" s="217" t="s">
        <v>130</v>
      </c>
    </row>
    <row r="192" spans="1:65" s="2" customFormat="1" ht="24.2" customHeight="1">
      <c r="A192" s="34"/>
      <c r="B192" s="35"/>
      <c r="C192" s="182" t="s">
        <v>7</v>
      </c>
      <c r="D192" s="182" t="s">
        <v>133</v>
      </c>
      <c r="E192" s="183" t="s">
        <v>234</v>
      </c>
      <c r="F192" s="184" t="s">
        <v>235</v>
      </c>
      <c r="G192" s="185" t="s">
        <v>236</v>
      </c>
      <c r="H192" s="186">
        <v>10</v>
      </c>
      <c r="I192" s="187"/>
      <c r="J192" s="188">
        <f>ROUND(I192*H192,2)</f>
        <v>0</v>
      </c>
      <c r="K192" s="189"/>
      <c r="L192" s="39"/>
      <c r="M192" s="190" t="s">
        <v>1</v>
      </c>
      <c r="N192" s="191" t="s">
        <v>41</v>
      </c>
      <c r="O192" s="7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137</v>
      </c>
      <c r="AT192" s="194" t="s">
        <v>133</v>
      </c>
      <c r="AU192" s="194" t="s">
        <v>83</v>
      </c>
      <c r="AY192" s="17" t="s">
        <v>130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7" t="s">
        <v>81</v>
      </c>
      <c r="BK192" s="195">
        <f>ROUND(I192*H192,2)</f>
        <v>0</v>
      </c>
      <c r="BL192" s="17" t="s">
        <v>137</v>
      </c>
      <c r="BM192" s="194" t="s">
        <v>237</v>
      </c>
    </row>
    <row r="193" spans="1:65" s="12" customFormat="1" ht="22.9" customHeight="1">
      <c r="B193" s="166"/>
      <c r="C193" s="167"/>
      <c r="D193" s="168" t="s">
        <v>75</v>
      </c>
      <c r="E193" s="180" t="s">
        <v>238</v>
      </c>
      <c r="F193" s="180" t="s">
        <v>239</v>
      </c>
      <c r="G193" s="167"/>
      <c r="H193" s="167"/>
      <c r="I193" s="170"/>
      <c r="J193" s="181">
        <f>BK193</f>
        <v>0</v>
      </c>
      <c r="K193" s="167"/>
      <c r="L193" s="172"/>
      <c r="M193" s="173"/>
      <c r="N193" s="174"/>
      <c r="O193" s="174"/>
      <c r="P193" s="175">
        <f>SUM(P194:P198)</f>
        <v>0</v>
      </c>
      <c r="Q193" s="174"/>
      <c r="R193" s="175">
        <f>SUM(R194:R198)</f>
        <v>0</v>
      </c>
      <c r="S193" s="174"/>
      <c r="T193" s="176">
        <f>SUM(T194:T198)</f>
        <v>0</v>
      </c>
      <c r="AR193" s="177" t="s">
        <v>81</v>
      </c>
      <c r="AT193" s="178" t="s">
        <v>75</v>
      </c>
      <c r="AU193" s="178" t="s">
        <v>81</v>
      </c>
      <c r="AY193" s="177" t="s">
        <v>130</v>
      </c>
      <c r="BK193" s="179">
        <f>SUM(BK194:BK198)</f>
        <v>0</v>
      </c>
    </row>
    <row r="194" spans="1:65" s="2" customFormat="1" ht="24.2" customHeight="1">
      <c r="A194" s="34"/>
      <c r="B194" s="35"/>
      <c r="C194" s="182" t="s">
        <v>240</v>
      </c>
      <c r="D194" s="182" t="s">
        <v>133</v>
      </c>
      <c r="E194" s="183" t="s">
        <v>241</v>
      </c>
      <c r="F194" s="184" t="s">
        <v>242</v>
      </c>
      <c r="G194" s="185" t="s">
        <v>243</v>
      </c>
      <c r="H194" s="186">
        <v>5.3220000000000001</v>
      </c>
      <c r="I194" s="187"/>
      <c r="J194" s="188">
        <f>ROUND(I194*H194,2)</f>
        <v>0</v>
      </c>
      <c r="K194" s="189"/>
      <c r="L194" s="39"/>
      <c r="M194" s="190" t="s">
        <v>1</v>
      </c>
      <c r="N194" s="191" t="s">
        <v>41</v>
      </c>
      <c r="O194" s="7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137</v>
      </c>
      <c r="AT194" s="194" t="s">
        <v>133</v>
      </c>
      <c r="AU194" s="194" t="s">
        <v>83</v>
      </c>
      <c r="AY194" s="17" t="s">
        <v>130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81</v>
      </c>
      <c r="BK194" s="195">
        <f>ROUND(I194*H194,2)</f>
        <v>0</v>
      </c>
      <c r="BL194" s="17" t="s">
        <v>137</v>
      </c>
      <c r="BM194" s="194" t="s">
        <v>244</v>
      </c>
    </row>
    <row r="195" spans="1:65" s="2" customFormat="1" ht="24.2" customHeight="1">
      <c r="A195" s="34"/>
      <c r="B195" s="35"/>
      <c r="C195" s="182" t="s">
        <v>245</v>
      </c>
      <c r="D195" s="182" t="s">
        <v>133</v>
      </c>
      <c r="E195" s="183" t="s">
        <v>246</v>
      </c>
      <c r="F195" s="184" t="s">
        <v>247</v>
      </c>
      <c r="G195" s="185" t="s">
        <v>243</v>
      </c>
      <c r="H195" s="186">
        <v>5.3220000000000001</v>
      </c>
      <c r="I195" s="187"/>
      <c r="J195" s="188">
        <f>ROUND(I195*H195,2)</f>
        <v>0</v>
      </c>
      <c r="K195" s="189"/>
      <c r="L195" s="39"/>
      <c r="M195" s="190" t="s">
        <v>1</v>
      </c>
      <c r="N195" s="191" t="s">
        <v>41</v>
      </c>
      <c r="O195" s="7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4" t="s">
        <v>137</v>
      </c>
      <c r="AT195" s="194" t="s">
        <v>133</v>
      </c>
      <c r="AU195" s="194" t="s">
        <v>83</v>
      </c>
      <c r="AY195" s="17" t="s">
        <v>130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7" t="s">
        <v>81</v>
      </c>
      <c r="BK195" s="195">
        <f>ROUND(I195*H195,2)</f>
        <v>0</v>
      </c>
      <c r="BL195" s="17" t="s">
        <v>137</v>
      </c>
      <c r="BM195" s="194" t="s">
        <v>248</v>
      </c>
    </row>
    <row r="196" spans="1:65" s="2" customFormat="1" ht="24.2" customHeight="1">
      <c r="A196" s="34"/>
      <c r="B196" s="35"/>
      <c r="C196" s="182" t="s">
        <v>249</v>
      </c>
      <c r="D196" s="182" t="s">
        <v>133</v>
      </c>
      <c r="E196" s="183" t="s">
        <v>250</v>
      </c>
      <c r="F196" s="184" t="s">
        <v>251</v>
      </c>
      <c r="G196" s="185" t="s">
        <v>243</v>
      </c>
      <c r="H196" s="186">
        <v>47.898000000000003</v>
      </c>
      <c r="I196" s="187"/>
      <c r="J196" s="188">
        <f>ROUND(I196*H196,2)</f>
        <v>0</v>
      </c>
      <c r="K196" s="189"/>
      <c r="L196" s="39"/>
      <c r="M196" s="190" t="s">
        <v>1</v>
      </c>
      <c r="N196" s="191" t="s">
        <v>41</v>
      </c>
      <c r="O196" s="71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4" t="s">
        <v>137</v>
      </c>
      <c r="AT196" s="194" t="s">
        <v>133</v>
      </c>
      <c r="AU196" s="194" t="s">
        <v>83</v>
      </c>
      <c r="AY196" s="17" t="s">
        <v>130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81</v>
      </c>
      <c r="BK196" s="195">
        <f>ROUND(I196*H196,2)</f>
        <v>0</v>
      </c>
      <c r="BL196" s="17" t="s">
        <v>137</v>
      </c>
      <c r="BM196" s="194" t="s">
        <v>252</v>
      </c>
    </row>
    <row r="197" spans="1:65" s="14" customFormat="1" ht="11.25">
      <c r="B197" s="207"/>
      <c r="C197" s="208"/>
      <c r="D197" s="198" t="s">
        <v>139</v>
      </c>
      <c r="E197" s="208"/>
      <c r="F197" s="210" t="s">
        <v>253</v>
      </c>
      <c r="G197" s="208"/>
      <c r="H197" s="211">
        <v>47.898000000000003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139</v>
      </c>
      <c r="AU197" s="217" t="s">
        <v>83</v>
      </c>
      <c r="AV197" s="14" t="s">
        <v>83</v>
      </c>
      <c r="AW197" s="14" t="s">
        <v>4</v>
      </c>
      <c r="AX197" s="14" t="s">
        <v>81</v>
      </c>
      <c r="AY197" s="217" t="s">
        <v>130</v>
      </c>
    </row>
    <row r="198" spans="1:65" s="2" customFormat="1" ht="44.25" customHeight="1">
      <c r="A198" s="34"/>
      <c r="B198" s="35"/>
      <c r="C198" s="182" t="s">
        <v>254</v>
      </c>
      <c r="D198" s="182" t="s">
        <v>133</v>
      </c>
      <c r="E198" s="183" t="s">
        <v>255</v>
      </c>
      <c r="F198" s="184" t="s">
        <v>256</v>
      </c>
      <c r="G198" s="185" t="s">
        <v>243</v>
      </c>
      <c r="H198" s="186">
        <v>2.3149999999999999</v>
      </c>
      <c r="I198" s="187"/>
      <c r="J198" s="188">
        <f>ROUND(I198*H198,2)</f>
        <v>0</v>
      </c>
      <c r="K198" s="189"/>
      <c r="L198" s="39"/>
      <c r="M198" s="190" t="s">
        <v>1</v>
      </c>
      <c r="N198" s="191" t="s">
        <v>41</v>
      </c>
      <c r="O198" s="71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4" t="s">
        <v>137</v>
      </c>
      <c r="AT198" s="194" t="s">
        <v>133</v>
      </c>
      <c r="AU198" s="194" t="s">
        <v>83</v>
      </c>
      <c r="AY198" s="17" t="s">
        <v>130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7" t="s">
        <v>81</v>
      </c>
      <c r="BK198" s="195">
        <f>ROUND(I198*H198,2)</f>
        <v>0</v>
      </c>
      <c r="BL198" s="17" t="s">
        <v>137</v>
      </c>
      <c r="BM198" s="194" t="s">
        <v>257</v>
      </c>
    </row>
    <row r="199" spans="1:65" s="12" customFormat="1" ht="25.9" customHeight="1">
      <c r="B199" s="166"/>
      <c r="C199" s="167"/>
      <c r="D199" s="168" t="s">
        <v>75</v>
      </c>
      <c r="E199" s="169" t="s">
        <v>258</v>
      </c>
      <c r="F199" s="169" t="s">
        <v>259</v>
      </c>
      <c r="G199" s="167"/>
      <c r="H199" s="167"/>
      <c r="I199" s="170"/>
      <c r="J199" s="171">
        <f>BK199</f>
        <v>0</v>
      </c>
      <c r="K199" s="167"/>
      <c r="L199" s="172"/>
      <c r="M199" s="173"/>
      <c r="N199" s="174"/>
      <c r="O199" s="174"/>
      <c r="P199" s="175">
        <f>P200+P203+P211+P240+P245+P251+P253+P261+P288+P302+P307+P328+P350+P366+P397+P404</f>
        <v>0</v>
      </c>
      <c r="Q199" s="174"/>
      <c r="R199" s="175">
        <f>R200+R203+R211+R240+R245+R251+R253+R261+R288+R302+R307+R328+R350+R366+R397+R404</f>
        <v>2.3905847600000003</v>
      </c>
      <c r="S199" s="174"/>
      <c r="T199" s="176">
        <f>T200+T203+T211+T240+T245+T251+T253+T261+T288+T302+T307+T328+T350+T366+T397+T404</f>
        <v>3.3420952799999997</v>
      </c>
      <c r="AR199" s="177" t="s">
        <v>83</v>
      </c>
      <c r="AT199" s="178" t="s">
        <v>75</v>
      </c>
      <c r="AU199" s="178" t="s">
        <v>76</v>
      </c>
      <c r="AY199" s="177" t="s">
        <v>130</v>
      </c>
      <c r="BK199" s="179">
        <f>BK200+BK203+BK211+BK240+BK245+BK251+BK253+BK261+BK288+BK302+BK307+BK328+BK350+BK366+BK397+BK404</f>
        <v>0</v>
      </c>
    </row>
    <row r="200" spans="1:65" s="12" customFormat="1" ht="22.9" customHeight="1">
      <c r="B200" s="166"/>
      <c r="C200" s="167"/>
      <c r="D200" s="168" t="s">
        <v>75</v>
      </c>
      <c r="E200" s="180" t="s">
        <v>260</v>
      </c>
      <c r="F200" s="180" t="s">
        <v>261</v>
      </c>
      <c r="G200" s="167"/>
      <c r="H200" s="167"/>
      <c r="I200" s="170"/>
      <c r="J200" s="181">
        <f>BK200</f>
        <v>0</v>
      </c>
      <c r="K200" s="167"/>
      <c r="L200" s="172"/>
      <c r="M200" s="173"/>
      <c r="N200" s="174"/>
      <c r="O200" s="174"/>
      <c r="P200" s="175">
        <f>SUM(P201:P202)</f>
        <v>0</v>
      </c>
      <c r="Q200" s="174"/>
      <c r="R200" s="175">
        <f>SUM(R201:R202)</f>
        <v>1.3480000000000001E-2</v>
      </c>
      <c r="S200" s="174"/>
      <c r="T200" s="176">
        <f>SUM(T201:T202)</f>
        <v>0</v>
      </c>
      <c r="AR200" s="177" t="s">
        <v>83</v>
      </c>
      <c r="AT200" s="178" t="s">
        <v>75</v>
      </c>
      <c r="AU200" s="178" t="s">
        <v>81</v>
      </c>
      <c r="AY200" s="177" t="s">
        <v>130</v>
      </c>
      <c r="BK200" s="179">
        <f>SUM(BK201:BK202)</f>
        <v>0</v>
      </c>
    </row>
    <row r="201" spans="1:65" s="2" customFormat="1" ht="16.5" customHeight="1">
      <c r="A201" s="34"/>
      <c r="B201" s="35"/>
      <c r="C201" s="182" t="s">
        <v>262</v>
      </c>
      <c r="D201" s="182" t="s">
        <v>133</v>
      </c>
      <c r="E201" s="183" t="s">
        <v>263</v>
      </c>
      <c r="F201" s="184" t="s">
        <v>264</v>
      </c>
      <c r="G201" s="185" t="s">
        <v>164</v>
      </c>
      <c r="H201" s="186">
        <v>20</v>
      </c>
      <c r="I201" s="187"/>
      <c r="J201" s="188">
        <f>ROUND(I201*H201,2)</f>
        <v>0</v>
      </c>
      <c r="K201" s="189"/>
      <c r="L201" s="39"/>
      <c r="M201" s="190" t="s">
        <v>1</v>
      </c>
      <c r="N201" s="191" t="s">
        <v>41</v>
      </c>
      <c r="O201" s="71"/>
      <c r="P201" s="192">
        <f>O201*H201</f>
        <v>0</v>
      </c>
      <c r="Q201" s="192">
        <v>3.6000000000000002E-4</v>
      </c>
      <c r="R201" s="192">
        <f>Q201*H201</f>
        <v>7.2000000000000007E-3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171</v>
      </c>
      <c r="AT201" s="194" t="s">
        <v>133</v>
      </c>
      <c r="AU201" s="194" t="s">
        <v>83</v>
      </c>
      <c r="AY201" s="17" t="s">
        <v>130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7" t="s">
        <v>81</v>
      </c>
      <c r="BK201" s="195">
        <f>ROUND(I201*H201,2)</f>
        <v>0</v>
      </c>
      <c r="BL201" s="17" t="s">
        <v>171</v>
      </c>
      <c r="BM201" s="194" t="s">
        <v>265</v>
      </c>
    </row>
    <row r="202" spans="1:65" s="2" customFormat="1" ht="16.5" customHeight="1">
      <c r="A202" s="34"/>
      <c r="B202" s="35"/>
      <c r="C202" s="182" t="s">
        <v>266</v>
      </c>
      <c r="D202" s="182" t="s">
        <v>133</v>
      </c>
      <c r="E202" s="183" t="s">
        <v>267</v>
      </c>
      <c r="F202" s="184" t="s">
        <v>268</v>
      </c>
      <c r="G202" s="185" t="s">
        <v>164</v>
      </c>
      <c r="H202" s="186">
        <v>4</v>
      </c>
      <c r="I202" s="187"/>
      <c r="J202" s="188">
        <f>ROUND(I202*H202,2)</f>
        <v>0</v>
      </c>
      <c r="K202" s="189"/>
      <c r="L202" s="39"/>
      <c r="M202" s="190" t="s">
        <v>1</v>
      </c>
      <c r="N202" s="191" t="s">
        <v>41</v>
      </c>
      <c r="O202" s="71"/>
      <c r="P202" s="192">
        <f>O202*H202</f>
        <v>0</v>
      </c>
      <c r="Q202" s="192">
        <v>1.57E-3</v>
      </c>
      <c r="R202" s="192">
        <f>Q202*H202</f>
        <v>6.28E-3</v>
      </c>
      <c r="S202" s="192">
        <v>0</v>
      </c>
      <c r="T202" s="19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4" t="s">
        <v>171</v>
      </c>
      <c r="AT202" s="194" t="s">
        <v>133</v>
      </c>
      <c r="AU202" s="194" t="s">
        <v>83</v>
      </c>
      <c r="AY202" s="17" t="s">
        <v>130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7" t="s">
        <v>81</v>
      </c>
      <c r="BK202" s="195">
        <f>ROUND(I202*H202,2)</f>
        <v>0</v>
      </c>
      <c r="BL202" s="17" t="s">
        <v>171</v>
      </c>
      <c r="BM202" s="194" t="s">
        <v>269</v>
      </c>
    </row>
    <row r="203" spans="1:65" s="12" customFormat="1" ht="22.9" customHeight="1">
      <c r="B203" s="166"/>
      <c r="C203" s="167"/>
      <c r="D203" s="168" t="s">
        <v>75</v>
      </c>
      <c r="E203" s="180" t="s">
        <v>270</v>
      </c>
      <c r="F203" s="180" t="s">
        <v>271</v>
      </c>
      <c r="G203" s="167"/>
      <c r="H203" s="167"/>
      <c r="I203" s="170"/>
      <c r="J203" s="181">
        <f>BK203</f>
        <v>0</v>
      </c>
      <c r="K203" s="167"/>
      <c r="L203" s="172"/>
      <c r="M203" s="173"/>
      <c r="N203" s="174"/>
      <c r="O203" s="174"/>
      <c r="P203" s="175">
        <f>SUM(P204:P210)</f>
        <v>0</v>
      </c>
      <c r="Q203" s="174"/>
      <c r="R203" s="175">
        <f>SUM(R204:R210)</f>
        <v>6.6726600000000011E-2</v>
      </c>
      <c r="S203" s="174"/>
      <c r="T203" s="176">
        <f>SUM(T204:T210)</f>
        <v>0</v>
      </c>
      <c r="AR203" s="177" t="s">
        <v>83</v>
      </c>
      <c r="AT203" s="178" t="s">
        <v>75</v>
      </c>
      <c r="AU203" s="178" t="s">
        <v>81</v>
      </c>
      <c r="AY203" s="177" t="s">
        <v>130</v>
      </c>
      <c r="BK203" s="179">
        <f>SUM(BK204:BK210)</f>
        <v>0</v>
      </c>
    </row>
    <row r="204" spans="1:65" s="2" customFormat="1" ht="24.2" customHeight="1">
      <c r="A204" s="34"/>
      <c r="B204" s="35"/>
      <c r="C204" s="182" t="s">
        <v>272</v>
      </c>
      <c r="D204" s="182" t="s">
        <v>133</v>
      </c>
      <c r="E204" s="183" t="s">
        <v>273</v>
      </c>
      <c r="F204" s="184" t="s">
        <v>274</v>
      </c>
      <c r="G204" s="185" t="s">
        <v>136</v>
      </c>
      <c r="H204" s="186">
        <v>2</v>
      </c>
      <c r="I204" s="187"/>
      <c r="J204" s="188">
        <f>ROUND(I204*H204,2)</f>
        <v>0</v>
      </c>
      <c r="K204" s="189"/>
      <c r="L204" s="39"/>
      <c r="M204" s="190" t="s">
        <v>1</v>
      </c>
      <c r="N204" s="191" t="s">
        <v>41</v>
      </c>
      <c r="O204" s="71"/>
      <c r="P204" s="192">
        <f>O204*H204</f>
        <v>0</v>
      </c>
      <c r="Q204" s="192">
        <v>5.0000000000000002E-5</v>
      </c>
      <c r="R204" s="192">
        <f>Q204*H204</f>
        <v>1E-4</v>
      </c>
      <c r="S204" s="192">
        <v>0</v>
      </c>
      <c r="T204" s="19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4" t="s">
        <v>171</v>
      </c>
      <c r="AT204" s="194" t="s">
        <v>133</v>
      </c>
      <c r="AU204" s="194" t="s">
        <v>83</v>
      </c>
      <c r="AY204" s="17" t="s">
        <v>130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7" t="s">
        <v>81</v>
      </c>
      <c r="BK204" s="195">
        <f>ROUND(I204*H204,2)</f>
        <v>0</v>
      </c>
      <c r="BL204" s="17" t="s">
        <v>171</v>
      </c>
      <c r="BM204" s="194" t="s">
        <v>275</v>
      </c>
    </row>
    <row r="205" spans="1:65" s="2" customFormat="1" ht="24.2" customHeight="1">
      <c r="A205" s="34"/>
      <c r="B205" s="35"/>
      <c r="C205" s="218" t="s">
        <v>276</v>
      </c>
      <c r="D205" s="218" t="s">
        <v>141</v>
      </c>
      <c r="E205" s="219" t="s">
        <v>277</v>
      </c>
      <c r="F205" s="220" t="s">
        <v>278</v>
      </c>
      <c r="G205" s="221" t="s">
        <v>136</v>
      </c>
      <c r="H205" s="222">
        <v>2.06</v>
      </c>
      <c r="I205" s="223"/>
      <c r="J205" s="224">
        <f>ROUND(I205*H205,2)</f>
        <v>0</v>
      </c>
      <c r="K205" s="225"/>
      <c r="L205" s="226"/>
      <c r="M205" s="227" t="s">
        <v>1</v>
      </c>
      <c r="N205" s="228" t="s">
        <v>41</v>
      </c>
      <c r="O205" s="71"/>
      <c r="P205" s="192">
        <f>O205*H205</f>
        <v>0</v>
      </c>
      <c r="Q205" s="192">
        <v>1.1E-4</v>
      </c>
      <c r="R205" s="192">
        <f>Q205*H205</f>
        <v>2.2660000000000001E-4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279</v>
      </c>
      <c r="AT205" s="194" t="s">
        <v>141</v>
      </c>
      <c r="AU205" s="194" t="s">
        <v>83</v>
      </c>
      <c r="AY205" s="17" t="s">
        <v>130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81</v>
      </c>
      <c r="BK205" s="195">
        <f>ROUND(I205*H205,2)</f>
        <v>0</v>
      </c>
      <c r="BL205" s="17" t="s">
        <v>171</v>
      </c>
      <c r="BM205" s="194" t="s">
        <v>280</v>
      </c>
    </row>
    <row r="206" spans="1:65" s="14" customFormat="1" ht="11.25">
      <c r="B206" s="207"/>
      <c r="C206" s="208"/>
      <c r="D206" s="198" t="s">
        <v>139</v>
      </c>
      <c r="E206" s="208"/>
      <c r="F206" s="210" t="s">
        <v>281</v>
      </c>
      <c r="G206" s="208"/>
      <c r="H206" s="211">
        <v>2.06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139</v>
      </c>
      <c r="AU206" s="217" t="s">
        <v>83</v>
      </c>
      <c r="AV206" s="14" t="s">
        <v>83</v>
      </c>
      <c r="AW206" s="14" t="s">
        <v>4</v>
      </c>
      <c r="AX206" s="14" t="s">
        <v>81</v>
      </c>
      <c r="AY206" s="217" t="s">
        <v>130</v>
      </c>
    </row>
    <row r="207" spans="1:65" s="2" customFormat="1" ht="24.2" customHeight="1">
      <c r="A207" s="34"/>
      <c r="B207" s="35"/>
      <c r="C207" s="182" t="s">
        <v>282</v>
      </c>
      <c r="D207" s="182" t="s">
        <v>133</v>
      </c>
      <c r="E207" s="183" t="s">
        <v>283</v>
      </c>
      <c r="F207" s="184" t="s">
        <v>284</v>
      </c>
      <c r="G207" s="185" t="s">
        <v>164</v>
      </c>
      <c r="H207" s="186">
        <v>40</v>
      </c>
      <c r="I207" s="187"/>
      <c r="J207" s="188">
        <f>ROUND(I207*H207,2)</f>
        <v>0</v>
      </c>
      <c r="K207" s="189"/>
      <c r="L207" s="39"/>
      <c r="M207" s="190" t="s">
        <v>1</v>
      </c>
      <c r="N207" s="191" t="s">
        <v>41</v>
      </c>
      <c r="O207" s="71"/>
      <c r="P207" s="192">
        <f>O207*H207</f>
        <v>0</v>
      </c>
      <c r="Q207" s="192">
        <v>8.4000000000000003E-4</v>
      </c>
      <c r="R207" s="192">
        <f>Q207*H207</f>
        <v>3.3600000000000005E-2</v>
      </c>
      <c r="S207" s="192">
        <v>0</v>
      </c>
      <c r="T207" s="19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4" t="s">
        <v>171</v>
      </c>
      <c r="AT207" s="194" t="s">
        <v>133</v>
      </c>
      <c r="AU207" s="194" t="s">
        <v>83</v>
      </c>
      <c r="AY207" s="17" t="s">
        <v>130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81</v>
      </c>
      <c r="BK207" s="195">
        <f>ROUND(I207*H207,2)</f>
        <v>0</v>
      </c>
      <c r="BL207" s="17" t="s">
        <v>171</v>
      </c>
      <c r="BM207" s="194" t="s">
        <v>285</v>
      </c>
    </row>
    <row r="208" spans="1:65" s="2" customFormat="1" ht="24.2" customHeight="1">
      <c r="A208" s="34"/>
      <c r="B208" s="35"/>
      <c r="C208" s="182" t="s">
        <v>286</v>
      </c>
      <c r="D208" s="182" t="s">
        <v>133</v>
      </c>
      <c r="E208" s="183" t="s">
        <v>287</v>
      </c>
      <c r="F208" s="184" t="s">
        <v>288</v>
      </c>
      <c r="G208" s="185" t="s">
        <v>164</v>
      </c>
      <c r="H208" s="186">
        <v>20</v>
      </c>
      <c r="I208" s="187"/>
      <c r="J208" s="188">
        <f>ROUND(I208*H208,2)</f>
        <v>0</v>
      </c>
      <c r="K208" s="189"/>
      <c r="L208" s="39"/>
      <c r="M208" s="190" t="s">
        <v>1</v>
      </c>
      <c r="N208" s="191" t="s">
        <v>41</v>
      </c>
      <c r="O208" s="71"/>
      <c r="P208" s="192">
        <f>O208*H208</f>
        <v>0</v>
      </c>
      <c r="Q208" s="192">
        <v>1.16E-3</v>
      </c>
      <c r="R208" s="192">
        <f>Q208*H208</f>
        <v>2.3199999999999998E-2</v>
      </c>
      <c r="S208" s="192">
        <v>0</v>
      </c>
      <c r="T208" s="19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4" t="s">
        <v>171</v>
      </c>
      <c r="AT208" s="194" t="s">
        <v>133</v>
      </c>
      <c r="AU208" s="194" t="s">
        <v>83</v>
      </c>
      <c r="AY208" s="17" t="s">
        <v>130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7" t="s">
        <v>81</v>
      </c>
      <c r="BK208" s="195">
        <f>ROUND(I208*H208,2)</f>
        <v>0</v>
      </c>
      <c r="BL208" s="17" t="s">
        <v>171</v>
      </c>
      <c r="BM208" s="194" t="s">
        <v>289</v>
      </c>
    </row>
    <row r="209" spans="1:65" s="2" customFormat="1" ht="24.2" customHeight="1">
      <c r="A209" s="34"/>
      <c r="B209" s="35"/>
      <c r="C209" s="182" t="s">
        <v>279</v>
      </c>
      <c r="D209" s="182" t="s">
        <v>133</v>
      </c>
      <c r="E209" s="183" t="s">
        <v>290</v>
      </c>
      <c r="F209" s="184" t="s">
        <v>291</v>
      </c>
      <c r="G209" s="185" t="s">
        <v>164</v>
      </c>
      <c r="H209" s="186">
        <v>60</v>
      </c>
      <c r="I209" s="187"/>
      <c r="J209" s="188">
        <f>ROUND(I209*H209,2)</f>
        <v>0</v>
      </c>
      <c r="K209" s="189"/>
      <c r="L209" s="39"/>
      <c r="M209" s="190" t="s">
        <v>1</v>
      </c>
      <c r="N209" s="191" t="s">
        <v>41</v>
      </c>
      <c r="O209" s="71"/>
      <c r="P209" s="192">
        <f>O209*H209</f>
        <v>0</v>
      </c>
      <c r="Q209" s="192">
        <v>1.6000000000000001E-4</v>
      </c>
      <c r="R209" s="192">
        <f>Q209*H209</f>
        <v>9.6000000000000009E-3</v>
      </c>
      <c r="S209" s="192">
        <v>0</v>
      </c>
      <c r="T209" s="19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4" t="s">
        <v>171</v>
      </c>
      <c r="AT209" s="194" t="s">
        <v>133</v>
      </c>
      <c r="AU209" s="194" t="s">
        <v>83</v>
      </c>
      <c r="AY209" s="17" t="s">
        <v>130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81</v>
      </c>
      <c r="BK209" s="195">
        <f>ROUND(I209*H209,2)</f>
        <v>0</v>
      </c>
      <c r="BL209" s="17" t="s">
        <v>171</v>
      </c>
      <c r="BM209" s="194" t="s">
        <v>292</v>
      </c>
    </row>
    <row r="210" spans="1:65" s="2" customFormat="1" ht="24.2" customHeight="1">
      <c r="A210" s="34"/>
      <c r="B210" s="35"/>
      <c r="C210" s="182" t="s">
        <v>293</v>
      </c>
      <c r="D210" s="182" t="s">
        <v>133</v>
      </c>
      <c r="E210" s="183" t="s">
        <v>294</v>
      </c>
      <c r="F210" s="184" t="s">
        <v>295</v>
      </c>
      <c r="G210" s="185" t="s">
        <v>243</v>
      </c>
      <c r="H210" s="186">
        <v>6.7000000000000004E-2</v>
      </c>
      <c r="I210" s="187"/>
      <c r="J210" s="188">
        <f>ROUND(I210*H210,2)</f>
        <v>0</v>
      </c>
      <c r="K210" s="189"/>
      <c r="L210" s="39"/>
      <c r="M210" s="190" t="s">
        <v>1</v>
      </c>
      <c r="N210" s="191" t="s">
        <v>41</v>
      </c>
      <c r="O210" s="7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4" t="s">
        <v>171</v>
      </c>
      <c r="AT210" s="194" t="s">
        <v>133</v>
      </c>
      <c r="AU210" s="194" t="s">
        <v>83</v>
      </c>
      <c r="AY210" s="17" t="s">
        <v>130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81</v>
      </c>
      <c r="BK210" s="195">
        <f>ROUND(I210*H210,2)</f>
        <v>0</v>
      </c>
      <c r="BL210" s="17" t="s">
        <v>171</v>
      </c>
      <c r="BM210" s="194" t="s">
        <v>296</v>
      </c>
    </row>
    <row r="211" spans="1:65" s="12" customFormat="1" ht="22.9" customHeight="1">
      <c r="B211" s="166"/>
      <c r="C211" s="167"/>
      <c r="D211" s="168" t="s">
        <v>75</v>
      </c>
      <c r="E211" s="180" t="s">
        <v>297</v>
      </c>
      <c r="F211" s="180" t="s">
        <v>298</v>
      </c>
      <c r="G211" s="167"/>
      <c r="H211" s="167"/>
      <c r="I211" s="170"/>
      <c r="J211" s="181">
        <f>BK211</f>
        <v>0</v>
      </c>
      <c r="K211" s="167"/>
      <c r="L211" s="172"/>
      <c r="M211" s="173"/>
      <c r="N211" s="174"/>
      <c r="O211" s="174"/>
      <c r="P211" s="175">
        <f>SUM(P212:P239)</f>
        <v>0</v>
      </c>
      <c r="Q211" s="174"/>
      <c r="R211" s="175">
        <f>SUM(R212:R239)</f>
        <v>0.11690000000000003</v>
      </c>
      <c r="S211" s="174"/>
      <c r="T211" s="176">
        <f>SUM(T212:T239)</f>
        <v>0.10732</v>
      </c>
      <c r="AR211" s="177" t="s">
        <v>83</v>
      </c>
      <c r="AT211" s="178" t="s">
        <v>75</v>
      </c>
      <c r="AU211" s="178" t="s">
        <v>81</v>
      </c>
      <c r="AY211" s="177" t="s">
        <v>130</v>
      </c>
      <c r="BK211" s="179">
        <f>SUM(BK212:BK239)</f>
        <v>0</v>
      </c>
    </row>
    <row r="212" spans="1:65" s="2" customFormat="1" ht="16.5" customHeight="1">
      <c r="A212" s="34"/>
      <c r="B212" s="35"/>
      <c r="C212" s="182" t="s">
        <v>299</v>
      </c>
      <c r="D212" s="182" t="s">
        <v>133</v>
      </c>
      <c r="E212" s="183" t="s">
        <v>300</v>
      </c>
      <c r="F212" s="184" t="s">
        <v>301</v>
      </c>
      <c r="G212" s="185" t="s">
        <v>302</v>
      </c>
      <c r="H212" s="186">
        <v>2</v>
      </c>
      <c r="I212" s="187"/>
      <c r="J212" s="188">
        <f>ROUND(I212*H212,2)</f>
        <v>0</v>
      </c>
      <c r="K212" s="189"/>
      <c r="L212" s="39"/>
      <c r="M212" s="190" t="s">
        <v>1</v>
      </c>
      <c r="N212" s="191" t="s">
        <v>41</v>
      </c>
      <c r="O212" s="71"/>
      <c r="P212" s="192">
        <f>O212*H212</f>
        <v>0</v>
      </c>
      <c r="Q212" s="192">
        <v>0</v>
      </c>
      <c r="R212" s="192">
        <f>Q212*H212</f>
        <v>0</v>
      </c>
      <c r="S212" s="192">
        <v>3.4200000000000001E-2</v>
      </c>
      <c r="T212" s="193">
        <f>S212*H212</f>
        <v>6.8400000000000002E-2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4" t="s">
        <v>171</v>
      </c>
      <c r="AT212" s="194" t="s">
        <v>133</v>
      </c>
      <c r="AU212" s="194" t="s">
        <v>83</v>
      </c>
      <c r="AY212" s="17" t="s">
        <v>130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81</v>
      </c>
      <c r="BK212" s="195">
        <f>ROUND(I212*H212,2)</f>
        <v>0</v>
      </c>
      <c r="BL212" s="17" t="s">
        <v>171</v>
      </c>
      <c r="BM212" s="194" t="s">
        <v>303</v>
      </c>
    </row>
    <row r="213" spans="1:65" s="13" customFormat="1" ht="11.25">
      <c r="B213" s="196"/>
      <c r="C213" s="197"/>
      <c r="D213" s="198" t="s">
        <v>139</v>
      </c>
      <c r="E213" s="199" t="s">
        <v>1</v>
      </c>
      <c r="F213" s="200" t="s">
        <v>140</v>
      </c>
      <c r="G213" s="197"/>
      <c r="H213" s="199" t="s">
        <v>1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139</v>
      </c>
      <c r="AU213" s="206" t="s">
        <v>83</v>
      </c>
      <c r="AV213" s="13" t="s">
        <v>81</v>
      </c>
      <c r="AW213" s="13" t="s">
        <v>32</v>
      </c>
      <c r="AX213" s="13" t="s">
        <v>76</v>
      </c>
      <c r="AY213" s="206" t="s">
        <v>130</v>
      </c>
    </row>
    <row r="214" spans="1:65" s="14" customFormat="1" ht="11.25">
      <c r="B214" s="207"/>
      <c r="C214" s="208"/>
      <c r="D214" s="198" t="s">
        <v>139</v>
      </c>
      <c r="E214" s="209" t="s">
        <v>1</v>
      </c>
      <c r="F214" s="210" t="s">
        <v>83</v>
      </c>
      <c r="G214" s="208"/>
      <c r="H214" s="211">
        <v>2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139</v>
      </c>
      <c r="AU214" s="217" t="s">
        <v>83</v>
      </c>
      <c r="AV214" s="14" t="s">
        <v>83</v>
      </c>
      <c r="AW214" s="14" t="s">
        <v>32</v>
      </c>
      <c r="AX214" s="14" t="s">
        <v>81</v>
      </c>
      <c r="AY214" s="217" t="s">
        <v>130</v>
      </c>
    </row>
    <row r="215" spans="1:65" s="2" customFormat="1" ht="24.2" customHeight="1">
      <c r="A215" s="34"/>
      <c r="B215" s="35"/>
      <c r="C215" s="182" t="s">
        <v>304</v>
      </c>
      <c r="D215" s="182" t="s">
        <v>133</v>
      </c>
      <c r="E215" s="183" t="s">
        <v>305</v>
      </c>
      <c r="F215" s="184" t="s">
        <v>306</v>
      </c>
      <c r="G215" s="185" t="s">
        <v>302</v>
      </c>
      <c r="H215" s="186">
        <v>1</v>
      </c>
      <c r="I215" s="187"/>
      <c r="J215" s="188">
        <f>ROUND(I215*H215,2)</f>
        <v>0</v>
      </c>
      <c r="K215" s="189"/>
      <c r="L215" s="39"/>
      <c r="M215" s="190" t="s">
        <v>1</v>
      </c>
      <c r="N215" s="191" t="s">
        <v>41</v>
      </c>
      <c r="O215" s="71"/>
      <c r="P215" s="192">
        <f>O215*H215</f>
        <v>0</v>
      </c>
      <c r="Q215" s="192">
        <v>1.6969999999999999E-2</v>
      </c>
      <c r="R215" s="192">
        <f>Q215*H215</f>
        <v>1.6969999999999999E-2</v>
      </c>
      <c r="S215" s="192">
        <v>0</v>
      </c>
      <c r="T215" s="19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4" t="s">
        <v>171</v>
      </c>
      <c r="AT215" s="194" t="s">
        <v>133</v>
      </c>
      <c r="AU215" s="194" t="s">
        <v>83</v>
      </c>
      <c r="AY215" s="17" t="s">
        <v>130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7" t="s">
        <v>81</v>
      </c>
      <c r="BK215" s="195">
        <f>ROUND(I215*H215,2)</f>
        <v>0</v>
      </c>
      <c r="BL215" s="17" t="s">
        <v>171</v>
      </c>
      <c r="BM215" s="194" t="s">
        <v>307</v>
      </c>
    </row>
    <row r="216" spans="1:65" s="14" customFormat="1" ht="11.25">
      <c r="B216" s="207"/>
      <c r="C216" s="208"/>
      <c r="D216" s="198" t="s">
        <v>139</v>
      </c>
      <c r="E216" s="209" t="s">
        <v>1</v>
      </c>
      <c r="F216" s="210" t="s">
        <v>81</v>
      </c>
      <c r="G216" s="208"/>
      <c r="H216" s="211">
        <v>1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139</v>
      </c>
      <c r="AU216" s="217" t="s">
        <v>83</v>
      </c>
      <c r="AV216" s="14" t="s">
        <v>83</v>
      </c>
      <c r="AW216" s="14" t="s">
        <v>32</v>
      </c>
      <c r="AX216" s="14" t="s">
        <v>81</v>
      </c>
      <c r="AY216" s="217" t="s">
        <v>130</v>
      </c>
    </row>
    <row r="217" spans="1:65" s="2" customFormat="1" ht="33" customHeight="1">
      <c r="A217" s="34"/>
      <c r="B217" s="35"/>
      <c r="C217" s="182" t="s">
        <v>308</v>
      </c>
      <c r="D217" s="182" t="s">
        <v>133</v>
      </c>
      <c r="E217" s="183" t="s">
        <v>309</v>
      </c>
      <c r="F217" s="184" t="s">
        <v>310</v>
      </c>
      <c r="G217" s="185" t="s">
        <v>302</v>
      </c>
      <c r="H217" s="186">
        <v>1</v>
      </c>
      <c r="I217" s="187"/>
      <c r="J217" s="188">
        <f>ROUND(I217*H217,2)</f>
        <v>0</v>
      </c>
      <c r="K217" s="189"/>
      <c r="L217" s="39"/>
      <c r="M217" s="190" t="s">
        <v>1</v>
      </c>
      <c r="N217" s="191" t="s">
        <v>41</v>
      </c>
      <c r="O217" s="71"/>
      <c r="P217" s="192">
        <f>O217*H217</f>
        <v>0</v>
      </c>
      <c r="Q217" s="192">
        <v>1.6969999999999999E-2</v>
      </c>
      <c r="R217" s="192">
        <f>Q217*H217</f>
        <v>1.6969999999999999E-2</v>
      </c>
      <c r="S217" s="192">
        <v>0</v>
      </c>
      <c r="T217" s="19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4" t="s">
        <v>171</v>
      </c>
      <c r="AT217" s="194" t="s">
        <v>133</v>
      </c>
      <c r="AU217" s="194" t="s">
        <v>83</v>
      </c>
      <c r="AY217" s="17" t="s">
        <v>130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81</v>
      </c>
      <c r="BK217" s="195">
        <f>ROUND(I217*H217,2)</f>
        <v>0</v>
      </c>
      <c r="BL217" s="17" t="s">
        <v>171</v>
      </c>
      <c r="BM217" s="194" t="s">
        <v>311</v>
      </c>
    </row>
    <row r="218" spans="1:65" s="14" customFormat="1" ht="11.25">
      <c r="B218" s="207"/>
      <c r="C218" s="208"/>
      <c r="D218" s="198" t="s">
        <v>139</v>
      </c>
      <c r="E218" s="209" t="s">
        <v>1</v>
      </c>
      <c r="F218" s="210" t="s">
        <v>81</v>
      </c>
      <c r="G218" s="208"/>
      <c r="H218" s="211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139</v>
      </c>
      <c r="AU218" s="217" t="s">
        <v>83</v>
      </c>
      <c r="AV218" s="14" t="s">
        <v>83</v>
      </c>
      <c r="AW218" s="14" t="s">
        <v>32</v>
      </c>
      <c r="AX218" s="14" t="s">
        <v>81</v>
      </c>
      <c r="AY218" s="217" t="s">
        <v>130</v>
      </c>
    </row>
    <row r="219" spans="1:65" s="2" customFormat="1" ht="16.5" customHeight="1">
      <c r="A219" s="34"/>
      <c r="B219" s="35"/>
      <c r="C219" s="182" t="s">
        <v>312</v>
      </c>
      <c r="D219" s="182" t="s">
        <v>133</v>
      </c>
      <c r="E219" s="183" t="s">
        <v>313</v>
      </c>
      <c r="F219" s="184" t="s">
        <v>314</v>
      </c>
      <c r="G219" s="185" t="s">
        <v>302</v>
      </c>
      <c r="H219" s="186">
        <v>2</v>
      </c>
      <c r="I219" s="187"/>
      <c r="J219" s="188">
        <f>ROUND(I219*H219,2)</f>
        <v>0</v>
      </c>
      <c r="K219" s="189"/>
      <c r="L219" s="39"/>
      <c r="M219" s="190" t="s">
        <v>1</v>
      </c>
      <c r="N219" s="191" t="s">
        <v>41</v>
      </c>
      <c r="O219" s="71"/>
      <c r="P219" s="192">
        <f>O219*H219</f>
        <v>0</v>
      </c>
      <c r="Q219" s="192">
        <v>0</v>
      </c>
      <c r="R219" s="192">
        <f>Q219*H219</f>
        <v>0</v>
      </c>
      <c r="S219" s="192">
        <v>1.9460000000000002E-2</v>
      </c>
      <c r="T219" s="193">
        <f>S219*H219</f>
        <v>3.8920000000000003E-2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4" t="s">
        <v>171</v>
      </c>
      <c r="AT219" s="194" t="s">
        <v>133</v>
      </c>
      <c r="AU219" s="194" t="s">
        <v>83</v>
      </c>
      <c r="AY219" s="17" t="s">
        <v>130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81</v>
      </c>
      <c r="BK219" s="195">
        <f>ROUND(I219*H219,2)</f>
        <v>0</v>
      </c>
      <c r="BL219" s="17" t="s">
        <v>171</v>
      </c>
      <c r="BM219" s="194" t="s">
        <v>315</v>
      </c>
    </row>
    <row r="220" spans="1:65" s="13" customFormat="1" ht="11.25">
      <c r="B220" s="196"/>
      <c r="C220" s="197"/>
      <c r="D220" s="198" t="s">
        <v>139</v>
      </c>
      <c r="E220" s="199" t="s">
        <v>1</v>
      </c>
      <c r="F220" s="200" t="s">
        <v>140</v>
      </c>
      <c r="G220" s="197"/>
      <c r="H220" s="199" t="s">
        <v>1</v>
      </c>
      <c r="I220" s="201"/>
      <c r="J220" s="197"/>
      <c r="K220" s="197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139</v>
      </c>
      <c r="AU220" s="206" t="s">
        <v>83</v>
      </c>
      <c r="AV220" s="13" t="s">
        <v>81</v>
      </c>
      <c r="AW220" s="13" t="s">
        <v>32</v>
      </c>
      <c r="AX220" s="13" t="s">
        <v>76</v>
      </c>
      <c r="AY220" s="206" t="s">
        <v>130</v>
      </c>
    </row>
    <row r="221" spans="1:65" s="14" customFormat="1" ht="11.25">
      <c r="B221" s="207"/>
      <c r="C221" s="208"/>
      <c r="D221" s="198" t="s">
        <v>139</v>
      </c>
      <c r="E221" s="209" t="s">
        <v>1</v>
      </c>
      <c r="F221" s="210" t="s">
        <v>83</v>
      </c>
      <c r="G221" s="208"/>
      <c r="H221" s="211">
        <v>2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139</v>
      </c>
      <c r="AU221" s="217" t="s">
        <v>83</v>
      </c>
      <c r="AV221" s="14" t="s">
        <v>83</v>
      </c>
      <c r="AW221" s="14" t="s">
        <v>32</v>
      </c>
      <c r="AX221" s="14" t="s">
        <v>81</v>
      </c>
      <c r="AY221" s="217" t="s">
        <v>130</v>
      </c>
    </row>
    <row r="222" spans="1:65" s="2" customFormat="1" ht="24.2" customHeight="1">
      <c r="A222" s="34"/>
      <c r="B222" s="35"/>
      <c r="C222" s="182" t="s">
        <v>316</v>
      </c>
      <c r="D222" s="182" t="s">
        <v>133</v>
      </c>
      <c r="E222" s="183" t="s">
        <v>317</v>
      </c>
      <c r="F222" s="184" t="s">
        <v>318</v>
      </c>
      <c r="G222" s="185" t="s">
        <v>302</v>
      </c>
      <c r="H222" s="186">
        <v>2</v>
      </c>
      <c r="I222" s="187"/>
      <c r="J222" s="188">
        <f t="shared" ref="J222:J239" si="0">ROUND(I222*H222,2)</f>
        <v>0</v>
      </c>
      <c r="K222" s="189"/>
      <c r="L222" s="39"/>
      <c r="M222" s="190" t="s">
        <v>1</v>
      </c>
      <c r="N222" s="191" t="s">
        <v>41</v>
      </c>
      <c r="O222" s="71"/>
      <c r="P222" s="192">
        <f t="shared" ref="P222:P239" si="1">O222*H222</f>
        <v>0</v>
      </c>
      <c r="Q222" s="192">
        <v>2.0729999999999998E-2</v>
      </c>
      <c r="R222" s="192">
        <f t="shared" ref="R222:R239" si="2">Q222*H222</f>
        <v>4.1459999999999997E-2</v>
      </c>
      <c r="S222" s="192">
        <v>0</v>
      </c>
      <c r="T222" s="193">
        <f t="shared" ref="T222:T239" si="3"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4" t="s">
        <v>171</v>
      </c>
      <c r="AT222" s="194" t="s">
        <v>133</v>
      </c>
      <c r="AU222" s="194" t="s">
        <v>83</v>
      </c>
      <c r="AY222" s="17" t="s">
        <v>130</v>
      </c>
      <c r="BE222" s="195">
        <f t="shared" ref="BE222:BE239" si="4">IF(N222="základní",J222,0)</f>
        <v>0</v>
      </c>
      <c r="BF222" s="195">
        <f t="shared" ref="BF222:BF239" si="5">IF(N222="snížená",J222,0)</f>
        <v>0</v>
      </c>
      <c r="BG222" s="195">
        <f t="shared" ref="BG222:BG239" si="6">IF(N222="zákl. přenesená",J222,0)</f>
        <v>0</v>
      </c>
      <c r="BH222" s="195">
        <f t="shared" ref="BH222:BH239" si="7">IF(N222="sníž. přenesená",J222,0)</f>
        <v>0</v>
      </c>
      <c r="BI222" s="195">
        <f t="shared" ref="BI222:BI239" si="8">IF(N222="nulová",J222,0)</f>
        <v>0</v>
      </c>
      <c r="BJ222" s="17" t="s">
        <v>81</v>
      </c>
      <c r="BK222" s="195">
        <f t="shared" ref="BK222:BK239" si="9">ROUND(I222*H222,2)</f>
        <v>0</v>
      </c>
      <c r="BL222" s="17" t="s">
        <v>171</v>
      </c>
      <c r="BM222" s="194" t="s">
        <v>319</v>
      </c>
    </row>
    <row r="223" spans="1:65" s="2" customFormat="1" ht="24.2" customHeight="1">
      <c r="A223" s="34"/>
      <c r="B223" s="35"/>
      <c r="C223" s="182" t="s">
        <v>320</v>
      </c>
      <c r="D223" s="182" t="s">
        <v>133</v>
      </c>
      <c r="E223" s="183" t="s">
        <v>321</v>
      </c>
      <c r="F223" s="184" t="s">
        <v>322</v>
      </c>
      <c r="G223" s="185" t="s">
        <v>302</v>
      </c>
      <c r="H223" s="186">
        <v>1</v>
      </c>
      <c r="I223" s="187"/>
      <c r="J223" s="188">
        <f t="shared" si="0"/>
        <v>0</v>
      </c>
      <c r="K223" s="189"/>
      <c r="L223" s="39"/>
      <c r="M223" s="190" t="s">
        <v>1</v>
      </c>
      <c r="N223" s="191" t="s">
        <v>41</v>
      </c>
      <c r="O223" s="71"/>
      <c r="P223" s="192">
        <f t="shared" si="1"/>
        <v>0</v>
      </c>
      <c r="Q223" s="192">
        <v>1.9210000000000001E-2</v>
      </c>
      <c r="R223" s="192">
        <f t="shared" si="2"/>
        <v>1.9210000000000001E-2</v>
      </c>
      <c r="S223" s="192">
        <v>0</v>
      </c>
      <c r="T223" s="193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4" t="s">
        <v>171</v>
      </c>
      <c r="AT223" s="194" t="s">
        <v>133</v>
      </c>
      <c r="AU223" s="194" t="s">
        <v>83</v>
      </c>
      <c r="AY223" s="17" t="s">
        <v>130</v>
      </c>
      <c r="BE223" s="195">
        <f t="shared" si="4"/>
        <v>0</v>
      </c>
      <c r="BF223" s="195">
        <f t="shared" si="5"/>
        <v>0</v>
      </c>
      <c r="BG223" s="195">
        <f t="shared" si="6"/>
        <v>0</v>
      </c>
      <c r="BH223" s="195">
        <f t="shared" si="7"/>
        <v>0</v>
      </c>
      <c r="BI223" s="195">
        <f t="shared" si="8"/>
        <v>0</v>
      </c>
      <c r="BJ223" s="17" t="s">
        <v>81</v>
      </c>
      <c r="BK223" s="195">
        <f t="shared" si="9"/>
        <v>0</v>
      </c>
      <c r="BL223" s="17" t="s">
        <v>171</v>
      </c>
      <c r="BM223" s="194" t="s">
        <v>323</v>
      </c>
    </row>
    <row r="224" spans="1:65" s="2" customFormat="1" ht="24.2" customHeight="1">
      <c r="A224" s="34"/>
      <c r="B224" s="35"/>
      <c r="C224" s="182" t="s">
        <v>324</v>
      </c>
      <c r="D224" s="182" t="s">
        <v>133</v>
      </c>
      <c r="E224" s="183" t="s">
        <v>325</v>
      </c>
      <c r="F224" s="184" t="s">
        <v>326</v>
      </c>
      <c r="G224" s="185" t="s">
        <v>302</v>
      </c>
      <c r="H224" s="186">
        <v>3</v>
      </c>
      <c r="I224" s="187"/>
      <c r="J224" s="188">
        <f t="shared" si="0"/>
        <v>0</v>
      </c>
      <c r="K224" s="189"/>
      <c r="L224" s="39"/>
      <c r="M224" s="190" t="s">
        <v>1</v>
      </c>
      <c r="N224" s="191" t="s">
        <v>41</v>
      </c>
      <c r="O224" s="71"/>
      <c r="P224" s="192">
        <f t="shared" si="1"/>
        <v>0</v>
      </c>
      <c r="Q224" s="192">
        <v>5.1999999999999995E-4</v>
      </c>
      <c r="R224" s="192">
        <f t="shared" si="2"/>
        <v>1.5599999999999998E-3</v>
      </c>
      <c r="S224" s="192">
        <v>0</v>
      </c>
      <c r="T224" s="193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4" t="s">
        <v>171</v>
      </c>
      <c r="AT224" s="194" t="s">
        <v>133</v>
      </c>
      <c r="AU224" s="194" t="s">
        <v>83</v>
      </c>
      <c r="AY224" s="17" t="s">
        <v>130</v>
      </c>
      <c r="BE224" s="195">
        <f t="shared" si="4"/>
        <v>0</v>
      </c>
      <c r="BF224" s="195">
        <f t="shared" si="5"/>
        <v>0</v>
      </c>
      <c r="BG224" s="195">
        <f t="shared" si="6"/>
        <v>0</v>
      </c>
      <c r="BH224" s="195">
        <f t="shared" si="7"/>
        <v>0</v>
      </c>
      <c r="BI224" s="195">
        <f t="shared" si="8"/>
        <v>0</v>
      </c>
      <c r="BJ224" s="17" t="s">
        <v>81</v>
      </c>
      <c r="BK224" s="195">
        <f t="shared" si="9"/>
        <v>0</v>
      </c>
      <c r="BL224" s="17" t="s">
        <v>171</v>
      </c>
      <c r="BM224" s="194" t="s">
        <v>327</v>
      </c>
    </row>
    <row r="225" spans="1:65" s="2" customFormat="1" ht="24.2" customHeight="1">
      <c r="A225" s="34"/>
      <c r="B225" s="35"/>
      <c r="C225" s="182" t="s">
        <v>328</v>
      </c>
      <c r="D225" s="182" t="s">
        <v>133</v>
      </c>
      <c r="E225" s="183" t="s">
        <v>329</v>
      </c>
      <c r="F225" s="184" t="s">
        <v>330</v>
      </c>
      <c r="G225" s="185" t="s">
        <v>302</v>
      </c>
      <c r="H225" s="186">
        <v>2</v>
      </c>
      <c r="I225" s="187"/>
      <c r="J225" s="188">
        <f t="shared" si="0"/>
        <v>0</v>
      </c>
      <c r="K225" s="189"/>
      <c r="L225" s="39"/>
      <c r="M225" s="190" t="s">
        <v>1</v>
      </c>
      <c r="N225" s="191" t="s">
        <v>41</v>
      </c>
      <c r="O225" s="71"/>
      <c r="P225" s="192">
        <f t="shared" si="1"/>
        <v>0</v>
      </c>
      <c r="Q225" s="192">
        <v>5.1999999999999995E-4</v>
      </c>
      <c r="R225" s="192">
        <f t="shared" si="2"/>
        <v>1.0399999999999999E-3</v>
      </c>
      <c r="S225" s="192">
        <v>0</v>
      </c>
      <c r="T225" s="193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171</v>
      </c>
      <c r="AT225" s="194" t="s">
        <v>133</v>
      </c>
      <c r="AU225" s="194" t="s">
        <v>83</v>
      </c>
      <c r="AY225" s="17" t="s">
        <v>130</v>
      </c>
      <c r="BE225" s="195">
        <f t="shared" si="4"/>
        <v>0</v>
      </c>
      <c r="BF225" s="195">
        <f t="shared" si="5"/>
        <v>0</v>
      </c>
      <c r="BG225" s="195">
        <f t="shared" si="6"/>
        <v>0</v>
      </c>
      <c r="BH225" s="195">
        <f t="shared" si="7"/>
        <v>0</v>
      </c>
      <c r="BI225" s="195">
        <f t="shared" si="8"/>
        <v>0</v>
      </c>
      <c r="BJ225" s="17" t="s">
        <v>81</v>
      </c>
      <c r="BK225" s="195">
        <f t="shared" si="9"/>
        <v>0</v>
      </c>
      <c r="BL225" s="17" t="s">
        <v>171</v>
      </c>
      <c r="BM225" s="194" t="s">
        <v>331</v>
      </c>
    </row>
    <row r="226" spans="1:65" s="2" customFormat="1" ht="24.2" customHeight="1">
      <c r="A226" s="34"/>
      <c r="B226" s="35"/>
      <c r="C226" s="182" t="s">
        <v>332</v>
      </c>
      <c r="D226" s="182" t="s">
        <v>133</v>
      </c>
      <c r="E226" s="183" t="s">
        <v>333</v>
      </c>
      <c r="F226" s="184" t="s">
        <v>334</v>
      </c>
      <c r="G226" s="185" t="s">
        <v>302</v>
      </c>
      <c r="H226" s="186">
        <v>3</v>
      </c>
      <c r="I226" s="187"/>
      <c r="J226" s="188">
        <f t="shared" si="0"/>
        <v>0</v>
      </c>
      <c r="K226" s="189"/>
      <c r="L226" s="39"/>
      <c r="M226" s="190" t="s">
        <v>1</v>
      </c>
      <c r="N226" s="191" t="s">
        <v>41</v>
      </c>
      <c r="O226" s="71"/>
      <c r="P226" s="192">
        <f t="shared" si="1"/>
        <v>0</v>
      </c>
      <c r="Q226" s="192">
        <v>5.1999999999999995E-4</v>
      </c>
      <c r="R226" s="192">
        <f t="shared" si="2"/>
        <v>1.5599999999999998E-3</v>
      </c>
      <c r="S226" s="192">
        <v>0</v>
      </c>
      <c r="T226" s="193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4" t="s">
        <v>171</v>
      </c>
      <c r="AT226" s="194" t="s">
        <v>133</v>
      </c>
      <c r="AU226" s="194" t="s">
        <v>83</v>
      </c>
      <c r="AY226" s="17" t="s">
        <v>130</v>
      </c>
      <c r="BE226" s="195">
        <f t="shared" si="4"/>
        <v>0</v>
      </c>
      <c r="BF226" s="195">
        <f t="shared" si="5"/>
        <v>0</v>
      </c>
      <c r="BG226" s="195">
        <f t="shared" si="6"/>
        <v>0</v>
      </c>
      <c r="BH226" s="195">
        <f t="shared" si="7"/>
        <v>0</v>
      </c>
      <c r="BI226" s="195">
        <f t="shared" si="8"/>
        <v>0</v>
      </c>
      <c r="BJ226" s="17" t="s">
        <v>81</v>
      </c>
      <c r="BK226" s="195">
        <f t="shared" si="9"/>
        <v>0</v>
      </c>
      <c r="BL226" s="17" t="s">
        <v>171</v>
      </c>
      <c r="BM226" s="194" t="s">
        <v>335</v>
      </c>
    </row>
    <row r="227" spans="1:65" s="2" customFormat="1" ht="24.2" customHeight="1">
      <c r="A227" s="34"/>
      <c r="B227" s="35"/>
      <c r="C227" s="182" t="s">
        <v>336</v>
      </c>
      <c r="D227" s="182" t="s">
        <v>133</v>
      </c>
      <c r="E227" s="183" t="s">
        <v>337</v>
      </c>
      <c r="F227" s="184" t="s">
        <v>338</v>
      </c>
      <c r="G227" s="185" t="s">
        <v>302</v>
      </c>
      <c r="H227" s="186">
        <v>1</v>
      </c>
      <c r="I227" s="187"/>
      <c r="J227" s="188">
        <f t="shared" si="0"/>
        <v>0</v>
      </c>
      <c r="K227" s="189"/>
      <c r="L227" s="39"/>
      <c r="M227" s="190" t="s">
        <v>1</v>
      </c>
      <c r="N227" s="191" t="s">
        <v>41</v>
      </c>
      <c r="O227" s="71"/>
      <c r="P227" s="192">
        <f t="shared" si="1"/>
        <v>0</v>
      </c>
      <c r="Q227" s="192">
        <v>7.5000000000000002E-4</v>
      </c>
      <c r="R227" s="192">
        <f t="shared" si="2"/>
        <v>7.5000000000000002E-4</v>
      </c>
      <c r="S227" s="192">
        <v>0</v>
      </c>
      <c r="T227" s="193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4" t="s">
        <v>171</v>
      </c>
      <c r="AT227" s="194" t="s">
        <v>133</v>
      </c>
      <c r="AU227" s="194" t="s">
        <v>83</v>
      </c>
      <c r="AY227" s="17" t="s">
        <v>130</v>
      </c>
      <c r="BE227" s="195">
        <f t="shared" si="4"/>
        <v>0</v>
      </c>
      <c r="BF227" s="195">
        <f t="shared" si="5"/>
        <v>0</v>
      </c>
      <c r="BG227" s="195">
        <f t="shared" si="6"/>
        <v>0</v>
      </c>
      <c r="BH227" s="195">
        <f t="shared" si="7"/>
        <v>0</v>
      </c>
      <c r="BI227" s="195">
        <f t="shared" si="8"/>
        <v>0</v>
      </c>
      <c r="BJ227" s="17" t="s">
        <v>81</v>
      </c>
      <c r="BK227" s="195">
        <f t="shared" si="9"/>
        <v>0</v>
      </c>
      <c r="BL227" s="17" t="s">
        <v>171</v>
      </c>
      <c r="BM227" s="194" t="s">
        <v>339</v>
      </c>
    </row>
    <row r="228" spans="1:65" s="2" customFormat="1" ht="24.2" customHeight="1">
      <c r="A228" s="34"/>
      <c r="B228" s="35"/>
      <c r="C228" s="182" t="s">
        <v>340</v>
      </c>
      <c r="D228" s="182" t="s">
        <v>133</v>
      </c>
      <c r="E228" s="183" t="s">
        <v>341</v>
      </c>
      <c r="F228" s="184" t="s">
        <v>342</v>
      </c>
      <c r="G228" s="185" t="s">
        <v>302</v>
      </c>
      <c r="H228" s="186">
        <v>1</v>
      </c>
      <c r="I228" s="187"/>
      <c r="J228" s="188">
        <f t="shared" si="0"/>
        <v>0</v>
      </c>
      <c r="K228" s="189"/>
      <c r="L228" s="39"/>
      <c r="M228" s="190" t="s">
        <v>1</v>
      </c>
      <c r="N228" s="191" t="s">
        <v>41</v>
      </c>
      <c r="O228" s="71"/>
      <c r="P228" s="192">
        <f t="shared" si="1"/>
        <v>0</v>
      </c>
      <c r="Q228" s="192">
        <v>8.4999999999999995E-4</v>
      </c>
      <c r="R228" s="192">
        <f t="shared" si="2"/>
        <v>8.4999999999999995E-4</v>
      </c>
      <c r="S228" s="192">
        <v>0</v>
      </c>
      <c r="T228" s="193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171</v>
      </c>
      <c r="AT228" s="194" t="s">
        <v>133</v>
      </c>
      <c r="AU228" s="194" t="s">
        <v>83</v>
      </c>
      <c r="AY228" s="17" t="s">
        <v>130</v>
      </c>
      <c r="BE228" s="195">
        <f t="shared" si="4"/>
        <v>0</v>
      </c>
      <c r="BF228" s="195">
        <f t="shared" si="5"/>
        <v>0</v>
      </c>
      <c r="BG228" s="195">
        <f t="shared" si="6"/>
        <v>0</v>
      </c>
      <c r="BH228" s="195">
        <f t="shared" si="7"/>
        <v>0</v>
      </c>
      <c r="BI228" s="195">
        <f t="shared" si="8"/>
        <v>0</v>
      </c>
      <c r="BJ228" s="17" t="s">
        <v>81</v>
      </c>
      <c r="BK228" s="195">
        <f t="shared" si="9"/>
        <v>0</v>
      </c>
      <c r="BL228" s="17" t="s">
        <v>171</v>
      </c>
      <c r="BM228" s="194" t="s">
        <v>343</v>
      </c>
    </row>
    <row r="229" spans="1:65" s="2" customFormat="1" ht="24.2" customHeight="1">
      <c r="A229" s="34"/>
      <c r="B229" s="35"/>
      <c r="C229" s="182" t="s">
        <v>344</v>
      </c>
      <c r="D229" s="182" t="s">
        <v>133</v>
      </c>
      <c r="E229" s="183" t="s">
        <v>345</v>
      </c>
      <c r="F229" s="184" t="s">
        <v>346</v>
      </c>
      <c r="G229" s="185" t="s">
        <v>302</v>
      </c>
      <c r="H229" s="186">
        <v>1</v>
      </c>
      <c r="I229" s="187"/>
      <c r="J229" s="188">
        <f t="shared" si="0"/>
        <v>0</v>
      </c>
      <c r="K229" s="189"/>
      <c r="L229" s="39"/>
      <c r="M229" s="190" t="s">
        <v>1</v>
      </c>
      <c r="N229" s="191" t="s">
        <v>41</v>
      </c>
      <c r="O229" s="71"/>
      <c r="P229" s="192">
        <f t="shared" si="1"/>
        <v>0</v>
      </c>
      <c r="Q229" s="192">
        <v>7.5000000000000002E-4</v>
      </c>
      <c r="R229" s="192">
        <f t="shared" si="2"/>
        <v>7.5000000000000002E-4</v>
      </c>
      <c r="S229" s="192">
        <v>0</v>
      </c>
      <c r="T229" s="193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4" t="s">
        <v>171</v>
      </c>
      <c r="AT229" s="194" t="s">
        <v>133</v>
      </c>
      <c r="AU229" s="194" t="s">
        <v>83</v>
      </c>
      <c r="AY229" s="17" t="s">
        <v>130</v>
      </c>
      <c r="BE229" s="195">
        <f t="shared" si="4"/>
        <v>0</v>
      </c>
      <c r="BF229" s="195">
        <f t="shared" si="5"/>
        <v>0</v>
      </c>
      <c r="BG229" s="195">
        <f t="shared" si="6"/>
        <v>0</v>
      </c>
      <c r="BH229" s="195">
        <f t="shared" si="7"/>
        <v>0</v>
      </c>
      <c r="BI229" s="195">
        <f t="shared" si="8"/>
        <v>0</v>
      </c>
      <c r="BJ229" s="17" t="s">
        <v>81</v>
      </c>
      <c r="BK229" s="195">
        <f t="shared" si="9"/>
        <v>0</v>
      </c>
      <c r="BL229" s="17" t="s">
        <v>171</v>
      </c>
      <c r="BM229" s="194" t="s">
        <v>347</v>
      </c>
    </row>
    <row r="230" spans="1:65" s="2" customFormat="1" ht="24.2" customHeight="1">
      <c r="A230" s="34"/>
      <c r="B230" s="35"/>
      <c r="C230" s="182" t="s">
        <v>348</v>
      </c>
      <c r="D230" s="182" t="s">
        <v>133</v>
      </c>
      <c r="E230" s="183" t="s">
        <v>349</v>
      </c>
      <c r="F230" s="184" t="s">
        <v>350</v>
      </c>
      <c r="G230" s="185" t="s">
        <v>302</v>
      </c>
      <c r="H230" s="186">
        <v>1</v>
      </c>
      <c r="I230" s="187"/>
      <c r="J230" s="188">
        <f t="shared" si="0"/>
        <v>0</v>
      </c>
      <c r="K230" s="189"/>
      <c r="L230" s="39"/>
      <c r="M230" s="190" t="s">
        <v>1</v>
      </c>
      <c r="N230" s="191" t="s">
        <v>41</v>
      </c>
      <c r="O230" s="71"/>
      <c r="P230" s="192">
        <f t="shared" si="1"/>
        <v>0</v>
      </c>
      <c r="Q230" s="192">
        <v>8.4999999999999995E-4</v>
      </c>
      <c r="R230" s="192">
        <f t="shared" si="2"/>
        <v>8.4999999999999995E-4</v>
      </c>
      <c r="S230" s="192">
        <v>0</v>
      </c>
      <c r="T230" s="193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171</v>
      </c>
      <c r="AT230" s="194" t="s">
        <v>133</v>
      </c>
      <c r="AU230" s="194" t="s">
        <v>83</v>
      </c>
      <c r="AY230" s="17" t="s">
        <v>130</v>
      </c>
      <c r="BE230" s="195">
        <f t="shared" si="4"/>
        <v>0</v>
      </c>
      <c r="BF230" s="195">
        <f t="shared" si="5"/>
        <v>0</v>
      </c>
      <c r="BG230" s="195">
        <f t="shared" si="6"/>
        <v>0</v>
      </c>
      <c r="BH230" s="195">
        <f t="shared" si="7"/>
        <v>0</v>
      </c>
      <c r="BI230" s="195">
        <f t="shared" si="8"/>
        <v>0</v>
      </c>
      <c r="BJ230" s="17" t="s">
        <v>81</v>
      </c>
      <c r="BK230" s="195">
        <f t="shared" si="9"/>
        <v>0</v>
      </c>
      <c r="BL230" s="17" t="s">
        <v>171</v>
      </c>
      <c r="BM230" s="194" t="s">
        <v>351</v>
      </c>
    </row>
    <row r="231" spans="1:65" s="2" customFormat="1" ht="16.5" customHeight="1">
      <c r="A231" s="34"/>
      <c r="B231" s="35"/>
      <c r="C231" s="182" t="s">
        <v>352</v>
      </c>
      <c r="D231" s="182" t="s">
        <v>133</v>
      </c>
      <c r="E231" s="183" t="s">
        <v>353</v>
      </c>
      <c r="F231" s="184" t="s">
        <v>354</v>
      </c>
      <c r="G231" s="185" t="s">
        <v>302</v>
      </c>
      <c r="H231" s="186">
        <v>1</v>
      </c>
      <c r="I231" s="187"/>
      <c r="J231" s="188">
        <f t="shared" si="0"/>
        <v>0</v>
      </c>
      <c r="K231" s="189"/>
      <c r="L231" s="39"/>
      <c r="M231" s="190" t="s">
        <v>1</v>
      </c>
      <c r="N231" s="191" t="s">
        <v>41</v>
      </c>
      <c r="O231" s="71"/>
      <c r="P231" s="192">
        <f t="shared" si="1"/>
        <v>0</v>
      </c>
      <c r="Q231" s="192">
        <v>8.4999999999999995E-4</v>
      </c>
      <c r="R231" s="192">
        <f t="shared" si="2"/>
        <v>8.4999999999999995E-4</v>
      </c>
      <c r="S231" s="192">
        <v>0</v>
      </c>
      <c r="T231" s="193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171</v>
      </c>
      <c r="AT231" s="194" t="s">
        <v>133</v>
      </c>
      <c r="AU231" s="194" t="s">
        <v>83</v>
      </c>
      <c r="AY231" s="17" t="s">
        <v>130</v>
      </c>
      <c r="BE231" s="195">
        <f t="shared" si="4"/>
        <v>0</v>
      </c>
      <c r="BF231" s="195">
        <f t="shared" si="5"/>
        <v>0</v>
      </c>
      <c r="BG231" s="195">
        <f t="shared" si="6"/>
        <v>0</v>
      </c>
      <c r="BH231" s="195">
        <f t="shared" si="7"/>
        <v>0</v>
      </c>
      <c r="BI231" s="195">
        <f t="shared" si="8"/>
        <v>0</v>
      </c>
      <c r="BJ231" s="17" t="s">
        <v>81</v>
      </c>
      <c r="BK231" s="195">
        <f t="shared" si="9"/>
        <v>0</v>
      </c>
      <c r="BL231" s="17" t="s">
        <v>171</v>
      </c>
      <c r="BM231" s="194" t="s">
        <v>355</v>
      </c>
    </row>
    <row r="232" spans="1:65" s="2" customFormat="1" ht="16.5" customHeight="1">
      <c r="A232" s="34"/>
      <c r="B232" s="35"/>
      <c r="C232" s="218" t="s">
        <v>356</v>
      </c>
      <c r="D232" s="218" t="s">
        <v>141</v>
      </c>
      <c r="E232" s="219" t="s">
        <v>357</v>
      </c>
      <c r="F232" s="220" t="s">
        <v>358</v>
      </c>
      <c r="G232" s="221" t="s">
        <v>136</v>
      </c>
      <c r="H232" s="222">
        <v>2</v>
      </c>
      <c r="I232" s="223"/>
      <c r="J232" s="224">
        <f t="shared" si="0"/>
        <v>0</v>
      </c>
      <c r="K232" s="225"/>
      <c r="L232" s="226"/>
      <c r="M232" s="227" t="s">
        <v>1</v>
      </c>
      <c r="N232" s="228" t="s">
        <v>41</v>
      </c>
      <c r="O232" s="71"/>
      <c r="P232" s="192">
        <f t="shared" si="1"/>
        <v>0</v>
      </c>
      <c r="Q232" s="192">
        <v>1E-3</v>
      </c>
      <c r="R232" s="192">
        <f t="shared" si="2"/>
        <v>2E-3</v>
      </c>
      <c r="S232" s="192">
        <v>0</v>
      </c>
      <c r="T232" s="193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4" t="s">
        <v>279</v>
      </c>
      <c r="AT232" s="194" t="s">
        <v>141</v>
      </c>
      <c r="AU232" s="194" t="s">
        <v>83</v>
      </c>
      <c r="AY232" s="17" t="s">
        <v>130</v>
      </c>
      <c r="BE232" s="195">
        <f t="shared" si="4"/>
        <v>0</v>
      </c>
      <c r="BF232" s="195">
        <f t="shared" si="5"/>
        <v>0</v>
      </c>
      <c r="BG232" s="195">
        <f t="shared" si="6"/>
        <v>0</v>
      </c>
      <c r="BH232" s="195">
        <f t="shared" si="7"/>
        <v>0</v>
      </c>
      <c r="BI232" s="195">
        <f t="shared" si="8"/>
        <v>0</v>
      </c>
      <c r="BJ232" s="17" t="s">
        <v>81</v>
      </c>
      <c r="BK232" s="195">
        <f t="shared" si="9"/>
        <v>0</v>
      </c>
      <c r="BL232" s="17" t="s">
        <v>171</v>
      </c>
      <c r="BM232" s="194" t="s">
        <v>359</v>
      </c>
    </row>
    <row r="233" spans="1:65" s="2" customFormat="1" ht="16.5" customHeight="1">
      <c r="A233" s="34"/>
      <c r="B233" s="35"/>
      <c r="C233" s="218" t="s">
        <v>360</v>
      </c>
      <c r="D233" s="218" t="s">
        <v>141</v>
      </c>
      <c r="E233" s="219" t="s">
        <v>361</v>
      </c>
      <c r="F233" s="220" t="s">
        <v>362</v>
      </c>
      <c r="G233" s="221" t="s">
        <v>136</v>
      </c>
      <c r="H233" s="222">
        <v>3</v>
      </c>
      <c r="I233" s="223"/>
      <c r="J233" s="224">
        <f t="shared" si="0"/>
        <v>0</v>
      </c>
      <c r="K233" s="225"/>
      <c r="L233" s="226"/>
      <c r="M233" s="227" t="s">
        <v>1</v>
      </c>
      <c r="N233" s="228" t="s">
        <v>41</v>
      </c>
      <c r="O233" s="71"/>
      <c r="P233" s="192">
        <f t="shared" si="1"/>
        <v>0</v>
      </c>
      <c r="Q233" s="192">
        <v>1E-3</v>
      </c>
      <c r="R233" s="192">
        <f t="shared" si="2"/>
        <v>3.0000000000000001E-3</v>
      </c>
      <c r="S233" s="192">
        <v>0</v>
      </c>
      <c r="T233" s="193">
        <f t="shared" si="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279</v>
      </c>
      <c r="AT233" s="194" t="s">
        <v>141</v>
      </c>
      <c r="AU233" s="194" t="s">
        <v>83</v>
      </c>
      <c r="AY233" s="17" t="s">
        <v>130</v>
      </c>
      <c r="BE233" s="195">
        <f t="shared" si="4"/>
        <v>0</v>
      </c>
      <c r="BF233" s="195">
        <f t="shared" si="5"/>
        <v>0</v>
      </c>
      <c r="BG233" s="195">
        <f t="shared" si="6"/>
        <v>0</v>
      </c>
      <c r="BH233" s="195">
        <f t="shared" si="7"/>
        <v>0</v>
      </c>
      <c r="BI233" s="195">
        <f t="shared" si="8"/>
        <v>0</v>
      </c>
      <c r="BJ233" s="17" t="s">
        <v>81</v>
      </c>
      <c r="BK233" s="195">
        <f t="shared" si="9"/>
        <v>0</v>
      </c>
      <c r="BL233" s="17" t="s">
        <v>171</v>
      </c>
      <c r="BM233" s="194" t="s">
        <v>363</v>
      </c>
    </row>
    <row r="234" spans="1:65" s="2" customFormat="1" ht="16.5" customHeight="1">
      <c r="A234" s="34"/>
      <c r="B234" s="35"/>
      <c r="C234" s="218" t="s">
        <v>364</v>
      </c>
      <c r="D234" s="218" t="s">
        <v>141</v>
      </c>
      <c r="E234" s="219" t="s">
        <v>365</v>
      </c>
      <c r="F234" s="220" t="s">
        <v>366</v>
      </c>
      <c r="G234" s="221" t="s">
        <v>136</v>
      </c>
      <c r="H234" s="222">
        <v>1</v>
      </c>
      <c r="I234" s="223"/>
      <c r="J234" s="224">
        <f t="shared" si="0"/>
        <v>0</v>
      </c>
      <c r="K234" s="225"/>
      <c r="L234" s="226"/>
      <c r="M234" s="227" t="s">
        <v>1</v>
      </c>
      <c r="N234" s="228" t="s">
        <v>41</v>
      </c>
      <c r="O234" s="71"/>
      <c r="P234" s="192">
        <f t="shared" si="1"/>
        <v>0</v>
      </c>
      <c r="Q234" s="192">
        <v>1E-3</v>
      </c>
      <c r="R234" s="192">
        <f t="shared" si="2"/>
        <v>1E-3</v>
      </c>
      <c r="S234" s="192">
        <v>0</v>
      </c>
      <c r="T234" s="193">
        <f t="shared" si="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279</v>
      </c>
      <c r="AT234" s="194" t="s">
        <v>141</v>
      </c>
      <c r="AU234" s="194" t="s">
        <v>83</v>
      </c>
      <c r="AY234" s="17" t="s">
        <v>130</v>
      </c>
      <c r="BE234" s="195">
        <f t="shared" si="4"/>
        <v>0</v>
      </c>
      <c r="BF234" s="195">
        <f t="shared" si="5"/>
        <v>0</v>
      </c>
      <c r="BG234" s="195">
        <f t="shared" si="6"/>
        <v>0</v>
      </c>
      <c r="BH234" s="195">
        <f t="shared" si="7"/>
        <v>0</v>
      </c>
      <c r="BI234" s="195">
        <f t="shared" si="8"/>
        <v>0</v>
      </c>
      <c r="BJ234" s="17" t="s">
        <v>81</v>
      </c>
      <c r="BK234" s="195">
        <f t="shared" si="9"/>
        <v>0</v>
      </c>
      <c r="BL234" s="17" t="s">
        <v>171</v>
      </c>
      <c r="BM234" s="194" t="s">
        <v>367</v>
      </c>
    </row>
    <row r="235" spans="1:65" s="2" customFormat="1" ht="16.5" customHeight="1">
      <c r="A235" s="34"/>
      <c r="B235" s="35"/>
      <c r="C235" s="218" t="s">
        <v>368</v>
      </c>
      <c r="D235" s="218" t="s">
        <v>141</v>
      </c>
      <c r="E235" s="219" t="s">
        <v>369</v>
      </c>
      <c r="F235" s="220" t="s">
        <v>370</v>
      </c>
      <c r="G235" s="221" t="s">
        <v>136</v>
      </c>
      <c r="H235" s="222">
        <v>2</v>
      </c>
      <c r="I235" s="223"/>
      <c r="J235" s="224">
        <f t="shared" si="0"/>
        <v>0</v>
      </c>
      <c r="K235" s="225"/>
      <c r="L235" s="226"/>
      <c r="M235" s="227" t="s">
        <v>1</v>
      </c>
      <c r="N235" s="228" t="s">
        <v>41</v>
      </c>
      <c r="O235" s="71"/>
      <c r="P235" s="192">
        <f t="shared" si="1"/>
        <v>0</v>
      </c>
      <c r="Q235" s="192">
        <v>1E-3</v>
      </c>
      <c r="R235" s="192">
        <f t="shared" si="2"/>
        <v>2E-3</v>
      </c>
      <c r="S235" s="192">
        <v>0</v>
      </c>
      <c r="T235" s="193">
        <f t="shared" si="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4" t="s">
        <v>279</v>
      </c>
      <c r="AT235" s="194" t="s">
        <v>141</v>
      </c>
      <c r="AU235" s="194" t="s">
        <v>83</v>
      </c>
      <c r="AY235" s="17" t="s">
        <v>130</v>
      </c>
      <c r="BE235" s="195">
        <f t="shared" si="4"/>
        <v>0</v>
      </c>
      <c r="BF235" s="195">
        <f t="shared" si="5"/>
        <v>0</v>
      </c>
      <c r="BG235" s="195">
        <f t="shared" si="6"/>
        <v>0</v>
      </c>
      <c r="BH235" s="195">
        <f t="shared" si="7"/>
        <v>0</v>
      </c>
      <c r="BI235" s="195">
        <f t="shared" si="8"/>
        <v>0</v>
      </c>
      <c r="BJ235" s="17" t="s">
        <v>81</v>
      </c>
      <c r="BK235" s="195">
        <f t="shared" si="9"/>
        <v>0</v>
      </c>
      <c r="BL235" s="17" t="s">
        <v>171</v>
      </c>
      <c r="BM235" s="194" t="s">
        <v>371</v>
      </c>
    </row>
    <row r="236" spans="1:65" s="2" customFormat="1" ht="24.2" customHeight="1">
      <c r="A236" s="34"/>
      <c r="B236" s="35"/>
      <c r="C236" s="182" t="s">
        <v>372</v>
      </c>
      <c r="D236" s="182" t="s">
        <v>133</v>
      </c>
      <c r="E236" s="183" t="s">
        <v>373</v>
      </c>
      <c r="F236" s="184" t="s">
        <v>374</v>
      </c>
      <c r="G236" s="185" t="s">
        <v>302</v>
      </c>
      <c r="H236" s="186">
        <v>6</v>
      </c>
      <c r="I236" s="187"/>
      <c r="J236" s="188">
        <f t="shared" si="0"/>
        <v>0</v>
      </c>
      <c r="K236" s="189"/>
      <c r="L236" s="39"/>
      <c r="M236" s="190" t="s">
        <v>1</v>
      </c>
      <c r="N236" s="191" t="s">
        <v>41</v>
      </c>
      <c r="O236" s="71"/>
      <c r="P236" s="192">
        <f t="shared" si="1"/>
        <v>0</v>
      </c>
      <c r="Q236" s="192">
        <v>2.4000000000000001E-4</v>
      </c>
      <c r="R236" s="192">
        <f t="shared" si="2"/>
        <v>1.4400000000000001E-3</v>
      </c>
      <c r="S236" s="192">
        <v>0</v>
      </c>
      <c r="T236" s="193">
        <f t="shared" si="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171</v>
      </c>
      <c r="AT236" s="194" t="s">
        <v>133</v>
      </c>
      <c r="AU236" s="194" t="s">
        <v>83</v>
      </c>
      <c r="AY236" s="17" t="s">
        <v>130</v>
      </c>
      <c r="BE236" s="195">
        <f t="shared" si="4"/>
        <v>0</v>
      </c>
      <c r="BF236" s="195">
        <f t="shared" si="5"/>
        <v>0</v>
      </c>
      <c r="BG236" s="195">
        <f t="shared" si="6"/>
        <v>0</v>
      </c>
      <c r="BH236" s="195">
        <f t="shared" si="7"/>
        <v>0</v>
      </c>
      <c r="BI236" s="195">
        <f t="shared" si="8"/>
        <v>0</v>
      </c>
      <c r="BJ236" s="17" t="s">
        <v>81</v>
      </c>
      <c r="BK236" s="195">
        <f t="shared" si="9"/>
        <v>0</v>
      </c>
      <c r="BL236" s="17" t="s">
        <v>171</v>
      </c>
      <c r="BM236" s="194" t="s">
        <v>375</v>
      </c>
    </row>
    <row r="237" spans="1:65" s="2" customFormat="1" ht="21.75" customHeight="1">
      <c r="A237" s="34"/>
      <c r="B237" s="35"/>
      <c r="C237" s="182" t="s">
        <v>376</v>
      </c>
      <c r="D237" s="182" t="s">
        <v>133</v>
      </c>
      <c r="E237" s="183" t="s">
        <v>377</v>
      </c>
      <c r="F237" s="184" t="s">
        <v>378</v>
      </c>
      <c r="G237" s="185" t="s">
        <v>302</v>
      </c>
      <c r="H237" s="186">
        <v>2</v>
      </c>
      <c r="I237" s="187"/>
      <c r="J237" s="188">
        <f t="shared" si="0"/>
        <v>0</v>
      </c>
      <c r="K237" s="189"/>
      <c r="L237" s="39"/>
      <c r="M237" s="190" t="s">
        <v>1</v>
      </c>
      <c r="N237" s="191" t="s">
        <v>41</v>
      </c>
      <c r="O237" s="71"/>
      <c r="P237" s="192">
        <f t="shared" si="1"/>
        <v>0</v>
      </c>
      <c r="Q237" s="192">
        <v>1.8E-3</v>
      </c>
      <c r="R237" s="192">
        <f t="shared" si="2"/>
        <v>3.5999999999999999E-3</v>
      </c>
      <c r="S237" s="192">
        <v>0</v>
      </c>
      <c r="T237" s="193">
        <f t="shared" si="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4" t="s">
        <v>171</v>
      </c>
      <c r="AT237" s="194" t="s">
        <v>133</v>
      </c>
      <c r="AU237" s="194" t="s">
        <v>83</v>
      </c>
      <c r="AY237" s="17" t="s">
        <v>130</v>
      </c>
      <c r="BE237" s="195">
        <f t="shared" si="4"/>
        <v>0</v>
      </c>
      <c r="BF237" s="195">
        <f t="shared" si="5"/>
        <v>0</v>
      </c>
      <c r="BG237" s="195">
        <f t="shared" si="6"/>
        <v>0</v>
      </c>
      <c r="BH237" s="195">
        <f t="shared" si="7"/>
        <v>0</v>
      </c>
      <c r="BI237" s="195">
        <f t="shared" si="8"/>
        <v>0</v>
      </c>
      <c r="BJ237" s="17" t="s">
        <v>81</v>
      </c>
      <c r="BK237" s="195">
        <f t="shared" si="9"/>
        <v>0</v>
      </c>
      <c r="BL237" s="17" t="s">
        <v>171</v>
      </c>
      <c r="BM237" s="194" t="s">
        <v>379</v>
      </c>
    </row>
    <row r="238" spans="1:65" s="2" customFormat="1" ht="24.2" customHeight="1">
      <c r="A238" s="34"/>
      <c r="B238" s="35"/>
      <c r="C238" s="182" t="s">
        <v>380</v>
      </c>
      <c r="D238" s="182" t="s">
        <v>133</v>
      </c>
      <c r="E238" s="183" t="s">
        <v>381</v>
      </c>
      <c r="F238" s="184" t="s">
        <v>382</v>
      </c>
      <c r="G238" s="185" t="s">
        <v>302</v>
      </c>
      <c r="H238" s="186">
        <v>1</v>
      </c>
      <c r="I238" s="187"/>
      <c r="J238" s="188">
        <f t="shared" si="0"/>
        <v>0</v>
      </c>
      <c r="K238" s="189"/>
      <c r="L238" s="39"/>
      <c r="M238" s="190" t="s">
        <v>1</v>
      </c>
      <c r="N238" s="191" t="s">
        <v>41</v>
      </c>
      <c r="O238" s="71"/>
      <c r="P238" s="192">
        <f t="shared" si="1"/>
        <v>0</v>
      </c>
      <c r="Q238" s="192">
        <v>1.0399999999999999E-3</v>
      </c>
      <c r="R238" s="192">
        <f t="shared" si="2"/>
        <v>1.0399999999999999E-3</v>
      </c>
      <c r="S238" s="192">
        <v>0</v>
      </c>
      <c r="T238" s="193">
        <f t="shared" si="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4" t="s">
        <v>171</v>
      </c>
      <c r="AT238" s="194" t="s">
        <v>133</v>
      </c>
      <c r="AU238" s="194" t="s">
        <v>83</v>
      </c>
      <c r="AY238" s="17" t="s">
        <v>130</v>
      </c>
      <c r="BE238" s="195">
        <f t="shared" si="4"/>
        <v>0</v>
      </c>
      <c r="BF238" s="195">
        <f t="shared" si="5"/>
        <v>0</v>
      </c>
      <c r="BG238" s="195">
        <f t="shared" si="6"/>
        <v>0</v>
      </c>
      <c r="BH238" s="195">
        <f t="shared" si="7"/>
        <v>0</v>
      </c>
      <c r="BI238" s="195">
        <f t="shared" si="8"/>
        <v>0</v>
      </c>
      <c r="BJ238" s="17" t="s">
        <v>81</v>
      </c>
      <c r="BK238" s="195">
        <f t="shared" si="9"/>
        <v>0</v>
      </c>
      <c r="BL238" s="17" t="s">
        <v>171</v>
      </c>
      <c r="BM238" s="194" t="s">
        <v>383</v>
      </c>
    </row>
    <row r="239" spans="1:65" s="2" customFormat="1" ht="24.2" customHeight="1">
      <c r="A239" s="34"/>
      <c r="B239" s="35"/>
      <c r="C239" s="182" t="s">
        <v>384</v>
      </c>
      <c r="D239" s="182" t="s">
        <v>133</v>
      </c>
      <c r="E239" s="183" t="s">
        <v>385</v>
      </c>
      <c r="F239" s="184" t="s">
        <v>386</v>
      </c>
      <c r="G239" s="185" t="s">
        <v>243</v>
      </c>
      <c r="H239" s="186">
        <v>0.11700000000000001</v>
      </c>
      <c r="I239" s="187"/>
      <c r="J239" s="188">
        <f t="shared" si="0"/>
        <v>0</v>
      </c>
      <c r="K239" s="189"/>
      <c r="L239" s="39"/>
      <c r="M239" s="190" t="s">
        <v>1</v>
      </c>
      <c r="N239" s="191" t="s">
        <v>41</v>
      </c>
      <c r="O239" s="71"/>
      <c r="P239" s="192">
        <f t="shared" si="1"/>
        <v>0</v>
      </c>
      <c r="Q239" s="192">
        <v>0</v>
      </c>
      <c r="R239" s="192">
        <f t="shared" si="2"/>
        <v>0</v>
      </c>
      <c r="S239" s="192">
        <v>0</v>
      </c>
      <c r="T239" s="193">
        <f t="shared" si="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171</v>
      </c>
      <c r="AT239" s="194" t="s">
        <v>133</v>
      </c>
      <c r="AU239" s="194" t="s">
        <v>83</v>
      </c>
      <c r="AY239" s="17" t="s">
        <v>130</v>
      </c>
      <c r="BE239" s="195">
        <f t="shared" si="4"/>
        <v>0</v>
      </c>
      <c r="BF239" s="195">
        <f t="shared" si="5"/>
        <v>0</v>
      </c>
      <c r="BG239" s="195">
        <f t="shared" si="6"/>
        <v>0</v>
      </c>
      <c r="BH239" s="195">
        <f t="shared" si="7"/>
        <v>0</v>
      </c>
      <c r="BI239" s="195">
        <f t="shared" si="8"/>
        <v>0</v>
      </c>
      <c r="BJ239" s="17" t="s">
        <v>81</v>
      </c>
      <c r="BK239" s="195">
        <f t="shared" si="9"/>
        <v>0</v>
      </c>
      <c r="BL239" s="17" t="s">
        <v>171</v>
      </c>
      <c r="BM239" s="194" t="s">
        <v>387</v>
      </c>
    </row>
    <row r="240" spans="1:65" s="12" customFormat="1" ht="22.9" customHeight="1">
      <c r="B240" s="166"/>
      <c r="C240" s="167"/>
      <c r="D240" s="168" t="s">
        <v>75</v>
      </c>
      <c r="E240" s="180" t="s">
        <v>388</v>
      </c>
      <c r="F240" s="180" t="s">
        <v>389</v>
      </c>
      <c r="G240" s="167"/>
      <c r="H240" s="167"/>
      <c r="I240" s="170"/>
      <c r="J240" s="181">
        <f>BK240</f>
        <v>0</v>
      </c>
      <c r="K240" s="167"/>
      <c r="L240" s="172"/>
      <c r="M240" s="173"/>
      <c r="N240" s="174"/>
      <c r="O240" s="174"/>
      <c r="P240" s="175">
        <f>SUM(P241:P244)</f>
        <v>0</v>
      </c>
      <c r="Q240" s="174"/>
      <c r="R240" s="175">
        <f>SUM(R241:R244)</f>
        <v>1.9400000000000001E-2</v>
      </c>
      <c r="S240" s="174"/>
      <c r="T240" s="176">
        <f>SUM(T241:T244)</f>
        <v>0</v>
      </c>
      <c r="AR240" s="177" t="s">
        <v>83</v>
      </c>
      <c r="AT240" s="178" t="s">
        <v>75</v>
      </c>
      <c r="AU240" s="178" t="s">
        <v>81</v>
      </c>
      <c r="AY240" s="177" t="s">
        <v>130</v>
      </c>
      <c r="BK240" s="179">
        <f>SUM(BK241:BK244)</f>
        <v>0</v>
      </c>
    </row>
    <row r="241" spans="1:65" s="2" customFormat="1" ht="33" customHeight="1">
      <c r="A241" s="34"/>
      <c r="B241" s="35"/>
      <c r="C241" s="182" t="s">
        <v>390</v>
      </c>
      <c r="D241" s="182" t="s">
        <v>133</v>
      </c>
      <c r="E241" s="183" t="s">
        <v>391</v>
      </c>
      <c r="F241" s="184" t="s">
        <v>392</v>
      </c>
      <c r="G241" s="185" t="s">
        <v>302</v>
      </c>
      <c r="H241" s="186">
        <v>1</v>
      </c>
      <c r="I241" s="187"/>
      <c r="J241" s="188">
        <f>ROUND(I241*H241,2)</f>
        <v>0</v>
      </c>
      <c r="K241" s="189"/>
      <c r="L241" s="39"/>
      <c r="M241" s="190" t="s">
        <v>1</v>
      </c>
      <c r="N241" s="191" t="s">
        <v>41</v>
      </c>
      <c r="O241" s="71"/>
      <c r="P241" s="192">
        <f>O241*H241</f>
        <v>0</v>
      </c>
      <c r="Q241" s="192">
        <v>9.1999999999999998E-3</v>
      </c>
      <c r="R241" s="192">
        <f>Q241*H241</f>
        <v>9.1999999999999998E-3</v>
      </c>
      <c r="S241" s="192">
        <v>0</v>
      </c>
      <c r="T241" s="19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4" t="s">
        <v>171</v>
      </c>
      <c r="AT241" s="194" t="s">
        <v>133</v>
      </c>
      <c r="AU241" s="194" t="s">
        <v>83</v>
      </c>
      <c r="AY241" s="17" t="s">
        <v>130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81</v>
      </c>
      <c r="BK241" s="195">
        <f>ROUND(I241*H241,2)</f>
        <v>0</v>
      </c>
      <c r="BL241" s="17" t="s">
        <v>171</v>
      </c>
      <c r="BM241" s="194" t="s">
        <v>393</v>
      </c>
    </row>
    <row r="242" spans="1:65" s="2" customFormat="1" ht="33" customHeight="1">
      <c r="A242" s="34"/>
      <c r="B242" s="35"/>
      <c r="C242" s="182" t="s">
        <v>394</v>
      </c>
      <c r="D242" s="182" t="s">
        <v>133</v>
      </c>
      <c r="E242" s="183" t="s">
        <v>395</v>
      </c>
      <c r="F242" s="184" t="s">
        <v>396</v>
      </c>
      <c r="G242" s="185" t="s">
        <v>302</v>
      </c>
      <c r="H242" s="186">
        <v>1</v>
      </c>
      <c r="I242" s="187"/>
      <c r="J242" s="188">
        <f>ROUND(I242*H242,2)</f>
        <v>0</v>
      </c>
      <c r="K242" s="189"/>
      <c r="L242" s="39"/>
      <c r="M242" s="190" t="s">
        <v>1</v>
      </c>
      <c r="N242" s="191" t="s">
        <v>41</v>
      </c>
      <c r="O242" s="71"/>
      <c r="P242" s="192">
        <f>O242*H242</f>
        <v>0</v>
      </c>
      <c r="Q242" s="192">
        <v>9.1999999999999998E-3</v>
      </c>
      <c r="R242" s="192">
        <f>Q242*H242</f>
        <v>9.1999999999999998E-3</v>
      </c>
      <c r="S242" s="192">
        <v>0</v>
      </c>
      <c r="T242" s="19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171</v>
      </c>
      <c r="AT242" s="194" t="s">
        <v>133</v>
      </c>
      <c r="AU242" s="194" t="s">
        <v>83</v>
      </c>
      <c r="AY242" s="17" t="s">
        <v>130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81</v>
      </c>
      <c r="BK242" s="195">
        <f>ROUND(I242*H242,2)</f>
        <v>0</v>
      </c>
      <c r="BL242" s="17" t="s">
        <v>171</v>
      </c>
      <c r="BM242" s="194" t="s">
        <v>397</v>
      </c>
    </row>
    <row r="243" spans="1:65" s="2" customFormat="1" ht="16.5" customHeight="1">
      <c r="A243" s="34"/>
      <c r="B243" s="35"/>
      <c r="C243" s="182" t="s">
        <v>398</v>
      </c>
      <c r="D243" s="182" t="s">
        <v>133</v>
      </c>
      <c r="E243" s="183" t="s">
        <v>399</v>
      </c>
      <c r="F243" s="184" t="s">
        <v>400</v>
      </c>
      <c r="G243" s="185" t="s">
        <v>302</v>
      </c>
      <c r="H243" s="186">
        <v>2</v>
      </c>
      <c r="I243" s="187"/>
      <c r="J243" s="188">
        <f>ROUND(I243*H243,2)</f>
        <v>0</v>
      </c>
      <c r="K243" s="189"/>
      <c r="L243" s="39"/>
      <c r="M243" s="190" t="s">
        <v>1</v>
      </c>
      <c r="N243" s="191" t="s">
        <v>41</v>
      </c>
      <c r="O243" s="71"/>
      <c r="P243" s="192">
        <f>O243*H243</f>
        <v>0</v>
      </c>
      <c r="Q243" s="192">
        <v>5.0000000000000001E-4</v>
      </c>
      <c r="R243" s="192">
        <f>Q243*H243</f>
        <v>1E-3</v>
      </c>
      <c r="S243" s="192">
        <v>0</v>
      </c>
      <c r="T243" s="19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4" t="s">
        <v>171</v>
      </c>
      <c r="AT243" s="194" t="s">
        <v>133</v>
      </c>
      <c r="AU243" s="194" t="s">
        <v>83</v>
      </c>
      <c r="AY243" s="17" t="s">
        <v>130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81</v>
      </c>
      <c r="BK243" s="195">
        <f>ROUND(I243*H243,2)</f>
        <v>0</v>
      </c>
      <c r="BL243" s="17" t="s">
        <v>171</v>
      </c>
      <c r="BM243" s="194" t="s">
        <v>401</v>
      </c>
    </row>
    <row r="244" spans="1:65" s="2" customFormat="1" ht="24.2" customHeight="1">
      <c r="A244" s="34"/>
      <c r="B244" s="35"/>
      <c r="C244" s="182" t="s">
        <v>402</v>
      </c>
      <c r="D244" s="182" t="s">
        <v>133</v>
      </c>
      <c r="E244" s="183" t="s">
        <v>403</v>
      </c>
      <c r="F244" s="184" t="s">
        <v>404</v>
      </c>
      <c r="G244" s="185" t="s">
        <v>243</v>
      </c>
      <c r="H244" s="186">
        <v>1.9E-2</v>
      </c>
      <c r="I244" s="187"/>
      <c r="J244" s="188">
        <f>ROUND(I244*H244,2)</f>
        <v>0</v>
      </c>
      <c r="K244" s="189"/>
      <c r="L244" s="39"/>
      <c r="M244" s="190" t="s">
        <v>1</v>
      </c>
      <c r="N244" s="191" t="s">
        <v>41</v>
      </c>
      <c r="O244" s="7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4" t="s">
        <v>171</v>
      </c>
      <c r="AT244" s="194" t="s">
        <v>133</v>
      </c>
      <c r="AU244" s="194" t="s">
        <v>83</v>
      </c>
      <c r="AY244" s="17" t="s">
        <v>130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81</v>
      </c>
      <c r="BK244" s="195">
        <f>ROUND(I244*H244,2)</f>
        <v>0</v>
      </c>
      <c r="BL244" s="17" t="s">
        <v>171</v>
      </c>
      <c r="BM244" s="194" t="s">
        <v>405</v>
      </c>
    </row>
    <row r="245" spans="1:65" s="12" customFormat="1" ht="22.9" customHeight="1">
      <c r="B245" s="166"/>
      <c r="C245" s="167"/>
      <c r="D245" s="168" t="s">
        <v>75</v>
      </c>
      <c r="E245" s="180" t="s">
        <v>406</v>
      </c>
      <c r="F245" s="180" t="s">
        <v>407</v>
      </c>
      <c r="G245" s="167"/>
      <c r="H245" s="167"/>
      <c r="I245" s="170"/>
      <c r="J245" s="181">
        <f>BK245</f>
        <v>0</v>
      </c>
      <c r="K245" s="167"/>
      <c r="L245" s="172"/>
      <c r="M245" s="173"/>
      <c r="N245" s="174"/>
      <c r="O245" s="174"/>
      <c r="P245" s="175">
        <f>SUM(P246:P250)</f>
        <v>0</v>
      </c>
      <c r="Q245" s="174"/>
      <c r="R245" s="175">
        <f>SUM(R246:R250)</f>
        <v>1.0460000000000001E-2</v>
      </c>
      <c r="S245" s="174"/>
      <c r="T245" s="176">
        <f>SUM(T246:T250)</f>
        <v>0</v>
      </c>
      <c r="AR245" s="177" t="s">
        <v>83</v>
      </c>
      <c r="AT245" s="178" t="s">
        <v>75</v>
      </c>
      <c r="AU245" s="178" t="s">
        <v>81</v>
      </c>
      <c r="AY245" s="177" t="s">
        <v>130</v>
      </c>
      <c r="BK245" s="179">
        <f>SUM(BK246:BK250)</f>
        <v>0</v>
      </c>
    </row>
    <row r="246" spans="1:65" s="2" customFormat="1" ht="24.2" customHeight="1">
      <c r="A246" s="34"/>
      <c r="B246" s="35"/>
      <c r="C246" s="182" t="s">
        <v>408</v>
      </c>
      <c r="D246" s="182" t="s">
        <v>133</v>
      </c>
      <c r="E246" s="183" t="s">
        <v>409</v>
      </c>
      <c r="F246" s="184" t="s">
        <v>410</v>
      </c>
      <c r="G246" s="185" t="s">
        <v>164</v>
      </c>
      <c r="H246" s="186">
        <v>22</v>
      </c>
      <c r="I246" s="187"/>
      <c r="J246" s="188">
        <f>ROUND(I246*H246,2)</f>
        <v>0</v>
      </c>
      <c r="K246" s="189"/>
      <c r="L246" s="39"/>
      <c r="M246" s="190" t="s">
        <v>1</v>
      </c>
      <c r="N246" s="191" t="s">
        <v>41</v>
      </c>
      <c r="O246" s="71"/>
      <c r="P246" s="192">
        <f>O246*H246</f>
        <v>0</v>
      </c>
      <c r="Q246" s="192">
        <v>4.6999999999999999E-4</v>
      </c>
      <c r="R246" s="192">
        <f>Q246*H246</f>
        <v>1.034E-2</v>
      </c>
      <c r="S246" s="192">
        <v>0</v>
      </c>
      <c r="T246" s="19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4" t="s">
        <v>171</v>
      </c>
      <c r="AT246" s="194" t="s">
        <v>133</v>
      </c>
      <c r="AU246" s="194" t="s">
        <v>83</v>
      </c>
      <c r="AY246" s="17" t="s">
        <v>130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81</v>
      </c>
      <c r="BK246" s="195">
        <f>ROUND(I246*H246,2)</f>
        <v>0</v>
      </c>
      <c r="BL246" s="17" t="s">
        <v>171</v>
      </c>
      <c r="BM246" s="194" t="s">
        <v>411</v>
      </c>
    </row>
    <row r="247" spans="1:65" s="13" customFormat="1" ht="11.25">
      <c r="B247" s="196"/>
      <c r="C247" s="197"/>
      <c r="D247" s="198" t="s">
        <v>139</v>
      </c>
      <c r="E247" s="199" t="s">
        <v>1</v>
      </c>
      <c r="F247" s="200" t="s">
        <v>412</v>
      </c>
      <c r="G247" s="197"/>
      <c r="H247" s="199" t="s">
        <v>1</v>
      </c>
      <c r="I247" s="201"/>
      <c r="J247" s="197"/>
      <c r="K247" s="197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139</v>
      </c>
      <c r="AU247" s="206" t="s">
        <v>83</v>
      </c>
      <c r="AV247" s="13" t="s">
        <v>81</v>
      </c>
      <c r="AW247" s="13" t="s">
        <v>32</v>
      </c>
      <c r="AX247" s="13" t="s">
        <v>76</v>
      </c>
      <c r="AY247" s="206" t="s">
        <v>130</v>
      </c>
    </row>
    <row r="248" spans="1:65" s="14" customFormat="1" ht="11.25">
      <c r="B248" s="207"/>
      <c r="C248" s="208"/>
      <c r="D248" s="198" t="s">
        <v>139</v>
      </c>
      <c r="E248" s="209" t="s">
        <v>1</v>
      </c>
      <c r="F248" s="210" t="s">
        <v>240</v>
      </c>
      <c r="G248" s="208"/>
      <c r="H248" s="211">
        <v>22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139</v>
      </c>
      <c r="AU248" s="217" t="s">
        <v>83</v>
      </c>
      <c r="AV248" s="14" t="s">
        <v>83</v>
      </c>
      <c r="AW248" s="14" t="s">
        <v>32</v>
      </c>
      <c r="AX248" s="14" t="s">
        <v>81</v>
      </c>
      <c r="AY248" s="217" t="s">
        <v>130</v>
      </c>
    </row>
    <row r="249" spans="1:65" s="2" customFormat="1" ht="24.2" customHeight="1">
      <c r="A249" s="34"/>
      <c r="B249" s="35"/>
      <c r="C249" s="182" t="s">
        <v>413</v>
      </c>
      <c r="D249" s="182" t="s">
        <v>133</v>
      </c>
      <c r="E249" s="183" t="s">
        <v>414</v>
      </c>
      <c r="F249" s="184" t="s">
        <v>415</v>
      </c>
      <c r="G249" s="185" t="s">
        <v>136</v>
      </c>
      <c r="H249" s="186">
        <v>4</v>
      </c>
      <c r="I249" s="187"/>
      <c r="J249" s="188">
        <f>ROUND(I249*H249,2)</f>
        <v>0</v>
      </c>
      <c r="K249" s="189"/>
      <c r="L249" s="39"/>
      <c r="M249" s="190" t="s">
        <v>1</v>
      </c>
      <c r="N249" s="191" t="s">
        <v>41</v>
      </c>
      <c r="O249" s="71"/>
      <c r="P249" s="192">
        <f>O249*H249</f>
        <v>0</v>
      </c>
      <c r="Q249" s="192">
        <v>3.0000000000000001E-5</v>
      </c>
      <c r="R249" s="192">
        <f>Q249*H249</f>
        <v>1.2E-4</v>
      </c>
      <c r="S249" s="192">
        <v>0</v>
      </c>
      <c r="T249" s="19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4" t="s">
        <v>171</v>
      </c>
      <c r="AT249" s="194" t="s">
        <v>133</v>
      </c>
      <c r="AU249" s="194" t="s">
        <v>83</v>
      </c>
      <c r="AY249" s="17" t="s">
        <v>130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81</v>
      </c>
      <c r="BK249" s="195">
        <f>ROUND(I249*H249,2)</f>
        <v>0</v>
      </c>
      <c r="BL249" s="17" t="s">
        <v>171</v>
      </c>
      <c r="BM249" s="194" t="s">
        <v>416</v>
      </c>
    </row>
    <row r="250" spans="1:65" s="2" customFormat="1" ht="24.2" customHeight="1">
      <c r="A250" s="34"/>
      <c r="B250" s="35"/>
      <c r="C250" s="182" t="s">
        <v>417</v>
      </c>
      <c r="D250" s="182" t="s">
        <v>133</v>
      </c>
      <c r="E250" s="183" t="s">
        <v>418</v>
      </c>
      <c r="F250" s="184" t="s">
        <v>419</v>
      </c>
      <c r="G250" s="185" t="s">
        <v>243</v>
      </c>
      <c r="H250" s="186">
        <v>0.01</v>
      </c>
      <c r="I250" s="187"/>
      <c r="J250" s="188">
        <f>ROUND(I250*H250,2)</f>
        <v>0</v>
      </c>
      <c r="K250" s="189"/>
      <c r="L250" s="39"/>
      <c r="M250" s="190" t="s">
        <v>1</v>
      </c>
      <c r="N250" s="191" t="s">
        <v>41</v>
      </c>
      <c r="O250" s="7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171</v>
      </c>
      <c r="AT250" s="194" t="s">
        <v>133</v>
      </c>
      <c r="AU250" s="194" t="s">
        <v>83</v>
      </c>
      <c r="AY250" s="17" t="s">
        <v>130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81</v>
      </c>
      <c r="BK250" s="195">
        <f>ROUND(I250*H250,2)</f>
        <v>0</v>
      </c>
      <c r="BL250" s="17" t="s">
        <v>171</v>
      </c>
      <c r="BM250" s="194" t="s">
        <v>420</v>
      </c>
    </row>
    <row r="251" spans="1:65" s="12" customFormat="1" ht="22.9" customHeight="1">
      <c r="B251" s="166"/>
      <c r="C251" s="167"/>
      <c r="D251" s="168" t="s">
        <v>75</v>
      </c>
      <c r="E251" s="180" t="s">
        <v>421</v>
      </c>
      <c r="F251" s="180" t="s">
        <v>422</v>
      </c>
      <c r="G251" s="167"/>
      <c r="H251" s="167"/>
      <c r="I251" s="170"/>
      <c r="J251" s="181">
        <f>BK251</f>
        <v>0</v>
      </c>
      <c r="K251" s="167"/>
      <c r="L251" s="172"/>
      <c r="M251" s="173"/>
      <c r="N251" s="174"/>
      <c r="O251" s="174"/>
      <c r="P251" s="175">
        <f>P252</f>
        <v>0</v>
      </c>
      <c r="Q251" s="174"/>
      <c r="R251" s="175">
        <f>R252</f>
        <v>4.1999999999999996E-4</v>
      </c>
      <c r="S251" s="174"/>
      <c r="T251" s="176">
        <f>T252</f>
        <v>0</v>
      </c>
      <c r="AR251" s="177" t="s">
        <v>83</v>
      </c>
      <c r="AT251" s="178" t="s">
        <v>75</v>
      </c>
      <c r="AU251" s="178" t="s">
        <v>81</v>
      </c>
      <c r="AY251" s="177" t="s">
        <v>130</v>
      </c>
      <c r="BK251" s="179">
        <f>BK252</f>
        <v>0</v>
      </c>
    </row>
    <row r="252" spans="1:65" s="2" customFormat="1" ht="24.2" customHeight="1">
      <c r="A252" s="34"/>
      <c r="B252" s="35"/>
      <c r="C252" s="182" t="s">
        <v>423</v>
      </c>
      <c r="D252" s="182" t="s">
        <v>133</v>
      </c>
      <c r="E252" s="183" t="s">
        <v>424</v>
      </c>
      <c r="F252" s="184" t="s">
        <v>425</v>
      </c>
      <c r="G252" s="185" t="s">
        <v>136</v>
      </c>
      <c r="H252" s="186">
        <v>3</v>
      </c>
      <c r="I252" s="187"/>
      <c r="J252" s="188">
        <f>ROUND(I252*H252,2)</f>
        <v>0</v>
      </c>
      <c r="K252" s="189"/>
      <c r="L252" s="39"/>
      <c r="M252" s="190" t="s">
        <v>1</v>
      </c>
      <c r="N252" s="191" t="s">
        <v>41</v>
      </c>
      <c r="O252" s="71"/>
      <c r="P252" s="192">
        <f>O252*H252</f>
        <v>0</v>
      </c>
      <c r="Q252" s="192">
        <v>1.3999999999999999E-4</v>
      </c>
      <c r="R252" s="192">
        <f>Q252*H252</f>
        <v>4.1999999999999996E-4</v>
      </c>
      <c r="S252" s="192">
        <v>0</v>
      </c>
      <c r="T252" s="19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4" t="s">
        <v>171</v>
      </c>
      <c r="AT252" s="194" t="s">
        <v>133</v>
      </c>
      <c r="AU252" s="194" t="s">
        <v>83</v>
      </c>
      <c r="AY252" s="17" t="s">
        <v>130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7" t="s">
        <v>81</v>
      </c>
      <c r="BK252" s="195">
        <f>ROUND(I252*H252,2)</f>
        <v>0</v>
      </c>
      <c r="BL252" s="17" t="s">
        <v>171</v>
      </c>
      <c r="BM252" s="194" t="s">
        <v>426</v>
      </c>
    </row>
    <row r="253" spans="1:65" s="12" customFormat="1" ht="22.9" customHeight="1">
      <c r="B253" s="166"/>
      <c r="C253" s="167"/>
      <c r="D253" s="168" t="s">
        <v>75</v>
      </c>
      <c r="E253" s="180" t="s">
        <v>427</v>
      </c>
      <c r="F253" s="180" t="s">
        <v>428</v>
      </c>
      <c r="G253" s="167"/>
      <c r="H253" s="167"/>
      <c r="I253" s="170"/>
      <c r="J253" s="181">
        <f>BK253</f>
        <v>0</v>
      </c>
      <c r="K253" s="167"/>
      <c r="L253" s="172"/>
      <c r="M253" s="173"/>
      <c r="N253" s="174"/>
      <c r="O253" s="174"/>
      <c r="P253" s="175">
        <f>SUM(P254:P260)</f>
        <v>0</v>
      </c>
      <c r="Q253" s="174"/>
      <c r="R253" s="175">
        <f>SUM(R254:R260)</f>
        <v>3.9070000000000001E-2</v>
      </c>
      <c r="S253" s="174"/>
      <c r="T253" s="176">
        <f>SUM(T254:T260)</f>
        <v>3.705E-2</v>
      </c>
      <c r="AR253" s="177" t="s">
        <v>83</v>
      </c>
      <c r="AT253" s="178" t="s">
        <v>75</v>
      </c>
      <c r="AU253" s="178" t="s">
        <v>81</v>
      </c>
      <c r="AY253" s="177" t="s">
        <v>130</v>
      </c>
      <c r="BK253" s="179">
        <f>SUM(BK254:BK260)</f>
        <v>0</v>
      </c>
    </row>
    <row r="254" spans="1:65" s="2" customFormat="1" ht="24.2" customHeight="1">
      <c r="A254" s="34"/>
      <c r="B254" s="35"/>
      <c r="C254" s="182" t="s">
        <v>429</v>
      </c>
      <c r="D254" s="182" t="s">
        <v>133</v>
      </c>
      <c r="E254" s="183" t="s">
        <v>430</v>
      </c>
      <c r="F254" s="184" t="s">
        <v>431</v>
      </c>
      <c r="G254" s="185" t="s">
        <v>136</v>
      </c>
      <c r="H254" s="186">
        <v>3</v>
      </c>
      <c r="I254" s="187"/>
      <c r="J254" s="188">
        <f>ROUND(I254*H254,2)</f>
        <v>0</v>
      </c>
      <c r="K254" s="189"/>
      <c r="L254" s="39"/>
      <c r="M254" s="190" t="s">
        <v>1</v>
      </c>
      <c r="N254" s="191" t="s">
        <v>41</v>
      </c>
      <c r="O254" s="71"/>
      <c r="P254" s="192">
        <f>O254*H254</f>
        <v>0</v>
      </c>
      <c r="Q254" s="192">
        <v>5.0000000000000002E-5</v>
      </c>
      <c r="R254" s="192">
        <f>Q254*H254</f>
        <v>1.5000000000000001E-4</v>
      </c>
      <c r="S254" s="192">
        <v>1.235E-2</v>
      </c>
      <c r="T254" s="193">
        <f>S254*H254</f>
        <v>3.705E-2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4" t="s">
        <v>171</v>
      </c>
      <c r="AT254" s="194" t="s">
        <v>133</v>
      </c>
      <c r="AU254" s="194" t="s">
        <v>83</v>
      </c>
      <c r="AY254" s="17" t="s">
        <v>130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7" t="s">
        <v>81</v>
      </c>
      <c r="BK254" s="195">
        <f>ROUND(I254*H254,2)</f>
        <v>0</v>
      </c>
      <c r="BL254" s="17" t="s">
        <v>171</v>
      </c>
      <c r="BM254" s="194" t="s">
        <v>432</v>
      </c>
    </row>
    <row r="255" spans="1:65" s="13" customFormat="1" ht="11.25">
      <c r="B255" s="196"/>
      <c r="C255" s="197"/>
      <c r="D255" s="198" t="s">
        <v>139</v>
      </c>
      <c r="E255" s="199" t="s">
        <v>1</v>
      </c>
      <c r="F255" s="200" t="s">
        <v>140</v>
      </c>
      <c r="G255" s="197"/>
      <c r="H255" s="199" t="s">
        <v>1</v>
      </c>
      <c r="I255" s="201"/>
      <c r="J255" s="197"/>
      <c r="K255" s="197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139</v>
      </c>
      <c r="AU255" s="206" t="s">
        <v>83</v>
      </c>
      <c r="AV255" s="13" t="s">
        <v>81</v>
      </c>
      <c r="AW255" s="13" t="s">
        <v>32</v>
      </c>
      <c r="AX255" s="13" t="s">
        <v>76</v>
      </c>
      <c r="AY255" s="206" t="s">
        <v>130</v>
      </c>
    </row>
    <row r="256" spans="1:65" s="14" customFormat="1" ht="11.25">
      <c r="B256" s="207"/>
      <c r="C256" s="208"/>
      <c r="D256" s="198" t="s">
        <v>139</v>
      </c>
      <c r="E256" s="209" t="s">
        <v>1</v>
      </c>
      <c r="F256" s="210" t="s">
        <v>131</v>
      </c>
      <c r="G256" s="208"/>
      <c r="H256" s="211">
        <v>3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139</v>
      </c>
      <c r="AU256" s="217" t="s">
        <v>83</v>
      </c>
      <c r="AV256" s="14" t="s">
        <v>83</v>
      </c>
      <c r="AW256" s="14" t="s">
        <v>32</v>
      </c>
      <c r="AX256" s="14" t="s">
        <v>81</v>
      </c>
      <c r="AY256" s="217" t="s">
        <v>130</v>
      </c>
    </row>
    <row r="257" spans="1:65" s="2" customFormat="1" ht="33" customHeight="1">
      <c r="A257" s="34"/>
      <c r="B257" s="35"/>
      <c r="C257" s="182" t="s">
        <v>433</v>
      </c>
      <c r="D257" s="182" t="s">
        <v>133</v>
      </c>
      <c r="E257" s="183" t="s">
        <v>434</v>
      </c>
      <c r="F257" s="184" t="s">
        <v>435</v>
      </c>
      <c r="G257" s="185" t="s">
        <v>136</v>
      </c>
      <c r="H257" s="186">
        <v>2</v>
      </c>
      <c r="I257" s="187"/>
      <c r="J257" s="188">
        <f>ROUND(I257*H257,2)</f>
        <v>0</v>
      </c>
      <c r="K257" s="189"/>
      <c r="L257" s="39"/>
      <c r="M257" s="190" t="s">
        <v>1</v>
      </c>
      <c r="N257" s="191" t="s">
        <v>41</v>
      </c>
      <c r="O257" s="71"/>
      <c r="P257" s="192">
        <f>O257*H257</f>
        <v>0</v>
      </c>
      <c r="Q257" s="192">
        <v>1.336E-2</v>
      </c>
      <c r="R257" s="192">
        <f>Q257*H257</f>
        <v>2.6720000000000001E-2</v>
      </c>
      <c r="S257" s="192">
        <v>0</v>
      </c>
      <c r="T257" s="19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4" t="s">
        <v>171</v>
      </c>
      <c r="AT257" s="194" t="s">
        <v>133</v>
      </c>
      <c r="AU257" s="194" t="s">
        <v>83</v>
      </c>
      <c r="AY257" s="17" t="s">
        <v>130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81</v>
      </c>
      <c r="BK257" s="195">
        <f>ROUND(I257*H257,2)</f>
        <v>0</v>
      </c>
      <c r="BL257" s="17" t="s">
        <v>171</v>
      </c>
      <c r="BM257" s="194" t="s">
        <v>436</v>
      </c>
    </row>
    <row r="258" spans="1:65" s="2" customFormat="1" ht="33" customHeight="1">
      <c r="A258" s="34"/>
      <c r="B258" s="35"/>
      <c r="C258" s="182" t="s">
        <v>437</v>
      </c>
      <c r="D258" s="182" t="s">
        <v>133</v>
      </c>
      <c r="E258" s="183" t="s">
        <v>438</v>
      </c>
      <c r="F258" s="184" t="s">
        <v>439</v>
      </c>
      <c r="G258" s="185" t="s">
        <v>136</v>
      </c>
      <c r="H258" s="186">
        <v>1</v>
      </c>
      <c r="I258" s="187"/>
      <c r="J258" s="188">
        <f>ROUND(I258*H258,2)</f>
        <v>0</v>
      </c>
      <c r="K258" s="189"/>
      <c r="L258" s="39"/>
      <c r="M258" s="190" t="s">
        <v>1</v>
      </c>
      <c r="N258" s="191" t="s">
        <v>41</v>
      </c>
      <c r="O258" s="71"/>
      <c r="P258" s="192">
        <f>O258*H258</f>
        <v>0</v>
      </c>
      <c r="Q258" s="192">
        <v>1.2200000000000001E-2</v>
      </c>
      <c r="R258" s="192">
        <f>Q258*H258</f>
        <v>1.2200000000000001E-2</v>
      </c>
      <c r="S258" s="192">
        <v>0</v>
      </c>
      <c r="T258" s="19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4" t="s">
        <v>171</v>
      </c>
      <c r="AT258" s="194" t="s">
        <v>133</v>
      </c>
      <c r="AU258" s="194" t="s">
        <v>83</v>
      </c>
      <c r="AY258" s="17" t="s">
        <v>130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81</v>
      </c>
      <c r="BK258" s="195">
        <f>ROUND(I258*H258,2)</f>
        <v>0</v>
      </c>
      <c r="BL258" s="17" t="s">
        <v>171</v>
      </c>
      <c r="BM258" s="194" t="s">
        <v>440</v>
      </c>
    </row>
    <row r="259" spans="1:65" s="2" customFormat="1" ht="16.5" customHeight="1">
      <c r="A259" s="34"/>
      <c r="B259" s="35"/>
      <c r="C259" s="182" t="s">
        <v>441</v>
      </c>
      <c r="D259" s="182" t="s">
        <v>133</v>
      </c>
      <c r="E259" s="183" t="s">
        <v>442</v>
      </c>
      <c r="F259" s="184" t="s">
        <v>443</v>
      </c>
      <c r="G259" s="185" t="s">
        <v>151</v>
      </c>
      <c r="H259" s="186">
        <v>1.62</v>
      </c>
      <c r="I259" s="187"/>
      <c r="J259" s="188">
        <f>ROUND(I259*H259,2)</f>
        <v>0</v>
      </c>
      <c r="K259" s="189"/>
      <c r="L259" s="39"/>
      <c r="M259" s="190" t="s">
        <v>1</v>
      </c>
      <c r="N259" s="191" t="s">
        <v>41</v>
      </c>
      <c r="O259" s="71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4" t="s">
        <v>171</v>
      </c>
      <c r="AT259" s="194" t="s">
        <v>133</v>
      </c>
      <c r="AU259" s="194" t="s">
        <v>83</v>
      </c>
      <c r="AY259" s="17" t="s">
        <v>130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7" t="s">
        <v>81</v>
      </c>
      <c r="BK259" s="195">
        <f>ROUND(I259*H259,2)</f>
        <v>0</v>
      </c>
      <c r="BL259" s="17" t="s">
        <v>171</v>
      </c>
      <c r="BM259" s="194" t="s">
        <v>444</v>
      </c>
    </row>
    <row r="260" spans="1:65" s="14" customFormat="1" ht="11.25">
      <c r="B260" s="207"/>
      <c r="C260" s="208"/>
      <c r="D260" s="198" t="s">
        <v>139</v>
      </c>
      <c r="E260" s="209" t="s">
        <v>1</v>
      </c>
      <c r="F260" s="210" t="s">
        <v>445</v>
      </c>
      <c r="G260" s="208"/>
      <c r="H260" s="211">
        <v>1.62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139</v>
      </c>
      <c r="AU260" s="217" t="s">
        <v>83</v>
      </c>
      <c r="AV260" s="14" t="s">
        <v>83</v>
      </c>
      <c r="AW260" s="14" t="s">
        <v>32</v>
      </c>
      <c r="AX260" s="14" t="s">
        <v>81</v>
      </c>
      <c r="AY260" s="217" t="s">
        <v>130</v>
      </c>
    </row>
    <row r="261" spans="1:65" s="12" customFormat="1" ht="22.9" customHeight="1">
      <c r="B261" s="166"/>
      <c r="C261" s="167"/>
      <c r="D261" s="168" t="s">
        <v>75</v>
      </c>
      <c r="E261" s="180" t="s">
        <v>446</v>
      </c>
      <c r="F261" s="180" t="s">
        <v>447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SUM(P262:P287)</f>
        <v>0</v>
      </c>
      <c r="Q261" s="174"/>
      <c r="R261" s="175">
        <f>SUM(R262:R287)</f>
        <v>0</v>
      </c>
      <c r="S261" s="174"/>
      <c r="T261" s="176">
        <f>SUM(T262:T287)</f>
        <v>0</v>
      </c>
      <c r="AR261" s="177" t="s">
        <v>83</v>
      </c>
      <c r="AT261" s="178" t="s">
        <v>75</v>
      </c>
      <c r="AU261" s="178" t="s">
        <v>81</v>
      </c>
      <c r="AY261" s="177" t="s">
        <v>130</v>
      </c>
      <c r="BK261" s="179">
        <f>SUM(BK262:BK287)</f>
        <v>0</v>
      </c>
    </row>
    <row r="262" spans="1:65" s="2" customFormat="1" ht="16.5" customHeight="1">
      <c r="A262" s="34"/>
      <c r="B262" s="35"/>
      <c r="C262" s="182" t="s">
        <v>448</v>
      </c>
      <c r="D262" s="182" t="s">
        <v>133</v>
      </c>
      <c r="E262" s="183" t="s">
        <v>449</v>
      </c>
      <c r="F262" s="184" t="s">
        <v>450</v>
      </c>
      <c r="G262" s="185" t="s">
        <v>451</v>
      </c>
      <c r="H262" s="186">
        <v>1</v>
      </c>
      <c r="I262" s="187"/>
      <c r="J262" s="188">
        <f t="shared" ref="J262:J276" si="10">ROUND(I262*H262,2)</f>
        <v>0</v>
      </c>
      <c r="K262" s="189"/>
      <c r="L262" s="39"/>
      <c r="M262" s="190" t="s">
        <v>1</v>
      </c>
      <c r="N262" s="191" t="s">
        <v>41</v>
      </c>
      <c r="O262" s="71"/>
      <c r="P262" s="192">
        <f t="shared" ref="P262:P276" si="11">O262*H262</f>
        <v>0</v>
      </c>
      <c r="Q262" s="192">
        <v>0</v>
      </c>
      <c r="R262" s="192">
        <f t="shared" ref="R262:R276" si="12">Q262*H262</f>
        <v>0</v>
      </c>
      <c r="S262" s="192">
        <v>0</v>
      </c>
      <c r="T262" s="193">
        <f t="shared" ref="T262:T276" si="1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4" t="s">
        <v>171</v>
      </c>
      <c r="AT262" s="194" t="s">
        <v>133</v>
      </c>
      <c r="AU262" s="194" t="s">
        <v>83</v>
      </c>
      <c r="AY262" s="17" t="s">
        <v>130</v>
      </c>
      <c r="BE262" s="195">
        <f t="shared" ref="BE262:BE276" si="14">IF(N262="základní",J262,0)</f>
        <v>0</v>
      </c>
      <c r="BF262" s="195">
        <f t="shared" ref="BF262:BF276" si="15">IF(N262="snížená",J262,0)</f>
        <v>0</v>
      </c>
      <c r="BG262" s="195">
        <f t="shared" ref="BG262:BG276" si="16">IF(N262="zákl. přenesená",J262,0)</f>
        <v>0</v>
      </c>
      <c r="BH262" s="195">
        <f t="shared" ref="BH262:BH276" si="17">IF(N262="sníž. přenesená",J262,0)</f>
        <v>0</v>
      </c>
      <c r="BI262" s="195">
        <f t="shared" ref="BI262:BI276" si="18">IF(N262="nulová",J262,0)</f>
        <v>0</v>
      </c>
      <c r="BJ262" s="17" t="s">
        <v>81</v>
      </c>
      <c r="BK262" s="195">
        <f t="shared" ref="BK262:BK276" si="19">ROUND(I262*H262,2)</f>
        <v>0</v>
      </c>
      <c r="BL262" s="17" t="s">
        <v>171</v>
      </c>
      <c r="BM262" s="194" t="s">
        <v>452</v>
      </c>
    </row>
    <row r="263" spans="1:65" s="2" customFormat="1" ht="16.5" customHeight="1">
      <c r="A263" s="34"/>
      <c r="B263" s="35"/>
      <c r="C263" s="182" t="s">
        <v>453</v>
      </c>
      <c r="D263" s="182" t="s">
        <v>133</v>
      </c>
      <c r="E263" s="183" t="s">
        <v>454</v>
      </c>
      <c r="F263" s="184" t="s">
        <v>455</v>
      </c>
      <c r="G263" s="185" t="s">
        <v>136</v>
      </c>
      <c r="H263" s="186">
        <v>1</v>
      </c>
      <c r="I263" s="187"/>
      <c r="J263" s="188">
        <f t="shared" si="10"/>
        <v>0</v>
      </c>
      <c r="K263" s="189"/>
      <c r="L263" s="39"/>
      <c r="M263" s="190" t="s">
        <v>1</v>
      </c>
      <c r="N263" s="191" t="s">
        <v>41</v>
      </c>
      <c r="O263" s="71"/>
      <c r="P263" s="192">
        <f t="shared" si="11"/>
        <v>0</v>
      </c>
      <c r="Q263" s="192">
        <v>0</v>
      </c>
      <c r="R263" s="192">
        <f t="shared" si="12"/>
        <v>0</v>
      </c>
      <c r="S263" s="192">
        <v>0</v>
      </c>
      <c r="T263" s="193">
        <f t="shared" si="1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4" t="s">
        <v>171</v>
      </c>
      <c r="AT263" s="194" t="s">
        <v>133</v>
      </c>
      <c r="AU263" s="194" t="s">
        <v>83</v>
      </c>
      <c r="AY263" s="17" t="s">
        <v>130</v>
      </c>
      <c r="BE263" s="195">
        <f t="shared" si="14"/>
        <v>0</v>
      </c>
      <c r="BF263" s="195">
        <f t="shared" si="15"/>
        <v>0</v>
      </c>
      <c r="BG263" s="195">
        <f t="shared" si="16"/>
        <v>0</v>
      </c>
      <c r="BH263" s="195">
        <f t="shared" si="17"/>
        <v>0</v>
      </c>
      <c r="BI263" s="195">
        <f t="shared" si="18"/>
        <v>0</v>
      </c>
      <c r="BJ263" s="17" t="s">
        <v>81</v>
      </c>
      <c r="BK263" s="195">
        <f t="shared" si="19"/>
        <v>0</v>
      </c>
      <c r="BL263" s="17" t="s">
        <v>171</v>
      </c>
      <c r="BM263" s="194" t="s">
        <v>456</v>
      </c>
    </row>
    <row r="264" spans="1:65" s="2" customFormat="1" ht="16.5" customHeight="1">
      <c r="A264" s="34"/>
      <c r="B264" s="35"/>
      <c r="C264" s="182" t="s">
        <v>457</v>
      </c>
      <c r="D264" s="182" t="s">
        <v>133</v>
      </c>
      <c r="E264" s="183" t="s">
        <v>458</v>
      </c>
      <c r="F264" s="184" t="s">
        <v>459</v>
      </c>
      <c r="G264" s="185" t="s">
        <v>460</v>
      </c>
      <c r="H264" s="186">
        <v>1</v>
      </c>
      <c r="I264" s="187"/>
      <c r="J264" s="188">
        <f t="shared" si="10"/>
        <v>0</v>
      </c>
      <c r="K264" s="189"/>
      <c r="L264" s="39"/>
      <c r="M264" s="190" t="s">
        <v>1</v>
      </c>
      <c r="N264" s="191" t="s">
        <v>41</v>
      </c>
      <c r="O264" s="71"/>
      <c r="P264" s="192">
        <f t="shared" si="11"/>
        <v>0</v>
      </c>
      <c r="Q264" s="192">
        <v>0</v>
      </c>
      <c r="R264" s="192">
        <f t="shared" si="12"/>
        <v>0</v>
      </c>
      <c r="S264" s="192">
        <v>0</v>
      </c>
      <c r="T264" s="193">
        <f t="shared" si="1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4" t="s">
        <v>171</v>
      </c>
      <c r="AT264" s="194" t="s">
        <v>133</v>
      </c>
      <c r="AU264" s="194" t="s">
        <v>83</v>
      </c>
      <c r="AY264" s="17" t="s">
        <v>130</v>
      </c>
      <c r="BE264" s="195">
        <f t="shared" si="14"/>
        <v>0</v>
      </c>
      <c r="BF264" s="195">
        <f t="shared" si="15"/>
        <v>0</v>
      </c>
      <c r="BG264" s="195">
        <f t="shared" si="16"/>
        <v>0</v>
      </c>
      <c r="BH264" s="195">
        <f t="shared" si="17"/>
        <v>0</v>
      </c>
      <c r="BI264" s="195">
        <f t="shared" si="18"/>
        <v>0</v>
      </c>
      <c r="BJ264" s="17" t="s">
        <v>81</v>
      </c>
      <c r="BK264" s="195">
        <f t="shared" si="19"/>
        <v>0</v>
      </c>
      <c r="BL264" s="17" t="s">
        <v>171</v>
      </c>
      <c r="BM264" s="194" t="s">
        <v>461</v>
      </c>
    </row>
    <row r="265" spans="1:65" s="2" customFormat="1" ht="16.5" customHeight="1">
      <c r="A265" s="34"/>
      <c r="B265" s="35"/>
      <c r="C265" s="218" t="s">
        <v>462</v>
      </c>
      <c r="D265" s="218" t="s">
        <v>141</v>
      </c>
      <c r="E265" s="219" t="s">
        <v>463</v>
      </c>
      <c r="F265" s="220" t="s">
        <v>464</v>
      </c>
      <c r="G265" s="221" t="s">
        <v>460</v>
      </c>
      <c r="H265" s="222">
        <v>1</v>
      </c>
      <c r="I265" s="223"/>
      <c r="J265" s="224">
        <f t="shared" si="10"/>
        <v>0</v>
      </c>
      <c r="K265" s="225"/>
      <c r="L265" s="226"/>
      <c r="M265" s="227" t="s">
        <v>1</v>
      </c>
      <c r="N265" s="228" t="s">
        <v>41</v>
      </c>
      <c r="O265" s="71"/>
      <c r="P265" s="192">
        <f t="shared" si="11"/>
        <v>0</v>
      </c>
      <c r="Q265" s="192">
        <v>0</v>
      </c>
      <c r="R265" s="192">
        <f t="shared" si="12"/>
        <v>0</v>
      </c>
      <c r="S265" s="192">
        <v>0</v>
      </c>
      <c r="T265" s="193">
        <f t="shared" si="1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4" t="s">
        <v>279</v>
      </c>
      <c r="AT265" s="194" t="s">
        <v>141</v>
      </c>
      <c r="AU265" s="194" t="s">
        <v>83</v>
      </c>
      <c r="AY265" s="17" t="s">
        <v>130</v>
      </c>
      <c r="BE265" s="195">
        <f t="shared" si="14"/>
        <v>0</v>
      </c>
      <c r="BF265" s="195">
        <f t="shared" si="15"/>
        <v>0</v>
      </c>
      <c r="BG265" s="195">
        <f t="shared" si="16"/>
        <v>0</v>
      </c>
      <c r="BH265" s="195">
        <f t="shared" si="17"/>
        <v>0</v>
      </c>
      <c r="BI265" s="195">
        <f t="shared" si="18"/>
        <v>0</v>
      </c>
      <c r="BJ265" s="17" t="s">
        <v>81</v>
      </c>
      <c r="BK265" s="195">
        <f t="shared" si="19"/>
        <v>0</v>
      </c>
      <c r="BL265" s="17" t="s">
        <v>171</v>
      </c>
      <c r="BM265" s="194" t="s">
        <v>465</v>
      </c>
    </row>
    <row r="266" spans="1:65" s="2" customFormat="1" ht="37.9" customHeight="1">
      <c r="A266" s="34"/>
      <c r="B266" s="35"/>
      <c r="C266" s="182" t="s">
        <v>466</v>
      </c>
      <c r="D266" s="182" t="s">
        <v>133</v>
      </c>
      <c r="E266" s="183" t="s">
        <v>467</v>
      </c>
      <c r="F266" s="184" t="s">
        <v>468</v>
      </c>
      <c r="G266" s="185" t="s">
        <v>451</v>
      </c>
      <c r="H266" s="186">
        <v>1</v>
      </c>
      <c r="I266" s="187"/>
      <c r="J266" s="188">
        <f t="shared" si="10"/>
        <v>0</v>
      </c>
      <c r="K266" s="189"/>
      <c r="L266" s="39"/>
      <c r="M266" s="190" t="s">
        <v>1</v>
      </c>
      <c r="N266" s="191" t="s">
        <v>41</v>
      </c>
      <c r="O266" s="71"/>
      <c r="P266" s="192">
        <f t="shared" si="11"/>
        <v>0</v>
      </c>
      <c r="Q266" s="192">
        <v>0</v>
      </c>
      <c r="R266" s="192">
        <f t="shared" si="12"/>
        <v>0</v>
      </c>
      <c r="S266" s="192">
        <v>0</v>
      </c>
      <c r="T266" s="193">
        <f t="shared" si="1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4" t="s">
        <v>171</v>
      </c>
      <c r="AT266" s="194" t="s">
        <v>133</v>
      </c>
      <c r="AU266" s="194" t="s">
        <v>83</v>
      </c>
      <c r="AY266" s="17" t="s">
        <v>130</v>
      </c>
      <c r="BE266" s="195">
        <f t="shared" si="14"/>
        <v>0</v>
      </c>
      <c r="BF266" s="195">
        <f t="shared" si="15"/>
        <v>0</v>
      </c>
      <c r="BG266" s="195">
        <f t="shared" si="16"/>
        <v>0</v>
      </c>
      <c r="BH266" s="195">
        <f t="shared" si="17"/>
        <v>0</v>
      </c>
      <c r="BI266" s="195">
        <f t="shared" si="18"/>
        <v>0</v>
      </c>
      <c r="BJ266" s="17" t="s">
        <v>81</v>
      </c>
      <c r="BK266" s="195">
        <f t="shared" si="19"/>
        <v>0</v>
      </c>
      <c r="BL266" s="17" t="s">
        <v>171</v>
      </c>
      <c r="BM266" s="194" t="s">
        <v>469</v>
      </c>
    </row>
    <row r="267" spans="1:65" s="2" customFormat="1" ht="24.2" customHeight="1">
      <c r="A267" s="34"/>
      <c r="B267" s="35"/>
      <c r="C267" s="182" t="s">
        <v>470</v>
      </c>
      <c r="D267" s="182" t="s">
        <v>133</v>
      </c>
      <c r="E267" s="183" t="s">
        <v>471</v>
      </c>
      <c r="F267" s="184" t="s">
        <v>472</v>
      </c>
      <c r="G267" s="185" t="s">
        <v>164</v>
      </c>
      <c r="H267" s="186">
        <v>20</v>
      </c>
      <c r="I267" s="187"/>
      <c r="J267" s="188">
        <f t="shared" si="10"/>
        <v>0</v>
      </c>
      <c r="K267" s="189"/>
      <c r="L267" s="39"/>
      <c r="M267" s="190" t="s">
        <v>1</v>
      </c>
      <c r="N267" s="191" t="s">
        <v>41</v>
      </c>
      <c r="O267" s="71"/>
      <c r="P267" s="192">
        <f t="shared" si="11"/>
        <v>0</v>
      </c>
      <c r="Q267" s="192">
        <v>0</v>
      </c>
      <c r="R267" s="192">
        <f t="shared" si="12"/>
        <v>0</v>
      </c>
      <c r="S267" s="192">
        <v>0</v>
      </c>
      <c r="T267" s="193">
        <f t="shared" si="1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4" t="s">
        <v>171</v>
      </c>
      <c r="AT267" s="194" t="s">
        <v>133</v>
      </c>
      <c r="AU267" s="194" t="s">
        <v>83</v>
      </c>
      <c r="AY267" s="17" t="s">
        <v>130</v>
      </c>
      <c r="BE267" s="195">
        <f t="shared" si="14"/>
        <v>0</v>
      </c>
      <c r="BF267" s="195">
        <f t="shared" si="15"/>
        <v>0</v>
      </c>
      <c r="BG267" s="195">
        <f t="shared" si="16"/>
        <v>0</v>
      </c>
      <c r="BH267" s="195">
        <f t="shared" si="17"/>
        <v>0</v>
      </c>
      <c r="BI267" s="195">
        <f t="shared" si="18"/>
        <v>0</v>
      </c>
      <c r="BJ267" s="17" t="s">
        <v>81</v>
      </c>
      <c r="BK267" s="195">
        <f t="shared" si="19"/>
        <v>0</v>
      </c>
      <c r="BL267" s="17" t="s">
        <v>171</v>
      </c>
      <c r="BM267" s="194" t="s">
        <v>473</v>
      </c>
    </row>
    <row r="268" spans="1:65" s="2" customFormat="1" ht="16.5" customHeight="1">
      <c r="A268" s="34"/>
      <c r="B268" s="35"/>
      <c r="C268" s="218" t="s">
        <v>474</v>
      </c>
      <c r="D268" s="218" t="s">
        <v>141</v>
      </c>
      <c r="E268" s="219" t="s">
        <v>475</v>
      </c>
      <c r="F268" s="220" t="s">
        <v>476</v>
      </c>
      <c r="G268" s="221" t="s">
        <v>164</v>
      </c>
      <c r="H268" s="222">
        <v>20</v>
      </c>
      <c r="I268" s="223"/>
      <c r="J268" s="224">
        <f t="shared" si="10"/>
        <v>0</v>
      </c>
      <c r="K268" s="225"/>
      <c r="L268" s="226"/>
      <c r="M268" s="227" t="s">
        <v>1</v>
      </c>
      <c r="N268" s="228" t="s">
        <v>41</v>
      </c>
      <c r="O268" s="71"/>
      <c r="P268" s="192">
        <f t="shared" si="11"/>
        <v>0</v>
      </c>
      <c r="Q268" s="192">
        <v>0</v>
      </c>
      <c r="R268" s="192">
        <f t="shared" si="12"/>
        <v>0</v>
      </c>
      <c r="S268" s="192">
        <v>0</v>
      </c>
      <c r="T268" s="193">
        <f t="shared" si="1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4" t="s">
        <v>279</v>
      </c>
      <c r="AT268" s="194" t="s">
        <v>141</v>
      </c>
      <c r="AU268" s="194" t="s">
        <v>83</v>
      </c>
      <c r="AY268" s="17" t="s">
        <v>130</v>
      </c>
      <c r="BE268" s="195">
        <f t="shared" si="14"/>
        <v>0</v>
      </c>
      <c r="BF268" s="195">
        <f t="shared" si="15"/>
        <v>0</v>
      </c>
      <c r="BG268" s="195">
        <f t="shared" si="16"/>
        <v>0</v>
      </c>
      <c r="BH268" s="195">
        <f t="shared" si="17"/>
        <v>0</v>
      </c>
      <c r="BI268" s="195">
        <f t="shared" si="18"/>
        <v>0</v>
      </c>
      <c r="BJ268" s="17" t="s">
        <v>81</v>
      </c>
      <c r="BK268" s="195">
        <f t="shared" si="19"/>
        <v>0</v>
      </c>
      <c r="BL268" s="17" t="s">
        <v>171</v>
      </c>
      <c r="BM268" s="194" t="s">
        <v>477</v>
      </c>
    </row>
    <row r="269" spans="1:65" s="2" customFormat="1" ht="21.75" customHeight="1">
      <c r="A269" s="34"/>
      <c r="B269" s="35"/>
      <c r="C269" s="182" t="s">
        <v>478</v>
      </c>
      <c r="D269" s="182" t="s">
        <v>133</v>
      </c>
      <c r="E269" s="183" t="s">
        <v>479</v>
      </c>
      <c r="F269" s="184" t="s">
        <v>480</v>
      </c>
      <c r="G269" s="185" t="s">
        <v>136</v>
      </c>
      <c r="H269" s="186">
        <v>10</v>
      </c>
      <c r="I269" s="187"/>
      <c r="J269" s="188">
        <f t="shared" si="10"/>
        <v>0</v>
      </c>
      <c r="K269" s="189"/>
      <c r="L269" s="39"/>
      <c r="M269" s="190" t="s">
        <v>1</v>
      </c>
      <c r="N269" s="191" t="s">
        <v>41</v>
      </c>
      <c r="O269" s="71"/>
      <c r="P269" s="192">
        <f t="shared" si="11"/>
        <v>0</v>
      </c>
      <c r="Q269" s="192">
        <v>0</v>
      </c>
      <c r="R269" s="192">
        <f t="shared" si="12"/>
        <v>0</v>
      </c>
      <c r="S269" s="192">
        <v>0</v>
      </c>
      <c r="T269" s="193">
        <f t="shared" si="1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4" t="s">
        <v>171</v>
      </c>
      <c r="AT269" s="194" t="s">
        <v>133</v>
      </c>
      <c r="AU269" s="194" t="s">
        <v>83</v>
      </c>
      <c r="AY269" s="17" t="s">
        <v>130</v>
      </c>
      <c r="BE269" s="195">
        <f t="shared" si="14"/>
        <v>0</v>
      </c>
      <c r="BF269" s="195">
        <f t="shared" si="15"/>
        <v>0</v>
      </c>
      <c r="BG269" s="195">
        <f t="shared" si="16"/>
        <v>0</v>
      </c>
      <c r="BH269" s="195">
        <f t="shared" si="17"/>
        <v>0</v>
      </c>
      <c r="BI269" s="195">
        <f t="shared" si="18"/>
        <v>0</v>
      </c>
      <c r="BJ269" s="17" t="s">
        <v>81</v>
      </c>
      <c r="BK269" s="195">
        <f t="shared" si="19"/>
        <v>0</v>
      </c>
      <c r="BL269" s="17" t="s">
        <v>171</v>
      </c>
      <c r="BM269" s="194" t="s">
        <v>481</v>
      </c>
    </row>
    <row r="270" spans="1:65" s="2" customFormat="1" ht="16.5" customHeight="1">
      <c r="A270" s="34"/>
      <c r="B270" s="35"/>
      <c r="C270" s="218" t="s">
        <v>482</v>
      </c>
      <c r="D270" s="218" t="s">
        <v>141</v>
      </c>
      <c r="E270" s="219" t="s">
        <v>483</v>
      </c>
      <c r="F270" s="220" t="s">
        <v>484</v>
      </c>
      <c r="G270" s="221" t="s">
        <v>136</v>
      </c>
      <c r="H270" s="222">
        <v>10</v>
      </c>
      <c r="I270" s="223"/>
      <c r="J270" s="224">
        <f t="shared" si="10"/>
        <v>0</v>
      </c>
      <c r="K270" s="225"/>
      <c r="L270" s="226"/>
      <c r="M270" s="227" t="s">
        <v>1</v>
      </c>
      <c r="N270" s="228" t="s">
        <v>41</v>
      </c>
      <c r="O270" s="71"/>
      <c r="P270" s="192">
        <f t="shared" si="11"/>
        <v>0</v>
      </c>
      <c r="Q270" s="192">
        <v>0</v>
      </c>
      <c r="R270" s="192">
        <f t="shared" si="12"/>
        <v>0</v>
      </c>
      <c r="S270" s="192">
        <v>0</v>
      </c>
      <c r="T270" s="193">
        <f t="shared" si="1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4" t="s">
        <v>279</v>
      </c>
      <c r="AT270" s="194" t="s">
        <v>141</v>
      </c>
      <c r="AU270" s="194" t="s">
        <v>83</v>
      </c>
      <c r="AY270" s="17" t="s">
        <v>130</v>
      </c>
      <c r="BE270" s="195">
        <f t="shared" si="14"/>
        <v>0</v>
      </c>
      <c r="BF270" s="195">
        <f t="shared" si="15"/>
        <v>0</v>
      </c>
      <c r="BG270" s="195">
        <f t="shared" si="16"/>
        <v>0</v>
      </c>
      <c r="BH270" s="195">
        <f t="shared" si="17"/>
        <v>0</v>
      </c>
      <c r="BI270" s="195">
        <f t="shared" si="18"/>
        <v>0</v>
      </c>
      <c r="BJ270" s="17" t="s">
        <v>81</v>
      </c>
      <c r="BK270" s="195">
        <f t="shared" si="19"/>
        <v>0</v>
      </c>
      <c r="BL270" s="17" t="s">
        <v>171</v>
      </c>
      <c r="BM270" s="194" t="s">
        <v>485</v>
      </c>
    </row>
    <row r="271" spans="1:65" s="2" customFormat="1" ht="24.2" customHeight="1">
      <c r="A271" s="34"/>
      <c r="B271" s="35"/>
      <c r="C271" s="182" t="s">
        <v>486</v>
      </c>
      <c r="D271" s="182" t="s">
        <v>133</v>
      </c>
      <c r="E271" s="183" t="s">
        <v>487</v>
      </c>
      <c r="F271" s="184" t="s">
        <v>488</v>
      </c>
      <c r="G271" s="185" t="s">
        <v>164</v>
      </c>
      <c r="H271" s="186">
        <v>20</v>
      </c>
      <c r="I271" s="187"/>
      <c r="J271" s="188">
        <f t="shared" si="10"/>
        <v>0</v>
      </c>
      <c r="K271" s="189"/>
      <c r="L271" s="39"/>
      <c r="M271" s="190" t="s">
        <v>1</v>
      </c>
      <c r="N271" s="191" t="s">
        <v>41</v>
      </c>
      <c r="O271" s="71"/>
      <c r="P271" s="192">
        <f t="shared" si="11"/>
        <v>0</v>
      </c>
      <c r="Q271" s="192">
        <v>0</v>
      </c>
      <c r="R271" s="192">
        <f t="shared" si="12"/>
        <v>0</v>
      </c>
      <c r="S271" s="192">
        <v>0</v>
      </c>
      <c r="T271" s="193">
        <f t="shared" si="1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4" t="s">
        <v>171</v>
      </c>
      <c r="AT271" s="194" t="s">
        <v>133</v>
      </c>
      <c r="AU271" s="194" t="s">
        <v>83</v>
      </c>
      <c r="AY271" s="17" t="s">
        <v>130</v>
      </c>
      <c r="BE271" s="195">
        <f t="shared" si="14"/>
        <v>0</v>
      </c>
      <c r="BF271" s="195">
        <f t="shared" si="15"/>
        <v>0</v>
      </c>
      <c r="BG271" s="195">
        <f t="shared" si="16"/>
        <v>0</v>
      </c>
      <c r="BH271" s="195">
        <f t="shared" si="17"/>
        <v>0</v>
      </c>
      <c r="BI271" s="195">
        <f t="shared" si="18"/>
        <v>0</v>
      </c>
      <c r="BJ271" s="17" t="s">
        <v>81</v>
      </c>
      <c r="BK271" s="195">
        <f t="shared" si="19"/>
        <v>0</v>
      </c>
      <c r="BL271" s="17" t="s">
        <v>171</v>
      </c>
      <c r="BM271" s="194" t="s">
        <v>489</v>
      </c>
    </row>
    <row r="272" spans="1:65" s="2" customFormat="1" ht="16.5" customHeight="1">
      <c r="A272" s="34"/>
      <c r="B272" s="35"/>
      <c r="C272" s="218" t="s">
        <v>490</v>
      </c>
      <c r="D272" s="218" t="s">
        <v>141</v>
      </c>
      <c r="E272" s="219" t="s">
        <v>491</v>
      </c>
      <c r="F272" s="220" t="s">
        <v>492</v>
      </c>
      <c r="G272" s="221" t="s">
        <v>164</v>
      </c>
      <c r="H272" s="222">
        <v>20</v>
      </c>
      <c r="I272" s="223"/>
      <c r="J272" s="224">
        <f t="shared" si="10"/>
        <v>0</v>
      </c>
      <c r="K272" s="225"/>
      <c r="L272" s="226"/>
      <c r="M272" s="227" t="s">
        <v>1</v>
      </c>
      <c r="N272" s="228" t="s">
        <v>41</v>
      </c>
      <c r="O272" s="71"/>
      <c r="P272" s="192">
        <f t="shared" si="11"/>
        <v>0</v>
      </c>
      <c r="Q272" s="192">
        <v>0</v>
      </c>
      <c r="R272" s="192">
        <f t="shared" si="12"/>
        <v>0</v>
      </c>
      <c r="S272" s="192">
        <v>0</v>
      </c>
      <c r="T272" s="193">
        <f t="shared" si="1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4" t="s">
        <v>279</v>
      </c>
      <c r="AT272" s="194" t="s">
        <v>141</v>
      </c>
      <c r="AU272" s="194" t="s">
        <v>83</v>
      </c>
      <c r="AY272" s="17" t="s">
        <v>130</v>
      </c>
      <c r="BE272" s="195">
        <f t="shared" si="14"/>
        <v>0</v>
      </c>
      <c r="BF272" s="195">
        <f t="shared" si="15"/>
        <v>0</v>
      </c>
      <c r="BG272" s="195">
        <f t="shared" si="16"/>
        <v>0</v>
      </c>
      <c r="BH272" s="195">
        <f t="shared" si="17"/>
        <v>0</v>
      </c>
      <c r="BI272" s="195">
        <f t="shared" si="18"/>
        <v>0</v>
      </c>
      <c r="BJ272" s="17" t="s">
        <v>81</v>
      </c>
      <c r="BK272" s="195">
        <f t="shared" si="19"/>
        <v>0</v>
      </c>
      <c r="BL272" s="17" t="s">
        <v>171</v>
      </c>
      <c r="BM272" s="194" t="s">
        <v>493</v>
      </c>
    </row>
    <row r="273" spans="1:65" s="2" customFormat="1" ht="33" customHeight="1">
      <c r="A273" s="34"/>
      <c r="B273" s="35"/>
      <c r="C273" s="182" t="s">
        <v>494</v>
      </c>
      <c r="D273" s="182" t="s">
        <v>133</v>
      </c>
      <c r="E273" s="183" t="s">
        <v>495</v>
      </c>
      <c r="F273" s="184" t="s">
        <v>496</v>
      </c>
      <c r="G273" s="185" t="s">
        <v>164</v>
      </c>
      <c r="H273" s="186">
        <v>15</v>
      </c>
      <c r="I273" s="187"/>
      <c r="J273" s="188">
        <f t="shared" si="10"/>
        <v>0</v>
      </c>
      <c r="K273" s="189"/>
      <c r="L273" s="39"/>
      <c r="M273" s="190" t="s">
        <v>1</v>
      </c>
      <c r="N273" s="191" t="s">
        <v>41</v>
      </c>
      <c r="O273" s="71"/>
      <c r="P273" s="192">
        <f t="shared" si="11"/>
        <v>0</v>
      </c>
      <c r="Q273" s="192">
        <v>0</v>
      </c>
      <c r="R273" s="192">
        <f t="shared" si="12"/>
        <v>0</v>
      </c>
      <c r="S273" s="192">
        <v>0</v>
      </c>
      <c r="T273" s="193">
        <f t="shared" si="1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4" t="s">
        <v>171</v>
      </c>
      <c r="AT273" s="194" t="s">
        <v>133</v>
      </c>
      <c r="AU273" s="194" t="s">
        <v>83</v>
      </c>
      <c r="AY273" s="17" t="s">
        <v>130</v>
      </c>
      <c r="BE273" s="195">
        <f t="shared" si="14"/>
        <v>0</v>
      </c>
      <c r="BF273" s="195">
        <f t="shared" si="15"/>
        <v>0</v>
      </c>
      <c r="BG273" s="195">
        <f t="shared" si="16"/>
        <v>0</v>
      </c>
      <c r="BH273" s="195">
        <f t="shared" si="17"/>
        <v>0</v>
      </c>
      <c r="BI273" s="195">
        <f t="shared" si="18"/>
        <v>0</v>
      </c>
      <c r="BJ273" s="17" t="s">
        <v>81</v>
      </c>
      <c r="BK273" s="195">
        <f t="shared" si="19"/>
        <v>0</v>
      </c>
      <c r="BL273" s="17" t="s">
        <v>171</v>
      </c>
      <c r="BM273" s="194" t="s">
        <v>497</v>
      </c>
    </row>
    <row r="274" spans="1:65" s="2" customFormat="1" ht="16.5" customHeight="1">
      <c r="A274" s="34"/>
      <c r="B274" s="35"/>
      <c r="C274" s="218" t="s">
        <v>498</v>
      </c>
      <c r="D274" s="218" t="s">
        <v>141</v>
      </c>
      <c r="E274" s="219" t="s">
        <v>499</v>
      </c>
      <c r="F274" s="220" t="s">
        <v>500</v>
      </c>
      <c r="G274" s="221" t="s">
        <v>164</v>
      </c>
      <c r="H274" s="222">
        <v>15</v>
      </c>
      <c r="I274" s="223"/>
      <c r="J274" s="224">
        <f t="shared" si="10"/>
        <v>0</v>
      </c>
      <c r="K274" s="225"/>
      <c r="L274" s="226"/>
      <c r="M274" s="227" t="s">
        <v>1</v>
      </c>
      <c r="N274" s="228" t="s">
        <v>41</v>
      </c>
      <c r="O274" s="71"/>
      <c r="P274" s="192">
        <f t="shared" si="11"/>
        <v>0</v>
      </c>
      <c r="Q274" s="192">
        <v>0</v>
      </c>
      <c r="R274" s="192">
        <f t="shared" si="12"/>
        <v>0</v>
      </c>
      <c r="S274" s="192">
        <v>0</v>
      </c>
      <c r="T274" s="193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4" t="s">
        <v>279</v>
      </c>
      <c r="AT274" s="194" t="s">
        <v>141</v>
      </c>
      <c r="AU274" s="194" t="s">
        <v>83</v>
      </c>
      <c r="AY274" s="17" t="s">
        <v>130</v>
      </c>
      <c r="BE274" s="195">
        <f t="shared" si="14"/>
        <v>0</v>
      </c>
      <c r="BF274" s="195">
        <f t="shared" si="15"/>
        <v>0</v>
      </c>
      <c r="BG274" s="195">
        <f t="shared" si="16"/>
        <v>0</v>
      </c>
      <c r="BH274" s="195">
        <f t="shared" si="17"/>
        <v>0</v>
      </c>
      <c r="BI274" s="195">
        <f t="shared" si="18"/>
        <v>0</v>
      </c>
      <c r="BJ274" s="17" t="s">
        <v>81</v>
      </c>
      <c r="BK274" s="195">
        <f t="shared" si="19"/>
        <v>0</v>
      </c>
      <c r="BL274" s="17" t="s">
        <v>171</v>
      </c>
      <c r="BM274" s="194" t="s">
        <v>501</v>
      </c>
    </row>
    <row r="275" spans="1:65" s="2" customFormat="1" ht="24.2" customHeight="1">
      <c r="A275" s="34"/>
      <c r="B275" s="35"/>
      <c r="C275" s="182" t="s">
        <v>502</v>
      </c>
      <c r="D275" s="182" t="s">
        <v>133</v>
      </c>
      <c r="E275" s="183" t="s">
        <v>503</v>
      </c>
      <c r="F275" s="184" t="s">
        <v>504</v>
      </c>
      <c r="G275" s="185" t="s">
        <v>164</v>
      </c>
      <c r="H275" s="186">
        <v>20</v>
      </c>
      <c r="I275" s="187"/>
      <c r="J275" s="188">
        <f t="shared" si="10"/>
        <v>0</v>
      </c>
      <c r="K275" s="189"/>
      <c r="L275" s="39"/>
      <c r="M275" s="190" t="s">
        <v>1</v>
      </c>
      <c r="N275" s="191" t="s">
        <v>41</v>
      </c>
      <c r="O275" s="71"/>
      <c r="P275" s="192">
        <f t="shared" si="11"/>
        <v>0</v>
      </c>
      <c r="Q275" s="192">
        <v>0</v>
      </c>
      <c r="R275" s="192">
        <f t="shared" si="12"/>
        <v>0</v>
      </c>
      <c r="S275" s="192">
        <v>0</v>
      </c>
      <c r="T275" s="193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4" t="s">
        <v>171</v>
      </c>
      <c r="AT275" s="194" t="s">
        <v>133</v>
      </c>
      <c r="AU275" s="194" t="s">
        <v>83</v>
      </c>
      <c r="AY275" s="17" t="s">
        <v>130</v>
      </c>
      <c r="BE275" s="195">
        <f t="shared" si="14"/>
        <v>0</v>
      </c>
      <c r="BF275" s="195">
        <f t="shared" si="15"/>
        <v>0</v>
      </c>
      <c r="BG275" s="195">
        <f t="shared" si="16"/>
        <v>0</v>
      </c>
      <c r="BH275" s="195">
        <f t="shared" si="17"/>
        <v>0</v>
      </c>
      <c r="BI275" s="195">
        <f t="shared" si="18"/>
        <v>0</v>
      </c>
      <c r="BJ275" s="17" t="s">
        <v>81</v>
      </c>
      <c r="BK275" s="195">
        <f t="shared" si="19"/>
        <v>0</v>
      </c>
      <c r="BL275" s="17" t="s">
        <v>171</v>
      </c>
      <c r="BM275" s="194" t="s">
        <v>505</v>
      </c>
    </row>
    <row r="276" spans="1:65" s="2" customFormat="1" ht="16.5" customHeight="1">
      <c r="A276" s="34"/>
      <c r="B276" s="35"/>
      <c r="C276" s="218" t="s">
        <v>506</v>
      </c>
      <c r="D276" s="218" t="s">
        <v>141</v>
      </c>
      <c r="E276" s="219" t="s">
        <v>507</v>
      </c>
      <c r="F276" s="220" t="s">
        <v>508</v>
      </c>
      <c r="G276" s="221" t="s">
        <v>164</v>
      </c>
      <c r="H276" s="222">
        <v>23</v>
      </c>
      <c r="I276" s="223"/>
      <c r="J276" s="224">
        <f t="shared" si="10"/>
        <v>0</v>
      </c>
      <c r="K276" s="225"/>
      <c r="L276" s="226"/>
      <c r="M276" s="227" t="s">
        <v>1</v>
      </c>
      <c r="N276" s="228" t="s">
        <v>41</v>
      </c>
      <c r="O276" s="71"/>
      <c r="P276" s="192">
        <f t="shared" si="11"/>
        <v>0</v>
      </c>
      <c r="Q276" s="192">
        <v>0</v>
      </c>
      <c r="R276" s="192">
        <f t="shared" si="12"/>
        <v>0</v>
      </c>
      <c r="S276" s="192">
        <v>0</v>
      </c>
      <c r="T276" s="193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4" t="s">
        <v>279</v>
      </c>
      <c r="AT276" s="194" t="s">
        <v>141</v>
      </c>
      <c r="AU276" s="194" t="s">
        <v>83</v>
      </c>
      <c r="AY276" s="17" t="s">
        <v>130</v>
      </c>
      <c r="BE276" s="195">
        <f t="shared" si="14"/>
        <v>0</v>
      </c>
      <c r="BF276" s="195">
        <f t="shared" si="15"/>
        <v>0</v>
      </c>
      <c r="BG276" s="195">
        <f t="shared" si="16"/>
        <v>0</v>
      </c>
      <c r="BH276" s="195">
        <f t="shared" si="17"/>
        <v>0</v>
      </c>
      <c r="BI276" s="195">
        <f t="shared" si="18"/>
        <v>0</v>
      </c>
      <c r="BJ276" s="17" t="s">
        <v>81</v>
      </c>
      <c r="BK276" s="195">
        <f t="shared" si="19"/>
        <v>0</v>
      </c>
      <c r="BL276" s="17" t="s">
        <v>171</v>
      </c>
      <c r="BM276" s="194" t="s">
        <v>509</v>
      </c>
    </row>
    <row r="277" spans="1:65" s="14" customFormat="1" ht="11.25">
      <c r="B277" s="207"/>
      <c r="C277" s="208"/>
      <c r="D277" s="198" t="s">
        <v>139</v>
      </c>
      <c r="E277" s="209" t="s">
        <v>1</v>
      </c>
      <c r="F277" s="210" t="s">
        <v>510</v>
      </c>
      <c r="G277" s="208"/>
      <c r="H277" s="211">
        <v>23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139</v>
      </c>
      <c r="AU277" s="217" t="s">
        <v>83</v>
      </c>
      <c r="AV277" s="14" t="s">
        <v>83</v>
      </c>
      <c r="AW277" s="14" t="s">
        <v>32</v>
      </c>
      <c r="AX277" s="14" t="s">
        <v>76</v>
      </c>
      <c r="AY277" s="217" t="s">
        <v>130</v>
      </c>
    </row>
    <row r="278" spans="1:65" s="15" customFormat="1" ht="11.25">
      <c r="B278" s="229"/>
      <c r="C278" s="230"/>
      <c r="D278" s="198" t="s">
        <v>139</v>
      </c>
      <c r="E278" s="231" t="s">
        <v>1</v>
      </c>
      <c r="F278" s="232" t="s">
        <v>511</v>
      </c>
      <c r="G278" s="230"/>
      <c r="H278" s="233">
        <v>23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139</v>
      </c>
      <c r="AU278" s="239" t="s">
        <v>83</v>
      </c>
      <c r="AV278" s="15" t="s">
        <v>137</v>
      </c>
      <c r="AW278" s="15" t="s">
        <v>32</v>
      </c>
      <c r="AX278" s="15" t="s">
        <v>81</v>
      </c>
      <c r="AY278" s="239" t="s">
        <v>130</v>
      </c>
    </row>
    <row r="279" spans="1:65" s="2" customFormat="1" ht="16.5" customHeight="1">
      <c r="A279" s="34"/>
      <c r="B279" s="35"/>
      <c r="C279" s="182" t="s">
        <v>512</v>
      </c>
      <c r="D279" s="182" t="s">
        <v>133</v>
      </c>
      <c r="E279" s="183" t="s">
        <v>513</v>
      </c>
      <c r="F279" s="184" t="s">
        <v>514</v>
      </c>
      <c r="G279" s="185" t="s">
        <v>136</v>
      </c>
      <c r="H279" s="186">
        <v>1</v>
      </c>
      <c r="I279" s="187"/>
      <c r="J279" s="188">
        <f t="shared" ref="J279:J287" si="20">ROUND(I279*H279,2)</f>
        <v>0</v>
      </c>
      <c r="K279" s="189"/>
      <c r="L279" s="39"/>
      <c r="M279" s="190" t="s">
        <v>1</v>
      </c>
      <c r="N279" s="191" t="s">
        <v>41</v>
      </c>
      <c r="O279" s="71"/>
      <c r="P279" s="192">
        <f t="shared" ref="P279:P287" si="21">O279*H279</f>
        <v>0</v>
      </c>
      <c r="Q279" s="192">
        <v>0</v>
      </c>
      <c r="R279" s="192">
        <f t="shared" ref="R279:R287" si="22">Q279*H279</f>
        <v>0</v>
      </c>
      <c r="S279" s="192">
        <v>0</v>
      </c>
      <c r="T279" s="193">
        <f t="shared" ref="T279:T287" si="23"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4" t="s">
        <v>171</v>
      </c>
      <c r="AT279" s="194" t="s">
        <v>133</v>
      </c>
      <c r="AU279" s="194" t="s">
        <v>83</v>
      </c>
      <c r="AY279" s="17" t="s">
        <v>130</v>
      </c>
      <c r="BE279" s="195">
        <f t="shared" ref="BE279:BE287" si="24">IF(N279="základní",J279,0)</f>
        <v>0</v>
      </c>
      <c r="BF279" s="195">
        <f t="shared" ref="BF279:BF287" si="25">IF(N279="snížená",J279,0)</f>
        <v>0</v>
      </c>
      <c r="BG279" s="195">
        <f t="shared" ref="BG279:BG287" si="26">IF(N279="zákl. přenesená",J279,0)</f>
        <v>0</v>
      </c>
      <c r="BH279" s="195">
        <f t="shared" ref="BH279:BH287" si="27">IF(N279="sníž. přenesená",J279,0)</f>
        <v>0</v>
      </c>
      <c r="BI279" s="195">
        <f t="shared" ref="BI279:BI287" si="28">IF(N279="nulová",J279,0)</f>
        <v>0</v>
      </c>
      <c r="BJ279" s="17" t="s">
        <v>81</v>
      </c>
      <c r="BK279" s="195">
        <f t="shared" ref="BK279:BK287" si="29">ROUND(I279*H279,2)</f>
        <v>0</v>
      </c>
      <c r="BL279" s="17" t="s">
        <v>171</v>
      </c>
      <c r="BM279" s="194" t="s">
        <v>515</v>
      </c>
    </row>
    <row r="280" spans="1:65" s="2" customFormat="1" ht="24.2" customHeight="1">
      <c r="A280" s="34"/>
      <c r="B280" s="35"/>
      <c r="C280" s="182" t="s">
        <v>516</v>
      </c>
      <c r="D280" s="182" t="s">
        <v>133</v>
      </c>
      <c r="E280" s="183" t="s">
        <v>517</v>
      </c>
      <c r="F280" s="184" t="s">
        <v>518</v>
      </c>
      <c r="G280" s="185" t="s">
        <v>136</v>
      </c>
      <c r="H280" s="186">
        <v>3</v>
      </c>
      <c r="I280" s="187"/>
      <c r="J280" s="188">
        <f t="shared" si="20"/>
        <v>0</v>
      </c>
      <c r="K280" s="189"/>
      <c r="L280" s="39"/>
      <c r="M280" s="190" t="s">
        <v>1</v>
      </c>
      <c r="N280" s="191" t="s">
        <v>41</v>
      </c>
      <c r="O280" s="71"/>
      <c r="P280" s="192">
        <f t="shared" si="21"/>
        <v>0</v>
      </c>
      <c r="Q280" s="192">
        <v>0</v>
      </c>
      <c r="R280" s="192">
        <f t="shared" si="22"/>
        <v>0</v>
      </c>
      <c r="S280" s="192">
        <v>0</v>
      </c>
      <c r="T280" s="193">
        <f t="shared" si="2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4" t="s">
        <v>171</v>
      </c>
      <c r="AT280" s="194" t="s">
        <v>133</v>
      </c>
      <c r="AU280" s="194" t="s">
        <v>83</v>
      </c>
      <c r="AY280" s="17" t="s">
        <v>130</v>
      </c>
      <c r="BE280" s="195">
        <f t="shared" si="24"/>
        <v>0</v>
      </c>
      <c r="BF280" s="195">
        <f t="shared" si="25"/>
        <v>0</v>
      </c>
      <c r="BG280" s="195">
        <f t="shared" si="26"/>
        <v>0</v>
      </c>
      <c r="BH280" s="195">
        <f t="shared" si="27"/>
        <v>0</v>
      </c>
      <c r="BI280" s="195">
        <f t="shared" si="28"/>
        <v>0</v>
      </c>
      <c r="BJ280" s="17" t="s">
        <v>81</v>
      </c>
      <c r="BK280" s="195">
        <f t="shared" si="29"/>
        <v>0</v>
      </c>
      <c r="BL280" s="17" t="s">
        <v>171</v>
      </c>
      <c r="BM280" s="194" t="s">
        <v>519</v>
      </c>
    </row>
    <row r="281" spans="1:65" s="2" customFormat="1" ht="16.5" customHeight="1">
      <c r="A281" s="34"/>
      <c r="B281" s="35"/>
      <c r="C281" s="218" t="s">
        <v>520</v>
      </c>
      <c r="D281" s="218" t="s">
        <v>141</v>
      </c>
      <c r="E281" s="219" t="s">
        <v>521</v>
      </c>
      <c r="F281" s="220" t="s">
        <v>522</v>
      </c>
      <c r="G281" s="221" t="s">
        <v>136</v>
      </c>
      <c r="H281" s="222">
        <v>3</v>
      </c>
      <c r="I281" s="223"/>
      <c r="J281" s="224">
        <f t="shared" si="20"/>
        <v>0</v>
      </c>
      <c r="K281" s="225"/>
      <c r="L281" s="226"/>
      <c r="M281" s="227" t="s">
        <v>1</v>
      </c>
      <c r="N281" s="228" t="s">
        <v>41</v>
      </c>
      <c r="O281" s="71"/>
      <c r="P281" s="192">
        <f t="shared" si="21"/>
        <v>0</v>
      </c>
      <c r="Q281" s="192">
        <v>0</v>
      </c>
      <c r="R281" s="192">
        <f t="shared" si="22"/>
        <v>0</v>
      </c>
      <c r="S281" s="192">
        <v>0</v>
      </c>
      <c r="T281" s="193">
        <f t="shared" si="2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4" t="s">
        <v>279</v>
      </c>
      <c r="AT281" s="194" t="s">
        <v>141</v>
      </c>
      <c r="AU281" s="194" t="s">
        <v>83</v>
      </c>
      <c r="AY281" s="17" t="s">
        <v>130</v>
      </c>
      <c r="BE281" s="195">
        <f t="shared" si="24"/>
        <v>0</v>
      </c>
      <c r="BF281" s="195">
        <f t="shared" si="25"/>
        <v>0</v>
      </c>
      <c r="BG281" s="195">
        <f t="shared" si="26"/>
        <v>0</v>
      </c>
      <c r="BH281" s="195">
        <f t="shared" si="27"/>
        <v>0</v>
      </c>
      <c r="BI281" s="195">
        <f t="shared" si="28"/>
        <v>0</v>
      </c>
      <c r="BJ281" s="17" t="s">
        <v>81</v>
      </c>
      <c r="BK281" s="195">
        <f t="shared" si="29"/>
        <v>0</v>
      </c>
      <c r="BL281" s="17" t="s">
        <v>171</v>
      </c>
      <c r="BM281" s="194" t="s">
        <v>523</v>
      </c>
    </row>
    <row r="282" spans="1:65" s="2" customFormat="1" ht="16.5" customHeight="1">
      <c r="A282" s="34"/>
      <c r="B282" s="35"/>
      <c r="C282" s="218" t="s">
        <v>524</v>
      </c>
      <c r="D282" s="218" t="s">
        <v>141</v>
      </c>
      <c r="E282" s="219" t="s">
        <v>525</v>
      </c>
      <c r="F282" s="220" t="s">
        <v>526</v>
      </c>
      <c r="G282" s="221" t="s">
        <v>136</v>
      </c>
      <c r="H282" s="222">
        <v>3</v>
      </c>
      <c r="I282" s="223"/>
      <c r="J282" s="224">
        <f t="shared" si="20"/>
        <v>0</v>
      </c>
      <c r="K282" s="225"/>
      <c r="L282" s="226"/>
      <c r="M282" s="227" t="s">
        <v>1</v>
      </c>
      <c r="N282" s="228" t="s">
        <v>41</v>
      </c>
      <c r="O282" s="71"/>
      <c r="P282" s="192">
        <f t="shared" si="21"/>
        <v>0</v>
      </c>
      <c r="Q282" s="192">
        <v>0</v>
      </c>
      <c r="R282" s="192">
        <f t="shared" si="22"/>
        <v>0</v>
      </c>
      <c r="S282" s="192">
        <v>0</v>
      </c>
      <c r="T282" s="193">
        <f t="shared" si="2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4" t="s">
        <v>279</v>
      </c>
      <c r="AT282" s="194" t="s">
        <v>141</v>
      </c>
      <c r="AU282" s="194" t="s">
        <v>83</v>
      </c>
      <c r="AY282" s="17" t="s">
        <v>130</v>
      </c>
      <c r="BE282" s="195">
        <f t="shared" si="24"/>
        <v>0</v>
      </c>
      <c r="BF282" s="195">
        <f t="shared" si="25"/>
        <v>0</v>
      </c>
      <c r="BG282" s="195">
        <f t="shared" si="26"/>
        <v>0</v>
      </c>
      <c r="BH282" s="195">
        <f t="shared" si="27"/>
        <v>0</v>
      </c>
      <c r="BI282" s="195">
        <f t="shared" si="28"/>
        <v>0</v>
      </c>
      <c r="BJ282" s="17" t="s">
        <v>81</v>
      </c>
      <c r="BK282" s="195">
        <f t="shared" si="29"/>
        <v>0</v>
      </c>
      <c r="BL282" s="17" t="s">
        <v>171</v>
      </c>
      <c r="BM282" s="194" t="s">
        <v>527</v>
      </c>
    </row>
    <row r="283" spans="1:65" s="2" customFormat="1" ht="16.5" customHeight="1">
      <c r="A283" s="34"/>
      <c r="B283" s="35"/>
      <c r="C283" s="218" t="s">
        <v>528</v>
      </c>
      <c r="D283" s="218" t="s">
        <v>141</v>
      </c>
      <c r="E283" s="219" t="s">
        <v>529</v>
      </c>
      <c r="F283" s="220" t="s">
        <v>530</v>
      </c>
      <c r="G283" s="221" t="s">
        <v>136</v>
      </c>
      <c r="H283" s="222">
        <v>3</v>
      </c>
      <c r="I283" s="223"/>
      <c r="J283" s="224">
        <f t="shared" si="20"/>
        <v>0</v>
      </c>
      <c r="K283" s="225"/>
      <c r="L283" s="226"/>
      <c r="M283" s="227" t="s">
        <v>1</v>
      </c>
      <c r="N283" s="228" t="s">
        <v>41</v>
      </c>
      <c r="O283" s="71"/>
      <c r="P283" s="192">
        <f t="shared" si="21"/>
        <v>0</v>
      </c>
      <c r="Q283" s="192">
        <v>0</v>
      </c>
      <c r="R283" s="192">
        <f t="shared" si="22"/>
        <v>0</v>
      </c>
      <c r="S283" s="192">
        <v>0</v>
      </c>
      <c r="T283" s="193">
        <f t="shared" si="2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279</v>
      </c>
      <c r="AT283" s="194" t="s">
        <v>141</v>
      </c>
      <c r="AU283" s="194" t="s">
        <v>83</v>
      </c>
      <c r="AY283" s="17" t="s">
        <v>130</v>
      </c>
      <c r="BE283" s="195">
        <f t="shared" si="24"/>
        <v>0</v>
      </c>
      <c r="BF283" s="195">
        <f t="shared" si="25"/>
        <v>0</v>
      </c>
      <c r="BG283" s="195">
        <f t="shared" si="26"/>
        <v>0</v>
      </c>
      <c r="BH283" s="195">
        <f t="shared" si="27"/>
        <v>0</v>
      </c>
      <c r="BI283" s="195">
        <f t="shared" si="28"/>
        <v>0</v>
      </c>
      <c r="BJ283" s="17" t="s">
        <v>81</v>
      </c>
      <c r="BK283" s="195">
        <f t="shared" si="29"/>
        <v>0</v>
      </c>
      <c r="BL283" s="17" t="s">
        <v>171</v>
      </c>
      <c r="BM283" s="194" t="s">
        <v>531</v>
      </c>
    </row>
    <row r="284" spans="1:65" s="2" customFormat="1" ht="24.2" customHeight="1">
      <c r="A284" s="34"/>
      <c r="B284" s="35"/>
      <c r="C284" s="182" t="s">
        <v>532</v>
      </c>
      <c r="D284" s="182" t="s">
        <v>133</v>
      </c>
      <c r="E284" s="183" t="s">
        <v>533</v>
      </c>
      <c r="F284" s="184" t="s">
        <v>534</v>
      </c>
      <c r="G284" s="185" t="s">
        <v>136</v>
      </c>
      <c r="H284" s="186">
        <v>1</v>
      </c>
      <c r="I284" s="187"/>
      <c r="J284" s="188">
        <f t="shared" si="20"/>
        <v>0</v>
      </c>
      <c r="K284" s="189"/>
      <c r="L284" s="39"/>
      <c r="M284" s="190" t="s">
        <v>1</v>
      </c>
      <c r="N284" s="191" t="s">
        <v>41</v>
      </c>
      <c r="O284" s="71"/>
      <c r="P284" s="192">
        <f t="shared" si="21"/>
        <v>0</v>
      </c>
      <c r="Q284" s="192">
        <v>0</v>
      </c>
      <c r="R284" s="192">
        <f t="shared" si="22"/>
        <v>0</v>
      </c>
      <c r="S284" s="192">
        <v>0</v>
      </c>
      <c r="T284" s="193">
        <f t="shared" si="2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4" t="s">
        <v>171</v>
      </c>
      <c r="AT284" s="194" t="s">
        <v>133</v>
      </c>
      <c r="AU284" s="194" t="s">
        <v>83</v>
      </c>
      <c r="AY284" s="17" t="s">
        <v>130</v>
      </c>
      <c r="BE284" s="195">
        <f t="shared" si="24"/>
        <v>0</v>
      </c>
      <c r="BF284" s="195">
        <f t="shared" si="25"/>
        <v>0</v>
      </c>
      <c r="BG284" s="195">
        <f t="shared" si="26"/>
        <v>0</v>
      </c>
      <c r="BH284" s="195">
        <f t="shared" si="27"/>
        <v>0</v>
      </c>
      <c r="BI284" s="195">
        <f t="shared" si="28"/>
        <v>0</v>
      </c>
      <c r="BJ284" s="17" t="s">
        <v>81</v>
      </c>
      <c r="BK284" s="195">
        <f t="shared" si="29"/>
        <v>0</v>
      </c>
      <c r="BL284" s="17" t="s">
        <v>171</v>
      </c>
      <c r="BM284" s="194" t="s">
        <v>535</v>
      </c>
    </row>
    <row r="285" spans="1:65" s="2" customFormat="1" ht="16.5" customHeight="1">
      <c r="A285" s="34"/>
      <c r="B285" s="35"/>
      <c r="C285" s="218" t="s">
        <v>536</v>
      </c>
      <c r="D285" s="218" t="s">
        <v>141</v>
      </c>
      <c r="E285" s="219" t="s">
        <v>537</v>
      </c>
      <c r="F285" s="220" t="s">
        <v>538</v>
      </c>
      <c r="G285" s="221" t="s">
        <v>136</v>
      </c>
      <c r="H285" s="222">
        <v>1</v>
      </c>
      <c r="I285" s="223"/>
      <c r="J285" s="224">
        <f t="shared" si="20"/>
        <v>0</v>
      </c>
      <c r="K285" s="225"/>
      <c r="L285" s="226"/>
      <c r="M285" s="227" t="s">
        <v>1</v>
      </c>
      <c r="N285" s="228" t="s">
        <v>41</v>
      </c>
      <c r="O285" s="71"/>
      <c r="P285" s="192">
        <f t="shared" si="21"/>
        <v>0</v>
      </c>
      <c r="Q285" s="192">
        <v>0</v>
      </c>
      <c r="R285" s="192">
        <f t="shared" si="22"/>
        <v>0</v>
      </c>
      <c r="S285" s="192">
        <v>0</v>
      </c>
      <c r="T285" s="193">
        <f t="shared" si="2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279</v>
      </c>
      <c r="AT285" s="194" t="s">
        <v>141</v>
      </c>
      <c r="AU285" s="194" t="s">
        <v>83</v>
      </c>
      <c r="AY285" s="17" t="s">
        <v>130</v>
      </c>
      <c r="BE285" s="195">
        <f t="shared" si="24"/>
        <v>0</v>
      </c>
      <c r="BF285" s="195">
        <f t="shared" si="25"/>
        <v>0</v>
      </c>
      <c r="BG285" s="195">
        <f t="shared" si="26"/>
        <v>0</v>
      </c>
      <c r="BH285" s="195">
        <f t="shared" si="27"/>
        <v>0</v>
      </c>
      <c r="BI285" s="195">
        <f t="shared" si="28"/>
        <v>0</v>
      </c>
      <c r="BJ285" s="17" t="s">
        <v>81</v>
      </c>
      <c r="BK285" s="195">
        <f t="shared" si="29"/>
        <v>0</v>
      </c>
      <c r="BL285" s="17" t="s">
        <v>171</v>
      </c>
      <c r="BM285" s="194" t="s">
        <v>539</v>
      </c>
    </row>
    <row r="286" spans="1:65" s="2" customFormat="1" ht="16.5" customHeight="1">
      <c r="A286" s="34"/>
      <c r="B286" s="35"/>
      <c r="C286" s="182" t="s">
        <v>540</v>
      </c>
      <c r="D286" s="182" t="s">
        <v>133</v>
      </c>
      <c r="E286" s="183" t="s">
        <v>541</v>
      </c>
      <c r="F286" s="184" t="s">
        <v>542</v>
      </c>
      <c r="G286" s="185" t="s">
        <v>460</v>
      </c>
      <c r="H286" s="186">
        <v>3</v>
      </c>
      <c r="I286" s="187"/>
      <c r="J286" s="188">
        <f t="shared" si="20"/>
        <v>0</v>
      </c>
      <c r="K286" s="189"/>
      <c r="L286" s="39"/>
      <c r="M286" s="190" t="s">
        <v>1</v>
      </c>
      <c r="N286" s="191" t="s">
        <v>41</v>
      </c>
      <c r="O286" s="71"/>
      <c r="P286" s="192">
        <f t="shared" si="21"/>
        <v>0</v>
      </c>
      <c r="Q286" s="192">
        <v>0</v>
      </c>
      <c r="R286" s="192">
        <f t="shared" si="22"/>
        <v>0</v>
      </c>
      <c r="S286" s="192">
        <v>0</v>
      </c>
      <c r="T286" s="193">
        <f t="shared" si="2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4" t="s">
        <v>171</v>
      </c>
      <c r="AT286" s="194" t="s">
        <v>133</v>
      </c>
      <c r="AU286" s="194" t="s">
        <v>83</v>
      </c>
      <c r="AY286" s="17" t="s">
        <v>130</v>
      </c>
      <c r="BE286" s="195">
        <f t="shared" si="24"/>
        <v>0</v>
      </c>
      <c r="BF286" s="195">
        <f t="shared" si="25"/>
        <v>0</v>
      </c>
      <c r="BG286" s="195">
        <f t="shared" si="26"/>
        <v>0</v>
      </c>
      <c r="BH286" s="195">
        <f t="shared" si="27"/>
        <v>0</v>
      </c>
      <c r="BI286" s="195">
        <f t="shared" si="28"/>
        <v>0</v>
      </c>
      <c r="BJ286" s="17" t="s">
        <v>81</v>
      </c>
      <c r="BK286" s="195">
        <f t="shared" si="29"/>
        <v>0</v>
      </c>
      <c r="BL286" s="17" t="s">
        <v>171</v>
      </c>
      <c r="BM286" s="194" t="s">
        <v>543</v>
      </c>
    </row>
    <row r="287" spans="1:65" s="2" customFormat="1" ht="33" customHeight="1">
      <c r="A287" s="34"/>
      <c r="B287" s="35"/>
      <c r="C287" s="218" t="s">
        <v>544</v>
      </c>
      <c r="D287" s="218" t="s">
        <v>141</v>
      </c>
      <c r="E287" s="219" t="s">
        <v>545</v>
      </c>
      <c r="F287" s="220" t="s">
        <v>546</v>
      </c>
      <c r="G287" s="221" t="s">
        <v>460</v>
      </c>
      <c r="H287" s="222">
        <v>3</v>
      </c>
      <c r="I287" s="223"/>
      <c r="J287" s="224">
        <f t="shared" si="20"/>
        <v>0</v>
      </c>
      <c r="K287" s="225"/>
      <c r="L287" s="226"/>
      <c r="M287" s="227" t="s">
        <v>1</v>
      </c>
      <c r="N287" s="228" t="s">
        <v>41</v>
      </c>
      <c r="O287" s="71"/>
      <c r="P287" s="192">
        <f t="shared" si="21"/>
        <v>0</v>
      </c>
      <c r="Q287" s="192">
        <v>0</v>
      </c>
      <c r="R287" s="192">
        <f t="shared" si="22"/>
        <v>0</v>
      </c>
      <c r="S287" s="192">
        <v>0</v>
      </c>
      <c r="T287" s="193">
        <f t="shared" si="2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279</v>
      </c>
      <c r="AT287" s="194" t="s">
        <v>141</v>
      </c>
      <c r="AU287" s="194" t="s">
        <v>83</v>
      </c>
      <c r="AY287" s="17" t="s">
        <v>130</v>
      </c>
      <c r="BE287" s="195">
        <f t="shared" si="24"/>
        <v>0</v>
      </c>
      <c r="BF287" s="195">
        <f t="shared" si="25"/>
        <v>0</v>
      </c>
      <c r="BG287" s="195">
        <f t="shared" si="26"/>
        <v>0</v>
      </c>
      <c r="BH287" s="195">
        <f t="shared" si="27"/>
        <v>0</v>
      </c>
      <c r="BI287" s="195">
        <f t="shared" si="28"/>
        <v>0</v>
      </c>
      <c r="BJ287" s="17" t="s">
        <v>81</v>
      </c>
      <c r="BK287" s="195">
        <f t="shared" si="29"/>
        <v>0</v>
      </c>
      <c r="BL287" s="17" t="s">
        <v>171</v>
      </c>
      <c r="BM287" s="194" t="s">
        <v>547</v>
      </c>
    </row>
    <row r="288" spans="1:65" s="12" customFormat="1" ht="22.9" customHeight="1">
      <c r="B288" s="166"/>
      <c r="C288" s="167"/>
      <c r="D288" s="168" t="s">
        <v>75</v>
      </c>
      <c r="E288" s="180" t="s">
        <v>548</v>
      </c>
      <c r="F288" s="180" t="s">
        <v>549</v>
      </c>
      <c r="G288" s="167"/>
      <c r="H288" s="167"/>
      <c r="I288" s="170"/>
      <c r="J288" s="181">
        <f>BK288</f>
        <v>0</v>
      </c>
      <c r="K288" s="167"/>
      <c r="L288" s="172"/>
      <c r="M288" s="173"/>
      <c r="N288" s="174"/>
      <c r="O288" s="174"/>
      <c r="P288" s="175">
        <f>SUM(P289:P301)</f>
        <v>0</v>
      </c>
      <c r="Q288" s="174"/>
      <c r="R288" s="175">
        <f>SUM(R289:R301)</f>
        <v>0.42654473999999998</v>
      </c>
      <c r="S288" s="174"/>
      <c r="T288" s="176">
        <f>SUM(T289:T301)</f>
        <v>0</v>
      </c>
      <c r="AR288" s="177" t="s">
        <v>83</v>
      </c>
      <c r="AT288" s="178" t="s">
        <v>75</v>
      </c>
      <c r="AU288" s="178" t="s">
        <v>81</v>
      </c>
      <c r="AY288" s="177" t="s">
        <v>130</v>
      </c>
      <c r="BK288" s="179">
        <f>SUM(BK289:BK301)</f>
        <v>0</v>
      </c>
    </row>
    <row r="289" spans="1:65" s="2" customFormat="1" ht="24.2" customHeight="1">
      <c r="A289" s="34"/>
      <c r="B289" s="35"/>
      <c r="C289" s="182" t="s">
        <v>550</v>
      </c>
      <c r="D289" s="182" t="s">
        <v>133</v>
      </c>
      <c r="E289" s="183" t="s">
        <v>551</v>
      </c>
      <c r="F289" s="184" t="s">
        <v>552</v>
      </c>
      <c r="G289" s="185" t="s">
        <v>226</v>
      </c>
      <c r="H289" s="186">
        <v>0.28199999999999997</v>
      </c>
      <c r="I289" s="187"/>
      <c r="J289" s="188">
        <f>ROUND(I289*H289,2)</f>
        <v>0</v>
      </c>
      <c r="K289" s="189"/>
      <c r="L289" s="39"/>
      <c r="M289" s="190" t="s">
        <v>1</v>
      </c>
      <c r="N289" s="191" t="s">
        <v>41</v>
      </c>
      <c r="O289" s="71"/>
      <c r="P289" s="192">
        <f>O289*H289</f>
        <v>0</v>
      </c>
      <c r="Q289" s="192">
        <v>1.2199999999999999E-3</v>
      </c>
      <c r="R289" s="192">
        <f>Q289*H289</f>
        <v>3.4403999999999994E-4</v>
      </c>
      <c r="S289" s="192">
        <v>0</v>
      </c>
      <c r="T289" s="19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4" t="s">
        <v>171</v>
      </c>
      <c r="AT289" s="194" t="s">
        <v>133</v>
      </c>
      <c r="AU289" s="194" t="s">
        <v>83</v>
      </c>
      <c r="AY289" s="17" t="s">
        <v>130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7" t="s">
        <v>81</v>
      </c>
      <c r="BK289" s="195">
        <f>ROUND(I289*H289,2)</f>
        <v>0</v>
      </c>
      <c r="BL289" s="17" t="s">
        <v>171</v>
      </c>
      <c r="BM289" s="194" t="s">
        <v>553</v>
      </c>
    </row>
    <row r="290" spans="1:65" s="13" customFormat="1" ht="11.25">
      <c r="B290" s="196"/>
      <c r="C290" s="197"/>
      <c r="D290" s="198" t="s">
        <v>139</v>
      </c>
      <c r="E290" s="199" t="s">
        <v>1</v>
      </c>
      <c r="F290" s="200" t="s">
        <v>554</v>
      </c>
      <c r="G290" s="197"/>
      <c r="H290" s="199" t="s">
        <v>1</v>
      </c>
      <c r="I290" s="201"/>
      <c r="J290" s="197"/>
      <c r="K290" s="197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139</v>
      </c>
      <c r="AU290" s="206" t="s">
        <v>83</v>
      </c>
      <c r="AV290" s="13" t="s">
        <v>81</v>
      </c>
      <c r="AW290" s="13" t="s">
        <v>32</v>
      </c>
      <c r="AX290" s="13" t="s">
        <v>76</v>
      </c>
      <c r="AY290" s="206" t="s">
        <v>130</v>
      </c>
    </row>
    <row r="291" spans="1:65" s="14" customFormat="1" ht="11.25">
      <c r="B291" s="207"/>
      <c r="C291" s="208"/>
      <c r="D291" s="198" t="s">
        <v>139</v>
      </c>
      <c r="E291" s="209" t="s">
        <v>1</v>
      </c>
      <c r="F291" s="210" t="s">
        <v>555</v>
      </c>
      <c r="G291" s="208"/>
      <c r="H291" s="211">
        <v>0.28199999999999997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139</v>
      </c>
      <c r="AU291" s="217" t="s">
        <v>83</v>
      </c>
      <c r="AV291" s="14" t="s">
        <v>83</v>
      </c>
      <c r="AW291" s="14" t="s">
        <v>32</v>
      </c>
      <c r="AX291" s="14" t="s">
        <v>76</v>
      </c>
      <c r="AY291" s="217" t="s">
        <v>130</v>
      </c>
    </row>
    <row r="292" spans="1:65" s="15" customFormat="1" ht="11.25">
      <c r="B292" s="229"/>
      <c r="C292" s="230"/>
      <c r="D292" s="198" t="s">
        <v>139</v>
      </c>
      <c r="E292" s="231" t="s">
        <v>1</v>
      </c>
      <c r="F292" s="232" t="s">
        <v>511</v>
      </c>
      <c r="G292" s="230"/>
      <c r="H292" s="233">
        <v>0.28199999999999997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139</v>
      </c>
      <c r="AU292" s="239" t="s">
        <v>83</v>
      </c>
      <c r="AV292" s="15" t="s">
        <v>137</v>
      </c>
      <c r="AW292" s="15" t="s">
        <v>32</v>
      </c>
      <c r="AX292" s="15" t="s">
        <v>81</v>
      </c>
      <c r="AY292" s="239" t="s">
        <v>130</v>
      </c>
    </row>
    <row r="293" spans="1:65" s="2" customFormat="1" ht="24.2" customHeight="1">
      <c r="A293" s="34"/>
      <c r="B293" s="35"/>
      <c r="C293" s="182" t="s">
        <v>556</v>
      </c>
      <c r="D293" s="182" t="s">
        <v>133</v>
      </c>
      <c r="E293" s="183" t="s">
        <v>557</v>
      </c>
      <c r="F293" s="184" t="s">
        <v>558</v>
      </c>
      <c r="G293" s="185" t="s">
        <v>151</v>
      </c>
      <c r="H293" s="186">
        <v>23.97</v>
      </c>
      <c r="I293" s="187"/>
      <c r="J293" s="188">
        <f>ROUND(I293*H293,2)</f>
        <v>0</v>
      </c>
      <c r="K293" s="189"/>
      <c r="L293" s="39"/>
      <c r="M293" s="190" t="s">
        <v>1</v>
      </c>
      <c r="N293" s="191" t="s">
        <v>41</v>
      </c>
      <c r="O293" s="71"/>
      <c r="P293" s="192">
        <f>O293*H293</f>
        <v>0</v>
      </c>
      <c r="Q293" s="192">
        <v>1.1310000000000001E-2</v>
      </c>
      <c r="R293" s="192">
        <f>Q293*H293</f>
        <v>0.27110070000000003</v>
      </c>
      <c r="S293" s="192">
        <v>0</v>
      </c>
      <c r="T293" s="19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4" t="s">
        <v>171</v>
      </c>
      <c r="AT293" s="194" t="s">
        <v>133</v>
      </c>
      <c r="AU293" s="194" t="s">
        <v>83</v>
      </c>
      <c r="AY293" s="17" t="s">
        <v>130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7" t="s">
        <v>81</v>
      </c>
      <c r="BK293" s="195">
        <f>ROUND(I293*H293,2)</f>
        <v>0</v>
      </c>
      <c r="BL293" s="17" t="s">
        <v>171</v>
      </c>
      <c r="BM293" s="194" t="s">
        <v>559</v>
      </c>
    </row>
    <row r="294" spans="1:65" s="13" customFormat="1" ht="11.25">
      <c r="B294" s="196"/>
      <c r="C294" s="197"/>
      <c r="D294" s="198" t="s">
        <v>139</v>
      </c>
      <c r="E294" s="199" t="s">
        <v>1</v>
      </c>
      <c r="F294" s="200" t="s">
        <v>177</v>
      </c>
      <c r="G294" s="197"/>
      <c r="H294" s="199" t="s">
        <v>1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139</v>
      </c>
      <c r="AU294" s="206" t="s">
        <v>83</v>
      </c>
      <c r="AV294" s="13" t="s">
        <v>81</v>
      </c>
      <c r="AW294" s="13" t="s">
        <v>32</v>
      </c>
      <c r="AX294" s="13" t="s">
        <v>76</v>
      </c>
      <c r="AY294" s="206" t="s">
        <v>130</v>
      </c>
    </row>
    <row r="295" spans="1:65" s="14" customFormat="1" ht="11.25">
      <c r="B295" s="207"/>
      <c r="C295" s="208"/>
      <c r="D295" s="198" t="s">
        <v>139</v>
      </c>
      <c r="E295" s="209" t="s">
        <v>1</v>
      </c>
      <c r="F295" s="210" t="s">
        <v>560</v>
      </c>
      <c r="G295" s="208"/>
      <c r="H295" s="211">
        <v>23.97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139</v>
      </c>
      <c r="AU295" s="217" t="s">
        <v>83</v>
      </c>
      <c r="AV295" s="14" t="s">
        <v>83</v>
      </c>
      <c r="AW295" s="14" t="s">
        <v>32</v>
      </c>
      <c r="AX295" s="14" t="s">
        <v>76</v>
      </c>
      <c r="AY295" s="217" t="s">
        <v>130</v>
      </c>
    </row>
    <row r="296" spans="1:65" s="15" customFormat="1" ht="11.25">
      <c r="B296" s="229"/>
      <c r="C296" s="230"/>
      <c r="D296" s="198" t="s">
        <v>139</v>
      </c>
      <c r="E296" s="231" t="s">
        <v>1</v>
      </c>
      <c r="F296" s="232" t="s">
        <v>511</v>
      </c>
      <c r="G296" s="230"/>
      <c r="H296" s="233">
        <v>23.97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139</v>
      </c>
      <c r="AU296" s="239" t="s">
        <v>83</v>
      </c>
      <c r="AV296" s="15" t="s">
        <v>137</v>
      </c>
      <c r="AW296" s="15" t="s">
        <v>32</v>
      </c>
      <c r="AX296" s="15" t="s">
        <v>81</v>
      </c>
      <c r="AY296" s="239" t="s">
        <v>130</v>
      </c>
    </row>
    <row r="297" spans="1:65" s="2" customFormat="1" ht="24.2" customHeight="1">
      <c r="A297" s="34"/>
      <c r="B297" s="35"/>
      <c r="C297" s="182" t="s">
        <v>561</v>
      </c>
      <c r="D297" s="182" t="s">
        <v>133</v>
      </c>
      <c r="E297" s="183" t="s">
        <v>562</v>
      </c>
      <c r="F297" s="184" t="s">
        <v>563</v>
      </c>
      <c r="G297" s="185" t="s">
        <v>164</v>
      </c>
      <c r="H297" s="186">
        <v>40.1</v>
      </c>
      <c r="I297" s="187"/>
      <c r="J297" s="188">
        <f>ROUND(I297*H297,2)</f>
        <v>0</v>
      </c>
      <c r="K297" s="189"/>
      <c r="L297" s="39"/>
      <c r="M297" s="190" t="s">
        <v>1</v>
      </c>
      <c r="N297" s="191" t="s">
        <v>41</v>
      </c>
      <c r="O297" s="71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4" t="s">
        <v>171</v>
      </c>
      <c r="AT297" s="194" t="s">
        <v>133</v>
      </c>
      <c r="AU297" s="194" t="s">
        <v>83</v>
      </c>
      <c r="AY297" s="17" t="s">
        <v>130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7" t="s">
        <v>81</v>
      </c>
      <c r="BK297" s="195">
        <f>ROUND(I297*H297,2)</f>
        <v>0</v>
      </c>
      <c r="BL297" s="17" t="s">
        <v>171</v>
      </c>
      <c r="BM297" s="194" t="s">
        <v>564</v>
      </c>
    </row>
    <row r="298" spans="1:65" s="14" customFormat="1" ht="11.25">
      <c r="B298" s="207"/>
      <c r="C298" s="208"/>
      <c r="D298" s="198" t="s">
        <v>139</v>
      </c>
      <c r="E298" s="209" t="s">
        <v>1</v>
      </c>
      <c r="F298" s="210" t="s">
        <v>565</v>
      </c>
      <c r="G298" s="208"/>
      <c r="H298" s="211">
        <v>40.1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139</v>
      </c>
      <c r="AU298" s="217" t="s">
        <v>83</v>
      </c>
      <c r="AV298" s="14" t="s">
        <v>83</v>
      </c>
      <c r="AW298" s="14" t="s">
        <v>32</v>
      </c>
      <c r="AX298" s="14" t="s">
        <v>81</v>
      </c>
      <c r="AY298" s="217" t="s">
        <v>130</v>
      </c>
    </row>
    <row r="299" spans="1:65" s="2" customFormat="1" ht="21.75" customHeight="1">
      <c r="A299" s="34"/>
      <c r="B299" s="35"/>
      <c r="C299" s="218" t="s">
        <v>566</v>
      </c>
      <c r="D299" s="218" t="s">
        <v>141</v>
      </c>
      <c r="E299" s="219" t="s">
        <v>567</v>
      </c>
      <c r="F299" s="220" t="s">
        <v>568</v>
      </c>
      <c r="G299" s="221" t="s">
        <v>226</v>
      </c>
      <c r="H299" s="222">
        <v>0.28199999999999997</v>
      </c>
      <c r="I299" s="223"/>
      <c r="J299" s="224">
        <f>ROUND(I299*H299,2)</f>
        <v>0</v>
      </c>
      <c r="K299" s="225"/>
      <c r="L299" s="226"/>
      <c r="M299" s="227" t="s">
        <v>1</v>
      </c>
      <c r="N299" s="228" t="s">
        <v>41</v>
      </c>
      <c r="O299" s="71"/>
      <c r="P299" s="192">
        <f>O299*H299</f>
        <v>0</v>
      </c>
      <c r="Q299" s="192">
        <v>0.55000000000000004</v>
      </c>
      <c r="R299" s="192">
        <f>Q299*H299</f>
        <v>0.15509999999999999</v>
      </c>
      <c r="S299" s="192">
        <v>0</v>
      </c>
      <c r="T299" s="19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4" t="s">
        <v>279</v>
      </c>
      <c r="AT299" s="194" t="s">
        <v>141</v>
      </c>
      <c r="AU299" s="194" t="s">
        <v>83</v>
      </c>
      <c r="AY299" s="17" t="s">
        <v>130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7" t="s">
        <v>81</v>
      </c>
      <c r="BK299" s="195">
        <f>ROUND(I299*H299,2)</f>
        <v>0</v>
      </c>
      <c r="BL299" s="17" t="s">
        <v>171</v>
      </c>
      <c r="BM299" s="194" t="s">
        <v>569</v>
      </c>
    </row>
    <row r="300" spans="1:65" s="14" customFormat="1" ht="11.25">
      <c r="B300" s="207"/>
      <c r="C300" s="208"/>
      <c r="D300" s="198" t="s">
        <v>139</v>
      </c>
      <c r="E300" s="209" t="s">
        <v>1</v>
      </c>
      <c r="F300" s="210" t="s">
        <v>570</v>
      </c>
      <c r="G300" s="208"/>
      <c r="H300" s="211">
        <v>0.28199999999999997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139</v>
      </c>
      <c r="AU300" s="217" t="s">
        <v>83</v>
      </c>
      <c r="AV300" s="14" t="s">
        <v>83</v>
      </c>
      <c r="AW300" s="14" t="s">
        <v>32</v>
      </c>
      <c r="AX300" s="14" t="s">
        <v>81</v>
      </c>
      <c r="AY300" s="217" t="s">
        <v>130</v>
      </c>
    </row>
    <row r="301" spans="1:65" s="2" customFormat="1" ht="24.2" customHeight="1">
      <c r="A301" s="34"/>
      <c r="B301" s="35"/>
      <c r="C301" s="182" t="s">
        <v>571</v>
      </c>
      <c r="D301" s="182" t="s">
        <v>133</v>
      </c>
      <c r="E301" s="183" t="s">
        <v>572</v>
      </c>
      <c r="F301" s="184" t="s">
        <v>573</v>
      </c>
      <c r="G301" s="185" t="s">
        <v>243</v>
      </c>
      <c r="H301" s="186">
        <v>0.42699999999999999</v>
      </c>
      <c r="I301" s="187"/>
      <c r="J301" s="188">
        <f>ROUND(I301*H301,2)</f>
        <v>0</v>
      </c>
      <c r="K301" s="189"/>
      <c r="L301" s="39"/>
      <c r="M301" s="190" t="s">
        <v>1</v>
      </c>
      <c r="N301" s="191" t="s">
        <v>41</v>
      </c>
      <c r="O301" s="71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4" t="s">
        <v>171</v>
      </c>
      <c r="AT301" s="194" t="s">
        <v>133</v>
      </c>
      <c r="AU301" s="194" t="s">
        <v>83</v>
      </c>
      <c r="AY301" s="17" t="s">
        <v>130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7" t="s">
        <v>81</v>
      </c>
      <c r="BK301" s="195">
        <f>ROUND(I301*H301,2)</f>
        <v>0</v>
      </c>
      <c r="BL301" s="17" t="s">
        <v>171</v>
      </c>
      <c r="BM301" s="194" t="s">
        <v>574</v>
      </c>
    </row>
    <row r="302" spans="1:65" s="12" customFormat="1" ht="22.9" customHeight="1">
      <c r="B302" s="166"/>
      <c r="C302" s="167"/>
      <c r="D302" s="168" t="s">
        <v>75</v>
      </c>
      <c r="E302" s="180" t="s">
        <v>575</v>
      </c>
      <c r="F302" s="180" t="s">
        <v>576</v>
      </c>
      <c r="G302" s="167"/>
      <c r="H302" s="167"/>
      <c r="I302" s="170"/>
      <c r="J302" s="181">
        <f>BK302</f>
        <v>0</v>
      </c>
      <c r="K302" s="167"/>
      <c r="L302" s="172"/>
      <c r="M302" s="173"/>
      <c r="N302" s="174"/>
      <c r="O302" s="174"/>
      <c r="P302" s="175">
        <f>SUM(P303:P306)</f>
        <v>0</v>
      </c>
      <c r="Q302" s="174"/>
      <c r="R302" s="175">
        <f>SUM(R303:R306)</f>
        <v>7.3529999999999998E-2</v>
      </c>
      <c r="S302" s="174"/>
      <c r="T302" s="176">
        <f>SUM(T303:T306)</f>
        <v>0</v>
      </c>
      <c r="AR302" s="177" t="s">
        <v>83</v>
      </c>
      <c r="AT302" s="178" t="s">
        <v>75</v>
      </c>
      <c r="AU302" s="178" t="s">
        <v>81</v>
      </c>
      <c r="AY302" s="177" t="s">
        <v>130</v>
      </c>
      <c r="BK302" s="179">
        <f>SUM(BK303:BK306)</f>
        <v>0</v>
      </c>
    </row>
    <row r="303" spans="1:65" s="2" customFormat="1" ht="24.2" customHeight="1">
      <c r="A303" s="34"/>
      <c r="B303" s="35"/>
      <c r="C303" s="182" t="s">
        <v>577</v>
      </c>
      <c r="D303" s="182" t="s">
        <v>133</v>
      </c>
      <c r="E303" s="183" t="s">
        <v>578</v>
      </c>
      <c r="F303" s="184" t="s">
        <v>579</v>
      </c>
      <c r="G303" s="185" t="s">
        <v>151</v>
      </c>
      <c r="H303" s="186">
        <v>4.3</v>
      </c>
      <c r="I303" s="187"/>
      <c r="J303" s="188">
        <f>ROUND(I303*H303,2)</f>
        <v>0</v>
      </c>
      <c r="K303" s="189"/>
      <c r="L303" s="39"/>
      <c r="M303" s="190" t="s">
        <v>1</v>
      </c>
      <c r="N303" s="191" t="s">
        <v>41</v>
      </c>
      <c r="O303" s="71"/>
      <c r="P303" s="192">
        <f>O303*H303</f>
        <v>0</v>
      </c>
      <c r="Q303" s="192">
        <v>1.7100000000000001E-2</v>
      </c>
      <c r="R303" s="192">
        <f>Q303*H303</f>
        <v>7.3529999999999998E-2</v>
      </c>
      <c r="S303" s="192">
        <v>0</v>
      </c>
      <c r="T303" s="19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4" t="s">
        <v>171</v>
      </c>
      <c r="AT303" s="194" t="s">
        <v>133</v>
      </c>
      <c r="AU303" s="194" t="s">
        <v>83</v>
      </c>
      <c r="AY303" s="17" t="s">
        <v>130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7" t="s">
        <v>81</v>
      </c>
      <c r="BK303" s="195">
        <f>ROUND(I303*H303,2)</f>
        <v>0</v>
      </c>
      <c r="BL303" s="17" t="s">
        <v>171</v>
      </c>
      <c r="BM303" s="194" t="s">
        <v>580</v>
      </c>
    </row>
    <row r="304" spans="1:65" s="13" customFormat="1" ht="11.25">
      <c r="B304" s="196"/>
      <c r="C304" s="197"/>
      <c r="D304" s="198" t="s">
        <v>139</v>
      </c>
      <c r="E304" s="199" t="s">
        <v>1</v>
      </c>
      <c r="F304" s="200" t="s">
        <v>140</v>
      </c>
      <c r="G304" s="197"/>
      <c r="H304" s="199" t="s">
        <v>1</v>
      </c>
      <c r="I304" s="201"/>
      <c r="J304" s="197"/>
      <c r="K304" s="197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139</v>
      </c>
      <c r="AU304" s="206" t="s">
        <v>83</v>
      </c>
      <c r="AV304" s="13" t="s">
        <v>81</v>
      </c>
      <c r="AW304" s="13" t="s">
        <v>32</v>
      </c>
      <c r="AX304" s="13" t="s">
        <v>76</v>
      </c>
      <c r="AY304" s="206" t="s">
        <v>130</v>
      </c>
    </row>
    <row r="305" spans="1:65" s="14" customFormat="1" ht="11.25">
      <c r="B305" s="207"/>
      <c r="C305" s="208"/>
      <c r="D305" s="198" t="s">
        <v>139</v>
      </c>
      <c r="E305" s="209" t="s">
        <v>1</v>
      </c>
      <c r="F305" s="210" t="s">
        <v>581</v>
      </c>
      <c r="G305" s="208"/>
      <c r="H305" s="211">
        <v>4.3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139</v>
      </c>
      <c r="AU305" s="217" t="s">
        <v>83</v>
      </c>
      <c r="AV305" s="14" t="s">
        <v>83</v>
      </c>
      <c r="AW305" s="14" t="s">
        <v>32</v>
      </c>
      <c r="AX305" s="14" t="s">
        <v>81</v>
      </c>
      <c r="AY305" s="217" t="s">
        <v>130</v>
      </c>
    </row>
    <row r="306" spans="1:65" s="2" customFormat="1" ht="24.2" customHeight="1">
      <c r="A306" s="34"/>
      <c r="B306" s="35"/>
      <c r="C306" s="182" t="s">
        <v>582</v>
      </c>
      <c r="D306" s="182" t="s">
        <v>133</v>
      </c>
      <c r="E306" s="183" t="s">
        <v>583</v>
      </c>
      <c r="F306" s="184" t="s">
        <v>584</v>
      </c>
      <c r="G306" s="185" t="s">
        <v>243</v>
      </c>
      <c r="H306" s="186">
        <v>7.3999999999999996E-2</v>
      </c>
      <c r="I306" s="187"/>
      <c r="J306" s="188">
        <f>ROUND(I306*H306,2)</f>
        <v>0</v>
      </c>
      <c r="K306" s="189"/>
      <c r="L306" s="39"/>
      <c r="M306" s="190" t="s">
        <v>1</v>
      </c>
      <c r="N306" s="191" t="s">
        <v>41</v>
      </c>
      <c r="O306" s="71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4" t="s">
        <v>171</v>
      </c>
      <c r="AT306" s="194" t="s">
        <v>133</v>
      </c>
      <c r="AU306" s="194" t="s">
        <v>83</v>
      </c>
      <c r="AY306" s="17" t="s">
        <v>130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7" t="s">
        <v>81</v>
      </c>
      <c r="BK306" s="195">
        <f>ROUND(I306*H306,2)</f>
        <v>0</v>
      </c>
      <c r="BL306" s="17" t="s">
        <v>171</v>
      </c>
      <c r="BM306" s="194" t="s">
        <v>585</v>
      </c>
    </row>
    <row r="307" spans="1:65" s="12" customFormat="1" ht="22.9" customHeight="1">
      <c r="B307" s="166"/>
      <c r="C307" s="167"/>
      <c r="D307" s="168" t="s">
        <v>75</v>
      </c>
      <c r="E307" s="180" t="s">
        <v>586</v>
      </c>
      <c r="F307" s="180" t="s">
        <v>587</v>
      </c>
      <c r="G307" s="167"/>
      <c r="H307" s="167"/>
      <c r="I307" s="170"/>
      <c r="J307" s="181">
        <f>BK307</f>
        <v>0</v>
      </c>
      <c r="K307" s="167"/>
      <c r="L307" s="172"/>
      <c r="M307" s="173"/>
      <c r="N307" s="174"/>
      <c r="O307" s="174"/>
      <c r="P307" s="175">
        <f>SUM(P308:P327)</f>
        <v>0</v>
      </c>
      <c r="Q307" s="174"/>
      <c r="R307" s="175">
        <f>SUM(R308:R327)</f>
        <v>0.16519040000000002</v>
      </c>
      <c r="S307" s="174"/>
      <c r="T307" s="176">
        <f>SUM(T308:T327)</f>
        <v>0</v>
      </c>
      <c r="AR307" s="177" t="s">
        <v>83</v>
      </c>
      <c r="AT307" s="178" t="s">
        <v>75</v>
      </c>
      <c r="AU307" s="178" t="s">
        <v>81</v>
      </c>
      <c r="AY307" s="177" t="s">
        <v>130</v>
      </c>
      <c r="BK307" s="179">
        <f>SUM(BK308:BK327)</f>
        <v>0</v>
      </c>
    </row>
    <row r="308" spans="1:65" s="2" customFormat="1" ht="24.2" customHeight="1">
      <c r="A308" s="34"/>
      <c r="B308" s="35"/>
      <c r="C308" s="182" t="s">
        <v>588</v>
      </c>
      <c r="D308" s="182" t="s">
        <v>133</v>
      </c>
      <c r="E308" s="183" t="s">
        <v>589</v>
      </c>
      <c r="F308" s="184" t="s">
        <v>590</v>
      </c>
      <c r="G308" s="185" t="s">
        <v>136</v>
      </c>
      <c r="H308" s="186">
        <v>3</v>
      </c>
      <c r="I308" s="187"/>
      <c r="J308" s="188">
        <f>ROUND(I308*H308,2)</f>
        <v>0</v>
      </c>
      <c r="K308" s="189"/>
      <c r="L308" s="39"/>
      <c r="M308" s="190" t="s">
        <v>1</v>
      </c>
      <c r="N308" s="191" t="s">
        <v>41</v>
      </c>
      <c r="O308" s="71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4" t="s">
        <v>171</v>
      </c>
      <c r="AT308" s="194" t="s">
        <v>133</v>
      </c>
      <c r="AU308" s="194" t="s">
        <v>83</v>
      </c>
      <c r="AY308" s="17" t="s">
        <v>130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7" t="s">
        <v>81</v>
      </c>
      <c r="BK308" s="195">
        <f>ROUND(I308*H308,2)</f>
        <v>0</v>
      </c>
      <c r="BL308" s="17" t="s">
        <v>171</v>
      </c>
      <c r="BM308" s="194" t="s">
        <v>591</v>
      </c>
    </row>
    <row r="309" spans="1:65" s="13" customFormat="1" ht="11.25">
      <c r="B309" s="196"/>
      <c r="C309" s="197"/>
      <c r="D309" s="198" t="s">
        <v>139</v>
      </c>
      <c r="E309" s="199" t="s">
        <v>1</v>
      </c>
      <c r="F309" s="200" t="s">
        <v>140</v>
      </c>
      <c r="G309" s="197"/>
      <c r="H309" s="199" t="s">
        <v>1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139</v>
      </c>
      <c r="AU309" s="206" t="s">
        <v>83</v>
      </c>
      <c r="AV309" s="13" t="s">
        <v>81</v>
      </c>
      <c r="AW309" s="13" t="s">
        <v>32</v>
      </c>
      <c r="AX309" s="13" t="s">
        <v>76</v>
      </c>
      <c r="AY309" s="206" t="s">
        <v>130</v>
      </c>
    </row>
    <row r="310" spans="1:65" s="14" customFormat="1" ht="11.25">
      <c r="B310" s="207"/>
      <c r="C310" s="208"/>
      <c r="D310" s="198" t="s">
        <v>139</v>
      </c>
      <c r="E310" s="209" t="s">
        <v>1</v>
      </c>
      <c r="F310" s="210" t="s">
        <v>131</v>
      </c>
      <c r="G310" s="208"/>
      <c r="H310" s="211">
        <v>3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139</v>
      </c>
      <c r="AU310" s="217" t="s">
        <v>83</v>
      </c>
      <c r="AV310" s="14" t="s">
        <v>83</v>
      </c>
      <c r="AW310" s="14" t="s">
        <v>32</v>
      </c>
      <c r="AX310" s="14" t="s">
        <v>81</v>
      </c>
      <c r="AY310" s="217" t="s">
        <v>130</v>
      </c>
    </row>
    <row r="311" spans="1:65" s="2" customFormat="1" ht="24.2" customHeight="1">
      <c r="A311" s="34"/>
      <c r="B311" s="35"/>
      <c r="C311" s="218" t="s">
        <v>592</v>
      </c>
      <c r="D311" s="218" t="s">
        <v>141</v>
      </c>
      <c r="E311" s="219" t="s">
        <v>593</v>
      </c>
      <c r="F311" s="220" t="s">
        <v>594</v>
      </c>
      <c r="G311" s="221" t="s">
        <v>136</v>
      </c>
      <c r="H311" s="222">
        <v>1</v>
      </c>
      <c r="I311" s="223"/>
      <c r="J311" s="224">
        <f>ROUND(I311*H311,2)</f>
        <v>0</v>
      </c>
      <c r="K311" s="225"/>
      <c r="L311" s="226"/>
      <c r="M311" s="227" t="s">
        <v>1</v>
      </c>
      <c r="N311" s="228" t="s">
        <v>41</v>
      </c>
      <c r="O311" s="71"/>
      <c r="P311" s="192">
        <f>O311*H311</f>
        <v>0</v>
      </c>
      <c r="Q311" s="192">
        <v>1.4500000000000001E-2</v>
      </c>
      <c r="R311" s="192">
        <f>Q311*H311</f>
        <v>1.4500000000000001E-2</v>
      </c>
      <c r="S311" s="192">
        <v>0</v>
      </c>
      <c r="T311" s="19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4" t="s">
        <v>279</v>
      </c>
      <c r="AT311" s="194" t="s">
        <v>141</v>
      </c>
      <c r="AU311" s="194" t="s">
        <v>83</v>
      </c>
      <c r="AY311" s="17" t="s">
        <v>130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7" t="s">
        <v>81</v>
      </c>
      <c r="BK311" s="195">
        <f>ROUND(I311*H311,2)</f>
        <v>0</v>
      </c>
      <c r="BL311" s="17" t="s">
        <v>171</v>
      </c>
      <c r="BM311" s="194" t="s">
        <v>595</v>
      </c>
    </row>
    <row r="312" spans="1:65" s="2" customFormat="1" ht="24.2" customHeight="1">
      <c r="A312" s="34"/>
      <c r="B312" s="35"/>
      <c r="C312" s="218" t="s">
        <v>596</v>
      </c>
      <c r="D312" s="218" t="s">
        <v>141</v>
      </c>
      <c r="E312" s="219" t="s">
        <v>597</v>
      </c>
      <c r="F312" s="220" t="s">
        <v>598</v>
      </c>
      <c r="G312" s="221" t="s">
        <v>136</v>
      </c>
      <c r="H312" s="222">
        <v>2</v>
      </c>
      <c r="I312" s="223"/>
      <c r="J312" s="224">
        <f>ROUND(I312*H312,2)</f>
        <v>0</v>
      </c>
      <c r="K312" s="225"/>
      <c r="L312" s="226"/>
      <c r="M312" s="227" t="s">
        <v>1</v>
      </c>
      <c r="N312" s="228" t="s">
        <v>41</v>
      </c>
      <c r="O312" s="71"/>
      <c r="P312" s="192">
        <f>O312*H312</f>
        <v>0</v>
      </c>
      <c r="Q312" s="192">
        <v>1.6E-2</v>
      </c>
      <c r="R312" s="192">
        <f>Q312*H312</f>
        <v>3.2000000000000001E-2</v>
      </c>
      <c r="S312" s="192">
        <v>0</v>
      </c>
      <c r="T312" s="193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4" t="s">
        <v>279</v>
      </c>
      <c r="AT312" s="194" t="s">
        <v>141</v>
      </c>
      <c r="AU312" s="194" t="s">
        <v>83</v>
      </c>
      <c r="AY312" s="17" t="s">
        <v>130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7" t="s">
        <v>81</v>
      </c>
      <c r="BK312" s="195">
        <f>ROUND(I312*H312,2)</f>
        <v>0</v>
      </c>
      <c r="BL312" s="17" t="s">
        <v>171</v>
      </c>
      <c r="BM312" s="194" t="s">
        <v>599</v>
      </c>
    </row>
    <row r="313" spans="1:65" s="2" customFormat="1" ht="24.2" customHeight="1">
      <c r="A313" s="34"/>
      <c r="B313" s="35"/>
      <c r="C313" s="182" t="s">
        <v>600</v>
      </c>
      <c r="D313" s="182" t="s">
        <v>133</v>
      </c>
      <c r="E313" s="183" t="s">
        <v>601</v>
      </c>
      <c r="F313" s="184" t="s">
        <v>602</v>
      </c>
      <c r="G313" s="185" t="s">
        <v>136</v>
      </c>
      <c r="H313" s="186">
        <v>1</v>
      </c>
      <c r="I313" s="187"/>
      <c r="J313" s="188">
        <f>ROUND(I313*H313,2)</f>
        <v>0</v>
      </c>
      <c r="K313" s="189"/>
      <c r="L313" s="39"/>
      <c r="M313" s="190" t="s">
        <v>1</v>
      </c>
      <c r="N313" s="191" t="s">
        <v>41</v>
      </c>
      <c r="O313" s="71"/>
      <c r="P313" s="192">
        <f>O313*H313</f>
        <v>0</v>
      </c>
      <c r="Q313" s="192">
        <v>8.8000000000000003E-4</v>
      </c>
      <c r="R313" s="192">
        <f>Q313*H313</f>
        <v>8.8000000000000003E-4</v>
      </c>
      <c r="S313" s="192">
        <v>0</v>
      </c>
      <c r="T313" s="19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4" t="s">
        <v>171</v>
      </c>
      <c r="AT313" s="194" t="s">
        <v>133</v>
      </c>
      <c r="AU313" s="194" t="s">
        <v>83</v>
      </c>
      <c r="AY313" s="17" t="s">
        <v>130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7" t="s">
        <v>81</v>
      </c>
      <c r="BK313" s="195">
        <f>ROUND(I313*H313,2)</f>
        <v>0</v>
      </c>
      <c r="BL313" s="17" t="s">
        <v>171</v>
      </c>
      <c r="BM313" s="194" t="s">
        <v>603</v>
      </c>
    </row>
    <row r="314" spans="1:65" s="2" customFormat="1" ht="24.2" customHeight="1">
      <c r="A314" s="34"/>
      <c r="B314" s="35"/>
      <c r="C314" s="218" t="s">
        <v>604</v>
      </c>
      <c r="D314" s="218" t="s">
        <v>141</v>
      </c>
      <c r="E314" s="219" t="s">
        <v>605</v>
      </c>
      <c r="F314" s="220" t="s">
        <v>606</v>
      </c>
      <c r="G314" s="221" t="s">
        <v>151</v>
      </c>
      <c r="H314" s="222">
        <v>3.08</v>
      </c>
      <c r="I314" s="223"/>
      <c r="J314" s="224">
        <f>ROUND(I314*H314,2)</f>
        <v>0</v>
      </c>
      <c r="K314" s="225"/>
      <c r="L314" s="226"/>
      <c r="M314" s="227" t="s">
        <v>1</v>
      </c>
      <c r="N314" s="228" t="s">
        <v>41</v>
      </c>
      <c r="O314" s="71"/>
      <c r="P314" s="192">
        <f>O314*H314</f>
        <v>0</v>
      </c>
      <c r="Q314" s="192">
        <v>3.388E-2</v>
      </c>
      <c r="R314" s="192">
        <f>Q314*H314</f>
        <v>0.10435040000000001</v>
      </c>
      <c r="S314" s="192">
        <v>0</v>
      </c>
      <c r="T314" s="19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4" t="s">
        <v>279</v>
      </c>
      <c r="AT314" s="194" t="s">
        <v>141</v>
      </c>
      <c r="AU314" s="194" t="s">
        <v>83</v>
      </c>
      <c r="AY314" s="17" t="s">
        <v>130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7" t="s">
        <v>81</v>
      </c>
      <c r="BK314" s="195">
        <f>ROUND(I314*H314,2)</f>
        <v>0</v>
      </c>
      <c r="BL314" s="17" t="s">
        <v>171</v>
      </c>
      <c r="BM314" s="194" t="s">
        <v>607</v>
      </c>
    </row>
    <row r="315" spans="1:65" s="14" customFormat="1" ht="11.25">
      <c r="B315" s="207"/>
      <c r="C315" s="208"/>
      <c r="D315" s="198" t="s">
        <v>139</v>
      </c>
      <c r="E315" s="209" t="s">
        <v>1</v>
      </c>
      <c r="F315" s="210" t="s">
        <v>608</v>
      </c>
      <c r="G315" s="208"/>
      <c r="H315" s="211">
        <v>3.08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139</v>
      </c>
      <c r="AU315" s="217" t="s">
        <v>83</v>
      </c>
      <c r="AV315" s="14" t="s">
        <v>83</v>
      </c>
      <c r="AW315" s="14" t="s">
        <v>32</v>
      </c>
      <c r="AX315" s="14" t="s">
        <v>81</v>
      </c>
      <c r="AY315" s="217" t="s">
        <v>130</v>
      </c>
    </row>
    <row r="316" spans="1:65" s="2" customFormat="1" ht="24.2" customHeight="1">
      <c r="A316" s="34"/>
      <c r="B316" s="35"/>
      <c r="C316" s="182" t="s">
        <v>609</v>
      </c>
      <c r="D316" s="182" t="s">
        <v>133</v>
      </c>
      <c r="E316" s="183" t="s">
        <v>610</v>
      </c>
      <c r="F316" s="184" t="s">
        <v>611</v>
      </c>
      <c r="G316" s="185" t="s">
        <v>136</v>
      </c>
      <c r="H316" s="186">
        <v>1</v>
      </c>
      <c r="I316" s="187"/>
      <c r="J316" s="188">
        <f>ROUND(I316*H316,2)</f>
        <v>0</v>
      </c>
      <c r="K316" s="189"/>
      <c r="L316" s="39"/>
      <c r="M316" s="190" t="s">
        <v>1</v>
      </c>
      <c r="N316" s="191" t="s">
        <v>41</v>
      </c>
      <c r="O316" s="71"/>
      <c r="P316" s="192">
        <f>O316*H316</f>
        <v>0</v>
      </c>
      <c r="Q316" s="192">
        <v>8.5999999999999998E-4</v>
      </c>
      <c r="R316" s="192">
        <f>Q316*H316</f>
        <v>8.5999999999999998E-4</v>
      </c>
      <c r="S316" s="192">
        <v>0</v>
      </c>
      <c r="T316" s="19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4" t="s">
        <v>171</v>
      </c>
      <c r="AT316" s="194" t="s">
        <v>133</v>
      </c>
      <c r="AU316" s="194" t="s">
        <v>83</v>
      </c>
      <c r="AY316" s="17" t="s">
        <v>130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7" t="s">
        <v>81</v>
      </c>
      <c r="BK316" s="195">
        <f>ROUND(I316*H316,2)</f>
        <v>0</v>
      </c>
      <c r="BL316" s="17" t="s">
        <v>171</v>
      </c>
      <c r="BM316" s="194" t="s">
        <v>612</v>
      </c>
    </row>
    <row r="317" spans="1:65" s="2" customFormat="1" ht="21.75" customHeight="1">
      <c r="A317" s="34"/>
      <c r="B317" s="35"/>
      <c r="C317" s="182" t="s">
        <v>613</v>
      </c>
      <c r="D317" s="182" t="s">
        <v>133</v>
      </c>
      <c r="E317" s="183" t="s">
        <v>614</v>
      </c>
      <c r="F317" s="184" t="s">
        <v>615</v>
      </c>
      <c r="G317" s="185" t="s">
        <v>136</v>
      </c>
      <c r="H317" s="186">
        <v>1</v>
      </c>
      <c r="I317" s="187"/>
      <c r="J317" s="188">
        <f>ROUND(I317*H317,2)</f>
        <v>0</v>
      </c>
      <c r="K317" s="189"/>
      <c r="L317" s="39"/>
      <c r="M317" s="190" t="s">
        <v>1</v>
      </c>
      <c r="N317" s="191" t="s">
        <v>41</v>
      </c>
      <c r="O317" s="71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4" t="s">
        <v>171</v>
      </c>
      <c r="AT317" s="194" t="s">
        <v>133</v>
      </c>
      <c r="AU317" s="194" t="s">
        <v>83</v>
      </c>
      <c r="AY317" s="17" t="s">
        <v>130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7" t="s">
        <v>81</v>
      </c>
      <c r="BK317" s="195">
        <f>ROUND(I317*H317,2)</f>
        <v>0</v>
      </c>
      <c r="BL317" s="17" t="s">
        <v>171</v>
      </c>
      <c r="BM317" s="194" t="s">
        <v>616</v>
      </c>
    </row>
    <row r="318" spans="1:65" s="13" customFormat="1" ht="11.25">
      <c r="B318" s="196"/>
      <c r="C318" s="197"/>
      <c r="D318" s="198" t="s">
        <v>139</v>
      </c>
      <c r="E318" s="199" t="s">
        <v>1</v>
      </c>
      <c r="F318" s="200" t="s">
        <v>140</v>
      </c>
      <c r="G318" s="197"/>
      <c r="H318" s="199" t="s">
        <v>1</v>
      </c>
      <c r="I318" s="201"/>
      <c r="J318" s="197"/>
      <c r="K318" s="197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139</v>
      </c>
      <c r="AU318" s="206" t="s">
        <v>83</v>
      </c>
      <c r="AV318" s="13" t="s">
        <v>81</v>
      </c>
      <c r="AW318" s="13" t="s">
        <v>32</v>
      </c>
      <c r="AX318" s="13" t="s">
        <v>76</v>
      </c>
      <c r="AY318" s="206" t="s">
        <v>130</v>
      </c>
    </row>
    <row r="319" spans="1:65" s="14" customFormat="1" ht="11.25">
      <c r="B319" s="207"/>
      <c r="C319" s="208"/>
      <c r="D319" s="198" t="s">
        <v>139</v>
      </c>
      <c r="E319" s="209" t="s">
        <v>1</v>
      </c>
      <c r="F319" s="210" t="s">
        <v>81</v>
      </c>
      <c r="G319" s="208"/>
      <c r="H319" s="211">
        <v>1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139</v>
      </c>
      <c r="AU319" s="217" t="s">
        <v>83</v>
      </c>
      <c r="AV319" s="14" t="s">
        <v>83</v>
      </c>
      <c r="AW319" s="14" t="s">
        <v>32</v>
      </c>
      <c r="AX319" s="14" t="s">
        <v>81</v>
      </c>
      <c r="AY319" s="217" t="s">
        <v>130</v>
      </c>
    </row>
    <row r="320" spans="1:65" s="2" customFormat="1" ht="16.5" customHeight="1">
      <c r="A320" s="34"/>
      <c r="B320" s="35"/>
      <c r="C320" s="218" t="s">
        <v>617</v>
      </c>
      <c r="D320" s="218" t="s">
        <v>141</v>
      </c>
      <c r="E320" s="219" t="s">
        <v>618</v>
      </c>
      <c r="F320" s="220" t="s">
        <v>619</v>
      </c>
      <c r="G320" s="221" t="s">
        <v>136</v>
      </c>
      <c r="H320" s="222">
        <v>1</v>
      </c>
      <c r="I320" s="223"/>
      <c r="J320" s="224">
        <f>ROUND(I320*H320,2)</f>
        <v>0</v>
      </c>
      <c r="K320" s="225"/>
      <c r="L320" s="226"/>
      <c r="M320" s="227" t="s">
        <v>1</v>
      </c>
      <c r="N320" s="228" t="s">
        <v>41</v>
      </c>
      <c r="O320" s="71"/>
      <c r="P320" s="192">
        <f>O320*H320</f>
        <v>0</v>
      </c>
      <c r="Q320" s="192">
        <v>2.2000000000000001E-3</v>
      </c>
      <c r="R320" s="192">
        <f>Q320*H320</f>
        <v>2.2000000000000001E-3</v>
      </c>
      <c r="S320" s="192">
        <v>0</v>
      </c>
      <c r="T320" s="193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4" t="s">
        <v>279</v>
      </c>
      <c r="AT320" s="194" t="s">
        <v>141</v>
      </c>
      <c r="AU320" s="194" t="s">
        <v>83</v>
      </c>
      <c r="AY320" s="17" t="s">
        <v>130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7" t="s">
        <v>81</v>
      </c>
      <c r="BK320" s="195">
        <f>ROUND(I320*H320,2)</f>
        <v>0</v>
      </c>
      <c r="BL320" s="17" t="s">
        <v>171</v>
      </c>
      <c r="BM320" s="194" t="s">
        <v>620</v>
      </c>
    </row>
    <row r="321" spans="1:65" s="2" customFormat="1" ht="24.2" customHeight="1">
      <c r="A321" s="34"/>
      <c r="B321" s="35"/>
      <c r="C321" s="182" t="s">
        <v>621</v>
      </c>
      <c r="D321" s="182" t="s">
        <v>133</v>
      </c>
      <c r="E321" s="183" t="s">
        <v>622</v>
      </c>
      <c r="F321" s="184" t="s">
        <v>623</v>
      </c>
      <c r="G321" s="185" t="s">
        <v>136</v>
      </c>
      <c r="H321" s="186">
        <v>2</v>
      </c>
      <c r="I321" s="187"/>
      <c r="J321" s="188">
        <f>ROUND(I321*H321,2)</f>
        <v>0</v>
      </c>
      <c r="K321" s="189"/>
      <c r="L321" s="39"/>
      <c r="M321" s="190" t="s">
        <v>1</v>
      </c>
      <c r="N321" s="191" t="s">
        <v>41</v>
      </c>
      <c r="O321" s="71"/>
      <c r="P321" s="192">
        <f>O321*H321</f>
        <v>0</v>
      </c>
      <c r="Q321" s="192">
        <v>0</v>
      </c>
      <c r="R321" s="192">
        <f>Q321*H321</f>
        <v>0</v>
      </c>
      <c r="S321" s="192">
        <v>0</v>
      </c>
      <c r="T321" s="193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4" t="s">
        <v>171</v>
      </c>
      <c r="AT321" s="194" t="s">
        <v>133</v>
      </c>
      <c r="AU321" s="194" t="s">
        <v>83</v>
      </c>
      <c r="AY321" s="17" t="s">
        <v>130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7" t="s">
        <v>81</v>
      </c>
      <c r="BK321" s="195">
        <f>ROUND(I321*H321,2)</f>
        <v>0</v>
      </c>
      <c r="BL321" s="17" t="s">
        <v>171</v>
      </c>
      <c r="BM321" s="194" t="s">
        <v>624</v>
      </c>
    </row>
    <row r="322" spans="1:65" s="13" customFormat="1" ht="11.25">
      <c r="B322" s="196"/>
      <c r="C322" s="197"/>
      <c r="D322" s="198" t="s">
        <v>139</v>
      </c>
      <c r="E322" s="199" t="s">
        <v>1</v>
      </c>
      <c r="F322" s="200" t="s">
        <v>140</v>
      </c>
      <c r="G322" s="197"/>
      <c r="H322" s="199" t="s">
        <v>1</v>
      </c>
      <c r="I322" s="201"/>
      <c r="J322" s="197"/>
      <c r="K322" s="197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139</v>
      </c>
      <c r="AU322" s="206" t="s">
        <v>83</v>
      </c>
      <c r="AV322" s="13" t="s">
        <v>81</v>
      </c>
      <c r="AW322" s="13" t="s">
        <v>32</v>
      </c>
      <c r="AX322" s="13" t="s">
        <v>76</v>
      </c>
      <c r="AY322" s="206" t="s">
        <v>130</v>
      </c>
    </row>
    <row r="323" spans="1:65" s="14" customFormat="1" ht="11.25">
      <c r="B323" s="207"/>
      <c r="C323" s="208"/>
      <c r="D323" s="198" t="s">
        <v>139</v>
      </c>
      <c r="E323" s="209" t="s">
        <v>1</v>
      </c>
      <c r="F323" s="210" t="s">
        <v>83</v>
      </c>
      <c r="G323" s="208"/>
      <c r="H323" s="211">
        <v>2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139</v>
      </c>
      <c r="AU323" s="217" t="s">
        <v>83</v>
      </c>
      <c r="AV323" s="14" t="s">
        <v>83</v>
      </c>
      <c r="AW323" s="14" t="s">
        <v>32</v>
      </c>
      <c r="AX323" s="14" t="s">
        <v>81</v>
      </c>
      <c r="AY323" s="217" t="s">
        <v>130</v>
      </c>
    </row>
    <row r="324" spans="1:65" s="2" customFormat="1" ht="16.5" customHeight="1">
      <c r="A324" s="34"/>
      <c r="B324" s="35"/>
      <c r="C324" s="218" t="s">
        <v>625</v>
      </c>
      <c r="D324" s="218" t="s">
        <v>141</v>
      </c>
      <c r="E324" s="219" t="s">
        <v>626</v>
      </c>
      <c r="F324" s="220" t="s">
        <v>627</v>
      </c>
      <c r="G324" s="221" t="s">
        <v>136</v>
      </c>
      <c r="H324" s="222">
        <v>2</v>
      </c>
      <c r="I324" s="223"/>
      <c r="J324" s="224">
        <f>ROUND(I324*H324,2)</f>
        <v>0</v>
      </c>
      <c r="K324" s="225"/>
      <c r="L324" s="226"/>
      <c r="M324" s="227" t="s">
        <v>1</v>
      </c>
      <c r="N324" s="228" t="s">
        <v>41</v>
      </c>
      <c r="O324" s="71"/>
      <c r="P324" s="192">
        <f>O324*H324</f>
        <v>0</v>
      </c>
      <c r="Q324" s="192">
        <v>2.2000000000000001E-3</v>
      </c>
      <c r="R324" s="192">
        <f>Q324*H324</f>
        <v>4.4000000000000003E-3</v>
      </c>
      <c r="S324" s="192">
        <v>0</v>
      </c>
      <c r="T324" s="193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4" t="s">
        <v>279</v>
      </c>
      <c r="AT324" s="194" t="s">
        <v>141</v>
      </c>
      <c r="AU324" s="194" t="s">
        <v>83</v>
      </c>
      <c r="AY324" s="17" t="s">
        <v>130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7" t="s">
        <v>81</v>
      </c>
      <c r="BK324" s="195">
        <f>ROUND(I324*H324,2)</f>
        <v>0</v>
      </c>
      <c r="BL324" s="17" t="s">
        <v>171</v>
      </c>
      <c r="BM324" s="194" t="s">
        <v>628</v>
      </c>
    </row>
    <row r="325" spans="1:65" s="2" customFormat="1" ht="16.5" customHeight="1">
      <c r="A325" s="34"/>
      <c r="B325" s="35"/>
      <c r="C325" s="182" t="s">
        <v>629</v>
      </c>
      <c r="D325" s="182" t="s">
        <v>133</v>
      </c>
      <c r="E325" s="183" t="s">
        <v>630</v>
      </c>
      <c r="F325" s="184" t="s">
        <v>631</v>
      </c>
      <c r="G325" s="185" t="s">
        <v>136</v>
      </c>
      <c r="H325" s="186">
        <v>4</v>
      </c>
      <c r="I325" s="187"/>
      <c r="J325" s="188">
        <f>ROUND(I325*H325,2)</f>
        <v>0</v>
      </c>
      <c r="K325" s="189"/>
      <c r="L325" s="39"/>
      <c r="M325" s="190" t="s">
        <v>1</v>
      </c>
      <c r="N325" s="191" t="s">
        <v>41</v>
      </c>
      <c r="O325" s="71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4" t="s">
        <v>429</v>
      </c>
      <c r="AT325" s="194" t="s">
        <v>133</v>
      </c>
      <c r="AU325" s="194" t="s">
        <v>83</v>
      </c>
      <c r="AY325" s="17" t="s">
        <v>130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7" t="s">
        <v>81</v>
      </c>
      <c r="BK325" s="195">
        <f>ROUND(I325*H325,2)</f>
        <v>0</v>
      </c>
      <c r="BL325" s="17" t="s">
        <v>429</v>
      </c>
      <c r="BM325" s="194" t="s">
        <v>632</v>
      </c>
    </row>
    <row r="326" spans="1:65" s="14" customFormat="1" ht="11.25">
      <c r="B326" s="207"/>
      <c r="C326" s="208"/>
      <c r="D326" s="198" t="s">
        <v>139</v>
      </c>
      <c r="E326" s="209" t="s">
        <v>1</v>
      </c>
      <c r="F326" s="210" t="s">
        <v>633</v>
      </c>
      <c r="G326" s="208"/>
      <c r="H326" s="211">
        <v>4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139</v>
      </c>
      <c r="AU326" s="217" t="s">
        <v>83</v>
      </c>
      <c r="AV326" s="14" t="s">
        <v>83</v>
      </c>
      <c r="AW326" s="14" t="s">
        <v>32</v>
      </c>
      <c r="AX326" s="14" t="s">
        <v>81</v>
      </c>
      <c r="AY326" s="217" t="s">
        <v>130</v>
      </c>
    </row>
    <row r="327" spans="1:65" s="2" customFormat="1" ht="16.5" customHeight="1">
      <c r="A327" s="34"/>
      <c r="B327" s="35"/>
      <c r="C327" s="218" t="s">
        <v>634</v>
      </c>
      <c r="D327" s="218" t="s">
        <v>141</v>
      </c>
      <c r="E327" s="219" t="s">
        <v>635</v>
      </c>
      <c r="F327" s="220" t="s">
        <v>636</v>
      </c>
      <c r="G327" s="221" t="s">
        <v>136</v>
      </c>
      <c r="H327" s="222">
        <v>4</v>
      </c>
      <c r="I327" s="223"/>
      <c r="J327" s="224">
        <f>ROUND(I327*H327,2)</f>
        <v>0</v>
      </c>
      <c r="K327" s="225"/>
      <c r="L327" s="226"/>
      <c r="M327" s="227" t="s">
        <v>1</v>
      </c>
      <c r="N327" s="228" t="s">
        <v>41</v>
      </c>
      <c r="O327" s="71"/>
      <c r="P327" s="192">
        <f>O327*H327</f>
        <v>0</v>
      </c>
      <c r="Q327" s="192">
        <v>1.5E-3</v>
      </c>
      <c r="R327" s="192">
        <f>Q327*H327</f>
        <v>6.0000000000000001E-3</v>
      </c>
      <c r="S327" s="192">
        <v>0</v>
      </c>
      <c r="T327" s="19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4" t="s">
        <v>637</v>
      </c>
      <c r="AT327" s="194" t="s">
        <v>141</v>
      </c>
      <c r="AU327" s="194" t="s">
        <v>83</v>
      </c>
      <c r="AY327" s="17" t="s">
        <v>130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7" t="s">
        <v>81</v>
      </c>
      <c r="BK327" s="195">
        <f>ROUND(I327*H327,2)</f>
        <v>0</v>
      </c>
      <c r="BL327" s="17" t="s">
        <v>429</v>
      </c>
      <c r="BM327" s="194" t="s">
        <v>638</v>
      </c>
    </row>
    <row r="328" spans="1:65" s="12" customFormat="1" ht="22.9" customHeight="1">
      <c r="B328" s="166"/>
      <c r="C328" s="167"/>
      <c r="D328" s="168" t="s">
        <v>75</v>
      </c>
      <c r="E328" s="180" t="s">
        <v>639</v>
      </c>
      <c r="F328" s="180" t="s">
        <v>640</v>
      </c>
      <c r="G328" s="167"/>
      <c r="H328" s="167"/>
      <c r="I328" s="170"/>
      <c r="J328" s="181">
        <f>BK328</f>
        <v>0</v>
      </c>
      <c r="K328" s="167"/>
      <c r="L328" s="172"/>
      <c r="M328" s="173"/>
      <c r="N328" s="174"/>
      <c r="O328" s="174"/>
      <c r="P328" s="175">
        <f>SUM(P329:P349)</f>
        <v>0</v>
      </c>
      <c r="Q328" s="174"/>
      <c r="R328" s="175">
        <f>SUM(R329:R349)</f>
        <v>0.31146913999999998</v>
      </c>
      <c r="S328" s="174"/>
      <c r="T328" s="176">
        <f>SUM(T329:T349)</f>
        <v>0.96809879999999993</v>
      </c>
      <c r="AR328" s="177" t="s">
        <v>83</v>
      </c>
      <c r="AT328" s="178" t="s">
        <v>75</v>
      </c>
      <c r="AU328" s="178" t="s">
        <v>81</v>
      </c>
      <c r="AY328" s="177" t="s">
        <v>130</v>
      </c>
      <c r="BK328" s="179">
        <f>SUM(BK329:BK349)</f>
        <v>0</v>
      </c>
    </row>
    <row r="329" spans="1:65" s="2" customFormat="1" ht="16.5" customHeight="1">
      <c r="A329" s="34"/>
      <c r="B329" s="35"/>
      <c r="C329" s="182" t="s">
        <v>641</v>
      </c>
      <c r="D329" s="182" t="s">
        <v>133</v>
      </c>
      <c r="E329" s="183" t="s">
        <v>642</v>
      </c>
      <c r="F329" s="184" t="s">
        <v>643</v>
      </c>
      <c r="G329" s="185" t="s">
        <v>151</v>
      </c>
      <c r="H329" s="186">
        <v>11.39</v>
      </c>
      <c r="I329" s="187"/>
      <c r="J329" s="188">
        <f>ROUND(I329*H329,2)</f>
        <v>0</v>
      </c>
      <c r="K329" s="189"/>
      <c r="L329" s="39"/>
      <c r="M329" s="190" t="s">
        <v>1</v>
      </c>
      <c r="N329" s="191" t="s">
        <v>41</v>
      </c>
      <c r="O329" s="71"/>
      <c r="P329" s="192">
        <f>O329*H329</f>
        <v>0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4" t="s">
        <v>171</v>
      </c>
      <c r="AT329" s="194" t="s">
        <v>133</v>
      </c>
      <c r="AU329" s="194" t="s">
        <v>83</v>
      </c>
      <c r="AY329" s="17" t="s">
        <v>130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7" t="s">
        <v>81</v>
      </c>
      <c r="BK329" s="195">
        <f>ROUND(I329*H329,2)</f>
        <v>0</v>
      </c>
      <c r="BL329" s="17" t="s">
        <v>171</v>
      </c>
      <c r="BM329" s="194" t="s">
        <v>644</v>
      </c>
    </row>
    <row r="330" spans="1:65" s="13" customFormat="1" ht="11.25">
      <c r="B330" s="196"/>
      <c r="C330" s="197"/>
      <c r="D330" s="198" t="s">
        <v>139</v>
      </c>
      <c r="E330" s="199" t="s">
        <v>1</v>
      </c>
      <c r="F330" s="200" t="s">
        <v>140</v>
      </c>
      <c r="G330" s="197"/>
      <c r="H330" s="199" t="s">
        <v>1</v>
      </c>
      <c r="I330" s="201"/>
      <c r="J330" s="197"/>
      <c r="K330" s="197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139</v>
      </c>
      <c r="AU330" s="206" t="s">
        <v>83</v>
      </c>
      <c r="AV330" s="13" t="s">
        <v>81</v>
      </c>
      <c r="AW330" s="13" t="s">
        <v>32</v>
      </c>
      <c r="AX330" s="13" t="s">
        <v>76</v>
      </c>
      <c r="AY330" s="206" t="s">
        <v>130</v>
      </c>
    </row>
    <row r="331" spans="1:65" s="14" customFormat="1" ht="11.25">
      <c r="B331" s="207"/>
      <c r="C331" s="208"/>
      <c r="D331" s="198" t="s">
        <v>139</v>
      </c>
      <c r="E331" s="209" t="s">
        <v>1</v>
      </c>
      <c r="F331" s="210" t="s">
        <v>645</v>
      </c>
      <c r="G331" s="208"/>
      <c r="H331" s="211">
        <v>11.39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139</v>
      </c>
      <c r="AU331" s="217" t="s">
        <v>83</v>
      </c>
      <c r="AV331" s="14" t="s">
        <v>83</v>
      </c>
      <c r="AW331" s="14" t="s">
        <v>32</v>
      </c>
      <c r="AX331" s="14" t="s">
        <v>81</v>
      </c>
      <c r="AY331" s="217" t="s">
        <v>130</v>
      </c>
    </row>
    <row r="332" spans="1:65" s="2" customFormat="1" ht="16.5" customHeight="1">
      <c r="A332" s="34"/>
      <c r="B332" s="35"/>
      <c r="C332" s="182" t="s">
        <v>646</v>
      </c>
      <c r="D332" s="182" t="s">
        <v>133</v>
      </c>
      <c r="E332" s="183" t="s">
        <v>647</v>
      </c>
      <c r="F332" s="184" t="s">
        <v>648</v>
      </c>
      <c r="G332" s="185" t="s">
        <v>151</v>
      </c>
      <c r="H332" s="186">
        <v>11.39</v>
      </c>
      <c r="I332" s="187"/>
      <c r="J332" s="188">
        <f>ROUND(I332*H332,2)</f>
        <v>0</v>
      </c>
      <c r="K332" s="189"/>
      <c r="L332" s="39"/>
      <c r="M332" s="190" t="s">
        <v>1</v>
      </c>
      <c r="N332" s="191" t="s">
        <v>41</v>
      </c>
      <c r="O332" s="71"/>
      <c r="P332" s="192">
        <f>O332*H332</f>
        <v>0</v>
      </c>
      <c r="Q332" s="192">
        <v>2.9999999999999997E-4</v>
      </c>
      <c r="R332" s="192">
        <f>Q332*H332</f>
        <v>3.4169999999999999E-3</v>
      </c>
      <c r="S332" s="192">
        <v>0</v>
      </c>
      <c r="T332" s="19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4" t="s">
        <v>171</v>
      </c>
      <c r="AT332" s="194" t="s">
        <v>133</v>
      </c>
      <c r="AU332" s="194" t="s">
        <v>83</v>
      </c>
      <c r="AY332" s="17" t="s">
        <v>130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7" t="s">
        <v>81</v>
      </c>
      <c r="BK332" s="195">
        <f>ROUND(I332*H332,2)</f>
        <v>0</v>
      </c>
      <c r="BL332" s="17" t="s">
        <v>171</v>
      </c>
      <c r="BM332" s="194" t="s">
        <v>649</v>
      </c>
    </row>
    <row r="333" spans="1:65" s="2" customFormat="1" ht="24.2" customHeight="1">
      <c r="A333" s="34"/>
      <c r="B333" s="35"/>
      <c r="C333" s="182" t="s">
        <v>650</v>
      </c>
      <c r="D333" s="182" t="s">
        <v>133</v>
      </c>
      <c r="E333" s="183" t="s">
        <v>651</v>
      </c>
      <c r="F333" s="184" t="s">
        <v>652</v>
      </c>
      <c r="G333" s="185" t="s">
        <v>164</v>
      </c>
      <c r="H333" s="186">
        <v>0.8</v>
      </c>
      <c r="I333" s="187"/>
      <c r="J333" s="188">
        <f>ROUND(I333*H333,2)</f>
        <v>0</v>
      </c>
      <c r="K333" s="189"/>
      <c r="L333" s="39"/>
      <c r="M333" s="190" t="s">
        <v>1</v>
      </c>
      <c r="N333" s="191" t="s">
        <v>41</v>
      </c>
      <c r="O333" s="71"/>
      <c r="P333" s="192">
        <f>O333*H333</f>
        <v>0</v>
      </c>
      <c r="Q333" s="192">
        <v>2.0000000000000001E-4</v>
      </c>
      <c r="R333" s="192">
        <f>Q333*H333</f>
        <v>1.6000000000000001E-4</v>
      </c>
      <c r="S333" s="192">
        <v>0</v>
      </c>
      <c r="T333" s="19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4" t="s">
        <v>171</v>
      </c>
      <c r="AT333" s="194" t="s">
        <v>133</v>
      </c>
      <c r="AU333" s="194" t="s">
        <v>83</v>
      </c>
      <c r="AY333" s="17" t="s">
        <v>130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7" t="s">
        <v>81</v>
      </c>
      <c r="BK333" s="195">
        <f>ROUND(I333*H333,2)</f>
        <v>0</v>
      </c>
      <c r="BL333" s="17" t="s">
        <v>171</v>
      </c>
      <c r="BM333" s="194" t="s">
        <v>653</v>
      </c>
    </row>
    <row r="334" spans="1:65" s="13" customFormat="1" ht="11.25">
      <c r="B334" s="196"/>
      <c r="C334" s="197"/>
      <c r="D334" s="198" t="s">
        <v>139</v>
      </c>
      <c r="E334" s="199" t="s">
        <v>1</v>
      </c>
      <c r="F334" s="200" t="s">
        <v>140</v>
      </c>
      <c r="G334" s="197"/>
      <c r="H334" s="199" t="s">
        <v>1</v>
      </c>
      <c r="I334" s="201"/>
      <c r="J334" s="197"/>
      <c r="K334" s="197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139</v>
      </c>
      <c r="AU334" s="206" t="s">
        <v>83</v>
      </c>
      <c r="AV334" s="13" t="s">
        <v>81</v>
      </c>
      <c r="AW334" s="13" t="s">
        <v>32</v>
      </c>
      <c r="AX334" s="13" t="s">
        <v>76</v>
      </c>
      <c r="AY334" s="206" t="s">
        <v>130</v>
      </c>
    </row>
    <row r="335" spans="1:65" s="14" customFormat="1" ht="11.25">
      <c r="B335" s="207"/>
      <c r="C335" s="208"/>
      <c r="D335" s="198" t="s">
        <v>139</v>
      </c>
      <c r="E335" s="209" t="s">
        <v>1</v>
      </c>
      <c r="F335" s="210" t="s">
        <v>654</v>
      </c>
      <c r="G335" s="208"/>
      <c r="H335" s="211">
        <v>0.8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139</v>
      </c>
      <c r="AU335" s="217" t="s">
        <v>83</v>
      </c>
      <c r="AV335" s="14" t="s">
        <v>83</v>
      </c>
      <c r="AW335" s="14" t="s">
        <v>32</v>
      </c>
      <c r="AX335" s="14" t="s">
        <v>81</v>
      </c>
      <c r="AY335" s="217" t="s">
        <v>130</v>
      </c>
    </row>
    <row r="336" spans="1:65" s="2" customFormat="1" ht="16.5" customHeight="1">
      <c r="A336" s="34"/>
      <c r="B336" s="35"/>
      <c r="C336" s="218" t="s">
        <v>655</v>
      </c>
      <c r="D336" s="218" t="s">
        <v>141</v>
      </c>
      <c r="E336" s="219" t="s">
        <v>656</v>
      </c>
      <c r="F336" s="220" t="s">
        <v>657</v>
      </c>
      <c r="G336" s="221" t="s">
        <v>164</v>
      </c>
      <c r="H336" s="222">
        <v>0.88</v>
      </c>
      <c r="I336" s="223"/>
      <c r="J336" s="224">
        <f>ROUND(I336*H336,2)</f>
        <v>0</v>
      </c>
      <c r="K336" s="225"/>
      <c r="L336" s="226"/>
      <c r="M336" s="227" t="s">
        <v>1</v>
      </c>
      <c r="N336" s="228" t="s">
        <v>41</v>
      </c>
      <c r="O336" s="71"/>
      <c r="P336" s="192">
        <f>O336*H336</f>
        <v>0</v>
      </c>
      <c r="Q336" s="192">
        <v>1.6000000000000001E-4</v>
      </c>
      <c r="R336" s="192">
        <f>Q336*H336</f>
        <v>1.4080000000000001E-4</v>
      </c>
      <c r="S336" s="192">
        <v>0</v>
      </c>
      <c r="T336" s="19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4" t="s">
        <v>279</v>
      </c>
      <c r="AT336" s="194" t="s">
        <v>141</v>
      </c>
      <c r="AU336" s="194" t="s">
        <v>83</v>
      </c>
      <c r="AY336" s="17" t="s">
        <v>130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7" t="s">
        <v>81</v>
      </c>
      <c r="BK336" s="195">
        <f>ROUND(I336*H336,2)</f>
        <v>0</v>
      </c>
      <c r="BL336" s="17" t="s">
        <v>171</v>
      </c>
      <c r="BM336" s="194" t="s">
        <v>658</v>
      </c>
    </row>
    <row r="337" spans="1:65" s="14" customFormat="1" ht="11.25">
      <c r="B337" s="207"/>
      <c r="C337" s="208"/>
      <c r="D337" s="198" t="s">
        <v>139</v>
      </c>
      <c r="E337" s="208"/>
      <c r="F337" s="210" t="s">
        <v>659</v>
      </c>
      <c r="G337" s="208"/>
      <c r="H337" s="211">
        <v>0.88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139</v>
      </c>
      <c r="AU337" s="217" t="s">
        <v>83</v>
      </c>
      <c r="AV337" s="14" t="s">
        <v>83</v>
      </c>
      <c r="AW337" s="14" t="s">
        <v>4</v>
      </c>
      <c r="AX337" s="14" t="s">
        <v>81</v>
      </c>
      <c r="AY337" s="217" t="s">
        <v>130</v>
      </c>
    </row>
    <row r="338" spans="1:65" s="2" customFormat="1" ht="24.2" customHeight="1">
      <c r="A338" s="34"/>
      <c r="B338" s="35"/>
      <c r="C338" s="182" t="s">
        <v>660</v>
      </c>
      <c r="D338" s="182" t="s">
        <v>133</v>
      </c>
      <c r="E338" s="183" t="s">
        <v>661</v>
      </c>
      <c r="F338" s="184" t="s">
        <v>662</v>
      </c>
      <c r="G338" s="185" t="s">
        <v>151</v>
      </c>
      <c r="H338" s="186">
        <v>11.64</v>
      </c>
      <c r="I338" s="187"/>
      <c r="J338" s="188">
        <f>ROUND(I338*H338,2)</f>
        <v>0</v>
      </c>
      <c r="K338" s="189"/>
      <c r="L338" s="39"/>
      <c r="M338" s="190" t="s">
        <v>1</v>
      </c>
      <c r="N338" s="191" t="s">
        <v>41</v>
      </c>
      <c r="O338" s="71"/>
      <c r="P338" s="192">
        <f>O338*H338</f>
        <v>0</v>
      </c>
      <c r="Q338" s="192">
        <v>0</v>
      </c>
      <c r="R338" s="192">
        <f>Q338*H338</f>
        <v>0</v>
      </c>
      <c r="S338" s="192">
        <v>8.3169999999999994E-2</v>
      </c>
      <c r="T338" s="193">
        <f>S338*H338</f>
        <v>0.96809879999999993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4" t="s">
        <v>171</v>
      </c>
      <c r="AT338" s="194" t="s">
        <v>133</v>
      </c>
      <c r="AU338" s="194" t="s">
        <v>83</v>
      </c>
      <c r="AY338" s="17" t="s">
        <v>130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7" t="s">
        <v>81</v>
      </c>
      <c r="BK338" s="195">
        <f>ROUND(I338*H338,2)</f>
        <v>0</v>
      </c>
      <c r="BL338" s="17" t="s">
        <v>171</v>
      </c>
      <c r="BM338" s="194" t="s">
        <v>663</v>
      </c>
    </row>
    <row r="339" spans="1:65" s="13" customFormat="1" ht="11.25">
      <c r="B339" s="196"/>
      <c r="C339" s="197"/>
      <c r="D339" s="198" t="s">
        <v>139</v>
      </c>
      <c r="E339" s="199" t="s">
        <v>1</v>
      </c>
      <c r="F339" s="200" t="s">
        <v>140</v>
      </c>
      <c r="G339" s="197"/>
      <c r="H339" s="199" t="s">
        <v>1</v>
      </c>
      <c r="I339" s="201"/>
      <c r="J339" s="197"/>
      <c r="K339" s="197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139</v>
      </c>
      <c r="AU339" s="206" t="s">
        <v>83</v>
      </c>
      <c r="AV339" s="13" t="s">
        <v>81</v>
      </c>
      <c r="AW339" s="13" t="s">
        <v>32</v>
      </c>
      <c r="AX339" s="13" t="s">
        <v>76</v>
      </c>
      <c r="AY339" s="206" t="s">
        <v>130</v>
      </c>
    </row>
    <row r="340" spans="1:65" s="14" customFormat="1" ht="11.25">
      <c r="B340" s="207"/>
      <c r="C340" s="208"/>
      <c r="D340" s="198" t="s">
        <v>139</v>
      </c>
      <c r="E340" s="209" t="s">
        <v>1</v>
      </c>
      <c r="F340" s="210" t="s">
        <v>213</v>
      </c>
      <c r="G340" s="208"/>
      <c r="H340" s="211">
        <v>11.64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139</v>
      </c>
      <c r="AU340" s="217" t="s">
        <v>83</v>
      </c>
      <c r="AV340" s="14" t="s">
        <v>83</v>
      </c>
      <c r="AW340" s="14" t="s">
        <v>32</v>
      </c>
      <c r="AX340" s="14" t="s">
        <v>81</v>
      </c>
      <c r="AY340" s="217" t="s">
        <v>130</v>
      </c>
    </row>
    <row r="341" spans="1:65" s="2" customFormat="1" ht="24.2" customHeight="1">
      <c r="A341" s="34"/>
      <c r="B341" s="35"/>
      <c r="C341" s="182" t="s">
        <v>664</v>
      </c>
      <c r="D341" s="182" t="s">
        <v>133</v>
      </c>
      <c r="E341" s="183" t="s">
        <v>665</v>
      </c>
      <c r="F341" s="184" t="s">
        <v>666</v>
      </c>
      <c r="G341" s="185" t="s">
        <v>151</v>
      </c>
      <c r="H341" s="186">
        <v>11.39</v>
      </c>
      <c r="I341" s="187"/>
      <c r="J341" s="188">
        <f>ROUND(I341*H341,2)</f>
        <v>0</v>
      </c>
      <c r="K341" s="189"/>
      <c r="L341" s="39"/>
      <c r="M341" s="190" t="s">
        <v>1</v>
      </c>
      <c r="N341" s="191" t="s">
        <v>41</v>
      </c>
      <c r="O341" s="71"/>
      <c r="P341" s="192">
        <f>O341*H341</f>
        <v>0</v>
      </c>
      <c r="Q341" s="192">
        <v>7.4999999999999997E-3</v>
      </c>
      <c r="R341" s="192">
        <f>Q341*H341</f>
        <v>8.5425000000000001E-2</v>
      </c>
      <c r="S341" s="192">
        <v>0</v>
      </c>
      <c r="T341" s="19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4" t="s">
        <v>171</v>
      </c>
      <c r="AT341" s="194" t="s">
        <v>133</v>
      </c>
      <c r="AU341" s="194" t="s">
        <v>83</v>
      </c>
      <c r="AY341" s="17" t="s">
        <v>130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7" t="s">
        <v>81</v>
      </c>
      <c r="BK341" s="195">
        <f>ROUND(I341*H341,2)</f>
        <v>0</v>
      </c>
      <c r="BL341" s="17" t="s">
        <v>171</v>
      </c>
      <c r="BM341" s="194" t="s">
        <v>667</v>
      </c>
    </row>
    <row r="342" spans="1:65" s="13" customFormat="1" ht="11.25">
      <c r="B342" s="196"/>
      <c r="C342" s="197"/>
      <c r="D342" s="198" t="s">
        <v>139</v>
      </c>
      <c r="E342" s="199" t="s">
        <v>1</v>
      </c>
      <c r="F342" s="200" t="s">
        <v>140</v>
      </c>
      <c r="G342" s="197"/>
      <c r="H342" s="199" t="s">
        <v>1</v>
      </c>
      <c r="I342" s="201"/>
      <c r="J342" s="197"/>
      <c r="K342" s="197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139</v>
      </c>
      <c r="AU342" s="206" t="s">
        <v>83</v>
      </c>
      <c r="AV342" s="13" t="s">
        <v>81</v>
      </c>
      <c r="AW342" s="13" t="s">
        <v>32</v>
      </c>
      <c r="AX342" s="13" t="s">
        <v>76</v>
      </c>
      <c r="AY342" s="206" t="s">
        <v>130</v>
      </c>
    </row>
    <row r="343" spans="1:65" s="14" customFormat="1" ht="11.25">
      <c r="B343" s="207"/>
      <c r="C343" s="208"/>
      <c r="D343" s="198" t="s">
        <v>139</v>
      </c>
      <c r="E343" s="209" t="s">
        <v>1</v>
      </c>
      <c r="F343" s="210" t="s">
        <v>645</v>
      </c>
      <c r="G343" s="208"/>
      <c r="H343" s="211">
        <v>11.39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139</v>
      </c>
      <c r="AU343" s="217" t="s">
        <v>83</v>
      </c>
      <c r="AV343" s="14" t="s">
        <v>83</v>
      </c>
      <c r="AW343" s="14" t="s">
        <v>32</v>
      </c>
      <c r="AX343" s="14" t="s">
        <v>81</v>
      </c>
      <c r="AY343" s="217" t="s">
        <v>130</v>
      </c>
    </row>
    <row r="344" spans="1:65" s="2" customFormat="1" ht="24.2" customHeight="1">
      <c r="A344" s="34"/>
      <c r="B344" s="35"/>
      <c r="C344" s="218" t="s">
        <v>668</v>
      </c>
      <c r="D344" s="218" t="s">
        <v>141</v>
      </c>
      <c r="E344" s="219" t="s">
        <v>669</v>
      </c>
      <c r="F344" s="220" t="s">
        <v>670</v>
      </c>
      <c r="G344" s="221" t="s">
        <v>151</v>
      </c>
      <c r="H344" s="222">
        <v>12.529</v>
      </c>
      <c r="I344" s="223"/>
      <c r="J344" s="224">
        <f>ROUND(I344*H344,2)</f>
        <v>0</v>
      </c>
      <c r="K344" s="225"/>
      <c r="L344" s="226"/>
      <c r="M344" s="227" t="s">
        <v>1</v>
      </c>
      <c r="N344" s="228" t="s">
        <v>41</v>
      </c>
      <c r="O344" s="71"/>
      <c r="P344" s="192">
        <f>O344*H344</f>
        <v>0</v>
      </c>
      <c r="Q344" s="192">
        <v>1.77E-2</v>
      </c>
      <c r="R344" s="192">
        <f>Q344*H344</f>
        <v>0.2217633</v>
      </c>
      <c r="S344" s="192">
        <v>0</v>
      </c>
      <c r="T344" s="193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4" t="s">
        <v>279</v>
      </c>
      <c r="AT344" s="194" t="s">
        <v>141</v>
      </c>
      <c r="AU344" s="194" t="s">
        <v>83</v>
      </c>
      <c r="AY344" s="17" t="s">
        <v>130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17" t="s">
        <v>81</v>
      </c>
      <c r="BK344" s="195">
        <f>ROUND(I344*H344,2)</f>
        <v>0</v>
      </c>
      <c r="BL344" s="17" t="s">
        <v>171</v>
      </c>
      <c r="BM344" s="194" t="s">
        <v>671</v>
      </c>
    </row>
    <row r="345" spans="1:65" s="14" customFormat="1" ht="11.25">
      <c r="B345" s="207"/>
      <c r="C345" s="208"/>
      <c r="D345" s="198" t="s">
        <v>139</v>
      </c>
      <c r="E345" s="208"/>
      <c r="F345" s="210" t="s">
        <v>672</v>
      </c>
      <c r="G345" s="208"/>
      <c r="H345" s="211">
        <v>12.529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139</v>
      </c>
      <c r="AU345" s="217" t="s">
        <v>83</v>
      </c>
      <c r="AV345" s="14" t="s">
        <v>83</v>
      </c>
      <c r="AW345" s="14" t="s">
        <v>4</v>
      </c>
      <c r="AX345" s="14" t="s">
        <v>81</v>
      </c>
      <c r="AY345" s="217" t="s">
        <v>130</v>
      </c>
    </row>
    <row r="346" spans="1:65" s="2" customFormat="1" ht="16.5" customHeight="1">
      <c r="A346" s="34"/>
      <c r="B346" s="35"/>
      <c r="C346" s="182" t="s">
        <v>673</v>
      </c>
      <c r="D346" s="182" t="s">
        <v>133</v>
      </c>
      <c r="E346" s="183" t="s">
        <v>674</v>
      </c>
      <c r="F346" s="184" t="s">
        <v>675</v>
      </c>
      <c r="G346" s="185" t="s">
        <v>164</v>
      </c>
      <c r="H346" s="186">
        <v>18.768000000000001</v>
      </c>
      <c r="I346" s="187"/>
      <c r="J346" s="188">
        <f>ROUND(I346*H346,2)</f>
        <v>0</v>
      </c>
      <c r="K346" s="189"/>
      <c r="L346" s="39"/>
      <c r="M346" s="190" t="s">
        <v>1</v>
      </c>
      <c r="N346" s="191" t="s">
        <v>41</v>
      </c>
      <c r="O346" s="71"/>
      <c r="P346" s="192">
        <f>O346*H346</f>
        <v>0</v>
      </c>
      <c r="Q346" s="192">
        <v>3.0000000000000001E-5</v>
      </c>
      <c r="R346" s="192">
        <f>Q346*H346</f>
        <v>5.6304E-4</v>
      </c>
      <c r="S346" s="192">
        <v>0</v>
      </c>
      <c r="T346" s="193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4" t="s">
        <v>171</v>
      </c>
      <c r="AT346" s="194" t="s">
        <v>133</v>
      </c>
      <c r="AU346" s="194" t="s">
        <v>83</v>
      </c>
      <c r="AY346" s="17" t="s">
        <v>130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7" t="s">
        <v>81</v>
      </c>
      <c r="BK346" s="195">
        <f>ROUND(I346*H346,2)</f>
        <v>0</v>
      </c>
      <c r="BL346" s="17" t="s">
        <v>171</v>
      </c>
      <c r="BM346" s="194" t="s">
        <v>676</v>
      </c>
    </row>
    <row r="347" spans="1:65" s="13" customFormat="1" ht="11.25">
      <c r="B347" s="196"/>
      <c r="C347" s="197"/>
      <c r="D347" s="198" t="s">
        <v>139</v>
      </c>
      <c r="E347" s="199" t="s">
        <v>1</v>
      </c>
      <c r="F347" s="200" t="s">
        <v>140</v>
      </c>
      <c r="G347" s="197"/>
      <c r="H347" s="199" t="s">
        <v>1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139</v>
      </c>
      <c r="AU347" s="206" t="s">
        <v>83</v>
      </c>
      <c r="AV347" s="13" t="s">
        <v>81</v>
      </c>
      <c r="AW347" s="13" t="s">
        <v>32</v>
      </c>
      <c r="AX347" s="13" t="s">
        <v>76</v>
      </c>
      <c r="AY347" s="206" t="s">
        <v>130</v>
      </c>
    </row>
    <row r="348" spans="1:65" s="14" customFormat="1" ht="11.25">
      <c r="B348" s="207"/>
      <c r="C348" s="208"/>
      <c r="D348" s="198" t="s">
        <v>139</v>
      </c>
      <c r="E348" s="209" t="s">
        <v>1</v>
      </c>
      <c r="F348" s="210" t="s">
        <v>677</v>
      </c>
      <c r="G348" s="208"/>
      <c r="H348" s="211">
        <v>18.768000000000001</v>
      </c>
      <c r="I348" s="212"/>
      <c r="J348" s="208"/>
      <c r="K348" s="208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139</v>
      </c>
      <c r="AU348" s="217" t="s">
        <v>83</v>
      </c>
      <c r="AV348" s="14" t="s">
        <v>83</v>
      </c>
      <c r="AW348" s="14" t="s">
        <v>32</v>
      </c>
      <c r="AX348" s="14" t="s">
        <v>81</v>
      </c>
      <c r="AY348" s="217" t="s">
        <v>130</v>
      </c>
    </row>
    <row r="349" spans="1:65" s="2" customFormat="1" ht="24.2" customHeight="1">
      <c r="A349" s="34"/>
      <c r="B349" s="35"/>
      <c r="C349" s="182" t="s">
        <v>678</v>
      </c>
      <c r="D349" s="182" t="s">
        <v>133</v>
      </c>
      <c r="E349" s="183" t="s">
        <v>679</v>
      </c>
      <c r="F349" s="184" t="s">
        <v>680</v>
      </c>
      <c r="G349" s="185" t="s">
        <v>243</v>
      </c>
      <c r="H349" s="186">
        <v>0.311</v>
      </c>
      <c r="I349" s="187"/>
      <c r="J349" s="188">
        <f>ROUND(I349*H349,2)</f>
        <v>0</v>
      </c>
      <c r="K349" s="189"/>
      <c r="L349" s="39"/>
      <c r="M349" s="190" t="s">
        <v>1</v>
      </c>
      <c r="N349" s="191" t="s">
        <v>41</v>
      </c>
      <c r="O349" s="71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4" t="s">
        <v>171</v>
      </c>
      <c r="AT349" s="194" t="s">
        <v>133</v>
      </c>
      <c r="AU349" s="194" t="s">
        <v>83</v>
      </c>
      <c r="AY349" s="17" t="s">
        <v>130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7" t="s">
        <v>81</v>
      </c>
      <c r="BK349" s="195">
        <f>ROUND(I349*H349,2)</f>
        <v>0</v>
      </c>
      <c r="BL349" s="17" t="s">
        <v>171</v>
      </c>
      <c r="BM349" s="194" t="s">
        <v>681</v>
      </c>
    </row>
    <row r="350" spans="1:65" s="12" customFormat="1" ht="22.9" customHeight="1">
      <c r="B350" s="166"/>
      <c r="C350" s="167"/>
      <c r="D350" s="168" t="s">
        <v>75</v>
      </c>
      <c r="E350" s="180" t="s">
        <v>682</v>
      </c>
      <c r="F350" s="180" t="s">
        <v>683</v>
      </c>
      <c r="G350" s="167"/>
      <c r="H350" s="167"/>
      <c r="I350" s="170"/>
      <c r="J350" s="181">
        <f>BK350</f>
        <v>0</v>
      </c>
      <c r="K350" s="167"/>
      <c r="L350" s="172"/>
      <c r="M350" s="173"/>
      <c r="N350" s="174"/>
      <c r="O350" s="174"/>
      <c r="P350" s="175">
        <f>SUM(P351:P365)</f>
        <v>0</v>
      </c>
      <c r="Q350" s="174"/>
      <c r="R350" s="175">
        <f>SUM(R351:R365)</f>
        <v>3.8139600000000003E-2</v>
      </c>
      <c r="S350" s="174"/>
      <c r="T350" s="176">
        <f>SUM(T351:T365)</f>
        <v>0</v>
      </c>
      <c r="AR350" s="177" t="s">
        <v>83</v>
      </c>
      <c r="AT350" s="178" t="s">
        <v>75</v>
      </c>
      <c r="AU350" s="178" t="s">
        <v>81</v>
      </c>
      <c r="AY350" s="177" t="s">
        <v>130</v>
      </c>
      <c r="BK350" s="179">
        <f>SUM(BK351:BK365)</f>
        <v>0</v>
      </c>
    </row>
    <row r="351" spans="1:65" s="2" customFormat="1" ht="16.5" customHeight="1">
      <c r="A351" s="34"/>
      <c r="B351" s="35"/>
      <c r="C351" s="182" t="s">
        <v>684</v>
      </c>
      <c r="D351" s="182" t="s">
        <v>133</v>
      </c>
      <c r="E351" s="183" t="s">
        <v>685</v>
      </c>
      <c r="F351" s="184" t="s">
        <v>686</v>
      </c>
      <c r="G351" s="185" t="s">
        <v>151</v>
      </c>
      <c r="H351" s="186">
        <v>11.1</v>
      </c>
      <c r="I351" s="187"/>
      <c r="J351" s="188">
        <f>ROUND(I351*H351,2)</f>
        <v>0</v>
      </c>
      <c r="K351" s="189"/>
      <c r="L351" s="39"/>
      <c r="M351" s="190" t="s">
        <v>1</v>
      </c>
      <c r="N351" s="191" t="s">
        <v>41</v>
      </c>
      <c r="O351" s="71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4" t="s">
        <v>171</v>
      </c>
      <c r="AT351" s="194" t="s">
        <v>133</v>
      </c>
      <c r="AU351" s="194" t="s">
        <v>83</v>
      </c>
      <c r="AY351" s="17" t="s">
        <v>130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7" t="s">
        <v>81</v>
      </c>
      <c r="BK351" s="195">
        <f>ROUND(I351*H351,2)</f>
        <v>0</v>
      </c>
      <c r="BL351" s="17" t="s">
        <v>171</v>
      </c>
      <c r="BM351" s="194" t="s">
        <v>687</v>
      </c>
    </row>
    <row r="352" spans="1:65" s="14" customFormat="1" ht="11.25">
      <c r="B352" s="207"/>
      <c r="C352" s="208"/>
      <c r="D352" s="198" t="s">
        <v>139</v>
      </c>
      <c r="E352" s="209" t="s">
        <v>1</v>
      </c>
      <c r="F352" s="210" t="s">
        <v>688</v>
      </c>
      <c r="G352" s="208"/>
      <c r="H352" s="211">
        <v>11.1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139</v>
      </c>
      <c r="AU352" s="217" t="s">
        <v>83</v>
      </c>
      <c r="AV352" s="14" t="s">
        <v>83</v>
      </c>
      <c r="AW352" s="14" t="s">
        <v>32</v>
      </c>
      <c r="AX352" s="14" t="s">
        <v>81</v>
      </c>
      <c r="AY352" s="217" t="s">
        <v>130</v>
      </c>
    </row>
    <row r="353" spans="1:65" s="2" customFormat="1" ht="24.2" customHeight="1">
      <c r="A353" s="34"/>
      <c r="B353" s="35"/>
      <c r="C353" s="182" t="s">
        <v>689</v>
      </c>
      <c r="D353" s="182" t="s">
        <v>133</v>
      </c>
      <c r="E353" s="183" t="s">
        <v>690</v>
      </c>
      <c r="F353" s="184" t="s">
        <v>691</v>
      </c>
      <c r="G353" s="185" t="s">
        <v>151</v>
      </c>
      <c r="H353" s="186">
        <v>11.1</v>
      </c>
      <c r="I353" s="187"/>
      <c r="J353" s="188">
        <f>ROUND(I353*H353,2)</f>
        <v>0</v>
      </c>
      <c r="K353" s="189"/>
      <c r="L353" s="39"/>
      <c r="M353" s="190" t="s">
        <v>1</v>
      </c>
      <c r="N353" s="191" t="s">
        <v>41</v>
      </c>
      <c r="O353" s="71"/>
      <c r="P353" s="192">
        <f>O353*H353</f>
        <v>0</v>
      </c>
      <c r="Q353" s="192">
        <v>5.0000000000000001E-4</v>
      </c>
      <c r="R353" s="192">
        <f>Q353*H353</f>
        <v>5.5500000000000002E-3</v>
      </c>
      <c r="S353" s="192">
        <v>0</v>
      </c>
      <c r="T353" s="193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4" t="s">
        <v>171</v>
      </c>
      <c r="AT353" s="194" t="s">
        <v>133</v>
      </c>
      <c r="AU353" s="194" t="s">
        <v>83</v>
      </c>
      <c r="AY353" s="17" t="s">
        <v>130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7" t="s">
        <v>81</v>
      </c>
      <c r="BK353" s="195">
        <f>ROUND(I353*H353,2)</f>
        <v>0</v>
      </c>
      <c r="BL353" s="17" t="s">
        <v>171</v>
      </c>
      <c r="BM353" s="194" t="s">
        <v>692</v>
      </c>
    </row>
    <row r="354" spans="1:65" s="14" customFormat="1" ht="11.25">
      <c r="B354" s="207"/>
      <c r="C354" s="208"/>
      <c r="D354" s="198" t="s">
        <v>139</v>
      </c>
      <c r="E354" s="209" t="s">
        <v>1</v>
      </c>
      <c r="F354" s="210" t="s">
        <v>688</v>
      </c>
      <c r="G354" s="208"/>
      <c r="H354" s="211">
        <v>11.1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139</v>
      </c>
      <c r="AU354" s="217" t="s">
        <v>83</v>
      </c>
      <c r="AV354" s="14" t="s">
        <v>83</v>
      </c>
      <c r="AW354" s="14" t="s">
        <v>32</v>
      </c>
      <c r="AX354" s="14" t="s">
        <v>81</v>
      </c>
      <c r="AY354" s="217" t="s">
        <v>130</v>
      </c>
    </row>
    <row r="355" spans="1:65" s="2" customFormat="1" ht="16.5" customHeight="1">
      <c r="A355" s="34"/>
      <c r="B355" s="35"/>
      <c r="C355" s="182" t="s">
        <v>693</v>
      </c>
      <c r="D355" s="182" t="s">
        <v>133</v>
      </c>
      <c r="E355" s="183" t="s">
        <v>694</v>
      </c>
      <c r="F355" s="184" t="s">
        <v>695</v>
      </c>
      <c r="G355" s="185" t="s">
        <v>151</v>
      </c>
      <c r="H355" s="186">
        <v>12.84</v>
      </c>
      <c r="I355" s="187"/>
      <c r="J355" s="188">
        <f>ROUND(I355*H355,2)</f>
        <v>0</v>
      </c>
      <c r="K355" s="189"/>
      <c r="L355" s="39"/>
      <c r="M355" s="190" t="s">
        <v>1</v>
      </c>
      <c r="N355" s="191" t="s">
        <v>41</v>
      </c>
      <c r="O355" s="71"/>
      <c r="P355" s="192">
        <f>O355*H355</f>
        <v>0</v>
      </c>
      <c r="Q355" s="192">
        <v>2.9999999999999997E-4</v>
      </c>
      <c r="R355" s="192">
        <f>Q355*H355</f>
        <v>3.8519999999999995E-3</v>
      </c>
      <c r="S355" s="192">
        <v>0</v>
      </c>
      <c r="T355" s="19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4" t="s">
        <v>171</v>
      </c>
      <c r="AT355" s="194" t="s">
        <v>133</v>
      </c>
      <c r="AU355" s="194" t="s">
        <v>83</v>
      </c>
      <c r="AY355" s="17" t="s">
        <v>130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7" t="s">
        <v>81</v>
      </c>
      <c r="BK355" s="195">
        <f>ROUND(I355*H355,2)</f>
        <v>0</v>
      </c>
      <c r="BL355" s="17" t="s">
        <v>171</v>
      </c>
      <c r="BM355" s="194" t="s">
        <v>696</v>
      </c>
    </row>
    <row r="356" spans="1:65" s="13" customFormat="1" ht="11.25">
      <c r="B356" s="196"/>
      <c r="C356" s="197"/>
      <c r="D356" s="198" t="s">
        <v>139</v>
      </c>
      <c r="E356" s="199" t="s">
        <v>1</v>
      </c>
      <c r="F356" s="200" t="s">
        <v>177</v>
      </c>
      <c r="G356" s="197"/>
      <c r="H356" s="199" t="s">
        <v>1</v>
      </c>
      <c r="I356" s="201"/>
      <c r="J356" s="197"/>
      <c r="K356" s="197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139</v>
      </c>
      <c r="AU356" s="206" t="s">
        <v>83</v>
      </c>
      <c r="AV356" s="13" t="s">
        <v>81</v>
      </c>
      <c r="AW356" s="13" t="s">
        <v>32</v>
      </c>
      <c r="AX356" s="13" t="s">
        <v>76</v>
      </c>
      <c r="AY356" s="206" t="s">
        <v>130</v>
      </c>
    </row>
    <row r="357" spans="1:65" s="14" customFormat="1" ht="11.25">
      <c r="B357" s="207"/>
      <c r="C357" s="208"/>
      <c r="D357" s="198" t="s">
        <v>139</v>
      </c>
      <c r="E357" s="209" t="s">
        <v>1</v>
      </c>
      <c r="F357" s="210" t="s">
        <v>697</v>
      </c>
      <c r="G357" s="208"/>
      <c r="H357" s="211">
        <v>12.84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139</v>
      </c>
      <c r="AU357" s="217" t="s">
        <v>83</v>
      </c>
      <c r="AV357" s="14" t="s">
        <v>83</v>
      </c>
      <c r="AW357" s="14" t="s">
        <v>32</v>
      </c>
      <c r="AX357" s="14" t="s">
        <v>76</v>
      </c>
      <c r="AY357" s="217" t="s">
        <v>130</v>
      </c>
    </row>
    <row r="358" spans="1:65" s="15" customFormat="1" ht="11.25">
      <c r="B358" s="229"/>
      <c r="C358" s="230"/>
      <c r="D358" s="198" t="s">
        <v>139</v>
      </c>
      <c r="E358" s="231" t="s">
        <v>1</v>
      </c>
      <c r="F358" s="232" t="s">
        <v>511</v>
      </c>
      <c r="G358" s="230"/>
      <c r="H358" s="233">
        <v>12.84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139</v>
      </c>
      <c r="AU358" s="239" t="s">
        <v>83</v>
      </c>
      <c r="AV358" s="15" t="s">
        <v>137</v>
      </c>
      <c r="AW358" s="15" t="s">
        <v>32</v>
      </c>
      <c r="AX358" s="15" t="s">
        <v>81</v>
      </c>
      <c r="AY358" s="239" t="s">
        <v>130</v>
      </c>
    </row>
    <row r="359" spans="1:65" s="2" customFormat="1" ht="24.2" customHeight="1">
      <c r="A359" s="34"/>
      <c r="B359" s="35"/>
      <c r="C359" s="218" t="s">
        <v>698</v>
      </c>
      <c r="D359" s="218" t="s">
        <v>141</v>
      </c>
      <c r="E359" s="219" t="s">
        <v>699</v>
      </c>
      <c r="F359" s="220" t="s">
        <v>700</v>
      </c>
      <c r="G359" s="221" t="s">
        <v>151</v>
      </c>
      <c r="H359" s="222">
        <v>14.124000000000001</v>
      </c>
      <c r="I359" s="223"/>
      <c r="J359" s="224">
        <f>ROUND(I359*H359,2)</f>
        <v>0</v>
      </c>
      <c r="K359" s="225"/>
      <c r="L359" s="226"/>
      <c r="M359" s="227" t="s">
        <v>1</v>
      </c>
      <c r="N359" s="228" t="s">
        <v>41</v>
      </c>
      <c r="O359" s="71"/>
      <c r="P359" s="192">
        <f>O359*H359</f>
        <v>0</v>
      </c>
      <c r="Q359" s="192">
        <v>2E-3</v>
      </c>
      <c r="R359" s="192">
        <f>Q359*H359</f>
        <v>2.8248000000000002E-2</v>
      </c>
      <c r="S359" s="192">
        <v>0</v>
      </c>
      <c r="T359" s="193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4" t="s">
        <v>279</v>
      </c>
      <c r="AT359" s="194" t="s">
        <v>141</v>
      </c>
      <c r="AU359" s="194" t="s">
        <v>83</v>
      </c>
      <c r="AY359" s="17" t="s">
        <v>130</v>
      </c>
      <c r="BE359" s="195">
        <f>IF(N359="základní",J359,0)</f>
        <v>0</v>
      </c>
      <c r="BF359" s="195">
        <f>IF(N359="snížená",J359,0)</f>
        <v>0</v>
      </c>
      <c r="BG359" s="195">
        <f>IF(N359="zákl. přenesená",J359,0)</f>
        <v>0</v>
      </c>
      <c r="BH359" s="195">
        <f>IF(N359="sníž. přenesená",J359,0)</f>
        <v>0</v>
      </c>
      <c r="BI359" s="195">
        <f>IF(N359="nulová",J359,0)</f>
        <v>0</v>
      </c>
      <c r="BJ359" s="17" t="s">
        <v>81</v>
      </c>
      <c r="BK359" s="195">
        <f>ROUND(I359*H359,2)</f>
        <v>0</v>
      </c>
      <c r="BL359" s="17" t="s">
        <v>171</v>
      </c>
      <c r="BM359" s="194" t="s">
        <v>701</v>
      </c>
    </row>
    <row r="360" spans="1:65" s="14" customFormat="1" ht="11.25">
      <c r="B360" s="207"/>
      <c r="C360" s="208"/>
      <c r="D360" s="198" t="s">
        <v>139</v>
      </c>
      <c r="E360" s="208"/>
      <c r="F360" s="210" t="s">
        <v>702</v>
      </c>
      <c r="G360" s="208"/>
      <c r="H360" s="211">
        <v>14.124000000000001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139</v>
      </c>
      <c r="AU360" s="217" t="s">
        <v>83</v>
      </c>
      <c r="AV360" s="14" t="s">
        <v>83</v>
      </c>
      <c r="AW360" s="14" t="s">
        <v>4</v>
      </c>
      <c r="AX360" s="14" t="s">
        <v>81</v>
      </c>
      <c r="AY360" s="217" t="s">
        <v>130</v>
      </c>
    </row>
    <row r="361" spans="1:65" s="2" customFormat="1" ht="16.5" customHeight="1">
      <c r="A361" s="34"/>
      <c r="B361" s="35"/>
      <c r="C361" s="182" t="s">
        <v>703</v>
      </c>
      <c r="D361" s="182" t="s">
        <v>133</v>
      </c>
      <c r="E361" s="183" t="s">
        <v>704</v>
      </c>
      <c r="F361" s="184" t="s">
        <v>705</v>
      </c>
      <c r="G361" s="185" t="s">
        <v>164</v>
      </c>
      <c r="H361" s="186">
        <v>3</v>
      </c>
      <c r="I361" s="187"/>
      <c r="J361" s="188">
        <f>ROUND(I361*H361,2)</f>
        <v>0</v>
      </c>
      <c r="K361" s="189"/>
      <c r="L361" s="39"/>
      <c r="M361" s="190" t="s">
        <v>1</v>
      </c>
      <c r="N361" s="191" t="s">
        <v>41</v>
      </c>
      <c r="O361" s="71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4" t="s">
        <v>171</v>
      </c>
      <c r="AT361" s="194" t="s">
        <v>133</v>
      </c>
      <c r="AU361" s="194" t="s">
        <v>83</v>
      </c>
      <c r="AY361" s="17" t="s">
        <v>130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7" t="s">
        <v>81</v>
      </c>
      <c r="BK361" s="195">
        <f>ROUND(I361*H361,2)</f>
        <v>0</v>
      </c>
      <c r="BL361" s="17" t="s">
        <v>171</v>
      </c>
      <c r="BM361" s="194" t="s">
        <v>706</v>
      </c>
    </row>
    <row r="362" spans="1:65" s="14" customFormat="1" ht="11.25">
      <c r="B362" s="207"/>
      <c r="C362" s="208"/>
      <c r="D362" s="198" t="s">
        <v>139</v>
      </c>
      <c r="E362" s="209" t="s">
        <v>1</v>
      </c>
      <c r="F362" s="210" t="s">
        <v>707</v>
      </c>
      <c r="G362" s="208"/>
      <c r="H362" s="211">
        <v>3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139</v>
      </c>
      <c r="AU362" s="217" t="s">
        <v>83</v>
      </c>
      <c r="AV362" s="14" t="s">
        <v>83</v>
      </c>
      <c r="AW362" s="14" t="s">
        <v>32</v>
      </c>
      <c r="AX362" s="14" t="s">
        <v>81</v>
      </c>
      <c r="AY362" s="217" t="s">
        <v>130</v>
      </c>
    </row>
    <row r="363" spans="1:65" s="2" customFormat="1" ht="16.5" customHeight="1">
      <c r="A363" s="34"/>
      <c r="B363" s="35"/>
      <c r="C363" s="218" t="s">
        <v>708</v>
      </c>
      <c r="D363" s="218" t="s">
        <v>141</v>
      </c>
      <c r="E363" s="219" t="s">
        <v>709</v>
      </c>
      <c r="F363" s="220" t="s">
        <v>710</v>
      </c>
      <c r="G363" s="221" t="s">
        <v>164</v>
      </c>
      <c r="H363" s="222">
        <v>3.06</v>
      </c>
      <c r="I363" s="223"/>
      <c r="J363" s="224">
        <f>ROUND(I363*H363,2)</f>
        <v>0</v>
      </c>
      <c r="K363" s="225"/>
      <c r="L363" s="226"/>
      <c r="M363" s="227" t="s">
        <v>1</v>
      </c>
      <c r="N363" s="228" t="s">
        <v>41</v>
      </c>
      <c r="O363" s="71"/>
      <c r="P363" s="192">
        <f>O363*H363</f>
        <v>0</v>
      </c>
      <c r="Q363" s="192">
        <v>1.6000000000000001E-4</v>
      </c>
      <c r="R363" s="192">
        <f>Q363*H363</f>
        <v>4.8960000000000008E-4</v>
      </c>
      <c r="S363" s="192">
        <v>0</v>
      </c>
      <c r="T363" s="193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4" t="s">
        <v>279</v>
      </c>
      <c r="AT363" s="194" t="s">
        <v>141</v>
      </c>
      <c r="AU363" s="194" t="s">
        <v>83</v>
      </c>
      <c r="AY363" s="17" t="s">
        <v>130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17" t="s">
        <v>81</v>
      </c>
      <c r="BK363" s="195">
        <f>ROUND(I363*H363,2)</f>
        <v>0</v>
      </c>
      <c r="BL363" s="17" t="s">
        <v>171</v>
      </c>
      <c r="BM363" s="194" t="s">
        <v>711</v>
      </c>
    </row>
    <row r="364" spans="1:65" s="14" customFormat="1" ht="11.25">
      <c r="B364" s="207"/>
      <c r="C364" s="208"/>
      <c r="D364" s="198" t="s">
        <v>139</v>
      </c>
      <c r="E364" s="208"/>
      <c r="F364" s="210" t="s">
        <v>712</v>
      </c>
      <c r="G364" s="208"/>
      <c r="H364" s="211">
        <v>3.06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139</v>
      </c>
      <c r="AU364" s="217" t="s">
        <v>83</v>
      </c>
      <c r="AV364" s="14" t="s">
        <v>83</v>
      </c>
      <c r="AW364" s="14" t="s">
        <v>4</v>
      </c>
      <c r="AX364" s="14" t="s">
        <v>81</v>
      </c>
      <c r="AY364" s="217" t="s">
        <v>130</v>
      </c>
    </row>
    <row r="365" spans="1:65" s="2" customFormat="1" ht="24.2" customHeight="1">
      <c r="A365" s="34"/>
      <c r="B365" s="35"/>
      <c r="C365" s="182" t="s">
        <v>713</v>
      </c>
      <c r="D365" s="182" t="s">
        <v>133</v>
      </c>
      <c r="E365" s="183" t="s">
        <v>714</v>
      </c>
      <c r="F365" s="184" t="s">
        <v>715</v>
      </c>
      <c r="G365" s="185" t="s">
        <v>243</v>
      </c>
      <c r="H365" s="186">
        <v>3.7999999999999999E-2</v>
      </c>
      <c r="I365" s="187"/>
      <c r="J365" s="188">
        <f>ROUND(I365*H365,2)</f>
        <v>0</v>
      </c>
      <c r="K365" s="189"/>
      <c r="L365" s="39"/>
      <c r="M365" s="190" t="s">
        <v>1</v>
      </c>
      <c r="N365" s="191" t="s">
        <v>41</v>
      </c>
      <c r="O365" s="71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4" t="s">
        <v>171</v>
      </c>
      <c r="AT365" s="194" t="s">
        <v>133</v>
      </c>
      <c r="AU365" s="194" t="s">
        <v>83</v>
      </c>
      <c r="AY365" s="17" t="s">
        <v>130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17" t="s">
        <v>81</v>
      </c>
      <c r="BK365" s="195">
        <f>ROUND(I365*H365,2)</f>
        <v>0</v>
      </c>
      <c r="BL365" s="17" t="s">
        <v>171</v>
      </c>
      <c r="BM365" s="194" t="s">
        <v>716</v>
      </c>
    </row>
    <row r="366" spans="1:65" s="12" customFormat="1" ht="22.9" customHeight="1">
      <c r="B366" s="166"/>
      <c r="C366" s="167"/>
      <c r="D366" s="168" t="s">
        <v>75</v>
      </c>
      <c r="E366" s="180" t="s">
        <v>717</v>
      </c>
      <c r="F366" s="180" t="s">
        <v>718</v>
      </c>
      <c r="G366" s="167"/>
      <c r="H366" s="167"/>
      <c r="I366" s="170"/>
      <c r="J366" s="181">
        <f>BK366</f>
        <v>0</v>
      </c>
      <c r="K366" s="167"/>
      <c r="L366" s="172"/>
      <c r="M366" s="173"/>
      <c r="N366" s="174"/>
      <c r="O366" s="174"/>
      <c r="P366" s="175">
        <f>SUM(P367:P396)</f>
        <v>0</v>
      </c>
      <c r="Q366" s="174"/>
      <c r="R366" s="175">
        <f>SUM(R367:R396)</f>
        <v>1.0459856000000001</v>
      </c>
      <c r="S366" s="174"/>
      <c r="T366" s="176">
        <f>SUM(T367:T396)</f>
        <v>2.21028</v>
      </c>
      <c r="AR366" s="177" t="s">
        <v>83</v>
      </c>
      <c r="AT366" s="178" t="s">
        <v>75</v>
      </c>
      <c r="AU366" s="178" t="s">
        <v>81</v>
      </c>
      <c r="AY366" s="177" t="s">
        <v>130</v>
      </c>
      <c r="BK366" s="179">
        <f>SUM(BK367:BK396)</f>
        <v>0</v>
      </c>
    </row>
    <row r="367" spans="1:65" s="2" customFormat="1" ht="16.5" customHeight="1">
      <c r="A367" s="34"/>
      <c r="B367" s="35"/>
      <c r="C367" s="182" t="s">
        <v>719</v>
      </c>
      <c r="D367" s="182" t="s">
        <v>133</v>
      </c>
      <c r="E367" s="183" t="s">
        <v>720</v>
      </c>
      <c r="F367" s="184" t="s">
        <v>721</v>
      </c>
      <c r="G367" s="185" t="s">
        <v>151</v>
      </c>
      <c r="H367" s="186">
        <v>40.32</v>
      </c>
      <c r="I367" s="187"/>
      <c r="J367" s="188">
        <f>ROUND(I367*H367,2)</f>
        <v>0</v>
      </c>
      <c r="K367" s="189"/>
      <c r="L367" s="39"/>
      <c r="M367" s="190" t="s">
        <v>1</v>
      </c>
      <c r="N367" s="191" t="s">
        <v>41</v>
      </c>
      <c r="O367" s="71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4" t="s">
        <v>171</v>
      </c>
      <c r="AT367" s="194" t="s">
        <v>133</v>
      </c>
      <c r="AU367" s="194" t="s">
        <v>83</v>
      </c>
      <c r="AY367" s="17" t="s">
        <v>130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7" t="s">
        <v>81</v>
      </c>
      <c r="BK367" s="195">
        <f>ROUND(I367*H367,2)</f>
        <v>0</v>
      </c>
      <c r="BL367" s="17" t="s">
        <v>171</v>
      </c>
      <c r="BM367" s="194" t="s">
        <v>722</v>
      </c>
    </row>
    <row r="368" spans="1:65" s="13" customFormat="1" ht="11.25">
      <c r="B368" s="196"/>
      <c r="C368" s="197"/>
      <c r="D368" s="198" t="s">
        <v>139</v>
      </c>
      <c r="E368" s="199" t="s">
        <v>1</v>
      </c>
      <c r="F368" s="200" t="s">
        <v>140</v>
      </c>
      <c r="G368" s="197"/>
      <c r="H368" s="199" t="s">
        <v>1</v>
      </c>
      <c r="I368" s="201"/>
      <c r="J368" s="197"/>
      <c r="K368" s="197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139</v>
      </c>
      <c r="AU368" s="206" t="s">
        <v>83</v>
      </c>
      <c r="AV368" s="13" t="s">
        <v>81</v>
      </c>
      <c r="AW368" s="13" t="s">
        <v>32</v>
      </c>
      <c r="AX368" s="13" t="s">
        <v>76</v>
      </c>
      <c r="AY368" s="206" t="s">
        <v>130</v>
      </c>
    </row>
    <row r="369" spans="1:65" s="14" customFormat="1" ht="11.25">
      <c r="B369" s="207"/>
      <c r="C369" s="208"/>
      <c r="D369" s="198" t="s">
        <v>139</v>
      </c>
      <c r="E369" s="209" t="s">
        <v>1</v>
      </c>
      <c r="F369" s="210" t="s">
        <v>723</v>
      </c>
      <c r="G369" s="208"/>
      <c r="H369" s="211">
        <v>40.32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139</v>
      </c>
      <c r="AU369" s="217" t="s">
        <v>83</v>
      </c>
      <c r="AV369" s="14" t="s">
        <v>83</v>
      </c>
      <c r="AW369" s="14" t="s">
        <v>32</v>
      </c>
      <c r="AX369" s="14" t="s">
        <v>81</v>
      </c>
      <c r="AY369" s="217" t="s">
        <v>130</v>
      </c>
    </row>
    <row r="370" spans="1:65" s="2" customFormat="1" ht="16.5" customHeight="1">
      <c r="A370" s="34"/>
      <c r="B370" s="35"/>
      <c r="C370" s="182" t="s">
        <v>724</v>
      </c>
      <c r="D370" s="182" t="s">
        <v>133</v>
      </c>
      <c r="E370" s="183" t="s">
        <v>725</v>
      </c>
      <c r="F370" s="184" t="s">
        <v>726</v>
      </c>
      <c r="G370" s="185" t="s">
        <v>151</v>
      </c>
      <c r="H370" s="186">
        <v>40.32</v>
      </c>
      <c r="I370" s="187"/>
      <c r="J370" s="188">
        <f>ROUND(I370*H370,2)</f>
        <v>0</v>
      </c>
      <c r="K370" s="189"/>
      <c r="L370" s="39"/>
      <c r="M370" s="190" t="s">
        <v>1</v>
      </c>
      <c r="N370" s="191" t="s">
        <v>41</v>
      </c>
      <c r="O370" s="71"/>
      <c r="P370" s="192">
        <f>O370*H370</f>
        <v>0</v>
      </c>
      <c r="Q370" s="192">
        <v>2.9999999999999997E-4</v>
      </c>
      <c r="R370" s="192">
        <f>Q370*H370</f>
        <v>1.2095999999999999E-2</v>
      </c>
      <c r="S370" s="192">
        <v>0</v>
      </c>
      <c r="T370" s="19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4" t="s">
        <v>171</v>
      </c>
      <c r="AT370" s="194" t="s">
        <v>133</v>
      </c>
      <c r="AU370" s="194" t="s">
        <v>83</v>
      </c>
      <c r="AY370" s="17" t="s">
        <v>130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7" t="s">
        <v>81</v>
      </c>
      <c r="BK370" s="195">
        <f>ROUND(I370*H370,2)</f>
        <v>0</v>
      </c>
      <c r="BL370" s="17" t="s">
        <v>171</v>
      </c>
      <c r="BM370" s="194" t="s">
        <v>727</v>
      </c>
    </row>
    <row r="371" spans="1:65" s="2" customFormat="1" ht="16.5" customHeight="1">
      <c r="A371" s="34"/>
      <c r="B371" s="35"/>
      <c r="C371" s="182" t="s">
        <v>728</v>
      </c>
      <c r="D371" s="182" t="s">
        <v>133</v>
      </c>
      <c r="E371" s="183" t="s">
        <v>729</v>
      </c>
      <c r="F371" s="184" t="s">
        <v>730</v>
      </c>
      <c r="G371" s="185" t="s">
        <v>151</v>
      </c>
      <c r="H371" s="186">
        <v>40.32</v>
      </c>
      <c r="I371" s="187"/>
      <c r="J371" s="188">
        <f>ROUND(I371*H371,2)</f>
        <v>0</v>
      </c>
      <c r="K371" s="189"/>
      <c r="L371" s="39"/>
      <c r="M371" s="190" t="s">
        <v>1</v>
      </c>
      <c r="N371" s="191" t="s">
        <v>41</v>
      </c>
      <c r="O371" s="71"/>
      <c r="P371" s="192">
        <f>O371*H371</f>
        <v>0</v>
      </c>
      <c r="Q371" s="192">
        <v>4.4999999999999997E-3</v>
      </c>
      <c r="R371" s="192">
        <f>Q371*H371</f>
        <v>0.18143999999999999</v>
      </c>
      <c r="S371" s="192">
        <v>0</v>
      </c>
      <c r="T371" s="193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4" t="s">
        <v>171</v>
      </c>
      <c r="AT371" s="194" t="s">
        <v>133</v>
      </c>
      <c r="AU371" s="194" t="s">
        <v>83</v>
      </c>
      <c r="AY371" s="17" t="s">
        <v>130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7" t="s">
        <v>81</v>
      </c>
      <c r="BK371" s="195">
        <f>ROUND(I371*H371,2)</f>
        <v>0</v>
      </c>
      <c r="BL371" s="17" t="s">
        <v>171</v>
      </c>
      <c r="BM371" s="194" t="s">
        <v>731</v>
      </c>
    </row>
    <row r="372" spans="1:65" s="2" customFormat="1" ht="24.2" customHeight="1">
      <c r="A372" s="34"/>
      <c r="B372" s="35"/>
      <c r="C372" s="182" t="s">
        <v>732</v>
      </c>
      <c r="D372" s="182" t="s">
        <v>133</v>
      </c>
      <c r="E372" s="183" t="s">
        <v>733</v>
      </c>
      <c r="F372" s="184" t="s">
        <v>734</v>
      </c>
      <c r="G372" s="185" t="s">
        <v>151</v>
      </c>
      <c r="H372" s="186">
        <v>40.32</v>
      </c>
      <c r="I372" s="187"/>
      <c r="J372" s="188">
        <f>ROUND(I372*H372,2)</f>
        <v>0</v>
      </c>
      <c r="K372" s="189"/>
      <c r="L372" s="39"/>
      <c r="M372" s="190" t="s">
        <v>1</v>
      </c>
      <c r="N372" s="191" t="s">
        <v>41</v>
      </c>
      <c r="O372" s="71"/>
      <c r="P372" s="192">
        <f>O372*H372</f>
        <v>0</v>
      </c>
      <c r="Q372" s="192">
        <v>1.4499999999999999E-3</v>
      </c>
      <c r="R372" s="192">
        <f>Q372*H372</f>
        <v>5.8463999999999995E-2</v>
      </c>
      <c r="S372" s="192">
        <v>0</v>
      </c>
      <c r="T372" s="19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4" t="s">
        <v>171</v>
      </c>
      <c r="AT372" s="194" t="s">
        <v>133</v>
      </c>
      <c r="AU372" s="194" t="s">
        <v>83</v>
      </c>
      <c r="AY372" s="17" t="s">
        <v>130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7" t="s">
        <v>81</v>
      </c>
      <c r="BK372" s="195">
        <f>ROUND(I372*H372,2)</f>
        <v>0</v>
      </c>
      <c r="BL372" s="17" t="s">
        <v>171</v>
      </c>
      <c r="BM372" s="194" t="s">
        <v>735</v>
      </c>
    </row>
    <row r="373" spans="1:65" s="2" customFormat="1" ht="24.2" customHeight="1">
      <c r="A373" s="34"/>
      <c r="B373" s="35"/>
      <c r="C373" s="182" t="s">
        <v>736</v>
      </c>
      <c r="D373" s="182" t="s">
        <v>133</v>
      </c>
      <c r="E373" s="183" t="s">
        <v>737</v>
      </c>
      <c r="F373" s="184" t="s">
        <v>738</v>
      </c>
      <c r="G373" s="185" t="s">
        <v>151</v>
      </c>
      <c r="H373" s="186">
        <v>27.12</v>
      </c>
      <c r="I373" s="187"/>
      <c r="J373" s="188">
        <f>ROUND(I373*H373,2)</f>
        <v>0</v>
      </c>
      <c r="K373" s="189"/>
      <c r="L373" s="39"/>
      <c r="M373" s="190" t="s">
        <v>1</v>
      </c>
      <c r="N373" s="191" t="s">
        <v>41</v>
      </c>
      <c r="O373" s="71"/>
      <c r="P373" s="192">
        <f>O373*H373</f>
        <v>0</v>
      </c>
      <c r="Q373" s="192">
        <v>0</v>
      </c>
      <c r="R373" s="192">
        <f>Q373*H373</f>
        <v>0</v>
      </c>
      <c r="S373" s="192">
        <v>8.1500000000000003E-2</v>
      </c>
      <c r="T373" s="193">
        <f>S373*H373</f>
        <v>2.21028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4" t="s">
        <v>171</v>
      </c>
      <c r="AT373" s="194" t="s">
        <v>133</v>
      </c>
      <c r="AU373" s="194" t="s">
        <v>83</v>
      </c>
      <c r="AY373" s="17" t="s">
        <v>130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7" t="s">
        <v>81</v>
      </c>
      <c r="BK373" s="195">
        <f>ROUND(I373*H373,2)</f>
        <v>0</v>
      </c>
      <c r="BL373" s="17" t="s">
        <v>171</v>
      </c>
      <c r="BM373" s="194" t="s">
        <v>739</v>
      </c>
    </row>
    <row r="374" spans="1:65" s="13" customFormat="1" ht="11.25">
      <c r="B374" s="196"/>
      <c r="C374" s="197"/>
      <c r="D374" s="198" t="s">
        <v>139</v>
      </c>
      <c r="E374" s="199" t="s">
        <v>1</v>
      </c>
      <c r="F374" s="200" t="s">
        <v>140</v>
      </c>
      <c r="G374" s="197"/>
      <c r="H374" s="199" t="s">
        <v>1</v>
      </c>
      <c r="I374" s="201"/>
      <c r="J374" s="197"/>
      <c r="K374" s="197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139</v>
      </c>
      <c r="AU374" s="206" t="s">
        <v>83</v>
      </c>
      <c r="AV374" s="13" t="s">
        <v>81</v>
      </c>
      <c r="AW374" s="13" t="s">
        <v>32</v>
      </c>
      <c r="AX374" s="13" t="s">
        <v>76</v>
      </c>
      <c r="AY374" s="206" t="s">
        <v>130</v>
      </c>
    </row>
    <row r="375" spans="1:65" s="14" customFormat="1" ht="11.25">
      <c r="B375" s="207"/>
      <c r="C375" s="208"/>
      <c r="D375" s="198" t="s">
        <v>139</v>
      </c>
      <c r="E375" s="209" t="s">
        <v>1</v>
      </c>
      <c r="F375" s="210" t="s">
        <v>740</v>
      </c>
      <c r="G375" s="208"/>
      <c r="H375" s="211">
        <v>27.12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139</v>
      </c>
      <c r="AU375" s="217" t="s">
        <v>83</v>
      </c>
      <c r="AV375" s="14" t="s">
        <v>83</v>
      </c>
      <c r="AW375" s="14" t="s">
        <v>32</v>
      </c>
      <c r="AX375" s="14" t="s">
        <v>81</v>
      </c>
      <c r="AY375" s="217" t="s">
        <v>130</v>
      </c>
    </row>
    <row r="376" spans="1:65" s="2" customFormat="1" ht="33" customHeight="1">
      <c r="A376" s="34"/>
      <c r="B376" s="35"/>
      <c r="C376" s="182" t="s">
        <v>741</v>
      </c>
      <c r="D376" s="182" t="s">
        <v>133</v>
      </c>
      <c r="E376" s="183" t="s">
        <v>742</v>
      </c>
      <c r="F376" s="184" t="s">
        <v>743</v>
      </c>
      <c r="G376" s="185" t="s">
        <v>151</v>
      </c>
      <c r="H376" s="186">
        <v>40.32</v>
      </c>
      <c r="I376" s="187"/>
      <c r="J376" s="188">
        <f>ROUND(I376*H376,2)</f>
        <v>0</v>
      </c>
      <c r="K376" s="189"/>
      <c r="L376" s="39"/>
      <c r="M376" s="190" t="s">
        <v>1</v>
      </c>
      <c r="N376" s="191" t="s">
        <v>41</v>
      </c>
      <c r="O376" s="71"/>
      <c r="P376" s="192">
        <f>O376*H376</f>
        <v>0</v>
      </c>
      <c r="Q376" s="192">
        <v>6.0000000000000001E-3</v>
      </c>
      <c r="R376" s="192">
        <f>Q376*H376</f>
        <v>0.24192</v>
      </c>
      <c r="S376" s="192">
        <v>0</v>
      </c>
      <c r="T376" s="19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4" t="s">
        <v>171</v>
      </c>
      <c r="AT376" s="194" t="s">
        <v>133</v>
      </c>
      <c r="AU376" s="194" t="s">
        <v>83</v>
      </c>
      <c r="AY376" s="17" t="s">
        <v>130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7" t="s">
        <v>81</v>
      </c>
      <c r="BK376" s="195">
        <f>ROUND(I376*H376,2)</f>
        <v>0</v>
      </c>
      <c r="BL376" s="17" t="s">
        <v>171</v>
      </c>
      <c r="BM376" s="194" t="s">
        <v>744</v>
      </c>
    </row>
    <row r="377" spans="1:65" s="2" customFormat="1" ht="16.5" customHeight="1">
      <c r="A377" s="34"/>
      <c r="B377" s="35"/>
      <c r="C377" s="218" t="s">
        <v>745</v>
      </c>
      <c r="D377" s="218" t="s">
        <v>141</v>
      </c>
      <c r="E377" s="219" t="s">
        <v>746</v>
      </c>
      <c r="F377" s="220" t="s">
        <v>747</v>
      </c>
      <c r="G377" s="221" t="s">
        <v>151</v>
      </c>
      <c r="H377" s="222">
        <v>44.351999999999997</v>
      </c>
      <c r="I377" s="223"/>
      <c r="J377" s="224">
        <f>ROUND(I377*H377,2)</f>
        <v>0</v>
      </c>
      <c r="K377" s="225"/>
      <c r="L377" s="226"/>
      <c r="M377" s="227" t="s">
        <v>1</v>
      </c>
      <c r="N377" s="228" t="s">
        <v>41</v>
      </c>
      <c r="O377" s="71"/>
      <c r="P377" s="192">
        <f>O377*H377</f>
        <v>0</v>
      </c>
      <c r="Q377" s="192">
        <v>1.18E-2</v>
      </c>
      <c r="R377" s="192">
        <f>Q377*H377</f>
        <v>0.52335359999999997</v>
      </c>
      <c r="S377" s="192">
        <v>0</v>
      </c>
      <c r="T377" s="193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4" t="s">
        <v>279</v>
      </c>
      <c r="AT377" s="194" t="s">
        <v>141</v>
      </c>
      <c r="AU377" s="194" t="s">
        <v>83</v>
      </c>
      <c r="AY377" s="17" t="s">
        <v>130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7" t="s">
        <v>81</v>
      </c>
      <c r="BK377" s="195">
        <f>ROUND(I377*H377,2)</f>
        <v>0</v>
      </c>
      <c r="BL377" s="17" t="s">
        <v>171</v>
      </c>
      <c r="BM377" s="194" t="s">
        <v>748</v>
      </c>
    </row>
    <row r="378" spans="1:65" s="14" customFormat="1" ht="11.25">
      <c r="B378" s="207"/>
      <c r="C378" s="208"/>
      <c r="D378" s="198" t="s">
        <v>139</v>
      </c>
      <c r="E378" s="208"/>
      <c r="F378" s="210" t="s">
        <v>749</v>
      </c>
      <c r="G378" s="208"/>
      <c r="H378" s="211">
        <v>44.351999999999997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139</v>
      </c>
      <c r="AU378" s="217" t="s">
        <v>83</v>
      </c>
      <c r="AV378" s="14" t="s">
        <v>83</v>
      </c>
      <c r="AW378" s="14" t="s">
        <v>4</v>
      </c>
      <c r="AX378" s="14" t="s">
        <v>81</v>
      </c>
      <c r="AY378" s="217" t="s">
        <v>130</v>
      </c>
    </row>
    <row r="379" spans="1:65" s="2" customFormat="1" ht="24.2" customHeight="1">
      <c r="A379" s="34"/>
      <c r="B379" s="35"/>
      <c r="C379" s="182" t="s">
        <v>750</v>
      </c>
      <c r="D379" s="182" t="s">
        <v>133</v>
      </c>
      <c r="E379" s="183" t="s">
        <v>751</v>
      </c>
      <c r="F379" s="184" t="s">
        <v>752</v>
      </c>
      <c r="G379" s="185" t="s">
        <v>151</v>
      </c>
      <c r="H379" s="186">
        <v>1.6</v>
      </c>
      <c r="I379" s="187"/>
      <c r="J379" s="188">
        <f>ROUND(I379*H379,2)</f>
        <v>0</v>
      </c>
      <c r="K379" s="189"/>
      <c r="L379" s="39"/>
      <c r="M379" s="190" t="s">
        <v>1</v>
      </c>
      <c r="N379" s="191" t="s">
        <v>41</v>
      </c>
      <c r="O379" s="71"/>
      <c r="P379" s="192">
        <f>O379*H379</f>
        <v>0</v>
      </c>
      <c r="Q379" s="192">
        <v>5.8E-4</v>
      </c>
      <c r="R379" s="192">
        <f>Q379*H379</f>
        <v>9.2800000000000001E-4</v>
      </c>
      <c r="S379" s="192">
        <v>0</v>
      </c>
      <c r="T379" s="19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4" t="s">
        <v>171</v>
      </c>
      <c r="AT379" s="194" t="s">
        <v>133</v>
      </c>
      <c r="AU379" s="194" t="s">
        <v>83</v>
      </c>
      <c r="AY379" s="17" t="s">
        <v>130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17" t="s">
        <v>81</v>
      </c>
      <c r="BK379" s="195">
        <f>ROUND(I379*H379,2)</f>
        <v>0</v>
      </c>
      <c r="BL379" s="17" t="s">
        <v>171</v>
      </c>
      <c r="BM379" s="194" t="s">
        <v>753</v>
      </c>
    </row>
    <row r="380" spans="1:65" s="13" customFormat="1" ht="11.25">
      <c r="B380" s="196"/>
      <c r="C380" s="197"/>
      <c r="D380" s="198" t="s">
        <v>139</v>
      </c>
      <c r="E380" s="199" t="s">
        <v>1</v>
      </c>
      <c r="F380" s="200" t="s">
        <v>140</v>
      </c>
      <c r="G380" s="197"/>
      <c r="H380" s="199" t="s">
        <v>1</v>
      </c>
      <c r="I380" s="201"/>
      <c r="J380" s="197"/>
      <c r="K380" s="197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139</v>
      </c>
      <c r="AU380" s="206" t="s">
        <v>83</v>
      </c>
      <c r="AV380" s="13" t="s">
        <v>81</v>
      </c>
      <c r="AW380" s="13" t="s">
        <v>32</v>
      </c>
      <c r="AX380" s="13" t="s">
        <v>76</v>
      </c>
      <c r="AY380" s="206" t="s">
        <v>130</v>
      </c>
    </row>
    <row r="381" spans="1:65" s="14" customFormat="1" ht="11.25">
      <c r="B381" s="207"/>
      <c r="C381" s="208"/>
      <c r="D381" s="198" t="s">
        <v>139</v>
      </c>
      <c r="E381" s="209" t="s">
        <v>1</v>
      </c>
      <c r="F381" s="210" t="s">
        <v>754</v>
      </c>
      <c r="G381" s="208"/>
      <c r="H381" s="211">
        <v>1.6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139</v>
      </c>
      <c r="AU381" s="217" t="s">
        <v>83</v>
      </c>
      <c r="AV381" s="14" t="s">
        <v>83</v>
      </c>
      <c r="AW381" s="14" t="s">
        <v>32</v>
      </c>
      <c r="AX381" s="14" t="s">
        <v>81</v>
      </c>
      <c r="AY381" s="217" t="s">
        <v>130</v>
      </c>
    </row>
    <row r="382" spans="1:65" s="2" customFormat="1" ht="24.2" customHeight="1">
      <c r="A382" s="34"/>
      <c r="B382" s="35"/>
      <c r="C382" s="218" t="s">
        <v>755</v>
      </c>
      <c r="D382" s="218" t="s">
        <v>141</v>
      </c>
      <c r="E382" s="219" t="s">
        <v>756</v>
      </c>
      <c r="F382" s="220" t="s">
        <v>757</v>
      </c>
      <c r="G382" s="221" t="s">
        <v>151</v>
      </c>
      <c r="H382" s="222">
        <v>1.76</v>
      </c>
      <c r="I382" s="223"/>
      <c r="J382" s="224">
        <f>ROUND(I382*H382,2)</f>
        <v>0</v>
      </c>
      <c r="K382" s="225"/>
      <c r="L382" s="226"/>
      <c r="M382" s="227" t="s">
        <v>1</v>
      </c>
      <c r="N382" s="228" t="s">
        <v>41</v>
      </c>
      <c r="O382" s="71"/>
      <c r="P382" s="192">
        <f>O382*H382</f>
        <v>0</v>
      </c>
      <c r="Q382" s="192">
        <v>0.01</v>
      </c>
      <c r="R382" s="192">
        <f>Q382*H382</f>
        <v>1.7600000000000001E-2</v>
      </c>
      <c r="S382" s="192">
        <v>0</v>
      </c>
      <c r="T382" s="193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4" t="s">
        <v>279</v>
      </c>
      <c r="AT382" s="194" t="s">
        <v>141</v>
      </c>
      <c r="AU382" s="194" t="s">
        <v>83</v>
      </c>
      <c r="AY382" s="17" t="s">
        <v>130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7" t="s">
        <v>81</v>
      </c>
      <c r="BK382" s="195">
        <f>ROUND(I382*H382,2)</f>
        <v>0</v>
      </c>
      <c r="BL382" s="17" t="s">
        <v>171</v>
      </c>
      <c r="BM382" s="194" t="s">
        <v>758</v>
      </c>
    </row>
    <row r="383" spans="1:65" s="14" customFormat="1" ht="11.25">
      <c r="B383" s="207"/>
      <c r="C383" s="208"/>
      <c r="D383" s="198" t="s">
        <v>139</v>
      </c>
      <c r="E383" s="208"/>
      <c r="F383" s="210" t="s">
        <v>759</v>
      </c>
      <c r="G383" s="208"/>
      <c r="H383" s="211">
        <v>1.76</v>
      </c>
      <c r="I383" s="212"/>
      <c r="J383" s="208"/>
      <c r="K383" s="208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139</v>
      </c>
      <c r="AU383" s="217" t="s">
        <v>83</v>
      </c>
      <c r="AV383" s="14" t="s">
        <v>83</v>
      </c>
      <c r="AW383" s="14" t="s">
        <v>4</v>
      </c>
      <c r="AX383" s="14" t="s">
        <v>81</v>
      </c>
      <c r="AY383" s="217" t="s">
        <v>130</v>
      </c>
    </row>
    <row r="384" spans="1:65" s="2" customFormat="1" ht="21.75" customHeight="1">
      <c r="A384" s="34"/>
      <c r="B384" s="35"/>
      <c r="C384" s="182" t="s">
        <v>760</v>
      </c>
      <c r="D384" s="182" t="s">
        <v>133</v>
      </c>
      <c r="E384" s="183" t="s">
        <v>761</v>
      </c>
      <c r="F384" s="184" t="s">
        <v>762</v>
      </c>
      <c r="G384" s="185" t="s">
        <v>164</v>
      </c>
      <c r="H384" s="186">
        <v>19.167999999999999</v>
      </c>
      <c r="I384" s="187"/>
      <c r="J384" s="188">
        <f>ROUND(I384*H384,2)</f>
        <v>0</v>
      </c>
      <c r="K384" s="189"/>
      <c r="L384" s="39"/>
      <c r="M384" s="190" t="s">
        <v>1</v>
      </c>
      <c r="N384" s="191" t="s">
        <v>41</v>
      </c>
      <c r="O384" s="71"/>
      <c r="P384" s="192">
        <f>O384*H384</f>
        <v>0</v>
      </c>
      <c r="Q384" s="192">
        <v>5.0000000000000001E-4</v>
      </c>
      <c r="R384" s="192">
        <f>Q384*H384</f>
        <v>9.5840000000000005E-3</v>
      </c>
      <c r="S384" s="192">
        <v>0</v>
      </c>
      <c r="T384" s="193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4" t="s">
        <v>171</v>
      </c>
      <c r="AT384" s="194" t="s">
        <v>133</v>
      </c>
      <c r="AU384" s="194" t="s">
        <v>83</v>
      </c>
      <c r="AY384" s="17" t="s">
        <v>130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7" t="s">
        <v>81</v>
      </c>
      <c r="BK384" s="195">
        <f>ROUND(I384*H384,2)</f>
        <v>0</v>
      </c>
      <c r="BL384" s="17" t="s">
        <v>171</v>
      </c>
      <c r="BM384" s="194" t="s">
        <v>763</v>
      </c>
    </row>
    <row r="385" spans="1:65" s="13" customFormat="1" ht="11.25">
      <c r="B385" s="196"/>
      <c r="C385" s="197"/>
      <c r="D385" s="198" t="s">
        <v>139</v>
      </c>
      <c r="E385" s="199" t="s">
        <v>1</v>
      </c>
      <c r="F385" s="200" t="s">
        <v>140</v>
      </c>
      <c r="G385" s="197"/>
      <c r="H385" s="199" t="s">
        <v>1</v>
      </c>
      <c r="I385" s="201"/>
      <c r="J385" s="197"/>
      <c r="K385" s="197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139</v>
      </c>
      <c r="AU385" s="206" t="s">
        <v>83</v>
      </c>
      <c r="AV385" s="13" t="s">
        <v>81</v>
      </c>
      <c r="AW385" s="13" t="s">
        <v>32</v>
      </c>
      <c r="AX385" s="13" t="s">
        <v>76</v>
      </c>
      <c r="AY385" s="206" t="s">
        <v>130</v>
      </c>
    </row>
    <row r="386" spans="1:65" s="14" customFormat="1" ht="11.25">
      <c r="B386" s="207"/>
      <c r="C386" s="208"/>
      <c r="D386" s="198" t="s">
        <v>139</v>
      </c>
      <c r="E386" s="209" t="s">
        <v>1</v>
      </c>
      <c r="F386" s="210" t="s">
        <v>764</v>
      </c>
      <c r="G386" s="208"/>
      <c r="H386" s="211">
        <v>19.167999999999999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139</v>
      </c>
      <c r="AU386" s="217" t="s">
        <v>83</v>
      </c>
      <c r="AV386" s="14" t="s">
        <v>83</v>
      </c>
      <c r="AW386" s="14" t="s">
        <v>32</v>
      </c>
      <c r="AX386" s="14" t="s">
        <v>81</v>
      </c>
      <c r="AY386" s="217" t="s">
        <v>130</v>
      </c>
    </row>
    <row r="387" spans="1:65" s="2" customFormat="1" ht="16.5" customHeight="1">
      <c r="A387" s="34"/>
      <c r="B387" s="35"/>
      <c r="C387" s="182" t="s">
        <v>765</v>
      </c>
      <c r="D387" s="182" t="s">
        <v>133</v>
      </c>
      <c r="E387" s="183" t="s">
        <v>766</v>
      </c>
      <c r="F387" s="184" t="s">
        <v>767</v>
      </c>
      <c r="G387" s="185" t="s">
        <v>164</v>
      </c>
      <c r="H387" s="186">
        <v>20</v>
      </c>
      <c r="I387" s="187"/>
      <c r="J387" s="188">
        <f>ROUND(I387*H387,2)</f>
        <v>0</v>
      </c>
      <c r="K387" s="189"/>
      <c r="L387" s="39"/>
      <c r="M387" s="190" t="s">
        <v>1</v>
      </c>
      <c r="N387" s="191" t="s">
        <v>41</v>
      </c>
      <c r="O387" s="71"/>
      <c r="P387" s="192">
        <f>O387*H387</f>
        <v>0</v>
      </c>
      <c r="Q387" s="192">
        <v>3.0000000000000001E-5</v>
      </c>
      <c r="R387" s="192">
        <f>Q387*H387</f>
        <v>6.0000000000000006E-4</v>
      </c>
      <c r="S387" s="192">
        <v>0</v>
      </c>
      <c r="T387" s="193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4" t="s">
        <v>171</v>
      </c>
      <c r="AT387" s="194" t="s">
        <v>133</v>
      </c>
      <c r="AU387" s="194" t="s">
        <v>83</v>
      </c>
      <c r="AY387" s="17" t="s">
        <v>130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17" t="s">
        <v>81</v>
      </c>
      <c r="BK387" s="195">
        <f>ROUND(I387*H387,2)</f>
        <v>0</v>
      </c>
      <c r="BL387" s="17" t="s">
        <v>171</v>
      </c>
      <c r="BM387" s="194" t="s">
        <v>768</v>
      </c>
    </row>
    <row r="388" spans="1:65" s="13" customFormat="1" ht="11.25">
      <c r="B388" s="196"/>
      <c r="C388" s="197"/>
      <c r="D388" s="198" t="s">
        <v>139</v>
      </c>
      <c r="E388" s="199" t="s">
        <v>1</v>
      </c>
      <c r="F388" s="200" t="s">
        <v>140</v>
      </c>
      <c r="G388" s="197"/>
      <c r="H388" s="199" t="s">
        <v>1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139</v>
      </c>
      <c r="AU388" s="206" t="s">
        <v>83</v>
      </c>
      <c r="AV388" s="13" t="s">
        <v>81</v>
      </c>
      <c r="AW388" s="13" t="s">
        <v>32</v>
      </c>
      <c r="AX388" s="13" t="s">
        <v>76</v>
      </c>
      <c r="AY388" s="206" t="s">
        <v>130</v>
      </c>
    </row>
    <row r="389" spans="1:65" s="14" customFormat="1" ht="11.25">
      <c r="B389" s="207"/>
      <c r="C389" s="208"/>
      <c r="D389" s="198" t="s">
        <v>139</v>
      </c>
      <c r="E389" s="209" t="s">
        <v>1</v>
      </c>
      <c r="F389" s="210" t="s">
        <v>769</v>
      </c>
      <c r="G389" s="208"/>
      <c r="H389" s="211">
        <v>20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139</v>
      </c>
      <c r="AU389" s="217" t="s">
        <v>83</v>
      </c>
      <c r="AV389" s="14" t="s">
        <v>83</v>
      </c>
      <c r="AW389" s="14" t="s">
        <v>32</v>
      </c>
      <c r="AX389" s="14" t="s">
        <v>81</v>
      </c>
      <c r="AY389" s="217" t="s">
        <v>130</v>
      </c>
    </row>
    <row r="390" spans="1:65" s="2" customFormat="1" ht="16.5" customHeight="1">
      <c r="A390" s="34"/>
      <c r="B390" s="35"/>
      <c r="C390" s="182" t="s">
        <v>770</v>
      </c>
      <c r="D390" s="182" t="s">
        <v>133</v>
      </c>
      <c r="E390" s="183" t="s">
        <v>771</v>
      </c>
      <c r="F390" s="184" t="s">
        <v>772</v>
      </c>
      <c r="G390" s="185" t="s">
        <v>136</v>
      </c>
      <c r="H390" s="186">
        <v>21</v>
      </c>
      <c r="I390" s="187"/>
      <c r="J390" s="188">
        <f>ROUND(I390*H390,2)</f>
        <v>0</v>
      </c>
      <c r="K390" s="189"/>
      <c r="L390" s="39"/>
      <c r="M390" s="190" t="s">
        <v>1</v>
      </c>
      <c r="N390" s="191" t="s">
        <v>41</v>
      </c>
      <c r="O390" s="71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4" t="s">
        <v>171</v>
      </c>
      <c r="AT390" s="194" t="s">
        <v>133</v>
      </c>
      <c r="AU390" s="194" t="s">
        <v>83</v>
      </c>
      <c r="AY390" s="17" t="s">
        <v>130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17" t="s">
        <v>81</v>
      </c>
      <c r="BK390" s="195">
        <f>ROUND(I390*H390,2)</f>
        <v>0</v>
      </c>
      <c r="BL390" s="17" t="s">
        <v>171</v>
      </c>
      <c r="BM390" s="194" t="s">
        <v>773</v>
      </c>
    </row>
    <row r="391" spans="1:65" s="13" customFormat="1" ht="11.25">
      <c r="B391" s="196"/>
      <c r="C391" s="197"/>
      <c r="D391" s="198" t="s">
        <v>139</v>
      </c>
      <c r="E391" s="199" t="s">
        <v>1</v>
      </c>
      <c r="F391" s="200" t="s">
        <v>140</v>
      </c>
      <c r="G391" s="197"/>
      <c r="H391" s="199" t="s">
        <v>1</v>
      </c>
      <c r="I391" s="201"/>
      <c r="J391" s="197"/>
      <c r="K391" s="197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139</v>
      </c>
      <c r="AU391" s="206" t="s">
        <v>83</v>
      </c>
      <c r="AV391" s="13" t="s">
        <v>81</v>
      </c>
      <c r="AW391" s="13" t="s">
        <v>32</v>
      </c>
      <c r="AX391" s="13" t="s">
        <v>76</v>
      </c>
      <c r="AY391" s="206" t="s">
        <v>130</v>
      </c>
    </row>
    <row r="392" spans="1:65" s="14" customFormat="1" ht="11.25">
      <c r="B392" s="207"/>
      <c r="C392" s="208"/>
      <c r="D392" s="198" t="s">
        <v>139</v>
      </c>
      <c r="E392" s="209" t="s">
        <v>1</v>
      </c>
      <c r="F392" s="210" t="s">
        <v>7</v>
      </c>
      <c r="G392" s="208"/>
      <c r="H392" s="211">
        <v>21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139</v>
      </c>
      <c r="AU392" s="217" t="s">
        <v>83</v>
      </c>
      <c r="AV392" s="14" t="s">
        <v>83</v>
      </c>
      <c r="AW392" s="14" t="s">
        <v>32</v>
      </c>
      <c r="AX392" s="14" t="s">
        <v>81</v>
      </c>
      <c r="AY392" s="217" t="s">
        <v>130</v>
      </c>
    </row>
    <row r="393" spans="1:65" s="2" customFormat="1" ht="24.2" customHeight="1">
      <c r="A393" s="34"/>
      <c r="B393" s="35"/>
      <c r="C393" s="182" t="s">
        <v>774</v>
      </c>
      <c r="D393" s="182" t="s">
        <v>133</v>
      </c>
      <c r="E393" s="183" t="s">
        <v>775</v>
      </c>
      <c r="F393" s="184" t="s">
        <v>776</v>
      </c>
      <c r="G393" s="185" t="s">
        <v>164</v>
      </c>
      <c r="H393" s="186">
        <v>2.5</v>
      </c>
      <c r="I393" s="187"/>
      <c r="J393" s="188">
        <f>ROUND(I393*H393,2)</f>
        <v>0</v>
      </c>
      <c r="K393" s="189"/>
      <c r="L393" s="39"/>
      <c r="M393" s="190" t="s">
        <v>1</v>
      </c>
      <c r="N393" s="191" t="s">
        <v>41</v>
      </c>
      <c r="O393" s="71"/>
      <c r="P393" s="192">
        <f>O393*H393</f>
        <v>0</v>
      </c>
      <c r="Q393" s="192">
        <v>0</v>
      </c>
      <c r="R393" s="192">
        <f>Q393*H393</f>
        <v>0</v>
      </c>
      <c r="S393" s="192">
        <v>0</v>
      </c>
      <c r="T393" s="193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4" t="s">
        <v>171</v>
      </c>
      <c r="AT393" s="194" t="s">
        <v>133</v>
      </c>
      <c r="AU393" s="194" t="s">
        <v>83</v>
      </c>
      <c r="AY393" s="17" t="s">
        <v>130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7" t="s">
        <v>81</v>
      </c>
      <c r="BK393" s="195">
        <f>ROUND(I393*H393,2)</f>
        <v>0</v>
      </c>
      <c r="BL393" s="17" t="s">
        <v>171</v>
      </c>
      <c r="BM393" s="194" t="s">
        <v>777</v>
      </c>
    </row>
    <row r="394" spans="1:65" s="13" customFormat="1" ht="11.25">
      <c r="B394" s="196"/>
      <c r="C394" s="197"/>
      <c r="D394" s="198" t="s">
        <v>139</v>
      </c>
      <c r="E394" s="199" t="s">
        <v>1</v>
      </c>
      <c r="F394" s="200" t="s">
        <v>140</v>
      </c>
      <c r="G394" s="197"/>
      <c r="H394" s="199" t="s">
        <v>1</v>
      </c>
      <c r="I394" s="201"/>
      <c r="J394" s="197"/>
      <c r="K394" s="197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139</v>
      </c>
      <c r="AU394" s="206" t="s">
        <v>83</v>
      </c>
      <c r="AV394" s="13" t="s">
        <v>81</v>
      </c>
      <c r="AW394" s="13" t="s">
        <v>32</v>
      </c>
      <c r="AX394" s="13" t="s">
        <v>76</v>
      </c>
      <c r="AY394" s="206" t="s">
        <v>130</v>
      </c>
    </row>
    <row r="395" spans="1:65" s="14" customFormat="1" ht="11.25">
      <c r="B395" s="207"/>
      <c r="C395" s="208"/>
      <c r="D395" s="198" t="s">
        <v>139</v>
      </c>
      <c r="E395" s="209" t="s">
        <v>1</v>
      </c>
      <c r="F395" s="210" t="s">
        <v>778</v>
      </c>
      <c r="G395" s="208"/>
      <c r="H395" s="211">
        <v>2.5</v>
      </c>
      <c r="I395" s="212"/>
      <c r="J395" s="208"/>
      <c r="K395" s="208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139</v>
      </c>
      <c r="AU395" s="217" t="s">
        <v>83</v>
      </c>
      <c r="AV395" s="14" t="s">
        <v>83</v>
      </c>
      <c r="AW395" s="14" t="s">
        <v>32</v>
      </c>
      <c r="AX395" s="14" t="s">
        <v>81</v>
      </c>
      <c r="AY395" s="217" t="s">
        <v>130</v>
      </c>
    </row>
    <row r="396" spans="1:65" s="2" customFormat="1" ht="24.2" customHeight="1">
      <c r="A396" s="34"/>
      <c r="B396" s="35"/>
      <c r="C396" s="182" t="s">
        <v>779</v>
      </c>
      <c r="D396" s="182" t="s">
        <v>133</v>
      </c>
      <c r="E396" s="183" t="s">
        <v>780</v>
      </c>
      <c r="F396" s="184" t="s">
        <v>781</v>
      </c>
      <c r="G396" s="185" t="s">
        <v>243</v>
      </c>
      <c r="H396" s="186">
        <v>1.046</v>
      </c>
      <c r="I396" s="187"/>
      <c r="J396" s="188">
        <f>ROUND(I396*H396,2)</f>
        <v>0</v>
      </c>
      <c r="K396" s="189"/>
      <c r="L396" s="39"/>
      <c r="M396" s="190" t="s">
        <v>1</v>
      </c>
      <c r="N396" s="191" t="s">
        <v>41</v>
      </c>
      <c r="O396" s="71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4" t="s">
        <v>171</v>
      </c>
      <c r="AT396" s="194" t="s">
        <v>133</v>
      </c>
      <c r="AU396" s="194" t="s">
        <v>83</v>
      </c>
      <c r="AY396" s="17" t="s">
        <v>130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17" t="s">
        <v>81</v>
      </c>
      <c r="BK396" s="195">
        <f>ROUND(I396*H396,2)</f>
        <v>0</v>
      </c>
      <c r="BL396" s="17" t="s">
        <v>171</v>
      </c>
      <c r="BM396" s="194" t="s">
        <v>782</v>
      </c>
    </row>
    <row r="397" spans="1:65" s="12" customFormat="1" ht="22.9" customHeight="1">
      <c r="B397" s="166"/>
      <c r="C397" s="167"/>
      <c r="D397" s="168" t="s">
        <v>75</v>
      </c>
      <c r="E397" s="180" t="s">
        <v>783</v>
      </c>
      <c r="F397" s="180" t="s">
        <v>784</v>
      </c>
      <c r="G397" s="167"/>
      <c r="H397" s="167"/>
      <c r="I397" s="170"/>
      <c r="J397" s="181">
        <f>BK397</f>
        <v>0</v>
      </c>
      <c r="K397" s="167"/>
      <c r="L397" s="172"/>
      <c r="M397" s="173"/>
      <c r="N397" s="174"/>
      <c r="O397" s="174"/>
      <c r="P397" s="175">
        <f>SUM(P398:P403)</f>
        <v>0</v>
      </c>
      <c r="Q397" s="174"/>
      <c r="R397" s="175">
        <f>SUM(R398:R403)</f>
        <v>1.7100000000000001E-3</v>
      </c>
      <c r="S397" s="174"/>
      <c r="T397" s="176">
        <f>SUM(T398:T403)</f>
        <v>0</v>
      </c>
      <c r="AR397" s="177" t="s">
        <v>83</v>
      </c>
      <c r="AT397" s="178" t="s">
        <v>75</v>
      </c>
      <c r="AU397" s="178" t="s">
        <v>81</v>
      </c>
      <c r="AY397" s="177" t="s">
        <v>130</v>
      </c>
      <c r="BK397" s="179">
        <f>SUM(BK398:BK403)</f>
        <v>0</v>
      </c>
    </row>
    <row r="398" spans="1:65" s="2" customFormat="1" ht="16.5" customHeight="1">
      <c r="A398" s="34"/>
      <c r="B398" s="35"/>
      <c r="C398" s="182" t="s">
        <v>785</v>
      </c>
      <c r="D398" s="182" t="s">
        <v>133</v>
      </c>
      <c r="E398" s="183" t="s">
        <v>786</v>
      </c>
      <c r="F398" s="184" t="s">
        <v>787</v>
      </c>
      <c r="G398" s="185" t="s">
        <v>151</v>
      </c>
      <c r="H398" s="186">
        <v>4.5</v>
      </c>
      <c r="I398" s="187"/>
      <c r="J398" s="188">
        <f>ROUND(I398*H398,2)</f>
        <v>0</v>
      </c>
      <c r="K398" s="189"/>
      <c r="L398" s="39"/>
      <c r="M398" s="190" t="s">
        <v>1</v>
      </c>
      <c r="N398" s="191" t="s">
        <v>41</v>
      </c>
      <c r="O398" s="71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4" t="s">
        <v>171</v>
      </c>
      <c r="AT398" s="194" t="s">
        <v>133</v>
      </c>
      <c r="AU398" s="194" t="s">
        <v>83</v>
      </c>
      <c r="AY398" s="17" t="s">
        <v>130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7" t="s">
        <v>81</v>
      </c>
      <c r="BK398" s="195">
        <f>ROUND(I398*H398,2)</f>
        <v>0</v>
      </c>
      <c r="BL398" s="17" t="s">
        <v>171</v>
      </c>
      <c r="BM398" s="194" t="s">
        <v>788</v>
      </c>
    </row>
    <row r="399" spans="1:65" s="13" customFormat="1" ht="11.25">
      <c r="B399" s="196"/>
      <c r="C399" s="197"/>
      <c r="D399" s="198" t="s">
        <v>139</v>
      </c>
      <c r="E399" s="199" t="s">
        <v>1</v>
      </c>
      <c r="F399" s="200" t="s">
        <v>789</v>
      </c>
      <c r="G399" s="197"/>
      <c r="H399" s="199" t="s">
        <v>1</v>
      </c>
      <c r="I399" s="201"/>
      <c r="J399" s="197"/>
      <c r="K399" s="197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139</v>
      </c>
      <c r="AU399" s="206" t="s">
        <v>83</v>
      </c>
      <c r="AV399" s="13" t="s">
        <v>81</v>
      </c>
      <c r="AW399" s="13" t="s">
        <v>32</v>
      </c>
      <c r="AX399" s="13" t="s">
        <v>76</v>
      </c>
      <c r="AY399" s="206" t="s">
        <v>130</v>
      </c>
    </row>
    <row r="400" spans="1:65" s="14" customFormat="1" ht="11.25">
      <c r="B400" s="207"/>
      <c r="C400" s="208"/>
      <c r="D400" s="198" t="s">
        <v>139</v>
      </c>
      <c r="E400" s="209" t="s">
        <v>1</v>
      </c>
      <c r="F400" s="210" t="s">
        <v>790</v>
      </c>
      <c r="G400" s="208"/>
      <c r="H400" s="211">
        <v>4.5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139</v>
      </c>
      <c r="AU400" s="217" t="s">
        <v>83</v>
      </c>
      <c r="AV400" s="14" t="s">
        <v>83</v>
      </c>
      <c r="AW400" s="14" t="s">
        <v>32</v>
      </c>
      <c r="AX400" s="14" t="s">
        <v>81</v>
      </c>
      <c r="AY400" s="217" t="s">
        <v>130</v>
      </c>
    </row>
    <row r="401" spans="1:65" s="2" customFormat="1" ht="24.2" customHeight="1">
      <c r="A401" s="34"/>
      <c r="B401" s="35"/>
      <c r="C401" s="182" t="s">
        <v>791</v>
      </c>
      <c r="D401" s="182" t="s">
        <v>133</v>
      </c>
      <c r="E401" s="183" t="s">
        <v>792</v>
      </c>
      <c r="F401" s="184" t="s">
        <v>793</v>
      </c>
      <c r="G401" s="185" t="s">
        <v>151</v>
      </c>
      <c r="H401" s="186">
        <v>4.5</v>
      </c>
      <c r="I401" s="187"/>
      <c r="J401" s="188">
        <f>ROUND(I401*H401,2)</f>
        <v>0</v>
      </c>
      <c r="K401" s="189"/>
      <c r="L401" s="39"/>
      <c r="M401" s="190" t="s">
        <v>1</v>
      </c>
      <c r="N401" s="191" t="s">
        <v>41</v>
      </c>
      <c r="O401" s="71"/>
      <c r="P401" s="192">
        <f>O401*H401</f>
        <v>0</v>
      </c>
      <c r="Q401" s="192">
        <v>1.3999999999999999E-4</v>
      </c>
      <c r="R401" s="192">
        <f>Q401*H401</f>
        <v>6.2999999999999992E-4</v>
      </c>
      <c r="S401" s="192">
        <v>0</v>
      </c>
      <c r="T401" s="193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4" t="s">
        <v>171</v>
      </c>
      <c r="AT401" s="194" t="s">
        <v>133</v>
      </c>
      <c r="AU401" s="194" t="s">
        <v>83</v>
      </c>
      <c r="AY401" s="17" t="s">
        <v>130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7" t="s">
        <v>81</v>
      </c>
      <c r="BK401" s="195">
        <f>ROUND(I401*H401,2)</f>
        <v>0</v>
      </c>
      <c r="BL401" s="17" t="s">
        <v>171</v>
      </c>
      <c r="BM401" s="194" t="s">
        <v>794</v>
      </c>
    </row>
    <row r="402" spans="1:65" s="2" customFormat="1" ht="24.2" customHeight="1">
      <c r="A402" s="34"/>
      <c r="B402" s="35"/>
      <c r="C402" s="182" t="s">
        <v>795</v>
      </c>
      <c r="D402" s="182" t="s">
        <v>133</v>
      </c>
      <c r="E402" s="183" t="s">
        <v>796</v>
      </c>
      <c r="F402" s="184" t="s">
        <v>797</v>
      </c>
      <c r="G402" s="185" t="s">
        <v>151</v>
      </c>
      <c r="H402" s="186">
        <v>4.5</v>
      </c>
      <c r="I402" s="187"/>
      <c r="J402" s="188">
        <f>ROUND(I402*H402,2)</f>
        <v>0</v>
      </c>
      <c r="K402" s="189"/>
      <c r="L402" s="39"/>
      <c r="M402" s="190" t="s">
        <v>1</v>
      </c>
      <c r="N402" s="191" t="s">
        <v>41</v>
      </c>
      <c r="O402" s="71"/>
      <c r="P402" s="192">
        <f>O402*H402</f>
        <v>0</v>
      </c>
      <c r="Q402" s="192">
        <v>1.2E-4</v>
      </c>
      <c r="R402" s="192">
        <f>Q402*H402</f>
        <v>5.4000000000000001E-4</v>
      </c>
      <c r="S402" s="192">
        <v>0</v>
      </c>
      <c r="T402" s="193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4" t="s">
        <v>171</v>
      </c>
      <c r="AT402" s="194" t="s">
        <v>133</v>
      </c>
      <c r="AU402" s="194" t="s">
        <v>83</v>
      </c>
      <c r="AY402" s="17" t="s">
        <v>130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7" t="s">
        <v>81</v>
      </c>
      <c r="BK402" s="195">
        <f>ROUND(I402*H402,2)</f>
        <v>0</v>
      </c>
      <c r="BL402" s="17" t="s">
        <v>171</v>
      </c>
      <c r="BM402" s="194" t="s">
        <v>798</v>
      </c>
    </row>
    <row r="403" spans="1:65" s="2" customFormat="1" ht="24.2" customHeight="1">
      <c r="A403" s="34"/>
      <c r="B403" s="35"/>
      <c r="C403" s="182" t="s">
        <v>799</v>
      </c>
      <c r="D403" s="182" t="s">
        <v>133</v>
      </c>
      <c r="E403" s="183" t="s">
        <v>800</v>
      </c>
      <c r="F403" s="184" t="s">
        <v>801</v>
      </c>
      <c r="G403" s="185" t="s">
        <v>151</v>
      </c>
      <c r="H403" s="186">
        <v>4.5</v>
      </c>
      <c r="I403" s="187"/>
      <c r="J403" s="188">
        <f>ROUND(I403*H403,2)</f>
        <v>0</v>
      </c>
      <c r="K403" s="189"/>
      <c r="L403" s="39"/>
      <c r="M403" s="190" t="s">
        <v>1</v>
      </c>
      <c r="N403" s="191" t="s">
        <v>41</v>
      </c>
      <c r="O403" s="71"/>
      <c r="P403" s="192">
        <f>O403*H403</f>
        <v>0</v>
      </c>
      <c r="Q403" s="192">
        <v>1.2E-4</v>
      </c>
      <c r="R403" s="192">
        <f>Q403*H403</f>
        <v>5.4000000000000001E-4</v>
      </c>
      <c r="S403" s="192">
        <v>0</v>
      </c>
      <c r="T403" s="193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4" t="s">
        <v>171</v>
      </c>
      <c r="AT403" s="194" t="s">
        <v>133</v>
      </c>
      <c r="AU403" s="194" t="s">
        <v>83</v>
      </c>
      <c r="AY403" s="17" t="s">
        <v>130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7" t="s">
        <v>81</v>
      </c>
      <c r="BK403" s="195">
        <f>ROUND(I403*H403,2)</f>
        <v>0</v>
      </c>
      <c r="BL403" s="17" t="s">
        <v>171</v>
      </c>
      <c r="BM403" s="194" t="s">
        <v>802</v>
      </c>
    </row>
    <row r="404" spans="1:65" s="12" customFormat="1" ht="22.9" customHeight="1">
      <c r="B404" s="166"/>
      <c r="C404" s="167"/>
      <c r="D404" s="168" t="s">
        <v>75</v>
      </c>
      <c r="E404" s="180" t="s">
        <v>803</v>
      </c>
      <c r="F404" s="180" t="s">
        <v>804</v>
      </c>
      <c r="G404" s="167"/>
      <c r="H404" s="167"/>
      <c r="I404" s="170"/>
      <c r="J404" s="181">
        <f>BK404</f>
        <v>0</v>
      </c>
      <c r="K404" s="167"/>
      <c r="L404" s="172"/>
      <c r="M404" s="173"/>
      <c r="N404" s="174"/>
      <c r="O404" s="174"/>
      <c r="P404" s="175">
        <f>SUM(P405:P423)</f>
        <v>0</v>
      </c>
      <c r="Q404" s="174"/>
      <c r="R404" s="175">
        <f>SUM(R405:R423)</f>
        <v>6.1558680000000005E-2</v>
      </c>
      <c r="S404" s="174"/>
      <c r="T404" s="176">
        <f>SUM(T405:T423)</f>
        <v>1.9346479999999999E-2</v>
      </c>
      <c r="AR404" s="177" t="s">
        <v>83</v>
      </c>
      <c r="AT404" s="178" t="s">
        <v>75</v>
      </c>
      <c r="AU404" s="178" t="s">
        <v>81</v>
      </c>
      <c r="AY404" s="177" t="s">
        <v>130</v>
      </c>
      <c r="BK404" s="179">
        <f>SUM(BK405:BK423)</f>
        <v>0</v>
      </c>
    </row>
    <row r="405" spans="1:65" s="2" customFormat="1" ht="24.2" customHeight="1">
      <c r="A405" s="34"/>
      <c r="B405" s="35"/>
      <c r="C405" s="182" t="s">
        <v>805</v>
      </c>
      <c r="D405" s="182" t="s">
        <v>133</v>
      </c>
      <c r="E405" s="183" t="s">
        <v>806</v>
      </c>
      <c r="F405" s="184" t="s">
        <v>807</v>
      </c>
      <c r="G405" s="185" t="s">
        <v>151</v>
      </c>
      <c r="H405" s="186">
        <v>43.957999999999998</v>
      </c>
      <c r="I405" s="187"/>
      <c r="J405" s="188">
        <f>ROUND(I405*H405,2)</f>
        <v>0</v>
      </c>
      <c r="K405" s="189"/>
      <c r="L405" s="39"/>
      <c r="M405" s="190" t="s">
        <v>1</v>
      </c>
      <c r="N405" s="191" t="s">
        <v>41</v>
      </c>
      <c r="O405" s="71"/>
      <c r="P405" s="192">
        <f>O405*H405</f>
        <v>0</v>
      </c>
      <c r="Q405" s="192">
        <v>0</v>
      </c>
      <c r="R405" s="192">
        <f>Q405*H405</f>
        <v>0</v>
      </c>
      <c r="S405" s="192">
        <v>1.4999999999999999E-4</v>
      </c>
      <c r="T405" s="193">
        <f>S405*H405</f>
        <v>6.5936999999999992E-3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4" t="s">
        <v>171</v>
      </c>
      <c r="AT405" s="194" t="s">
        <v>133</v>
      </c>
      <c r="AU405" s="194" t="s">
        <v>83</v>
      </c>
      <c r="AY405" s="17" t="s">
        <v>130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7" t="s">
        <v>81</v>
      </c>
      <c r="BK405" s="195">
        <f>ROUND(I405*H405,2)</f>
        <v>0</v>
      </c>
      <c r="BL405" s="17" t="s">
        <v>171</v>
      </c>
      <c r="BM405" s="194" t="s">
        <v>808</v>
      </c>
    </row>
    <row r="406" spans="1:65" s="14" customFormat="1" ht="11.25">
      <c r="B406" s="207"/>
      <c r="C406" s="208"/>
      <c r="D406" s="198" t="s">
        <v>139</v>
      </c>
      <c r="E406" s="209" t="s">
        <v>1</v>
      </c>
      <c r="F406" s="210" t="s">
        <v>183</v>
      </c>
      <c r="G406" s="208"/>
      <c r="H406" s="211">
        <v>10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139</v>
      </c>
      <c r="AU406" s="217" t="s">
        <v>83</v>
      </c>
      <c r="AV406" s="14" t="s">
        <v>83</v>
      </c>
      <c r="AW406" s="14" t="s">
        <v>32</v>
      </c>
      <c r="AX406" s="14" t="s">
        <v>76</v>
      </c>
      <c r="AY406" s="217" t="s">
        <v>130</v>
      </c>
    </row>
    <row r="407" spans="1:65" s="13" customFormat="1" ht="11.25">
      <c r="B407" s="196"/>
      <c r="C407" s="197"/>
      <c r="D407" s="198" t="s">
        <v>139</v>
      </c>
      <c r="E407" s="199" t="s">
        <v>1</v>
      </c>
      <c r="F407" s="200" t="s">
        <v>140</v>
      </c>
      <c r="G407" s="197"/>
      <c r="H407" s="199" t="s">
        <v>1</v>
      </c>
      <c r="I407" s="201"/>
      <c r="J407" s="197"/>
      <c r="K407" s="197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139</v>
      </c>
      <c r="AU407" s="206" t="s">
        <v>83</v>
      </c>
      <c r="AV407" s="13" t="s">
        <v>81</v>
      </c>
      <c r="AW407" s="13" t="s">
        <v>32</v>
      </c>
      <c r="AX407" s="13" t="s">
        <v>76</v>
      </c>
      <c r="AY407" s="206" t="s">
        <v>130</v>
      </c>
    </row>
    <row r="408" spans="1:65" s="14" customFormat="1" ht="11.25">
      <c r="B408" s="207"/>
      <c r="C408" s="208"/>
      <c r="D408" s="198" t="s">
        <v>139</v>
      </c>
      <c r="E408" s="209" t="s">
        <v>1</v>
      </c>
      <c r="F408" s="210" t="s">
        <v>809</v>
      </c>
      <c r="G408" s="208"/>
      <c r="H408" s="211">
        <v>33.957999999999998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139</v>
      </c>
      <c r="AU408" s="217" t="s">
        <v>83</v>
      </c>
      <c r="AV408" s="14" t="s">
        <v>83</v>
      </c>
      <c r="AW408" s="14" t="s">
        <v>32</v>
      </c>
      <c r="AX408" s="14" t="s">
        <v>76</v>
      </c>
      <c r="AY408" s="217" t="s">
        <v>130</v>
      </c>
    </row>
    <row r="409" spans="1:65" s="15" customFormat="1" ht="11.25">
      <c r="B409" s="229"/>
      <c r="C409" s="230"/>
      <c r="D409" s="198" t="s">
        <v>139</v>
      </c>
      <c r="E409" s="231" t="s">
        <v>1</v>
      </c>
      <c r="F409" s="232" t="s">
        <v>511</v>
      </c>
      <c r="G409" s="230"/>
      <c r="H409" s="233">
        <v>43.957999999999998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139</v>
      </c>
      <c r="AU409" s="239" t="s">
        <v>83</v>
      </c>
      <c r="AV409" s="15" t="s">
        <v>137</v>
      </c>
      <c r="AW409" s="15" t="s">
        <v>32</v>
      </c>
      <c r="AX409" s="15" t="s">
        <v>81</v>
      </c>
      <c r="AY409" s="239" t="s">
        <v>130</v>
      </c>
    </row>
    <row r="410" spans="1:65" s="2" customFormat="1" ht="21.75" customHeight="1">
      <c r="A410" s="34"/>
      <c r="B410" s="35"/>
      <c r="C410" s="182" t="s">
        <v>810</v>
      </c>
      <c r="D410" s="182" t="s">
        <v>133</v>
      </c>
      <c r="E410" s="183" t="s">
        <v>811</v>
      </c>
      <c r="F410" s="184" t="s">
        <v>812</v>
      </c>
      <c r="G410" s="185" t="s">
        <v>151</v>
      </c>
      <c r="H410" s="186">
        <v>41.137999999999998</v>
      </c>
      <c r="I410" s="187"/>
      <c r="J410" s="188">
        <f>ROUND(I410*H410,2)</f>
        <v>0</v>
      </c>
      <c r="K410" s="189"/>
      <c r="L410" s="39"/>
      <c r="M410" s="190" t="s">
        <v>1</v>
      </c>
      <c r="N410" s="191" t="s">
        <v>41</v>
      </c>
      <c r="O410" s="71"/>
      <c r="P410" s="192">
        <f>O410*H410</f>
        <v>0</v>
      </c>
      <c r="Q410" s="192">
        <v>1E-3</v>
      </c>
      <c r="R410" s="192">
        <f>Q410*H410</f>
        <v>4.1138000000000001E-2</v>
      </c>
      <c r="S410" s="192">
        <v>3.1E-4</v>
      </c>
      <c r="T410" s="193">
        <f>S410*H410</f>
        <v>1.275278E-2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4" t="s">
        <v>171</v>
      </c>
      <c r="AT410" s="194" t="s">
        <v>133</v>
      </c>
      <c r="AU410" s="194" t="s">
        <v>83</v>
      </c>
      <c r="AY410" s="17" t="s">
        <v>130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17" t="s">
        <v>81</v>
      </c>
      <c r="BK410" s="195">
        <f>ROUND(I410*H410,2)</f>
        <v>0</v>
      </c>
      <c r="BL410" s="17" t="s">
        <v>171</v>
      </c>
      <c r="BM410" s="194" t="s">
        <v>813</v>
      </c>
    </row>
    <row r="411" spans="1:65" s="13" customFormat="1" ht="11.25">
      <c r="B411" s="196"/>
      <c r="C411" s="197"/>
      <c r="D411" s="198" t="s">
        <v>139</v>
      </c>
      <c r="E411" s="199" t="s">
        <v>1</v>
      </c>
      <c r="F411" s="200" t="s">
        <v>140</v>
      </c>
      <c r="G411" s="197"/>
      <c r="H411" s="199" t="s">
        <v>1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139</v>
      </c>
      <c r="AU411" s="206" t="s">
        <v>83</v>
      </c>
      <c r="AV411" s="13" t="s">
        <v>81</v>
      </c>
      <c r="AW411" s="13" t="s">
        <v>32</v>
      </c>
      <c r="AX411" s="13" t="s">
        <v>76</v>
      </c>
      <c r="AY411" s="206" t="s">
        <v>130</v>
      </c>
    </row>
    <row r="412" spans="1:65" s="14" customFormat="1" ht="11.25">
      <c r="B412" s="207"/>
      <c r="C412" s="208"/>
      <c r="D412" s="198" t="s">
        <v>139</v>
      </c>
      <c r="E412" s="209" t="s">
        <v>1</v>
      </c>
      <c r="F412" s="210" t="s">
        <v>814</v>
      </c>
      <c r="G412" s="208"/>
      <c r="H412" s="211">
        <v>41.137999999999998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139</v>
      </c>
      <c r="AU412" s="217" t="s">
        <v>83</v>
      </c>
      <c r="AV412" s="14" t="s">
        <v>83</v>
      </c>
      <c r="AW412" s="14" t="s">
        <v>32</v>
      </c>
      <c r="AX412" s="14" t="s">
        <v>81</v>
      </c>
      <c r="AY412" s="217" t="s">
        <v>130</v>
      </c>
    </row>
    <row r="413" spans="1:65" s="2" customFormat="1" ht="24.2" customHeight="1">
      <c r="A413" s="34"/>
      <c r="B413" s="35"/>
      <c r="C413" s="182" t="s">
        <v>815</v>
      </c>
      <c r="D413" s="182" t="s">
        <v>133</v>
      </c>
      <c r="E413" s="183" t="s">
        <v>816</v>
      </c>
      <c r="F413" s="184" t="s">
        <v>817</v>
      </c>
      <c r="G413" s="185" t="s">
        <v>151</v>
      </c>
      <c r="H413" s="186">
        <v>43.957999999999998</v>
      </c>
      <c r="I413" s="187"/>
      <c r="J413" s="188">
        <f>ROUND(I413*H413,2)</f>
        <v>0</v>
      </c>
      <c r="K413" s="189"/>
      <c r="L413" s="39"/>
      <c r="M413" s="190" t="s">
        <v>1</v>
      </c>
      <c r="N413" s="191" t="s">
        <v>41</v>
      </c>
      <c r="O413" s="71"/>
      <c r="P413" s="192">
        <f>O413*H413</f>
        <v>0</v>
      </c>
      <c r="Q413" s="192">
        <v>2.0000000000000001E-4</v>
      </c>
      <c r="R413" s="192">
        <f>Q413*H413</f>
        <v>8.7916000000000001E-3</v>
      </c>
      <c r="S413" s="192">
        <v>0</v>
      </c>
      <c r="T413" s="19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4" t="s">
        <v>171</v>
      </c>
      <c r="AT413" s="194" t="s">
        <v>133</v>
      </c>
      <c r="AU413" s="194" t="s">
        <v>83</v>
      </c>
      <c r="AY413" s="17" t="s">
        <v>130</v>
      </c>
      <c r="BE413" s="195">
        <f>IF(N413="základní",J413,0)</f>
        <v>0</v>
      </c>
      <c r="BF413" s="195">
        <f>IF(N413="snížená",J413,0)</f>
        <v>0</v>
      </c>
      <c r="BG413" s="195">
        <f>IF(N413="zákl. přenesená",J413,0)</f>
        <v>0</v>
      </c>
      <c r="BH413" s="195">
        <f>IF(N413="sníž. přenesená",J413,0)</f>
        <v>0</v>
      </c>
      <c r="BI413" s="195">
        <f>IF(N413="nulová",J413,0)</f>
        <v>0</v>
      </c>
      <c r="BJ413" s="17" t="s">
        <v>81</v>
      </c>
      <c r="BK413" s="195">
        <f>ROUND(I413*H413,2)</f>
        <v>0</v>
      </c>
      <c r="BL413" s="17" t="s">
        <v>171</v>
      </c>
      <c r="BM413" s="194" t="s">
        <v>818</v>
      </c>
    </row>
    <row r="414" spans="1:65" s="14" customFormat="1" ht="11.25">
      <c r="B414" s="207"/>
      <c r="C414" s="208"/>
      <c r="D414" s="198" t="s">
        <v>139</v>
      </c>
      <c r="E414" s="209" t="s">
        <v>1</v>
      </c>
      <c r="F414" s="210" t="s">
        <v>183</v>
      </c>
      <c r="G414" s="208"/>
      <c r="H414" s="211">
        <v>10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139</v>
      </c>
      <c r="AU414" s="217" t="s">
        <v>83</v>
      </c>
      <c r="AV414" s="14" t="s">
        <v>83</v>
      </c>
      <c r="AW414" s="14" t="s">
        <v>32</v>
      </c>
      <c r="AX414" s="14" t="s">
        <v>76</v>
      </c>
      <c r="AY414" s="217" t="s">
        <v>130</v>
      </c>
    </row>
    <row r="415" spans="1:65" s="13" customFormat="1" ht="11.25">
      <c r="B415" s="196"/>
      <c r="C415" s="197"/>
      <c r="D415" s="198" t="s">
        <v>139</v>
      </c>
      <c r="E415" s="199" t="s">
        <v>1</v>
      </c>
      <c r="F415" s="200" t="s">
        <v>140</v>
      </c>
      <c r="G415" s="197"/>
      <c r="H415" s="199" t="s">
        <v>1</v>
      </c>
      <c r="I415" s="201"/>
      <c r="J415" s="197"/>
      <c r="K415" s="197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139</v>
      </c>
      <c r="AU415" s="206" t="s">
        <v>83</v>
      </c>
      <c r="AV415" s="13" t="s">
        <v>81</v>
      </c>
      <c r="AW415" s="13" t="s">
        <v>32</v>
      </c>
      <c r="AX415" s="13" t="s">
        <v>76</v>
      </c>
      <c r="AY415" s="206" t="s">
        <v>130</v>
      </c>
    </row>
    <row r="416" spans="1:65" s="14" customFormat="1" ht="11.25">
      <c r="B416" s="207"/>
      <c r="C416" s="208"/>
      <c r="D416" s="198" t="s">
        <v>139</v>
      </c>
      <c r="E416" s="209" t="s">
        <v>1</v>
      </c>
      <c r="F416" s="210" t="s">
        <v>809</v>
      </c>
      <c r="G416" s="208"/>
      <c r="H416" s="211">
        <v>33.957999999999998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139</v>
      </c>
      <c r="AU416" s="217" t="s">
        <v>83</v>
      </c>
      <c r="AV416" s="14" t="s">
        <v>83</v>
      </c>
      <c r="AW416" s="14" t="s">
        <v>32</v>
      </c>
      <c r="AX416" s="14" t="s">
        <v>76</v>
      </c>
      <c r="AY416" s="217" t="s">
        <v>130</v>
      </c>
    </row>
    <row r="417" spans="1:65" s="15" customFormat="1" ht="11.25">
      <c r="B417" s="229"/>
      <c r="C417" s="230"/>
      <c r="D417" s="198" t="s">
        <v>139</v>
      </c>
      <c r="E417" s="231" t="s">
        <v>1</v>
      </c>
      <c r="F417" s="232" t="s">
        <v>511</v>
      </c>
      <c r="G417" s="230"/>
      <c r="H417" s="233">
        <v>43.957999999999998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139</v>
      </c>
      <c r="AU417" s="239" t="s">
        <v>83</v>
      </c>
      <c r="AV417" s="15" t="s">
        <v>137</v>
      </c>
      <c r="AW417" s="15" t="s">
        <v>32</v>
      </c>
      <c r="AX417" s="15" t="s">
        <v>81</v>
      </c>
      <c r="AY417" s="239" t="s">
        <v>130</v>
      </c>
    </row>
    <row r="418" spans="1:65" s="2" customFormat="1" ht="33" customHeight="1">
      <c r="A418" s="34"/>
      <c r="B418" s="35"/>
      <c r="C418" s="182" t="s">
        <v>819</v>
      </c>
      <c r="D418" s="182" t="s">
        <v>133</v>
      </c>
      <c r="E418" s="183" t="s">
        <v>820</v>
      </c>
      <c r="F418" s="184" t="s">
        <v>821</v>
      </c>
      <c r="G418" s="185" t="s">
        <v>151</v>
      </c>
      <c r="H418" s="186">
        <v>43.957999999999998</v>
      </c>
      <c r="I418" s="187"/>
      <c r="J418" s="188">
        <f>ROUND(I418*H418,2)</f>
        <v>0</v>
      </c>
      <c r="K418" s="189"/>
      <c r="L418" s="39"/>
      <c r="M418" s="190" t="s">
        <v>1</v>
      </c>
      <c r="N418" s="191" t="s">
        <v>41</v>
      </c>
      <c r="O418" s="71"/>
      <c r="P418" s="192">
        <f>O418*H418</f>
        <v>0</v>
      </c>
      <c r="Q418" s="192">
        <v>2.5999999999999998E-4</v>
      </c>
      <c r="R418" s="192">
        <f>Q418*H418</f>
        <v>1.1429079999999999E-2</v>
      </c>
      <c r="S418" s="192">
        <v>0</v>
      </c>
      <c r="T418" s="193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4" t="s">
        <v>171</v>
      </c>
      <c r="AT418" s="194" t="s">
        <v>133</v>
      </c>
      <c r="AU418" s="194" t="s">
        <v>83</v>
      </c>
      <c r="AY418" s="17" t="s">
        <v>130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7" t="s">
        <v>81</v>
      </c>
      <c r="BK418" s="195">
        <f>ROUND(I418*H418,2)</f>
        <v>0</v>
      </c>
      <c r="BL418" s="17" t="s">
        <v>171</v>
      </c>
      <c r="BM418" s="194" t="s">
        <v>822</v>
      </c>
    </row>
    <row r="419" spans="1:65" s="14" customFormat="1" ht="11.25">
      <c r="B419" s="207"/>
      <c r="C419" s="208"/>
      <c r="D419" s="198" t="s">
        <v>139</v>
      </c>
      <c r="E419" s="209" t="s">
        <v>1</v>
      </c>
      <c r="F419" s="210" t="s">
        <v>183</v>
      </c>
      <c r="G419" s="208"/>
      <c r="H419" s="211">
        <v>10</v>
      </c>
      <c r="I419" s="212"/>
      <c r="J419" s="208"/>
      <c r="K419" s="208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139</v>
      </c>
      <c r="AU419" s="217" t="s">
        <v>83</v>
      </c>
      <c r="AV419" s="14" t="s">
        <v>83</v>
      </c>
      <c r="AW419" s="14" t="s">
        <v>32</v>
      </c>
      <c r="AX419" s="14" t="s">
        <v>76</v>
      </c>
      <c r="AY419" s="217" t="s">
        <v>130</v>
      </c>
    </row>
    <row r="420" spans="1:65" s="13" customFormat="1" ht="11.25">
      <c r="B420" s="196"/>
      <c r="C420" s="197"/>
      <c r="D420" s="198" t="s">
        <v>139</v>
      </c>
      <c r="E420" s="199" t="s">
        <v>1</v>
      </c>
      <c r="F420" s="200" t="s">
        <v>140</v>
      </c>
      <c r="G420" s="197"/>
      <c r="H420" s="199" t="s">
        <v>1</v>
      </c>
      <c r="I420" s="201"/>
      <c r="J420" s="197"/>
      <c r="K420" s="197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139</v>
      </c>
      <c r="AU420" s="206" t="s">
        <v>83</v>
      </c>
      <c r="AV420" s="13" t="s">
        <v>81</v>
      </c>
      <c r="AW420" s="13" t="s">
        <v>32</v>
      </c>
      <c r="AX420" s="13" t="s">
        <v>76</v>
      </c>
      <c r="AY420" s="206" t="s">
        <v>130</v>
      </c>
    </row>
    <row r="421" spans="1:65" s="14" customFormat="1" ht="11.25">
      <c r="B421" s="207"/>
      <c r="C421" s="208"/>
      <c r="D421" s="198" t="s">
        <v>139</v>
      </c>
      <c r="E421" s="209" t="s">
        <v>1</v>
      </c>
      <c r="F421" s="210" t="s">
        <v>809</v>
      </c>
      <c r="G421" s="208"/>
      <c r="H421" s="211">
        <v>33.957999999999998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139</v>
      </c>
      <c r="AU421" s="217" t="s">
        <v>83</v>
      </c>
      <c r="AV421" s="14" t="s">
        <v>83</v>
      </c>
      <c r="AW421" s="14" t="s">
        <v>32</v>
      </c>
      <c r="AX421" s="14" t="s">
        <v>76</v>
      </c>
      <c r="AY421" s="217" t="s">
        <v>130</v>
      </c>
    </row>
    <row r="422" spans="1:65" s="15" customFormat="1" ht="11.25">
      <c r="B422" s="229"/>
      <c r="C422" s="230"/>
      <c r="D422" s="198" t="s">
        <v>139</v>
      </c>
      <c r="E422" s="231" t="s">
        <v>1</v>
      </c>
      <c r="F422" s="232" t="s">
        <v>511</v>
      </c>
      <c r="G422" s="230"/>
      <c r="H422" s="233">
        <v>43.957999999999998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139</v>
      </c>
      <c r="AU422" s="239" t="s">
        <v>83</v>
      </c>
      <c r="AV422" s="15" t="s">
        <v>137</v>
      </c>
      <c r="AW422" s="15" t="s">
        <v>32</v>
      </c>
      <c r="AX422" s="15" t="s">
        <v>81</v>
      </c>
      <c r="AY422" s="239" t="s">
        <v>130</v>
      </c>
    </row>
    <row r="423" spans="1:65" s="2" customFormat="1" ht="37.9" customHeight="1">
      <c r="A423" s="34"/>
      <c r="B423" s="35"/>
      <c r="C423" s="182" t="s">
        <v>823</v>
      </c>
      <c r="D423" s="182" t="s">
        <v>133</v>
      </c>
      <c r="E423" s="183" t="s">
        <v>824</v>
      </c>
      <c r="F423" s="184" t="s">
        <v>825</v>
      </c>
      <c r="G423" s="185" t="s">
        <v>151</v>
      </c>
      <c r="H423" s="186">
        <v>10</v>
      </c>
      <c r="I423" s="187"/>
      <c r="J423" s="188">
        <f>ROUND(I423*H423,2)</f>
        <v>0</v>
      </c>
      <c r="K423" s="189"/>
      <c r="L423" s="39"/>
      <c r="M423" s="190" t="s">
        <v>1</v>
      </c>
      <c r="N423" s="191" t="s">
        <v>41</v>
      </c>
      <c r="O423" s="71"/>
      <c r="P423" s="192">
        <f>O423*H423</f>
        <v>0</v>
      </c>
      <c r="Q423" s="192">
        <v>2.0000000000000002E-5</v>
      </c>
      <c r="R423" s="192">
        <f>Q423*H423</f>
        <v>2.0000000000000001E-4</v>
      </c>
      <c r="S423" s="192">
        <v>0</v>
      </c>
      <c r="T423" s="193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4" t="s">
        <v>171</v>
      </c>
      <c r="AT423" s="194" t="s">
        <v>133</v>
      </c>
      <c r="AU423" s="194" t="s">
        <v>83</v>
      </c>
      <c r="AY423" s="17" t="s">
        <v>130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17" t="s">
        <v>81</v>
      </c>
      <c r="BK423" s="195">
        <f>ROUND(I423*H423,2)</f>
        <v>0</v>
      </c>
      <c r="BL423" s="17" t="s">
        <v>171</v>
      </c>
      <c r="BM423" s="194" t="s">
        <v>826</v>
      </c>
    </row>
    <row r="424" spans="1:65" s="12" customFormat="1" ht="25.9" customHeight="1">
      <c r="B424" s="166"/>
      <c r="C424" s="167"/>
      <c r="D424" s="168" t="s">
        <v>75</v>
      </c>
      <c r="E424" s="169" t="s">
        <v>141</v>
      </c>
      <c r="F424" s="169" t="s">
        <v>827</v>
      </c>
      <c r="G424" s="167"/>
      <c r="H424" s="167"/>
      <c r="I424" s="170"/>
      <c r="J424" s="171">
        <f>BK424</f>
        <v>0</v>
      </c>
      <c r="K424" s="167"/>
      <c r="L424" s="172"/>
      <c r="M424" s="173"/>
      <c r="N424" s="174"/>
      <c r="O424" s="174"/>
      <c r="P424" s="175">
        <f>P425</f>
        <v>0</v>
      </c>
      <c r="Q424" s="174"/>
      <c r="R424" s="175">
        <f>R425</f>
        <v>0</v>
      </c>
      <c r="S424" s="174"/>
      <c r="T424" s="176">
        <f>T425</f>
        <v>0</v>
      </c>
      <c r="AR424" s="177" t="s">
        <v>131</v>
      </c>
      <c r="AT424" s="178" t="s">
        <v>75</v>
      </c>
      <c r="AU424" s="178" t="s">
        <v>76</v>
      </c>
      <c r="AY424" s="177" t="s">
        <v>130</v>
      </c>
      <c r="BK424" s="179">
        <f>BK425</f>
        <v>0</v>
      </c>
    </row>
    <row r="425" spans="1:65" s="12" customFormat="1" ht="22.9" customHeight="1">
      <c r="B425" s="166"/>
      <c r="C425" s="167"/>
      <c r="D425" s="168" t="s">
        <v>75</v>
      </c>
      <c r="E425" s="180" t="s">
        <v>828</v>
      </c>
      <c r="F425" s="180" t="s">
        <v>829</v>
      </c>
      <c r="G425" s="167"/>
      <c r="H425" s="167"/>
      <c r="I425" s="170"/>
      <c r="J425" s="181">
        <f>BK425</f>
        <v>0</v>
      </c>
      <c r="K425" s="167"/>
      <c r="L425" s="172"/>
      <c r="M425" s="173"/>
      <c r="N425" s="174"/>
      <c r="O425" s="174"/>
      <c r="P425" s="175">
        <f>SUM(P426:P427)</f>
        <v>0</v>
      </c>
      <c r="Q425" s="174"/>
      <c r="R425" s="175">
        <f>SUM(R426:R427)</f>
        <v>0</v>
      </c>
      <c r="S425" s="174"/>
      <c r="T425" s="176">
        <f>SUM(T426:T427)</f>
        <v>0</v>
      </c>
      <c r="AR425" s="177" t="s">
        <v>131</v>
      </c>
      <c r="AT425" s="178" t="s">
        <v>75</v>
      </c>
      <c r="AU425" s="178" t="s">
        <v>81</v>
      </c>
      <c r="AY425" s="177" t="s">
        <v>130</v>
      </c>
      <c r="BK425" s="179">
        <f>SUM(BK426:BK427)</f>
        <v>0</v>
      </c>
    </row>
    <row r="426" spans="1:65" s="2" customFormat="1" ht="16.5" customHeight="1">
      <c r="A426" s="34"/>
      <c r="B426" s="35"/>
      <c r="C426" s="182" t="s">
        <v>830</v>
      </c>
      <c r="D426" s="182" t="s">
        <v>133</v>
      </c>
      <c r="E426" s="183" t="s">
        <v>831</v>
      </c>
      <c r="F426" s="184" t="s">
        <v>832</v>
      </c>
      <c r="G426" s="185" t="s">
        <v>136</v>
      </c>
      <c r="H426" s="186">
        <v>1</v>
      </c>
      <c r="I426" s="187"/>
      <c r="J426" s="188">
        <f>ROUND(I426*H426,2)</f>
        <v>0</v>
      </c>
      <c r="K426" s="189"/>
      <c r="L426" s="39"/>
      <c r="M426" s="190" t="s">
        <v>1</v>
      </c>
      <c r="N426" s="191" t="s">
        <v>41</v>
      </c>
      <c r="O426" s="71"/>
      <c r="P426" s="192">
        <f>O426*H426</f>
        <v>0</v>
      </c>
      <c r="Q426" s="192">
        <v>0</v>
      </c>
      <c r="R426" s="192">
        <f>Q426*H426</f>
        <v>0</v>
      </c>
      <c r="S426" s="192">
        <v>0</v>
      </c>
      <c r="T426" s="193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4" t="s">
        <v>429</v>
      </c>
      <c r="AT426" s="194" t="s">
        <v>133</v>
      </c>
      <c r="AU426" s="194" t="s">
        <v>83</v>
      </c>
      <c r="AY426" s="17" t="s">
        <v>130</v>
      </c>
      <c r="BE426" s="195">
        <f>IF(N426="základní",J426,0)</f>
        <v>0</v>
      </c>
      <c r="BF426" s="195">
        <f>IF(N426="snížená",J426,0)</f>
        <v>0</v>
      </c>
      <c r="BG426" s="195">
        <f>IF(N426="zákl. přenesená",J426,0)</f>
        <v>0</v>
      </c>
      <c r="BH426" s="195">
        <f>IF(N426="sníž. přenesená",J426,0)</f>
        <v>0</v>
      </c>
      <c r="BI426" s="195">
        <f>IF(N426="nulová",J426,0)</f>
        <v>0</v>
      </c>
      <c r="BJ426" s="17" t="s">
        <v>81</v>
      </c>
      <c r="BK426" s="195">
        <f>ROUND(I426*H426,2)</f>
        <v>0</v>
      </c>
      <c r="BL426" s="17" t="s">
        <v>429</v>
      </c>
      <c r="BM426" s="194" t="s">
        <v>833</v>
      </c>
    </row>
    <row r="427" spans="1:65" s="2" customFormat="1" ht="16.5" customHeight="1">
      <c r="A427" s="34"/>
      <c r="B427" s="35"/>
      <c r="C427" s="182" t="s">
        <v>834</v>
      </c>
      <c r="D427" s="182" t="s">
        <v>133</v>
      </c>
      <c r="E427" s="183" t="s">
        <v>835</v>
      </c>
      <c r="F427" s="184" t="s">
        <v>836</v>
      </c>
      <c r="G427" s="185" t="s">
        <v>136</v>
      </c>
      <c r="H427" s="186">
        <v>1</v>
      </c>
      <c r="I427" s="187"/>
      <c r="J427" s="188">
        <f>ROUND(I427*H427,2)</f>
        <v>0</v>
      </c>
      <c r="K427" s="189"/>
      <c r="L427" s="39"/>
      <c r="M427" s="190" t="s">
        <v>1</v>
      </c>
      <c r="N427" s="191" t="s">
        <v>41</v>
      </c>
      <c r="O427" s="71"/>
      <c r="P427" s="192">
        <f>O427*H427</f>
        <v>0</v>
      </c>
      <c r="Q427" s="192">
        <v>0</v>
      </c>
      <c r="R427" s="192">
        <f>Q427*H427</f>
        <v>0</v>
      </c>
      <c r="S427" s="192">
        <v>0</v>
      </c>
      <c r="T427" s="19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4" t="s">
        <v>429</v>
      </c>
      <c r="AT427" s="194" t="s">
        <v>133</v>
      </c>
      <c r="AU427" s="194" t="s">
        <v>83</v>
      </c>
      <c r="AY427" s="17" t="s">
        <v>130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17" t="s">
        <v>81</v>
      </c>
      <c r="BK427" s="195">
        <f>ROUND(I427*H427,2)</f>
        <v>0</v>
      </c>
      <c r="BL427" s="17" t="s">
        <v>429</v>
      </c>
      <c r="BM427" s="194" t="s">
        <v>837</v>
      </c>
    </row>
    <row r="428" spans="1:65" s="12" customFormat="1" ht="25.9" customHeight="1">
      <c r="B428" s="166"/>
      <c r="C428" s="167"/>
      <c r="D428" s="168" t="s">
        <v>75</v>
      </c>
      <c r="E428" s="169" t="s">
        <v>838</v>
      </c>
      <c r="F428" s="169" t="s">
        <v>839</v>
      </c>
      <c r="G428" s="167"/>
      <c r="H428" s="167"/>
      <c r="I428" s="170"/>
      <c r="J428" s="171">
        <f>BK428</f>
        <v>0</v>
      </c>
      <c r="K428" s="167"/>
      <c r="L428" s="172"/>
      <c r="M428" s="173"/>
      <c r="N428" s="174"/>
      <c r="O428" s="174"/>
      <c r="P428" s="175">
        <f>P429</f>
        <v>0</v>
      </c>
      <c r="Q428" s="174"/>
      <c r="R428" s="175">
        <f>R429</f>
        <v>0</v>
      </c>
      <c r="S428" s="174"/>
      <c r="T428" s="176">
        <f>T429</f>
        <v>0</v>
      </c>
      <c r="AR428" s="177" t="s">
        <v>154</v>
      </c>
      <c r="AT428" s="178" t="s">
        <v>75</v>
      </c>
      <c r="AU428" s="178" t="s">
        <v>76</v>
      </c>
      <c r="AY428" s="177" t="s">
        <v>130</v>
      </c>
      <c r="BK428" s="179">
        <f>BK429</f>
        <v>0</v>
      </c>
    </row>
    <row r="429" spans="1:65" s="2" customFormat="1" ht="24.2" customHeight="1">
      <c r="A429" s="34"/>
      <c r="B429" s="35"/>
      <c r="C429" s="182" t="s">
        <v>840</v>
      </c>
      <c r="D429" s="182" t="s">
        <v>133</v>
      </c>
      <c r="E429" s="183" t="s">
        <v>841</v>
      </c>
      <c r="F429" s="184" t="s">
        <v>842</v>
      </c>
      <c r="G429" s="185" t="s">
        <v>843</v>
      </c>
      <c r="H429" s="240"/>
      <c r="I429" s="187"/>
      <c r="J429" s="188">
        <f>ROUND(I429*H429,2)</f>
        <v>0</v>
      </c>
      <c r="K429" s="189"/>
      <c r="L429" s="39"/>
      <c r="M429" s="241" t="s">
        <v>1</v>
      </c>
      <c r="N429" s="242" t="s">
        <v>41</v>
      </c>
      <c r="O429" s="243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4" t="s">
        <v>844</v>
      </c>
      <c r="AT429" s="194" t="s">
        <v>133</v>
      </c>
      <c r="AU429" s="194" t="s">
        <v>81</v>
      </c>
      <c r="AY429" s="17" t="s">
        <v>130</v>
      </c>
      <c r="BE429" s="195">
        <f>IF(N429="základní",J429,0)</f>
        <v>0</v>
      </c>
      <c r="BF429" s="195">
        <f>IF(N429="snížená",J429,0)</f>
        <v>0</v>
      </c>
      <c r="BG429" s="195">
        <f>IF(N429="zákl. přenesená",J429,0)</f>
        <v>0</v>
      </c>
      <c r="BH429" s="195">
        <f>IF(N429="sníž. přenesená",J429,0)</f>
        <v>0</v>
      </c>
      <c r="BI429" s="195">
        <f>IF(N429="nulová",J429,0)</f>
        <v>0</v>
      </c>
      <c r="BJ429" s="17" t="s">
        <v>81</v>
      </c>
      <c r="BK429" s="195">
        <f>ROUND(I429*H429,2)</f>
        <v>0</v>
      </c>
      <c r="BL429" s="17" t="s">
        <v>844</v>
      </c>
      <c r="BM429" s="194" t="s">
        <v>845</v>
      </c>
    </row>
    <row r="430" spans="1:65" s="2" customFormat="1" ht="6.95" customHeight="1">
      <c r="A430" s="34"/>
      <c r="B430" s="54"/>
      <c r="C430" s="55"/>
      <c r="D430" s="55"/>
      <c r="E430" s="55"/>
      <c r="F430" s="55"/>
      <c r="G430" s="55"/>
      <c r="H430" s="55"/>
      <c r="I430" s="55"/>
      <c r="J430" s="55"/>
      <c r="K430" s="55"/>
      <c r="L430" s="39"/>
      <c r="M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</sheetData>
  <sheetProtection algorithmName="SHA-512" hashValue="nxRpRG4YoGF/EBTfB10buwxFiHSw7hYHHQC+31C4B6EGjz++lcR1Ns0KPlLxdAJF4kP22EOafWGDhiNWvRNxaw==" saltValue="xao+PR1kz+LUNrKn+PbOTPvqkSUlb2pMqip4V2C0hPyYcVz9dQWR9da+iYKRnFxOhB5Qho3t/ZKAfB2d+jSs3A==" spinCount="100000" sheet="1" objects="1" scenarios="1" formatColumns="0" formatRows="0" autoFilter="0"/>
  <autoFilter ref="C136:K429"/>
  <mergeCells count="6">
    <mergeCell ref="L2:V2"/>
    <mergeCell ref="E7:H7"/>
    <mergeCell ref="E16:H16"/>
    <mergeCell ref="E25:H25"/>
    <mergeCell ref="E85:H85"/>
    <mergeCell ref="E129:H1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LS2021-0658A23 - ZŠ Rokyc...</vt:lpstr>
      <vt:lpstr>'LS2021-0658A23 - ZŠ Rokyc...'!Názvy_tisku</vt:lpstr>
      <vt:lpstr>'Rekapitulace stavby'!Názvy_tisku</vt:lpstr>
      <vt:lpstr>'LS2021-0658A23 - ZŠ Rokyc...'!Oblast_tisku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Motlík, Martin</cp:lastModifiedBy>
  <dcterms:created xsi:type="dcterms:W3CDTF">2023-01-15T07:32:40Z</dcterms:created>
  <dcterms:modified xsi:type="dcterms:W3CDTF">2023-01-16T09:41:24Z</dcterms:modified>
</cp:coreProperties>
</file>