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1955"/>
  </bookViews>
  <sheets>
    <sheet name="Rekapitulace stavby" sheetId="1" r:id="rId1"/>
    <sheet name="LS2021-0652A23 - ZŠ Rokyc..." sheetId="2" r:id="rId2"/>
  </sheets>
  <definedNames>
    <definedName name="_xlnm._FilterDatabase" localSheetId="1" hidden="1">'LS2021-0652A23 - ZŠ Rokyc...'!$C$138:$K$521</definedName>
    <definedName name="_xlnm.Print_Titles" localSheetId="1">'LS2021-0652A23 - ZŠ Rokyc...'!$138:$138</definedName>
    <definedName name="_xlnm.Print_Titles" localSheetId="0">'Rekapitulace stavby'!$92:$92</definedName>
    <definedName name="_xlnm.Print_Area" localSheetId="1">'LS2021-0652A23 - ZŠ Rokyc...'!$C$4:$J$76,'LS2021-0652A23 - ZŠ Rokyc...'!$C$82:$J$122,'LS2021-0652A23 - ZŠ Rokyc...'!$C$128:$J$521</definedName>
    <definedName name="_xlnm.Print_Area" localSheetId="0">'Rekapitulace stavby'!$D$4:$AO$76,'Rekapitulace stavby'!$C$82:$AQ$96</definedName>
  </definedNames>
  <calcPr calcId="145621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521" i="2"/>
  <c r="BH521" i="2"/>
  <c r="BG521" i="2"/>
  <c r="BF521" i="2"/>
  <c r="T521" i="2"/>
  <c r="T520" i="2"/>
  <c r="R521" i="2"/>
  <c r="R520" i="2" s="1"/>
  <c r="P521" i="2"/>
  <c r="P520" i="2"/>
  <c r="BI519" i="2"/>
  <c r="BH519" i="2"/>
  <c r="BG519" i="2"/>
  <c r="BF519" i="2"/>
  <c r="T519" i="2"/>
  <c r="T518" i="2" s="1"/>
  <c r="T516" i="2" s="1"/>
  <c r="R519" i="2"/>
  <c r="R518" i="2"/>
  <c r="P519" i="2"/>
  <c r="P518" i="2" s="1"/>
  <c r="P516" i="2" s="1"/>
  <c r="BI517" i="2"/>
  <c r="BH517" i="2"/>
  <c r="BG517" i="2"/>
  <c r="BF517" i="2"/>
  <c r="T517" i="2"/>
  <c r="R517" i="2"/>
  <c r="R516" i="2" s="1"/>
  <c r="P517" i="2"/>
  <c r="BI515" i="2"/>
  <c r="BH515" i="2"/>
  <c r="BG515" i="2"/>
  <c r="BF515" i="2"/>
  <c r="T515" i="2"/>
  <c r="R515" i="2"/>
  <c r="P515" i="2"/>
  <c r="BI512" i="2"/>
  <c r="BH512" i="2"/>
  <c r="BG512" i="2"/>
  <c r="BF512" i="2"/>
  <c r="T512" i="2"/>
  <c r="R512" i="2"/>
  <c r="P512" i="2"/>
  <c r="P511" i="2" s="1"/>
  <c r="BI501" i="2"/>
  <c r="BH501" i="2"/>
  <c r="BG501" i="2"/>
  <c r="BF501" i="2"/>
  <c r="T501" i="2"/>
  <c r="R501" i="2"/>
  <c r="P501" i="2"/>
  <c r="BI500" i="2"/>
  <c r="BH500" i="2"/>
  <c r="BG500" i="2"/>
  <c r="BF500" i="2"/>
  <c r="T500" i="2"/>
  <c r="R500" i="2"/>
  <c r="P500" i="2"/>
  <c r="BI486" i="2"/>
  <c r="BH486" i="2"/>
  <c r="BG486" i="2"/>
  <c r="BF486" i="2"/>
  <c r="T486" i="2"/>
  <c r="R486" i="2"/>
  <c r="P486" i="2"/>
  <c r="BI472" i="2"/>
  <c r="BH472" i="2"/>
  <c r="BG472" i="2"/>
  <c r="BF472" i="2"/>
  <c r="T472" i="2"/>
  <c r="R472" i="2"/>
  <c r="P472" i="2"/>
  <c r="BI461" i="2"/>
  <c r="BH461" i="2"/>
  <c r="BG461" i="2"/>
  <c r="BF461" i="2"/>
  <c r="T461" i="2"/>
  <c r="R461" i="2"/>
  <c r="P461" i="2"/>
  <c r="BI451" i="2"/>
  <c r="BH451" i="2"/>
  <c r="BG451" i="2"/>
  <c r="BF451" i="2"/>
  <c r="T451" i="2"/>
  <c r="R451" i="2"/>
  <c r="P451" i="2"/>
  <c r="BI450" i="2"/>
  <c r="BH450" i="2"/>
  <c r="BG450" i="2"/>
  <c r="BF450" i="2"/>
  <c r="T450" i="2"/>
  <c r="R450" i="2"/>
  <c r="P450" i="2"/>
  <c r="BI444" i="2"/>
  <c r="BH444" i="2"/>
  <c r="BG444" i="2"/>
  <c r="BF444" i="2"/>
  <c r="T444" i="2"/>
  <c r="R444" i="2"/>
  <c r="P444" i="2"/>
  <c r="BI443" i="2"/>
  <c r="BH443" i="2"/>
  <c r="BG443" i="2"/>
  <c r="BF443" i="2"/>
  <c r="T443" i="2"/>
  <c r="R443" i="2"/>
  <c r="P443" i="2"/>
  <c r="BI442" i="2"/>
  <c r="BH442" i="2"/>
  <c r="BG442" i="2"/>
  <c r="BF442" i="2"/>
  <c r="T442" i="2"/>
  <c r="R442" i="2"/>
  <c r="P442" i="2"/>
  <c r="BI441" i="2"/>
  <c r="BH441" i="2"/>
  <c r="BG441" i="2"/>
  <c r="BF441" i="2"/>
  <c r="T441" i="2"/>
  <c r="R441" i="2"/>
  <c r="P441" i="2"/>
  <c r="BI440" i="2"/>
  <c r="BH440" i="2"/>
  <c r="BG440" i="2"/>
  <c r="BF440" i="2"/>
  <c r="T440" i="2"/>
  <c r="R440" i="2"/>
  <c r="P440" i="2"/>
  <c r="BI439" i="2"/>
  <c r="BH439" i="2"/>
  <c r="BG439" i="2"/>
  <c r="BF439" i="2"/>
  <c r="T439" i="2"/>
  <c r="R439" i="2"/>
  <c r="P439" i="2"/>
  <c r="BI438" i="2"/>
  <c r="BH438" i="2"/>
  <c r="BG438" i="2"/>
  <c r="BF438" i="2"/>
  <c r="T438" i="2"/>
  <c r="R438" i="2"/>
  <c r="P438" i="2"/>
  <c r="BI436" i="2"/>
  <c r="BH436" i="2"/>
  <c r="BG436" i="2"/>
  <c r="BF436" i="2"/>
  <c r="T436" i="2"/>
  <c r="R436" i="2"/>
  <c r="P436" i="2"/>
  <c r="BI434" i="2"/>
  <c r="BH434" i="2"/>
  <c r="BG434" i="2"/>
  <c r="BF434" i="2"/>
  <c r="T434" i="2"/>
  <c r="R434" i="2"/>
  <c r="P434" i="2"/>
  <c r="BI433" i="2"/>
  <c r="BH433" i="2"/>
  <c r="BG433" i="2"/>
  <c r="BF433" i="2"/>
  <c r="T433" i="2"/>
  <c r="R433" i="2"/>
  <c r="P433" i="2"/>
  <c r="BI432" i="2"/>
  <c r="BH432" i="2"/>
  <c r="BG432" i="2"/>
  <c r="BF432" i="2"/>
  <c r="T432" i="2"/>
  <c r="R432" i="2"/>
  <c r="P432" i="2"/>
  <c r="BI431" i="2"/>
  <c r="BH431" i="2"/>
  <c r="BG431" i="2"/>
  <c r="BF431" i="2"/>
  <c r="T431" i="2"/>
  <c r="R431" i="2"/>
  <c r="P431" i="2"/>
  <c r="BI428" i="2"/>
  <c r="BH428" i="2"/>
  <c r="BG428" i="2"/>
  <c r="BF428" i="2"/>
  <c r="T428" i="2"/>
  <c r="R428" i="2"/>
  <c r="P428" i="2"/>
  <c r="BI427" i="2"/>
  <c r="BH427" i="2"/>
  <c r="BG427" i="2"/>
  <c r="BF427" i="2"/>
  <c r="T427" i="2"/>
  <c r="R427" i="2"/>
  <c r="P427" i="2"/>
  <c r="BI425" i="2"/>
  <c r="BH425" i="2"/>
  <c r="BG425" i="2"/>
  <c r="BF425" i="2"/>
  <c r="T425" i="2"/>
  <c r="R425" i="2"/>
  <c r="P425" i="2"/>
  <c r="BI423" i="2"/>
  <c r="BH423" i="2"/>
  <c r="BG423" i="2"/>
  <c r="BF423" i="2"/>
  <c r="T423" i="2"/>
  <c r="R423" i="2"/>
  <c r="P423" i="2"/>
  <c r="BI420" i="2"/>
  <c r="BH420" i="2"/>
  <c r="BG420" i="2"/>
  <c r="BF420" i="2"/>
  <c r="T420" i="2"/>
  <c r="R420" i="2"/>
  <c r="P420" i="2"/>
  <c r="BI418" i="2"/>
  <c r="BH418" i="2"/>
  <c r="BG418" i="2"/>
  <c r="BF418" i="2"/>
  <c r="T418" i="2"/>
  <c r="R418" i="2"/>
  <c r="P418" i="2"/>
  <c r="BI412" i="2"/>
  <c r="BH412" i="2"/>
  <c r="BG412" i="2"/>
  <c r="BF412" i="2"/>
  <c r="T412" i="2"/>
  <c r="R412" i="2"/>
  <c r="P412" i="2"/>
  <c r="BI406" i="2"/>
  <c r="BH406" i="2"/>
  <c r="BG406" i="2"/>
  <c r="BF406" i="2"/>
  <c r="T406" i="2"/>
  <c r="R406" i="2"/>
  <c r="P406" i="2"/>
  <c r="BI404" i="2"/>
  <c r="BH404" i="2"/>
  <c r="BG404" i="2"/>
  <c r="BF404" i="2"/>
  <c r="T404" i="2"/>
  <c r="R404" i="2"/>
  <c r="P404" i="2"/>
  <c r="BI402" i="2"/>
  <c r="BH402" i="2"/>
  <c r="BG402" i="2"/>
  <c r="BF402" i="2"/>
  <c r="T402" i="2"/>
  <c r="R402" i="2"/>
  <c r="P402" i="2"/>
  <c r="BI400" i="2"/>
  <c r="BH400" i="2"/>
  <c r="BG400" i="2"/>
  <c r="BF400" i="2"/>
  <c r="T400" i="2"/>
  <c r="R400" i="2"/>
  <c r="P400" i="2"/>
  <c r="BI399" i="2"/>
  <c r="BH399" i="2"/>
  <c r="BG399" i="2"/>
  <c r="BF399" i="2"/>
  <c r="T399" i="2"/>
  <c r="R399" i="2"/>
  <c r="P399" i="2"/>
  <c r="BI398" i="2"/>
  <c r="BH398" i="2"/>
  <c r="BG398" i="2"/>
  <c r="BF398" i="2"/>
  <c r="T398" i="2"/>
  <c r="R398" i="2"/>
  <c r="P398" i="2"/>
  <c r="BI396" i="2"/>
  <c r="BH396" i="2"/>
  <c r="BG396" i="2"/>
  <c r="BF396" i="2"/>
  <c r="T396" i="2"/>
  <c r="R396" i="2"/>
  <c r="P396" i="2"/>
  <c r="BI394" i="2"/>
  <c r="BH394" i="2"/>
  <c r="BG394" i="2"/>
  <c r="BF394" i="2"/>
  <c r="T394" i="2"/>
  <c r="R394" i="2"/>
  <c r="P394" i="2"/>
  <c r="BI392" i="2"/>
  <c r="BH392" i="2"/>
  <c r="BG392" i="2"/>
  <c r="BF392" i="2"/>
  <c r="T392" i="2"/>
  <c r="R392" i="2"/>
  <c r="P392" i="2"/>
  <c r="BI390" i="2"/>
  <c r="BH390" i="2"/>
  <c r="BG390" i="2"/>
  <c r="BF390" i="2"/>
  <c r="T390" i="2"/>
  <c r="R390" i="2"/>
  <c r="P390" i="2"/>
  <c r="BI387" i="2"/>
  <c r="BH387" i="2"/>
  <c r="BG387" i="2"/>
  <c r="BF387" i="2"/>
  <c r="T387" i="2"/>
  <c r="R387" i="2"/>
  <c r="P387" i="2"/>
  <c r="BI385" i="2"/>
  <c r="BH385" i="2"/>
  <c r="BG385" i="2"/>
  <c r="BF385" i="2"/>
  <c r="T385" i="2"/>
  <c r="R385" i="2"/>
  <c r="P385" i="2"/>
  <c r="BI378" i="2"/>
  <c r="BH378" i="2"/>
  <c r="BG378" i="2"/>
  <c r="BF378" i="2"/>
  <c r="T378" i="2"/>
  <c r="T377" i="2"/>
  <c r="R378" i="2"/>
  <c r="R377" i="2"/>
  <c r="P378" i="2"/>
  <c r="P377" i="2"/>
  <c r="BI376" i="2"/>
  <c r="BH376" i="2"/>
  <c r="BG376" i="2"/>
  <c r="BF376" i="2"/>
  <c r="T376" i="2"/>
  <c r="R376" i="2"/>
  <c r="P376" i="2"/>
  <c r="BI374" i="2"/>
  <c r="BH374" i="2"/>
  <c r="BG374" i="2"/>
  <c r="BF374" i="2"/>
  <c r="T374" i="2"/>
  <c r="R374" i="2"/>
  <c r="P374" i="2"/>
  <c r="BI373" i="2"/>
  <c r="BH373" i="2"/>
  <c r="BG373" i="2"/>
  <c r="BF373" i="2"/>
  <c r="T373" i="2"/>
  <c r="R373" i="2"/>
  <c r="P373" i="2"/>
  <c r="BI372" i="2"/>
  <c r="BH372" i="2"/>
  <c r="BG372" i="2"/>
  <c r="BF372" i="2"/>
  <c r="T372" i="2"/>
  <c r="R372" i="2"/>
  <c r="P372" i="2"/>
  <c r="BI371" i="2"/>
  <c r="BH371" i="2"/>
  <c r="BG371" i="2"/>
  <c r="BF371" i="2"/>
  <c r="T371" i="2"/>
  <c r="R371" i="2"/>
  <c r="P371" i="2"/>
  <c r="BI365" i="2"/>
  <c r="BH365" i="2"/>
  <c r="BG365" i="2"/>
  <c r="BF365" i="2"/>
  <c r="T365" i="2"/>
  <c r="R365" i="2"/>
  <c r="P365" i="2"/>
  <c r="BI364" i="2"/>
  <c r="BH364" i="2"/>
  <c r="BG364" i="2"/>
  <c r="BF364" i="2"/>
  <c r="T364" i="2"/>
  <c r="R364" i="2"/>
  <c r="P364" i="2"/>
  <c r="BI361" i="2"/>
  <c r="BH361" i="2"/>
  <c r="BG361" i="2"/>
  <c r="BF361" i="2"/>
  <c r="T361" i="2"/>
  <c r="R361" i="2"/>
  <c r="P361" i="2"/>
  <c r="BI360" i="2"/>
  <c r="BH360" i="2"/>
  <c r="BG360" i="2"/>
  <c r="BF360" i="2"/>
  <c r="T360" i="2"/>
  <c r="R360" i="2"/>
  <c r="P360" i="2"/>
  <c r="BI359" i="2"/>
  <c r="BH359" i="2"/>
  <c r="BG359" i="2"/>
  <c r="BF359" i="2"/>
  <c r="T359" i="2"/>
  <c r="R359" i="2"/>
  <c r="P359" i="2"/>
  <c r="BI357" i="2"/>
  <c r="BH357" i="2"/>
  <c r="BG357" i="2"/>
  <c r="BF357" i="2"/>
  <c r="T357" i="2"/>
  <c r="R357" i="2"/>
  <c r="P357" i="2"/>
  <c r="BI355" i="2"/>
  <c r="BH355" i="2"/>
  <c r="BG355" i="2"/>
  <c r="BF355" i="2"/>
  <c r="T355" i="2"/>
  <c r="R355" i="2"/>
  <c r="P355" i="2"/>
  <c r="BI353" i="2"/>
  <c r="BH353" i="2"/>
  <c r="BG353" i="2"/>
  <c r="BF353" i="2"/>
  <c r="T353" i="2"/>
  <c r="R353" i="2"/>
  <c r="P353" i="2"/>
  <c r="BI347" i="2"/>
  <c r="BH347" i="2"/>
  <c r="BG347" i="2"/>
  <c r="BF347" i="2"/>
  <c r="T347" i="2"/>
  <c r="R347" i="2"/>
  <c r="P347" i="2"/>
  <c r="BI345" i="2"/>
  <c r="BH345" i="2"/>
  <c r="BG345" i="2"/>
  <c r="BF345" i="2"/>
  <c r="T345" i="2"/>
  <c r="R345" i="2"/>
  <c r="P345" i="2"/>
  <c r="BI339" i="2"/>
  <c r="BH339" i="2"/>
  <c r="BG339" i="2"/>
  <c r="BF339" i="2"/>
  <c r="T339" i="2"/>
  <c r="R339" i="2"/>
  <c r="P339" i="2"/>
  <c r="BI336" i="2"/>
  <c r="BH336" i="2"/>
  <c r="BG336" i="2"/>
  <c r="BF336" i="2"/>
  <c r="T336" i="2"/>
  <c r="R336" i="2"/>
  <c r="P336" i="2"/>
  <c r="BI334" i="2"/>
  <c r="BH334" i="2"/>
  <c r="BG334" i="2"/>
  <c r="BF334" i="2"/>
  <c r="T334" i="2"/>
  <c r="R334" i="2"/>
  <c r="P334" i="2"/>
  <c r="BI332" i="2"/>
  <c r="BH332" i="2"/>
  <c r="BG332" i="2"/>
  <c r="BF332" i="2"/>
  <c r="T332" i="2"/>
  <c r="R332" i="2"/>
  <c r="P332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23" i="2"/>
  <c r="BH323" i="2"/>
  <c r="BG323" i="2"/>
  <c r="BF323" i="2"/>
  <c r="T323" i="2"/>
  <c r="R323" i="2"/>
  <c r="P323" i="2"/>
  <c r="BI322" i="2"/>
  <c r="BH322" i="2"/>
  <c r="BG322" i="2"/>
  <c r="BF322" i="2"/>
  <c r="T322" i="2"/>
  <c r="R322" i="2"/>
  <c r="P322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6" i="2"/>
  <c r="BH236" i="2"/>
  <c r="BG236" i="2"/>
  <c r="BF236" i="2"/>
  <c r="T236" i="2"/>
  <c r="T235" i="2" s="1"/>
  <c r="R236" i="2"/>
  <c r="R235" i="2" s="1"/>
  <c r="P236" i="2"/>
  <c r="P235" i="2" s="1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J136" i="2"/>
  <c r="J135" i="2"/>
  <c r="F135" i="2"/>
  <c r="F133" i="2"/>
  <c r="E131" i="2"/>
  <c r="J90" i="2"/>
  <c r="J89" i="2"/>
  <c r="F89" i="2"/>
  <c r="F87" i="2"/>
  <c r="E85" i="2"/>
  <c r="J16" i="2"/>
  <c r="E16" i="2"/>
  <c r="F90" i="2" s="1"/>
  <c r="J15" i="2"/>
  <c r="J10" i="2"/>
  <c r="J87" i="2" s="1"/>
  <c r="L90" i="1"/>
  <c r="AM90" i="1"/>
  <c r="AM89" i="1"/>
  <c r="L89" i="1"/>
  <c r="AM87" i="1"/>
  <c r="L87" i="1"/>
  <c r="L85" i="1"/>
  <c r="L84" i="1"/>
  <c r="BK438" i="2"/>
  <c r="BK345" i="2"/>
  <c r="J318" i="2"/>
  <c r="BK282" i="2"/>
  <c r="J256" i="2"/>
  <c r="BK442" i="2"/>
  <c r="BK373" i="2"/>
  <c r="J303" i="2"/>
  <c r="BK251" i="2"/>
  <c r="J198" i="2"/>
  <c r="BK436" i="2"/>
  <c r="J334" i="2"/>
  <c r="BK280" i="2"/>
  <c r="BK246" i="2"/>
  <c r="BK160" i="2"/>
  <c r="J442" i="2"/>
  <c r="J378" i="2"/>
  <c r="J304" i="2"/>
  <c r="BK249" i="2"/>
  <c r="BK157" i="2"/>
  <c r="BK501" i="2"/>
  <c r="BK376" i="2"/>
  <c r="J295" i="2"/>
  <c r="J250" i="2"/>
  <c r="J229" i="2"/>
  <c r="BK521" i="2"/>
  <c r="BK433" i="2"/>
  <c r="J365" i="2"/>
  <c r="J323" i="2"/>
  <c r="BK283" i="2"/>
  <c r="BK256" i="2"/>
  <c r="J150" i="2"/>
  <c r="J436" i="2"/>
  <c r="BK316" i="2"/>
  <c r="J293" i="2"/>
  <c r="J228" i="2"/>
  <c r="BK166" i="2"/>
  <c r="BK472" i="2"/>
  <c r="J353" i="2"/>
  <c r="BK299" i="2"/>
  <c r="J270" i="2"/>
  <c r="BK198" i="2"/>
  <c r="J402" i="2"/>
  <c r="BK326" i="2"/>
  <c r="J299" i="2"/>
  <c r="J279" i="2"/>
  <c r="J243" i="2"/>
  <c r="J521" i="2"/>
  <c r="BK396" i="2"/>
  <c r="BK372" i="2"/>
  <c r="J314" i="2"/>
  <c r="BK245" i="2"/>
  <c r="J486" i="2"/>
  <c r="BK399" i="2"/>
  <c r="BK361" i="2"/>
  <c r="J291" i="2"/>
  <c r="J240" i="2"/>
  <c r="J142" i="2"/>
  <c r="J433" i="2"/>
  <c r="J326" i="2"/>
  <c r="BK286" i="2"/>
  <c r="BK205" i="2"/>
  <c r="J515" i="2"/>
  <c r="BK385" i="2"/>
  <c r="J298" i="2"/>
  <c r="J273" i="2"/>
  <c r="J241" i="2"/>
  <c r="BK199" i="2"/>
  <c r="BK444" i="2"/>
  <c r="BK378" i="2"/>
  <c r="BK324" i="2"/>
  <c r="BK289" i="2"/>
  <c r="J271" i="2"/>
  <c r="J160" i="2"/>
  <c r="J425" i="2"/>
  <c r="J345" i="2"/>
  <c r="BK300" i="2"/>
  <c r="J265" i="2"/>
  <c r="J230" i="2"/>
  <c r="J200" i="2"/>
  <c r="BK439" i="2"/>
  <c r="BK374" i="2"/>
  <c r="J311" i="2"/>
  <c r="J289" i="2"/>
  <c r="BK259" i="2"/>
  <c r="BK200" i="2"/>
  <c r="BK150" i="2"/>
  <c r="J428" i="2"/>
  <c r="J332" i="2"/>
  <c r="J301" i="2"/>
  <c r="BK270" i="2"/>
  <c r="J202" i="2"/>
  <c r="J432" i="2"/>
  <c r="J385" i="2"/>
  <c r="BK330" i="2"/>
  <c r="J294" i="2"/>
  <c r="BK264" i="2"/>
  <c r="J178" i="2"/>
  <c r="J500" i="2"/>
  <c r="J387" i="2"/>
  <c r="BK328" i="2"/>
  <c r="J286" i="2"/>
  <c r="J248" i="2"/>
  <c r="J199" i="2"/>
  <c r="BK486" i="2"/>
  <c r="J398" i="2"/>
  <c r="BK317" i="2"/>
  <c r="BK291" i="2"/>
  <c r="J242" i="2"/>
  <c r="J148" i="2"/>
  <c r="J404" i="2"/>
  <c r="J319" i="2"/>
  <c r="BK287" i="2"/>
  <c r="J246" i="2"/>
  <c r="BK233" i="2"/>
  <c r="BK163" i="2"/>
  <c r="BK451" i="2"/>
  <c r="J406" i="2"/>
  <c r="J320" i="2"/>
  <c r="J292" i="2"/>
  <c r="J277" i="2"/>
  <c r="BK239" i="2"/>
  <c r="BK443" i="2"/>
  <c r="J396" i="2"/>
  <c r="BK313" i="2"/>
  <c r="J281" i="2"/>
  <c r="BK255" i="2"/>
  <c r="J225" i="2"/>
  <c r="BK432" i="2"/>
  <c r="BK365" i="2"/>
  <c r="J305" i="2"/>
  <c r="J272" i="2"/>
  <c r="J233" i="2"/>
  <c r="BK169" i="2"/>
  <c r="BK355" i="2"/>
  <c r="J302" i="2"/>
  <c r="BK277" i="2"/>
  <c r="J255" i="2"/>
  <c r="BK440" i="2"/>
  <c r="BK392" i="2"/>
  <c r="BK353" i="2"/>
  <c r="BK302" i="2"/>
  <c r="BK267" i="2"/>
  <c r="BK211" i="2"/>
  <c r="BK517" i="2"/>
  <c r="BK427" i="2"/>
  <c r="J330" i="2"/>
  <c r="BK297" i="2"/>
  <c r="J254" i="2"/>
  <c r="BK212" i="2"/>
  <c r="J461" i="2"/>
  <c r="BK404" i="2"/>
  <c r="BK311" i="2"/>
  <c r="J278" i="2"/>
  <c r="BK234" i="2"/>
  <c r="BK145" i="2"/>
  <c r="J400" i="2"/>
  <c r="J300" i="2"/>
  <c r="J267" i="2"/>
  <c r="BK240" i="2"/>
  <c r="BK178" i="2"/>
  <c r="J431" i="2"/>
  <c r="BK357" i="2"/>
  <c r="J308" i="2"/>
  <c r="BK278" i="2"/>
  <c r="J252" i="2"/>
  <c r="J444" i="2"/>
  <c r="BK420" i="2"/>
  <c r="BK336" i="2"/>
  <c r="BK305" i="2"/>
  <c r="BK271" i="2"/>
  <c r="BK243" i="2"/>
  <c r="BK209" i="2"/>
  <c r="BK148" i="2"/>
  <c r="BK425" i="2"/>
  <c r="BK332" i="2"/>
  <c r="BK303" i="2"/>
  <c r="J280" i="2"/>
  <c r="J226" i="2"/>
  <c r="BK142" i="2"/>
  <c r="BK390" i="2"/>
  <c r="J360" i="2"/>
  <c r="BK308" i="2"/>
  <c r="J285" i="2"/>
  <c r="J257" i="2"/>
  <c r="J209" i="2"/>
  <c r="J163" i="2"/>
  <c r="BK402" i="2"/>
  <c r="BK325" i="2"/>
  <c r="BK275" i="2"/>
  <c r="J231" i="2"/>
  <c r="J169" i="2"/>
  <c r="BK398" i="2"/>
  <c r="BK318" i="2"/>
  <c r="J262" i="2"/>
  <c r="J207" i="2"/>
  <c r="J440" i="2"/>
  <c r="J373" i="2"/>
  <c r="J310" i="2"/>
  <c r="BK273" i="2"/>
  <c r="BK184" i="2"/>
  <c r="J439" i="2"/>
  <c r="BK360" i="2"/>
  <c r="BK301" i="2"/>
  <c r="J275" i="2"/>
  <c r="J245" i="2"/>
  <c r="BK202" i="2"/>
  <c r="J501" i="2"/>
  <c r="BK450" i="2"/>
  <c r="J392" i="2"/>
  <c r="J339" i="2"/>
  <c r="J296" i="2"/>
  <c r="J283" i="2"/>
  <c r="BK241" i="2"/>
  <c r="J145" i="2"/>
  <c r="BK406" i="2"/>
  <c r="BK309" i="2"/>
  <c r="BK276" i="2"/>
  <c r="BK250" i="2"/>
  <c r="BK207" i="2"/>
  <c r="BK434" i="2"/>
  <c r="J336" i="2"/>
  <c r="BK304" i="2"/>
  <c r="J282" i="2"/>
  <c r="BK252" i="2"/>
  <c r="J186" i="2"/>
  <c r="AS94" i="1"/>
  <c r="BK412" i="2"/>
  <c r="BK323" i="2"/>
  <c r="BK314" i="2"/>
  <c r="BK295" i="2"/>
  <c r="J258" i="2"/>
  <c r="J184" i="2"/>
  <c r="BK428" i="2"/>
  <c r="J374" i="2"/>
  <c r="BK285" i="2"/>
  <c r="BK196" i="2"/>
  <c r="BK441" i="2"/>
  <c r="J376" i="2"/>
  <c r="J313" i="2"/>
  <c r="BK258" i="2"/>
  <c r="J211" i="2"/>
  <c r="J434" i="2"/>
  <c r="BK364" i="2"/>
  <c r="J306" i="2"/>
  <c r="BK262" i="2"/>
  <c r="J201" i="2"/>
  <c r="J443" i="2"/>
  <c r="J347" i="2"/>
  <c r="BK281" i="2"/>
  <c r="BK242" i="2"/>
  <c r="BK201" i="2"/>
  <c r="BK500" i="2"/>
  <c r="J423" i="2"/>
  <c r="J361" i="2"/>
  <c r="J317" i="2"/>
  <c r="BK272" i="2"/>
  <c r="BK172" i="2"/>
  <c r="J438" i="2"/>
  <c r="J364" i="2"/>
  <c r="J325" i="2"/>
  <c r="BK294" i="2"/>
  <c r="J236" i="2"/>
  <c r="J205" i="2"/>
  <c r="J519" i="2"/>
  <c r="BK418" i="2"/>
  <c r="J328" i="2"/>
  <c r="BK290" i="2"/>
  <c r="BK274" i="2"/>
  <c r="BK248" i="2"/>
  <c r="J196" i="2"/>
  <c r="BK400" i="2"/>
  <c r="BK339" i="2"/>
  <c r="J297" i="2"/>
  <c r="J260" i="2"/>
  <c r="BK154" i="2"/>
  <c r="J394" i="2"/>
  <c r="J359" i="2"/>
  <c r="BK315" i="2"/>
  <c r="J212" i="2"/>
  <c r="BK515" i="2"/>
  <c r="J390" i="2"/>
  <c r="J324" i="2"/>
  <c r="J274" i="2"/>
  <c r="BK225" i="2"/>
  <c r="J512" i="2"/>
  <c r="J371" i="2"/>
  <c r="J316" i="2"/>
  <c r="J264" i="2"/>
  <c r="J214" i="2"/>
  <c r="BK519" i="2"/>
  <c r="J357" i="2"/>
  <c r="J284" i="2"/>
  <c r="J239" i="2"/>
  <c r="BK181" i="2"/>
  <c r="BK461" i="2"/>
  <c r="J412" i="2"/>
  <c r="J322" i="2"/>
  <c r="J290" i="2"/>
  <c r="J276" i="2"/>
  <c r="BK214" i="2"/>
  <c r="J451" i="2"/>
  <c r="J418" i="2"/>
  <c r="BK334" i="2"/>
  <c r="BK298" i="2"/>
  <c r="BK260" i="2"/>
  <c r="BK226" i="2"/>
  <c r="J154" i="2"/>
  <c r="J450" i="2"/>
  <c r="BK359" i="2"/>
  <c r="BK306" i="2"/>
  <c r="BK284" i="2"/>
  <c r="BK265" i="2"/>
  <c r="BK230" i="2"/>
  <c r="J420" i="2"/>
  <c r="J372" i="2"/>
  <c r="BK322" i="2"/>
  <c r="BK296" i="2"/>
  <c r="J259" i="2"/>
  <c r="BK224" i="2"/>
  <c r="J172" i="2"/>
  <c r="BK387" i="2"/>
  <c r="BK319" i="2"/>
  <c r="J288" i="2"/>
  <c r="BK228" i="2"/>
  <c r="BK512" i="2"/>
  <c r="BK394" i="2"/>
  <c r="BK347" i="2"/>
  <c r="J315" i="2"/>
  <c r="J251" i="2"/>
  <c r="BK229" i="2"/>
  <c r="J472" i="2"/>
  <c r="J399" i="2"/>
  <c r="BK320" i="2"/>
  <c r="BK293" i="2"/>
  <c r="BK254" i="2"/>
  <c r="BK186" i="2"/>
  <c r="BK431" i="2"/>
  <c r="BK307" i="2"/>
  <c r="BK292" i="2"/>
  <c r="J249" i="2"/>
  <c r="BK236" i="2"/>
  <c r="J166" i="2"/>
  <c r="J441" i="2"/>
  <c r="BK371" i="2"/>
  <c r="J309" i="2"/>
  <c r="BK288" i="2"/>
  <c r="BK257" i="2"/>
  <c r="J181" i="2"/>
  <c r="J427" i="2"/>
  <c r="J355" i="2"/>
  <c r="J307" i="2"/>
  <c r="BK279" i="2"/>
  <c r="BK231" i="2"/>
  <c r="J224" i="2"/>
  <c r="J517" i="2"/>
  <c r="BK423" i="2"/>
  <c r="BK310" i="2"/>
  <c r="J287" i="2"/>
  <c r="J234" i="2"/>
  <c r="J157" i="2"/>
  <c r="T141" i="2" l="1"/>
  <c r="R204" i="2"/>
  <c r="P244" i="2"/>
  <c r="P269" i="2"/>
  <c r="BK321" i="2"/>
  <c r="J321" i="2"/>
  <c r="J108" i="2"/>
  <c r="T153" i="2"/>
  <c r="P227" i="2"/>
  <c r="BK244" i="2"/>
  <c r="J244" i="2"/>
  <c r="J103" i="2"/>
  <c r="T269" i="2"/>
  <c r="R321" i="2"/>
  <c r="T329" i="2"/>
  <c r="R358" i="2"/>
  <c r="P395" i="2"/>
  <c r="T424" i="2"/>
  <c r="R153" i="2"/>
  <c r="T227" i="2"/>
  <c r="T238" i="2"/>
  <c r="BK253" i="2"/>
  <c r="J253" i="2"/>
  <c r="J104" i="2" s="1"/>
  <c r="T253" i="2"/>
  <c r="R261" i="2"/>
  <c r="T312" i="2"/>
  <c r="BK335" i="2"/>
  <c r="J335" i="2"/>
  <c r="J111" i="2"/>
  <c r="P358" i="2"/>
  <c r="BK384" i="2"/>
  <c r="J384" i="2"/>
  <c r="J114" i="2"/>
  <c r="BK424" i="2"/>
  <c r="J424" i="2" s="1"/>
  <c r="J116" i="2" s="1"/>
  <c r="R471" i="2"/>
  <c r="BK153" i="2"/>
  <c r="J153" i="2" s="1"/>
  <c r="J97" i="2" s="1"/>
  <c r="P204" i="2"/>
  <c r="R238" i="2"/>
  <c r="R269" i="2"/>
  <c r="T321" i="2"/>
  <c r="P329" i="2"/>
  <c r="T335" i="2"/>
  <c r="T384" i="2"/>
  <c r="T395" i="2"/>
  <c r="T471" i="2"/>
  <c r="T327" i="2" s="1"/>
  <c r="BK141" i="2"/>
  <c r="R141" i="2"/>
  <c r="T204" i="2"/>
  <c r="BK238" i="2"/>
  <c r="J238" i="2" s="1"/>
  <c r="J102" i="2" s="1"/>
  <c r="R244" i="2"/>
  <c r="P253" i="2"/>
  <c r="BK261" i="2"/>
  <c r="J261" i="2"/>
  <c r="J105" i="2"/>
  <c r="T261" i="2"/>
  <c r="P312" i="2"/>
  <c r="BK329" i="2"/>
  <c r="J329" i="2"/>
  <c r="J110" i="2"/>
  <c r="P335" i="2"/>
  <c r="T358" i="2"/>
  <c r="R384" i="2"/>
  <c r="P424" i="2"/>
  <c r="P327" i="2" s="1"/>
  <c r="P471" i="2"/>
  <c r="BK511" i="2"/>
  <c r="J511" i="2"/>
  <c r="J118" i="2"/>
  <c r="P141" i="2"/>
  <c r="BK204" i="2"/>
  <c r="J204" i="2"/>
  <c r="J98" i="2"/>
  <c r="R227" i="2"/>
  <c r="P238" i="2"/>
  <c r="T244" i="2"/>
  <c r="R253" i="2"/>
  <c r="P261" i="2"/>
  <c r="BK312" i="2"/>
  <c r="J312" i="2"/>
  <c r="J107" i="2"/>
  <c r="P321" i="2"/>
  <c r="BK358" i="2"/>
  <c r="J358" i="2"/>
  <c r="J112" i="2"/>
  <c r="BK395" i="2"/>
  <c r="J395" i="2"/>
  <c r="J115" i="2"/>
  <c r="R424" i="2"/>
  <c r="T511" i="2"/>
  <c r="P153" i="2"/>
  <c r="BK227" i="2"/>
  <c r="J227" i="2"/>
  <c r="J99" i="2" s="1"/>
  <c r="BK269" i="2"/>
  <c r="J269" i="2" s="1"/>
  <c r="J106" i="2" s="1"/>
  <c r="R312" i="2"/>
  <c r="R329" i="2"/>
  <c r="R327" i="2" s="1"/>
  <c r="R335" i="2"/>
  <c r="P384" i="2"/>
  <c r="R395" i="2"/>
  <c r="BK471" i="2"/>
  <c r="J471" i="2"/>
  <c r="J117" i="2" s="1"/>
  <c r="R511" i="2"/>
  <c r="BK235" i="2"/>
  <c r="J235" i="2"/>
  <c r="J100" i="2" s="1"/>
  <c r="BK377" i="2"/>
  <c r="J377" i="2" s="1"/>
  <c r="J113" i="2" s="1"/>
  <c r="BK518" i="2"/>
  <c r="J518" i="2"/>
  <c r="J120" i="2" s="1"/>
  <c r="BK520" i="2"/>
  <c r="J520" i="2" s="1"/>
  <c r="J121" i="2" s="1"/>
  <c r="BE160" i="2"/>
  <c r="BE205" i="2"/>
  <c r="BE214" i="2"/>
  <c r="BE242" i="2"/>
  <c r="BE262" i="2"/>
  <c r="BE276" i="2"/>
  <c r="BE294" i="2"/>
  <c r="BE309" i="2"/>
  <c r="BE314" i="2"/>
  <c r="BE316" i="2"/>
  <c r="BE325" i="2"/>
  <c r="BE347" i="2"/>
  <c r="BE372" i="2"/>
  <c r="BE394" i="2"/>
  <c r="BE398" i="2"/>
  <c r="BE501" i="2"/>
  <c r="BE512" i="2"/>
  <c r="BE515" i="2"/>
  <c r="BE521" i="2"/>
  <c r="J133" i="2"/>
  <c r="BE172" i="2"/>
  <c r="BE181" i="2"/>
  <c r="BE198" i="2"/>
  <c r="BE241" i="2"/>
  <c r="BE248" i="2"/>
  <c r="BE252" i="2"/>
  <c r="BE257" i="2"/>
  <c r="BE259" i="2"/>
  <c r="BE267" i="2"/>
  <c r="BE274" i="2"/>
  <c r="BE285" i="2"/>
  <c r="BE289" i="2"/>
  <c r="BE290" i="2"/>
  <c r="BE297" i="2"/>
  <c r="BE318" i="2"/>
  <c r="BE324" i="2"/>
  <c r="BE339" i="2"/>
  <c r="BE360" i="2"/>
  <c r="BE378" i="2"/>
  <c r="BE431" i="2"/>
  <c r="BE432" i="2"/>
  <c r="BE442" i="2"/>
  <c r="BE486" i="2"/>
  <c r="BE200" i="2"/>
  <c r="BE224" i="2"/>
  <c r="BE226" i="2"/>
  <c r="BE228" i="2"/>
  <c r="BE230" i="2"/>
  <c r="BE234" i="2"/>
  <c r="BE275" i="2"/>
  <c r="BE281" i="2"/>
  <c r="BE284" i="2"/>
  <c r="BE304" i="2"/>
  <c r="BE313" i="2"/>
  <c r="BE326" i="2"/>
  <c r="BE334" i="2"/>
  <c r="BE353" i="2"/>
  <c r="BE359" i="2"/>
  <c r="BE387" i="2"/>
  <c r="BE399" i="2"/>
  <c r="BE402" i="2"/>
  <c r="BE434" i="2"/>
  <c r="BE436" i="2"/>
  <c r="F136" i="2"/>
  <c r="BE145" i="2"/>
  <c r="BE207" i="2"/>
  <c r="BE209" i="2"/>
  <c r="BE251" i="2"/>
  <c r="BE255" i="2"/>
  <c r="BE260" i="2"/>
  <c r="BE271" i="2"/>
  <c r="BE278" i="2"/>
  <c r="BE279" i="2"/>
  <c r="BE315" i="2"/>
  <c r="BE317" i="2"/>
  <c r="BE320" i="2"/>
  <c r="BE322" i="2"/>
  <c r="BE328" i="2"/>
  <c r="BE330" i="2"/>
  <c r="BE332" i="2"/>
  <c r="BE361" i="2"/>
  <c r="BE364" i="2"/>
  <c r="BE371" i="2"/>
  <c r="BE392" i="2"/>
  <c r="BE396" i="2"/>
  <c r="BE412" i="2"/>
  <c r="BE461" i="2"/>
  <c r="BE142" i="2"/>
  <c r="BE154" i="2"/>
  <c r="BE163" i="2"/>
  <c r="BE178" i="2"/>
  <c r="BE225" i="2"/>
  <c r="BE256" i="2"/>
  <c r="BE258" i="2"/>
  <c r="BE270" i="2"/>
  <c r="BE282" i="2"/>
  <c r="BE287" i="2"/>
  <c r="BE296" i="2"/>
  <c r="BE301" i="2"/>
  <c r="BE302" i="2"/>
  <c r="BE308" i="2"/>
  <c r="BE374" i="2"/>
  <c r="BE385" i="2"/>
  <c r="BE427" i="2"/>
  <c r="BE428" i="2"/>
  <c r="BE441" i="2"/>
  <c r="BE443" i="2"/>
  <c r="BE444" i="2"/>
  <c r="BE450" i="2"/>
  <c r="BE451" i="2"/>
  <c r="BE500" i="2"/>
  <c r="BE157" i="2"/>
  <c r="BE166" i="2"/>
  <c r="BE169" i="2"/>
  <c r="BE186" i="2"/>
  <c r="BE201" i="2"/>
  <c r="BE202" i="2"/>
  <c r="BE231" i="2"/>
  <c r="BE233" i="2"/>
  <c r="BE236" i="2"/>
  <c r="BE245" i="2"/>
  <c r="BE264" i="2"/>
  <c r="BE265" i="2"/>
  <c r="BE277" i="2"/>
  <c r="BE283" i="2"/>
  <c r="BE288" i="2"/>
  <c r="BE292" i="2"/>
  <c r="BE295" i="2"/>
  <c r="BE303" i="2"/>
  <c r="BE305" i="2"/>
  <c r="BE306" i="2"/>
  <c r="BE310" i="2"/>
  <c r="BE345" i="2"/>
  <c r="BE373" i="2"/>
  <c r="BE400" i="2"/>
  <c r="BE406" i="2"/>
  <c r="BE420" i="2"/>
  <c r="BE439" i="2"/>
  <c r="BE440" i="2"/>
  <c r="BE472" i="2"/>
  <c r="BE517" i="2"/>
  <c r="BE150" i="2"/>
  <c r="BE184" i="2"/>
  <c r="BE243" i="2"/>
  <c r="BE246" i="2"/>
  <c r="BE250" i="2"/>
  <c r="BE254" i="2"/>
  <c r="BE286" i="2"/>
  <c r="BE291" i="2"/>
  <c r="BE298" i="2"/>
  <c r="BE299" i="2"/>
  <c r="BE300" i="2"/>
  <c r="BE307" i="2"/>
  <c r="BE311" i="2"/>
  <c r="BE323" i="2"/>
  <c r="BE355" i="2"/>
  <c r="BE357" i="2"/>
  <c r="BE365" i="2"/>
  <c r="BE390" i="2"/>
  <c r="BE418" i="2"/>
  <c r="BE438" i="2"/>
  <c r="BE519" i="2"/>
  <c r="BE148" i="2"/>
  <c r="BE196" i="2"/>
  <c r="BE199" i="2"/>
  <c r="BE211" i="2"/>
  <c r="BE212" i="2"/>
  <c r="BE229" i="2"/>
  <c r="BE239" i="2"/>
  <c r="BE240" i="2"/>
  <c r="BE249" i="2"/>
  <c r="BE272" i="2"/>
  <c r="BE273" i="2"/>
  <c r="BE280" i="2"/>
  <c r="BE293" i="2"/>
  <c r="BE319" i="2"/>
  <c r="BE336" i="2"/>
  <c r="BE376" i="2"/>
  <c r="BE404" i="2"/>
  <c r="BE423" i="2"/>
  <c r="BE425" i="2"/>
  <c r="BE433" i="2"/>
  <c r="F32" i="2"/>
  <c r="BA95" i="1"/>
  <c r="BA94" i="1" s="1"/>
  <c r="W30" i="1" s="1"/>
  <c r="F35" i="2"/>
  <c r="BD95" i="1" s="1"/>
  <c r="BD94" i="1" s="1"/>
  <c r="W33" i="1" s="1"/>
  <c r="F33" i="2"/>
  <c r="BB95" i="1" s="1"/>
  <c r="BB94" i="1" s="1"/>
  <c r="W31" i="1" s="1"/>
  <c r="J32" i="2"/>
  <c r="AW95" i="1" s="1"/>
  <c r="F34" i="2"/>
  <c r="BC95" i="1"/>
  <c r="BC94" i="1" s="1"/>
  <c r="W32" i="1" s="1"/>
  <c r="P140" i="2" l="1"/>
  <c r="R140" i="2"/>
  <c r="BK140" i="2"/>
  <c r="J140" i="2"/>
  <c r="J95" i="2" s="1"/>
  <c r="T140" i="2"/>
  <c r="T237" i="2"/>
  <c r="P237" i="2"/>
  <c r="R237" i="2"/>
  <c r="BK516" i="2"/>
  <c r="J516" i="2"/>
  <c r="J119" i="2"/>
  <c r="BK327" i="2"/>
  <c r="J327" i="2" s="1"/>
  <c r="J109" i="2" s="1"/>
  <c r="J141" i="2"/>
  <c r="J96" i="2" s="1"/>
  <c r="BK237" i="2"/>
  <c r="J237" i="2"/>
  <c r="J101" i="2"/>
  <c r="AX94" i="1"/>
  <c r="AW94" i="1"/>
  <c r="AK30" i="1"/>
  <c r="F31" i="2"/>
  <c r="AZ95" i="1" s="1"/>
  <c r="AZ94" i="1" s="1"/>
  <c r="AV94" i="1" s="1"/>
  <c r="AK29" i="1" s="1"/>
  <c r="AY94" i="1"/>
  <c r="J31" i="2"/>
  <c r="AV95" i="1" s="1"/>
  <c r="AT95" i="1" s="1"/>
  <c r="T139" i="2" l="1"/>
  <c r="R139" i="2"/>
  <c r="P139" i="2"/>
  <c r="AU95" i="1"/>
  <c r="BK139" i="2"/>
  <c r="J139" i="2"/>
  <c r="J94" i="2"/>
  <c r="AU94" i="1"/>
  <c r="AT94" i="1"/>
  <c r="W29" i="1"/>
  <c r="J28" i="2" l="1"/>
  <c r="AG95" i="1"/>
  <c r="AG94" i="1"/>
  <c r="AK26" i="1"/>
  <c r="AK35" i="1" s="1"/>
  <c r="AN94" i="1" l="1"/>
  <c r="J37" i="2"/>
  <c r="AN95" i="1"/>
</calcChain>
</file>

<file path=xl/sharedStrings.xml><?xml version="1.0" encoding="utf-8"?>
<sst xmlns="http://schemas.openxmlformats.org/spreadsheetml/2006/main" count="4612" uniqueCount="984">
  <si>
    <t>Export Komplet</t>
  </si>
  <si>
    <t/>
  </si>
  <si>
    <t>2.0</t>
  </si>
  <si>
    <t>ZAMOK</t>
  </si>
  <si>
    <t>False</t>
  </si>
  <si>
    <t>{c6edf1fd-af99-4142-8479-db01dd7c59d5}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</si>
  <si>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</si>
  <si>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</si>
  <si>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</si>
  <si>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</si>
  <si>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</si>
  <si>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</si>
  <si>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</si>
  <si>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</si>
  <si>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LS2021-0652A23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</si>
  <si>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</si>
  <si>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</si>
  <si>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Rokycanova Sokolov - Učebna dílen a kabinet pro polytechnické vzdělávání</t>
  </si>
  <si>
    <t>KSO:</t>
  </si>
  <si>
    <t>CC-CZ:</t>
  </si>
  <si>
    <t>Místo:</t>
  </si>
  <si>
    <t>Sokolov</t>
  </si>
  <si>
    <t>Datum:</t>
  </si>
  <si>
    <t>14. 1. 2023</t>
  </si>
  <si>
    <t>Zadavatel:</t>
  </si>
  <si>
    <t>IČ:</t>
  </si>
  <si>
    <t>Městský úřad Sokolov</t>
  </si>
  <si>
    <t>DIČ:</t>
  </si>
  <si>
    <t>Uchazeč:</t>
  </si>
  <si>
    <t>Vyplň údaj</t>
  </si>
  <si>
    <t>Projektant:</t>
  </si>
  <si>
    <t>MgA.Hana Fischerová</t>
  </si>
  <si>
    <t>True</t>
  </si>
  <si>
    <t>Zpracovatel:</t>
  </si>
  <si>
    <t>15759491</t>
  </si>
  <si>
    <t>Sadílek Ladislav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</si>
  <si>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</si>
  <si>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</si>
  <si>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</si>
  <si>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</si>
  <si>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</si>
  <si>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</si>
  <si>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</si>
  <si>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</si>
  <si>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</si>
  <si>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</si>
  <si>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</si>
  <si>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</si>
  <si>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</si>
  <si>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</si>
  <si>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</si>
  <si>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</si>
  <si>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</si>
  <si>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</si>
  <si>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</si>
  <si>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</si>
  <si>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</si>
  <si>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</si>
  <si>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</si>
  <si>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</si>
  <si>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</si>
  <si>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</si>
  <si>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</si>
  <si>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</si>
  <si>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</si>
  <si>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</si>
  <si>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</si>
  <si>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</si>
  <si>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</si>
  <si>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</si>
  <si>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</si>
  <si>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</si>
  <si>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</si>
  <si>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</si>
  <si>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</si>
  <si>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</si>
  <si>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</si>
  <si>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</si>
  <si>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</si>
  <si>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</si>
  <si>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</si>
  <si>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</si>
  <si>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</si>
  <si>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</si>
  <si>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</si>
  <si>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</si>
  <si>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</si>
  <si>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</si>
  <si>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</si>
  <si>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</si>
  <si>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</si>
  <si>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</si>
  <si>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</si>
  <si>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</si>
  <si>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</si>
  <si>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</si>
  <si>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</si>
  <si>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</si>
  <si>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</si>
  <si>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</si>
  <si>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</si>
  <si>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735 - Ústřední vytápění - otopná tělesa</t>
  </si>
  <si>
    <t xml:space="preserve">    741 - Elektroinstalace - silnoproud</t>
  </si>
  <si>
    <t xml:space="preserve">    742 - Elektroinstalace - slaboproud</t>
  </si>
  <si>
    <t xml:space="preserve">    743 - VRN elektro</t>
  </si>
  <si>
    <t>HZS - Hodinové zúčtovací sazby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</si>
  <si>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</si>
  <si>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</si>
  <si>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</si>
  <si>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</si>
  <si>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</si>
  <si>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</si>
  <si>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</si>
  <si>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</si>
  <si>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</si>
  <si>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>VRN - Vedlejší rozpočtové náklady</t>
  </si>
  <si>
    <t xml:space="preserve">    VRN1 - Průzkumné, geodetické a projektové práce</t>
  </si>
  <si>
    <t xml:space="preserve">    VRN2 - Příprava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</si>
  <si>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</si>
  <si>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</si>
  <si>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</si>
  <si>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</si>
  <si>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</si>
  <si>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</si>
  <si>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</si>
  <si>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</si>
  <si>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</si>
  <si>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</si>
  <si>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</si>
  <si>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</si>
  <si>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</si>
  <si>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</si>
  <si>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</si>
  <si>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</si>
  <si>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</si>
  <si>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</si>
  <si>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</si>
  <si>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317944323</t>
  </si>
  <si>
    <t>Válcované nosníky č.14 až 22 dodatečně osazované do připravených otvorů</t>
  </si>
  <si>
    <t>t</t>
  </si>
  <si>
    <t>4</t>
  </si>
  <si>
    <t>12061574</t>
  </si>
  <si>
    <t>VV</t>
  </si>
  <si>
    <t>překlad ze skladu do učebny</t>
  </si>
  <si>
    <t>1,65*0,0229*1,1</t>
  </si>
  <si>
    <t>342291121</t>
  </si>
  <si>
    <t>Ukotvení příček k cihelným konstrukcím plochými kotvami</t>
  </si>
  <si>
    <t>m</t>
  </si>
  <si>
    <t>-66898611</t>
  </si>
  <si>
    <t>z učebny do skladu</t>
  </si>
  <si>
    <t>2,48</t>
  </si>
  <si>
    <t>346244381</t>
  </si>
  <si>
    <t>Plentování jednostranné v do 200 mm válcovaných nosníků cihlami</t>
  </si>
  <si>
    <t>m2</t>
  </si>
  <si>
    <t>-1695843593</t>
  </si>
  <si>
    <t>1,65*0,2*2</t>
  </si>
  <si>
    <t>346272266</t>
  </si>
  <si>
    <t>Přizdívka z pórobetonových tvárnic tl 200 mm</t>
  </si>
  <si>
    <t>163510970</t>
  </si>
  <si>
    <t>z učebn do skladu</t>
  </si>
  <si>
    <t>0,33*2,48</t>
  </si>
  <si>
    <t>6</t>
  </si>
  <si>
    <t>Úpravy povrchů, podlahy a osazování výplní</t>
  </si>
  <si>
    <t>5</t>
  </si>
  <si>
    <t>346272226</t>
  </si>
  <si>
    <t>Přizdívka z pórobetonových tvárnic tl 75 mm</t>
  </si>
  <si>
    <t>867931848</t>
  </si>
  <si>
    <t>demonstrační přizdívka</t>
  </si>
  <si>
    <t>2,5</t>
  </si>
  <si>
    <t>611142001</t>
  </si>
  <si>
    <t>Potažení vnitřních stropů sklovláknitým pletivem vtlačeným do tenkovrstvé hmoty</t>
  </si>
  <si>
    <t>-2124693921</t>
  </si>
  <si>
    <t>kabinet</t>
  </si>
  <si>
    <t>16,27</t>
  </si>
  <si>
    <t>7</t>
  </si>
  <si>
    <t>611311131</t>
  </si>
  <si>
    <t>Potažení vnitřních rovných stropů vápenným štukem tloušťky do 3 mm</t>
  </si>
  <si>
    <t>333758941</t>
  </si>
  <si>
    <t>8</t>
  </si>
  <si>
    <t>612142001</t>
  </si>
  <si>
    <t>Potažení vnitřních stěn sklovláknitým pletivem vtlačeným do tenkovrstvé hmoty</t>
  </si>
  <si>
    <t>-1671847195</t>
  </si>
  <si>
    <t>9</t>
  </si>
  <si>
    <t>612321131</t>
  </si>
  <si>
    <t>Potažení vnitřních stěn vápenocementovým štukem tloušťky do 3 mm</t>
  </si>
  <si>
    <t>-548528222</t>
  </si>
  <si>
    <t>10</t>
  </si>
  <si>
    <t>612325225</t>
  </si>
  <si>
    <t>Vápenocementová štuková omítka malých ploch přes 1 do 4 m2 na stěnách</t>
  </si>
  <si>
    <t>kus</t>
  </si>
  <si>
    <t>1835233748</t>
  </si>
  <si>
    <t>nová přizdívka z učebny do skladu</t>
  </si>
  <si>
    <t>11</t>
  </si>
  <si>
    <t>612325419</t>
  </si>
  <si>
    <t>Oprava vnitřní vápenocementové hladké omítky stěn v rozsahu plochy přes 30 do 50 %  s celoplošným přeštukováním</t>
  </si>
  <si>
    <t>1003620809</t>
  </si>
  <si>
    <t>16,91*4,05</t>
  </si>
  <si>
    <t>učebna</t>
  </si>
  <si>
    <t>32,91*4,05</t>
  </si>
  <si>
    <t>Součet</t>
  </si>
  <si>
    <t>12</t>
  </si>
  <si>
    <t>619991011</t>
  </si>
  <si>
    <t>Obalení konstrukcí a prvků fólií přilepenou lepící páskou</t>
  </si>
  <si>
    <t>-644543732</t>
  </si>
  <si>
    <t>okna, radiátory. parapety</t>
  </si>
  <si>
    <t>(1,5*2,64*8)+(1,5*0,8*8)+(0,5*1,5*8)</t>
  </si>
  <si>
    <t>13</t>
  </si>
  <si>
    <t>619995001</t>
  </si>
  <si>
    <t>Začištění omítek kolem oken, dveří, podlah nebo obkladů</t>
  </si>
  <si>
    <t>1741596162</t>
  </si>
  <si>
    <t>šatna</t>
  </si>
  <si>
    <t>12,62-(2*0,9)</t>
  </si>
  <si>
    <t>14</t>
  </si>
  <si>
    <t>632451436</t>
  </si>
  <si>
    <t>Potěr pískocementový tl přes 20 do 30 mm tř. C 25 běžný</t>
  </si>
  <si>
    <t>1059338489</t>
  </si>
  <si>
    <t>58,87+16,27+7,07+8,57</t>
  </si>
  <si>
    <t>636623213R</t>
  </si>
  <si>
    <t>Podlaha ze čtvercová dlažba homogenní materiál 100% PVC,(100 % recyklovatelné) Rozměr: 510,5 x 510,5 mm, tl. 7 mm, povrch – kůže, barva šedá, volně ložená na vyrovnaný podklad</t>
  </si>
  <si>
    <t>169890739</t>
  </si>
  <si>
    <t>58,87</t>
  </si>
  <si>
    <t>16,11</t>
  </si>
  <si>
    <t>sklad</t>
  </si>
  <si>
    <t>7,07</t>
  </si>
  <si>
    <t>8,57</t>
  </si>
  <si>
    <t>16</t>
  </si>
  <si>
    <t>642944121</t>
  </si>
  <si>
    <t>Osazování ocelových zárubní dodatečné pl do 2,5 m2</t>
  </si>
  <si>
    <t>499272258</t>
  </si>
  <si>
    <t>17</t>
  </si>
  <si>
    <t>-1649966117</t>
  </si>
  <si>
    <t>18</t>
  </si>
  <si>
    <t>M</t>
  </si>
  <si>
    <t>55331482</t>
  </si>
  <si>
    <t>zárubeň jednokřídlá ocelová pro zdění tl stěny 75-100mm rozměru 800/1970, 2100mm</t>
  </si>
  <si>
    <t>738872954</t>
  </si>
  <si>
    <t>19</t>
  </si>
  <si>
    <t>55331483</t>
  </si>
  <si>
    <t>zárubeň jednokřídlá ocelová pro zdění tl stěny 75-100mm rozměru 900/1970, 2100mm</t>
  </si>
  <si>
    <t>-382404732</t>
  </si>
  <si>
    <t>20</t>
  </si>
  <si>
    <t>644941121</t>
  </si>
  <si>
    <t>Montáž průchodky k větrací mřížce se zhotovením otvoru v tepelné izolaci</t>
  </si>
  <si>
    <t>1811604062</t>
  </si>
  <si>
    <t>42981649</t>
  </si>
  <si>
    <t>trouba pevná PVC D 100mm do 45°C</t>
  </si>
  <si>
    <t>-1775727376</t>
  </si>
  <si>
    <t>6*0,5</t>
  </si>
  <si>
    <t>Ostatní konstrukce a práce, bourání</t>
  </si>
  <si>
    <t>22</t>
  </si>
  <si>
    <t>952901111</t>
  </si>
  <si>
    <t>Vyčištění budov bytové a občanské výstavby při výšce podlaží do 4 m</t>
  </si>
  <si>
    <t>1057286102</t>
  </si>
  <si>
    <t>23</t>
  </si>
  <si>
    <t>968062455</t>
  </si>
  <si>
    <t>Vybourání dřevěných dveřních zárubní pl do 2 m2</t>
  </si>
  <si>
    <t>195251764</t>
  </si>
  <si>
    <t>1,25*2,48</t>
  </si>
  <si>
    <t>24</t>
  </si>
  <si>
    <t>968072455</t>
  </si>
  <si>
    <t>Vybourání kovových dveřních zárubní pl do 2 m2</t>
  </si>
  <si>
    <t>1022037396</t>
  </si>
  <si>
    <t>(0,8*2)+(0,9*2*2)</t>
  </si>
  <si>
    <t>25</t>
  </si>
  <si>
    <t>974031666</t>
  </si>
  <si>
    <t>Vysekání rýh ve zdivu cihelném pro vtahování nosníků hl do 150 mm v do 250 mm</t>
  </si>
  <si>
    <t>1693788376</t>
  </si>
  <si>
    <t>26</t>
  </si>
  <si>
    <t>977151218</t>
  </si>
  <si>
    <t>Jádrové vrty dovrchní diamantovými korunkami do stavebních materiálů D přes 90 do 100 mm</t>
  </si>
  <si>
    <t>1039915108</t>
  </si>
  <si>
    <t>2*0,4</t>
  </si>
  <si>
    <t>27</t>
  </si>
  <si>
    <t>985112132</t>
  </si>
  <si>
    <t>Odsekání degradovaného betonu rubu kleneb a podlah tl přes 10 do 30 mm</t>
  </si>
  <si>
    <t>-1083636045</t>
  </si>
  <si>
    <t>28</t>
  </si>
  <si>
    <t>988000001R</t>
  </si>
  <si>
    <t>Stavební přípomoce k ZTI a elektro</t>
  </si>
  <si>
    <t>HZS</t>
  </si>
  <si>
    <t>535397340</t>
  </si>
  <si>
    <t>29</t>
  </si>
  <si>
    <t>988000002R</t>
  </si>
  <si>
    <t>Demontáže ZTI</t>
  </si>
  <si>
    <t>846014863</t>
  </si>
  <si>
    <t>30</t>
  </si>
  <si>
    <t>988880001R</t>
  </si>
  <si>
    <t>Demontáž a zpětná montáž keramické pece</t>
  </si>
  <si>
    <t>2077440935</t>
  </si>
  <si>
    <t>997</t>
  </si>
  <si>
    <t>Přesun sutě</t>
  </si>
  <si>
    <t>31</t>
  </si>
  <si>
    <t>997002611</t>
  </si>
  <si>
    <t>Nakládání suti a vybouraných hmot</t>
  </si>
  <si>
    <t>-270747316</t>
  </si>
  <si>
    <t>32</t>
  </si>
  <si>
    <t>997013151</t>
  </si>
  <si>
    <t>Vnitrostaveništní doprava suti a vybouraných hmot pro budovy v do 6 m s omezením mechanizace</t>
  </si>
  <si>
    <t>2126990354</t>
  </si>
  <si>
    <t>33</t>
  </si>
  <si>
    <t>997013501</t>
  </si>
  <si>
    <t>Odvoz suti a vybouraných hmot na skládku nebo meziskládku do 1 km se složením</t>
  </si>
  <si>
    <t>-1631465191</t>
  </si>
  <si>
    <t>34</t>
  </si>
  <si>
    <t>997013509</t>
  </si>
  <si>
    <t>Příplatek k odvozu suti a vybouraných hmot na skládku ZKD 1 km přes 1 km</t>
  </si>
  <si>
    <t>86922844</t>
  </si>
  <si>
    <t>8,885*12 'Přepočtené koeficientem množství</t>
  </si>
  <si>
    <t>35</t>
  </si>
  <si>
    <t>997013609</t>
  </si>
  <si>
    <t>Poplatek za uložení na skládce (skládkovné) stavebního odpadu ze směsí nebo oddělených frakcí betonu, cihel a keramických výrobků kód odpadu 17 01 07</t>
  </si>
  <si>
    <t>-17883360</t>
  </si>
  <si>
    <t>36</t>
  </si>
  <si>
    <t>997013631</t>
  </si>
  <si>
    <t>Poplatek za uložení na skládce (skládkovné) stavebního odpadu směsného kód odpadu 17 09 04</t>
  </si>
  <si>
    <t>-739904493</t>
  </si>
  <si>
    <t>998</t>
  </si>
  <si>
    <t>Přesun hmot</t>
  </si>
  <si>
    <t>37</t>
  </si>
  <si>
    <t>998011002</t>
  </si>
  <si>
    <t>Přesun hmot pro budovy zděné v přes 6 do 12 m</t>
  </si>
  <si>
    <t>1382059443</t>
  </si>
  <si>
    <t>PSV</t>
  </si>
  <si>
    <t>Práce a dodávky PSV</t>
  </si>
  <si>
    <t>721</t>
  </si>
  <si>
    <t>Zdravotechnika - vnitřní kanalizace</t>
  </si>
  <si>
    <t>38</t>
  </si>
  <si>
    <t>721171905</t>
  </si>
  <si>
    <t>Potrubí z PP vsazení odbočky do hrdla DN 110</t>
  </si>
  <si>
    <t>1407226342</t>
  </si>
  <si>
    <t>39</t>
  </si>
  <si>
    <t>721174025</t>
  </si>
  <si>
    <t>Potrubí kanalizační z PP odpadní DN 110</t>
  </si>
  <si>
    <t>-1874966896</t>
  </si>
  <si>
    <t>40</t>
  </si>
  <si>
    <t>721174043</t>
  </si>
  <si>
    <t>Potrubí kanalizační z PP připojovací DN 50</t>
  </si>
  <si>
    <t>-1387399378</t>
  </si>
  <si>
    <t>41</t>
  </si>
  <si>
    <t>721174044</t>
  </si>
  <si>
    <t>Potrubí kanalizační z PP připojovací DN 75</t>
  </si>
  <si>
    <t>487037134</t>
  </si>
  <si>
    <t>42</t>
  </si>
  <si>
    <t>998721102</t>
  </si>
  <si>
    <t>Přesun hmot tonážní pro vnitřní kanalizace v objektech v přes 6 do 12 m</t>
  </si>
  <si>
    <t>-402725190</t>
  </si>
  <si>
    <t>722</t>
  </si>
  <si>
    <t>Zdravotechnika - vnitřní vodovod</t>
  </si>
  <si>
    <t>43</t>
  </si>
  <si>
    <t>722171933</t>
  </si>
  <si>
    <t>Potrubí plastové výměna trub nebo tvarovek D přes 20 do 25 mm</t>
  </si>
  <si>
    <t>342931056</t>
  </si>
  <si>
    <t>44</t>
  </si>
  <si>
    <t>28615011</t>
  </si>
  <si>
    <t>elektrotvarovka T-kus rovnoramenný PE 100 PN16 D 32mm</t>
  </si>
  <si>
    <t>-1800998898</t>
  </si>
  <si>
    <t>1*1,03 'Přepočtené koeficientem množství</t>
  </si>
  <si>
    <t>45</t>
  </si>
  <si>
    <t>722174002</t>
  </si>
  <si>
    <t>Potrubí vodovodní plastové PPR svar polyfúze PN 16 D 20x2,8 mm</t>
  </si>
  <si>
    <t>767329339</t>
  </si>
  <si>
    <t>46</t>
  </si>
  <si>
    <t>722174003</t>
  </si>
  <si>
    <t>Potrubí vodovodní plastové PPR svar polyfúze PN 16 D 25x3,5 mm</t>
  </si>
  <si>
    <t>1933296704</t>
  </si>
  <si>
    <t>47</t>
  </si>
  <si>
    <t>722181113</t>
  </si>
  <si>
    <t>Ochrana vodovodního potrubí plstěnými pásy DN do 25 mm</t>
  </si>
  <si>
    <t>1003750034</t>
  </si>
  <si>
    <t>48</t>
  </si>
  <si>
    <t>722232045</t>
  </si>
  <si>
    <t>Kohout kulový přímý G 1" PN 42 do 185°C vnitřní závit</t>
  </si>
  <si>
    <t>650008093</t>
  </si>
  <si>
    <t>49</t>
  </si>
  <si>
    <t>998722102</t>
  </si>
  <si>
    <t>Přesun hmot tonážní pro vnitřní vodovod v objektech v přes 6 do 12 m</t>
  </si>
  <si>
    <t>1716866230</t>
  </si>
  <si>
    <t>725</t>
  </si>
  <si>
    <t>Zdravotechnika - zařizovací předměty</t>
  </si>
  <si>
    <t>50</t>
  </si>
  <si>
    <t>725211602</t>
  </si>
  <si>
    <t>Umyvadlo keramické bílé šířky 550 mm bez krytu na sifon připevněné na stěnu šrouby</t>
  </si>
  <si>
    <t>soubor</t>
  </si>
  <si>
    <t>-901995715</t>
  </si>
  <si>
    <t>51</t>
  </si>
  <si>
    <t>725331111</t>
  </si>
  <si>
    <t>Výlevka bez výtokových armatur keramická se sklopnou plastovou mřížkou 500 mm</t>
  </si>
  <si>
    <t>-1460553531</t>
  </si>
  <si>
    <t>52</t>
  </si>
  <si>
    <t>725813111</t>
  </si>
  <si>
    <t>Ventil rohový bez připojovací trubičky nebo flexi hadičky G 1/2"</t>
  </si>
  <si>
    <t>-2066803568</t>
  </si>
  <si>
    <t>53</t>
  </si>
  <si>
    <t>725822611</t>
  </si>
  <si>
    <t>Baterie umyvadlová stojánková páková bez výpusti</t>
  </si>
  <si>
    <t>1040704444</t>
  </si>
  <si>
    <t>54</t>
  </si>
  <si>
    <t>725831311</t>
  </si>
  <si>
    <t>Baterie vanová nástěnná páková bez příslušenství</t>
  </si>
  <si>
    <t>205870892</t>
  </si>
  <si>
    <t>55</t>
  </si>
  <si>
    <t>725980122</t>
  </si>
  <si>
    <t>Dvířka 20/20</t>
  </si>
  <si>
    <t>1330794193</t>
  </si>
  <si>
    <t>56</t>
  </si>
  <si>
    <t>998725102</t>
  </si>
  <si>
    <t>Přesun hmot tonážní pro zařizovací předměty v objektech v přes 6 do 12 m</t>
  </si>
  <si>
    <t>-1206040088</t>
  </si>
  <si>
    <t>735</t>
  </si>
  <si>
    <t>Ústřední vytápění - otopná tělesa</t>
  </si>
  <si>
    <t>57</t>
  </si>
  <si>
    <t>735111810</t>
  </si>
  <si>
    <t>Demontáž otopného tělesa litinového článkového</t>
  </si>
  <si>
    <t>-2038146157</t>
  </si>
  <si>
    <t>1,5*0,6*8</t>
  </si>
  <si>
    <t>58</t>
  </si>
  <si>
    <t>735117110</t>
  </si>
  <si>
    <t>Odpojení a připojení otopného tělesa litinového po nátěru</t>
  </si>
  <si>
    <t>-841541679</t>
  </si>
  <si>
    <t>59</t>
  </si>
  <si>
    <t>735119140</t>
  </si>
  <si>
    <t>Montáž otopného tělesa litinového článkového</t>
  </si>
  <si>
    <t>-1139388971</t>
  </si>
  <si>
    <t>60</t>
  </si>
  <si>
    <t>735494811</t>
  </si>
  <si>
    <t>Vypuštění vody z otopných těles</t>
  </si>
  <si>
    <t>-10888955</t>
  </si>
  <si>
    <t>1,5*0,8*8</t>
  </si>
  <si>
    <t>741</t>
  </si>
  <si>
    <t>Elektroinstalace - silnoproud</t>
  </si>
  <si>
    <t>61</t>
  </si>
  <si>
    <t>1110000</t>
  </si>
  <si>
    <t>Výklopná zás.lišta Katedra (2xUSB , 3x230V) M+D</t>
  </si>
  <si>
    <t>ks</t>
  </si>
  <si>
    <t>-1594665079</t>
  </si>
  <si>
    <t>62</t>
  </si>
  <si>
    <t>1110002</t>
  </si>
  <si>
    <t>Zásuvkový panel Lavice (3x230V, 3xdata, 3xUSB+0-24V) M+D</t>
  </si>
  <si>
    <t>-937844228</t>
  </si>
  <si>
    <t>63</t>
  </si>
  <si>
    <t>1195255</t>
  </si>
  <si>
    <t>Osoušeč rukou D+M</t>
  </si>
  <si>
    <t>1250110726</t>
  </si>
  <si>
    <t>64</t>
  </si>
  <si>
    <t>741110053</t>
  </si>
  <si>
    <t>Montáž trubka plastová ohebná D přes 35 mm uložená volně</t>
  </si>
  <si>
    <t>969536810</t>
  </si>
  <si>
    <t>65</t>
  </si>
  <si>
    <t>1003915</t>
  </si>
  <si>
    <t>TRUBKA KOPOFLEX 40MM CERNA KF 09040 UVFA</t>
  </si>
  <si>
    <t>1982451821</t>
  </si>
  <si>
    <t>66</t>
  </si>
  <si>
    <t>741110511</t>
  </si>
  <si>
    <t>Montáž lišta a kanálek vkládací šířky do 60 mm s víčkem</t>
  </si>
  <si>
    <t>-881226413</t>
  </si>
  <si>
    <t>67</t>
  </si>
  <si>
    <t>1186844</t>
  </si>
  <si>
    <t>LISTA HRANATA 2M LHD 40X40 HD</t>
  </si>
  <si>
    <t>-572734212</t>
  </si>
  <si>
    <t>68</t>
  </si>
  <si>
    <t>741110513</t>
  </si>
  <si>
    <t>Montáž lišta a kanálek vkládací šířky přes 120 do 180 mm s víčkem</t>
  </si>
  <si>
    <t>352864028</t>
  </si>
  <si>
    <t>69</t>
  </si>
  <si>
    <t>1192628</t>
  </si>
  <si>
    <t>KANAL 180X60 HD /2M/</t>
  </si>
  <si>
    <t>23516666</t>
  </si>
  <si>
    <t>70</t>
  </si>
  <si>
    <t>741112061</t>
  </si>
  <si>
    <t>Montáž krabice přístrojová zapuštěná plastová kruhová</t>
  </si>
  <si>
    <t>1482522180</t>
  </si>
  <si>
    <t>71</t>
  </si>
  <si>
    <t>1188900</t>
  </si>
  <si>
    <t>KRABICE UNIVERZALNI KU 68</t>
  </si>
  <si>
    <t>1409226683</t>
  </si>
  <si>
    <t>72</t>
  </si>
  <si>
    <t>741122011</t>
  </si>
  <si>
    <t>Montáž kabel Cu bez ukončení uložený pod omítku plný kulatý 2x1,5 až 2,5 mm2 (např. CYKY)</t>
  </si>
  <si>
    <t>-1024712146</t>
  </si>
  <si>
    <t>73</t>
  </si>
  <si>
    <t>1257534</t>
  </si>
  <si>
    <t>KABEL CYKY 2Dx 2,5 (CYKY-O 2X2,5) BUBEN</t>
  </si>
  <si>
    <t>-1636197168</t>
  </si>
  <si>
    <t>74</t>
  </si>
  <si>
    <t>741122012</t>
  </si>
  <si>
    <t>Montáž kabel Cu bez ukončení uložený pod omítku plný kulatý 2x4 až 6 mm2 (např. CYKY)</t>
  </si>
  <si>
    <t>-1754500075</t>
  </si>
  <si>
    <t>75</t>
  </si>
  <si>
    <t>1257448004</t>
  </si>
  <si>
    <t>KABEL CYKY-O 2x4, BUBEN</t>
  </si>
  <si>
    <t>1003996285</t>
  </si>
  <si>
    <t>76</t>
  </si>
  <si>
    <t>741122015</t>
  </si>
  <si>
    <t>Montáž kabel Cu bez ukončení uložený pod omítku plný kulatý 3x1,5 mm2 (např. CYKY)</t>
  </si>
  <si>
    <t>284555932</t>
  </si>
  <si>
    <t>77</t>
  </si>
  <si>
    <t>1257383007</t>
  </si>
  <si>
    <t>KABEL CYKY-J 3x1,5, BUBEN</t>
  </si>
  <si>
    <t>96222810</t>
  </si>
  <si>
    <t>78</t>
  </si>
  <si>
    <t>741122016</t>
  </si>
  <si>
    <t>Montáž kabel Cu bez ukončení uložený pod omítku plný kulatý 3x2,5 až 6 mm2 (např. CYKY)</t>
  </si>
  <si>
    <t>-558438727</t>
  </si>
  <si>
    <t>79</t>
  </si>
  <si>
    <t>1257420007</t>
  </si>
  <si>
    <t>KABEL CYKY-J 3x2,5, BUBEN</t>
  </si>
  <si>
    <t>-487632035</t>
  </si>
  <si>
    <t>80</t>
  </si>
  <si>
    <t>741122032</t>
  </si>
  <si>
    <t>Montáž kabel Cu bez ukončení uložený pod omítku plný kulatý 5x4 až 6 mm2 (např. CYKY)</t>
  </si>
  <si>
    <t>299893076</t>
  </si>
  <si>
    <t>81</t>
  </si>
  <si>
    <t>1257429004</t>
  </si>
  <si>
    <t>KABEL CYKY-J 5x6, BUBEN</t>
  </si>
  <si>
    <t>1129956441</t>
  </si>
  <si>
    <t>82</t>
  </si>
  <si>
    <t>741310101</t>
  </si>
  <si>
    <t>Montáž vypínač (polo)zapuštěný bezšroubové připojení 1-jednopólový</t>
  </si>
  <si>
    <t>108224402</t>
  </si>
  <si>
    <t>83</t>
  </si>
  <si>
    <t>1183318</t>
  </si>
  <si>
    <t>SPINAC JEDNOPOLOVY</t>
  </si>
  <si>
    <t>1156644806</t>
  </si>
  <si>
    <t>84</t>
  </si>
  <si>
    <t>1195604</t>
  </si>
  <si>
    <t>KRYT SPINACE JEDNODUCHY</t>
  </si>
  <si>
    <t>-1002197315</t>
  </si>
  <si>
    <t>85</t>
  </si>
  <si>
    <t>1188530</t>
  </si>
  <si>
    <t>JEDNORAMECEK</t>
  </si>
  <si>
    <t>399778686</t>
  </si>
  <si>
    <t>86</t>
  </si>
  <si>
    <t>741310122</t>
  </si>
  <si>
    <t>Montáž přepínač (polo)zapuštěný bezšroubové připojení 6-střídavý</t>
  </si>
  <si>
    <t>671945045</t>
  </si>
  <si>
    <t>87</t>
  </si>
  <si>
    <t>1183315</t>
  </si>
  <si>
    <t>PREPINAC STRIDAVY</t>
  </si>
  <si>
    <t>593542540</t>
  </si>
  <si>
    <t>88</t>
  </si>
  <si>
    <t>1195604.1</t>
  </si>
  <si>
    <t>-492727325</t>
  </si>
  <si>
    <t>89</t>
  </si>
  <si>
    <t>1188530.1</t>
  </si>
  <si>
    <t>-1822747506</t>
  </si>
  <si>
    <t>90</t>
  </si>
  <si>
    <t>741313001</t>
  </si>
  <si>
    <t>Montáž zásuvka (polo)zapuštěná bezšroubové připojení 2P+PE se zapojením vodičů</t>
  </si>
  <si>
    <t>1344326537</t>
  </si>
  <si>
    <t>91</t>
  </si>
  <si>
    <t>1183391</t>
  </si>
  <si>
    <t>ZASUVKA S CLONKAMI</t>
  </si>
  <si>
    <t>850240598</t>
  </si>
  <si>
    <t>92</t>
  </si>
  <si>
    <t>719839503</t>
  </si>
  <si>
    <t>93</t>
  </si>
  <si>
    <t>er0002</t>
  </si>
  <si>
    <t>Úprava rozvaděčů včetně doplnění kompomentu</t>
  </si>
  <si>
    <t>kpl</t>
  </si>
  <si>
    <t>1656517598</t>
  </si>
  <si>
    <t>94</t>
  </si>
  <si>
    <t>M00125</t>
  </si>
  <si>
    <t>Montáž svítidla</t>
  </si>
  <si>
    <t>-1485607192</t>
  </si>
  <si>
    <t>95</t>
  </si>
  <si>
    <t>1458436</t>
  </si>
  <si>
    <t>Závěsná světla LED asymetrická pro osvětlení tabule, dl. 1250 mm, 4500 lm, 35W</t>
  </si>
  <si>
    <t>891958192</t>
  </si>
  <si>
    <t>96</t>
  </si>
  <si>
    <t>1301401</t>
  </si>
  <si>
    <t>Světla LED vsazená do podhledu, 1200x300mm, 4000lm, 35W</t>
  </si>
  <si>
    <t>240792732</t>
  </si>
  <si>
    <t>97</t>
  </si>
  <si>
    <t>1506918</t>
  </si>
  <si>
    <t>SVITIDLO dl.1250mm , 3200lm, 30W zavěšení 500mm pod podhledem</t>
  </si>
  <si>
    <t>-144218633</t>
  </si>
  <si>
    <t>98</t>
  </si>
  <si>
    <t>M0022</t>
  </si>
  <si>
    <t>Montáž talčítka Total Stop/Central stop</t>
  </si>
  <si>
    <t>-1614434112</t>
  </si>
  <si>
    <t>99</t>
  </si>
  <si>
    <t>00020</t>
  </si>
  <si>
    <t>Tlačítko Total Stop</t>
  </si>
  <si>
    <t>2023252456</t>
  </si>
  <si>
    <t>100</t>
  </si>
  <si>
    <t>PR1.1.2</t>
  </si>
  <si>
    <t>Montáž rozvaděče</t>
  </si>
  <si>
    <t>2101088627</t>
  </si>
  <si>
    <t>101</t>
  </si>
  <si>
    <t>PR1.1</t>
  </si>
  <si>
    <t>Rozvaděč R1.1</t>
  </si>
  <si>
    <t>-460083497</t>
  </si>
  <si>
    <t>102</t>
  </si>
  <si>
    <t>PR3.1</t>
  </si>
  <si>
    <t>Rozvaděč R3.1</t>
  </si>
  <si>
    <t>-875337045</t>
  </si>
  <si>
    <t>742</t>
  </si>
  <si>
    <t>Elektroinstalace - slaboproud</t>
  </si>
  <si>
    <t>103</t>
  </si>
  <si>
    <t>742110001</t>
  </si>
  <si>
    <t>Montáž trubek pro slaboproud plastových ohebných uložených pod omítku se zasekáním</t>
  </si>
  <si>
    <t>65363348</t>
  </si>
  <si>
    <t>104</t>
  </si>
  <si>
    <t>1217414</t>
  </si>
  <si>
    <t>TRUBKA OHEBNA 25</t>
  </si>
  <si>
    <t>268128941</t>
  </si>
  <si>
    <t>105</t>
  </si>
  <si>
    <t>742121001</t>
  </si>
  <si>
    <t>Montáž kabelů sdělovacích pro vnitřní rozvody do 15 žil</t>
  </si>
  <si>
    <t>-1401352029</t>
  </si>
  <si>
    <t>106</t>
  </si>
  <si>
    <t>1002739</t>
  </si>
  <si>
    <t>KABEL FTP-PVC CAT.6</t>
  </si>
  <si>
    <t>1339011421</t>
  </si>
  <si>
    <t>107</t>
  </si>
  <si>
    <t>742330042</t>
  </si>
  <si>
    <t>Montáž datové dvouzásuvky</t>
  </si>
  <si>
    <t>-549780245</t>
  </si>
  <si>
    <t>108</t>
  </si>
  <si>
    <t>1187428</t>
  </si>
  <si>
    <t>KRYT KOMUNIKACNI ZASUVKY</t>
  </si>
  <si>
    <t>-728508611</t>
  </si>
  <si>
    <t>109</t>
  </si>
  <si>
    <t>1186534</t>
  </si>
  <si>
    <t>MASKA NOSNA</t>
  </si>
  <si>
    <t>2032802067</t>
  </si>
  <si>
    <t>110</t>
  </si>
  <si>
    <t>1177299</t>
  </si>
  <si>
    <t>KEYSTONE MODUL RJ45</t>
  </si>
  <si>
    <t>-752098132</t>
  </si>
  <si>
    <t>743</t>
  </si>
  <si>
    <t>VRN elektro</t>
  </si>
  <si>
    <t>111</t>
  </si>
  <si>
    <t>06500000</t>
  </si>
  <si>
    <t>Odvoz sutě</t>
  </si>
  <si>
    <t>732824112</t>
  </si>
  <si>
    <t>112</t>
  </si>
  <si>
    <t>065002000</t>
  </si>
  <si>
    <t>Mimostaveništní doprava materiálů</t>
  </si>
  <si>
    <t>2146797452</t>
  </si>
  <si>
    <t>113</t>
  </si>
  <si>
    <t>2100050</t>
  </si>
  <si>
    <t>Dokumentace skutečného provedení</t>
  </si>
  <si>
    <t>-900852716</t>
  </si>
  <si>
    <t>114</t>
  </si>
  <si>
    <t>210280003</t>
  </si>
  <si>
    <t>Zkoušky a prohlídky el rozvodů a zařízení celková prohlídka pro objem mtž prací do 1 000 000 Kč</t>
  </si>
  <si>
    <t>20593896</t>
  </si>
  <si>
    <t>115</t>
  </si>
  <si>
    <t>65000001</t>
  </si>
  <si>
    <t>Stavební přípomoce, sekání kabelových drážek, kabelové prostupy, sekání kabel.drážek v beton.podlaha</t>
  </si>
  <si>
    <t>-1332523083</t>
  </si>
  <si>
    <t>Hodinové zúčtovací sazby</t>
  </si>
  <si>
    <t>116</t>
  </si>
  <si>
    <t>HZS4211</t>
  </si>
  <si>
    <t>Hodinová zúčtovací sazba revizní technik - revize odkouření</t>
  </si>
  <si>
    <t>hod</t>
  </si>
  <si>
    <t>512</t>
  </si>
  <si>
    <t>-1978522001</t>
  </si>
  <si>
    <t>762</t>
  </si>
  <si>
    <t>Konstrukce tesařské</t>
  </si>
  <si>
    <t>117</t>
  </si>
  <si>
    <t>762123110</t>
  </si>
  <si>
    <t>Montáž tesařských stěn vázaných z hraněného řeziva průřezové pl do 100 cm2</t>
  </si>
  <si>
    <t>1095380659</t>
  </si>
  <si>
    <t>(4,36*4)+(1,65*4)</t>
  </si>
  <si>
    <t>118</t>
  </si>
  <si>
    <t>61223267</t>
  </si>
  <si>
    <t>hranol konstrukční KVH lepený průřezu 50x50 pohledový</t>
  </si>
  <si>
    <t>m3</t>
  </si>
  <si>
    <t>-1177022799</t>
  </si>
  <si>
    <t>24,04*0,05*0,05*1,1</t>
  </si>
  <si>
    <t>119</t>
  </si>
  <si>
    <t>998762102</t>
  </si>
  <si>
    <t>Přesun hmot tonážní pro kce tesařské v objektech v přes 6 do 12 m</t>
  </si>
  <si>
    <t>-900139770</t>
  </si>
  <si>
    <t>763</t>
  </si>
  <si>
    <t>Konstrukce suché výstavby</t>
  </si>
  <si>
    <t>120</t>
  </si>
  <si>
    <t>763111314</t>
  </si>
  <si>
    <t>SDK příčka tl 100 mm profil CW+UW 75 desky 1xA 12,5 s izolací EI 30 Rw do 45 dB</t>
  </si>
  <si>
    <t>902490293</t>
  </si>
  <si>
    <t>předěl skladu a kabinetu</t>
  </si>
  <si>
    <t>4,3*2,1</t>
  </si>
  <si>
    <t>121</t>
  </si>
  <si>
    <t>763431011</t>
  </si>
  <si>
    <t>Montáž minerálního podhledu s vyjímatelnými panely vel. do 0,36 m2 na zavěšený polozapuštěný rošt</t>
  </si>
  <si>
    <t>718415005</t>
  </si>
  <si>
    <t>122</t>
  </si>
  <si>
    <t>59036513</t>
  </si>
  <si>
    <t>deska podhledová minerální rovná bílá jemná hladká 15x600x600mm</t>
  </si>
  <si>
    <t>-998830247</t>
  </si>
  <si>
    <t>15,64*1,05 'Přepočtené koeficientem množství</t>
  </si>
  <si>
    <t>123</t>
  </si>
  <si>
    <t>763431012</t>
  </si>
  <si>
    <t>Montáž minerálního podhledu s vyjímatelnými panely vel. přes 0,36 do 0,72 m2 na zavěšený polozapuštěný rošt</t>
  </si>
  <si>
    <t>-1672843156</t>
  </si>
  <si>
    <t>124</t>
  </si>
  <si>
    <t>59036075</t>
  </si>
  <si>
    <t>panel akustický polozapuštěná hrana viditelný rošt š 24mm bílá tl 15mm</t>
  </si>
  <si>
    <t>270065841</t>
  </si>
  <si>
    <t>74,98*1,05 'Přepočtené koeficientem množství</t>
  </si>
  <si>
    <t>125</t>
  </si>
  <si>
    <t>763431042</t>
  </si>
  <si>
    <t>Příplatek k montáži minerálního podhledu na zavěšený rošt za výšku zavěšení přes 1,0 do 1,4 m</t>
  </si>
  <si>
    <t>1143756488</t>
  </si>
  <si>
    <t>15,64+74,98</t>
  </si>
  <si>
    <t>126</t>
  </si>
  <si>
    <t>998763101</t>
  </si>
  <si>
    <t>Přesun hmot tonážní pro dřevostavby v objektech v přes 6 do 12 m</t>
  </si>
  <si>
    <t>1807069441</t>
  </si>
  <si>
    <t>766</t>
  </si>
  <si>
    <t>Konstrukce truhlářské</t>
  </si>
  <si>
    <t>127</t>
  </si>
  <si>
    <t>766411821</t>
  </si>
  <si>
    <t>Demontáž truhlářského obložení stěn z palubek</t>
  </si>
  <si>
    <t>-841881534</t>
  </si>
  <si>
    <t>128</t>
  </si>
  <si>
    <t>766411822</t>
  </si>
  <si>
    <t>Demontáž truhlářského obložení stěn podkladových roštů</t>
  </si>
  <si>
    <t>-1674852483</t>
  </si>
  <si>
    <t>129</t>
  </si>
  <si>
    <t>766660001</t>
  </si>
  <si>
    <t>Montáž dveřních křídel otvíravých jednokřídlových š do 0,8 m do ocelové zárubně</t>
  </si>
  <si>
    <t>326130131</t>
  </si>
  <si>
    <t>z kabinetu do učebny</t>
  </si>
  <si>
    <t>130</t>
  </si>
  <si>
    <t>61162002R</t>
  </si>
  <si>
    <t>dveře jednokřídlé dřevotřískové povrch dýhovaný plné 800x1970-2100mm, akustické 37 db</t>
  </si>
  <si>
    <t>-209392474</t>
  </si>
  <si>
    <t>131</t>
  </si>
  <si>
    <t>766660002</t>
  </si>
  <si>
    <t>Montáž dveřních křídel otvíravých jednokřídlových š přes 0,8 m do ocelové zárubně</t>
  </si>
  <si>
    <t>-1328827037</t>
  </si>
  <si>
    <t>do skladu</t>
  </si>
  <si>
    <t>do šatny</t>
  </si>
  <si>
    <t>132</t>
  </si>
  <si>
    <t>61162003R</t>
  </si>
  <si>
    <t>dveře jednokřídlé dřevotřískové povrch dýhovaný plné 900x1970-2100mm, akustická 37 db</t>
  </si>
  <si>
    <t>-322264464</t>
  </si>
  <si>
    <t>133</t>
  </si>
  <si>
    <t>766660729</t>
  </si>
  <si>
    <t>Montáž dveřního interiérového kování - štítku s klikou</t>
  </si>
  <si>
    <t>-558583033</t>
  </si>
  <si>
    <t>134</t>
  </si>
  <si>
    <t>54914620</t>
  </si>
  <si>
    <t>kování dveřní vrchní klika včetně rozet a montážního materiálu R PZ nerez PK</t>
  </si>
  <si>
    <t>1299040840</t>
  </si>
  <si>
    <t>135</t>
  </si>
  <si>
    <t>766691914</t>
  </si>
  <si>
    <t>Vyvěšení nebo zavěšení dřevěných křídel dveří pl do 2 m2</t>
  </si>
  <si>
    <t>-1207531415</t>
  </si>
  <si>
    <t>136</t>
  </si>
  <si>
    <t>998766102</t>
  </si>
  <si>
    <t>Přesun hmot tonážní pro kce truhlářské v objektech v přes 6 do 12 m</t>
  </si>
  <si>
    <t>622513997</t>
  </si>
  <si>
    <t>771</t>
  </si>
  <si>
    <t>Podlahy z dlaždic</t>
  </si>
  <si>
    <t>137</t>
  </si>
  <si>
    <t>771571810</t>
  </si>
  <si>
    <t>Demontáž podlah z dlaždic keramických kladených do malty</t>
  </si>
  <si>
    <t>-1959922090</t>
  </si>
  <si>
    <t>776</t>
  </si>
  <si>
    <t>Podlahy povlakové</t>
  </si>
  <si>
    <t>138</t>
  </si>
  <si>
    <t>776111311</t>
  </si>
  <si>
    <t>Vysátí podkladu povlakových podlah</t>
  </si>
  <si>
    <t>-1314828718</t>
  </si>
  <si>
    <t>139</t>
  </si>
  <si>
    <t>776201811</t>
  </si>
  <si>
    <t>Demontáž lepených povlakových podlah bez podložky ručně</t>
  </si>
  <si>
    <t>860675693</t>
  </si>
  <si>
    <t>16,27*2</t>
  </si>
  <si>
    <t>140</t>
  </si>
  <si>
    <t>776421312</t>
  </si>
  <si>
    <t>Montáž přechodových šroubovaných lišt</t>
  </si>
  <si>
    <t>-794491170</t>
  </si>
  <si>
    <t>(3*0,9)+0,8</t>
  </si>
  <si>
    <t>141</t>
  </si>
  <si>
    <t>55343120R</t>
  </si>
  <si>
    <t>profil přechodový nerez vrtaný 30mm</t>
  </si>
  <si>
    <t>1591592124</t>
  </si>
  <si>
    <t>3,5*1,02 'Přepočtené koeficientem množství</t>
  </si>
  <si>
    <t>142</t>
  </si>
  <si>
    <t>998776102</t>
  </si>
  <si>
    <t>Přesun hmot tonážní pro podlahy povlakové v objektech v přes 6 do 12 m</t>
  </si>
  <si>
    <t>-1533783796</t>
  </si>
  <si>
    <t>781</t>
  </si>
  <si>
    <t>Dokončovací práce - obklady</t>
  </si>
  <si>
    <t>143</t>
  </si>
  <si>
    <t>781111011</t>
  </si>
  <si>
    <t>Ometení (oprášení) stěny při přípravě podkladu</t>
  </si>
  <si>
    <t>-1115926569</t>
  </si>
  <si>
    <t>144</t>
  </si>
  <si>
    <t>781121011</t>
  </si>
  <si>
    <t>Nátěr penetrační na stěnu</t>
  </si>
  <si>
    <t>-2021532255</t>
  </si>
  <si>
    <t>145</t>
  </si>
  <si>
    <t>781151031</t>
  </si>
  <si>
    <t>Celoplošné vyrovnání podkladu stěrkou tl 3 mm</t>
  </si>
  <si>
    <t>143179594</t>
  </si>
  <si>
    <t>146</t>
  </si>
  <si>
    <t>781473810</t>
  </si>
  <si>
    <t>Demontáž obkladů z obkladaček keramických lepených</t>
  </si>
  <si>
    <t>-662417698</t>
  </si>
  <si>
    <t>147</t>
  </si>
  <si>
    <t>781474114</t>
  </si>
  <si>
    <t>Montáž obkladů vnitřních keramických hladkých přes 19 do 22 ks/m2 lepených flexibilním lepidlem</t>
  </si>
  <si>
    <t>546288271</t>
  </si>
  <si>
    <t>148</t>
  </si>
  <si>
    <t>59761040</t>
  </si>
  <si>
    <t>obklad keramický hladký přes 19 do 22ks/m2</t>
  </si>
  <si>
    <t>505535317</t>
  </si>
  <si>
    <t>24*1,1 'Přepočtené koeficientem množství</t>
  </si>
  <si>
    <t>149</t>
  </si>
  <si>
    <t>781494512R</t>
  </si>
  <si>
    <t>Nerezové profily ukončovací lepené flexibilním lepidlem</t>
  </si>
  <si>
    <t>-1236336136</t>
  </si>
  <si>
    <t>(2,216+0,7+0,7+0,7+0,6+2+2)</t>
  </si>
  <si>
    <t>(0,53+1)+(2*1,5)</t>
  </si>
  <si>
    <t>150</t>
  </si>
  <si>
    <t>781495115</t>
  </si>
  <si>
    <t>Spárování vnitřních obkladů silikonem</t>
  </si>
  <si>
    <t>-1956677906</t>
  </si>
  <si>
    <t>1,5</t>
  </si>
  <si>
    <t>4*2</t>
  </si>
  <si>
    <t>151</t>
  </si>
  <si>
    <t>781495141</t>
  </si>
  <si>
    <t>Průnik obkladem kruhový do DN 30</t>
  </si>
  <si>
    <t>677695274</t>
  </si>
  <si>
    <t>152</t>
  </si>
  <si>
    <t>781495185</t>
  </si>
  <si>
    <t>Řezání pracnější rovné keramických obkládaček</t>
  </si>
  <si>
    <t>-1940896580</t>
  </si>
  <si>
    <t>4*2*2*3</t>
  </si>
  <si>
    <t>153</t>
  </si>
  <si>
    <t>998781102</t>
  </si>
  <si>
    <t>Přesun hmot tonážní pro obklady keramické v objektech v přes 6 do 12 m</t>
  </si>
  <si>
    <t>1969414317</t>
  </si>
  <si>
    <t>783</t>
  </si>
  <si>
    <t>Dokončovací práce - nátěry</t>
  </si>
  <si>
    <t>154</t>
  </si>
  <si>
    <t>783214101</t>
  </si>
  <si>
    <t>Základní jednonásobný syntetický nátěr tesařských konstrukcí</t>
  </si>
  <si>
    <t>-416510666</t>
  </si>
  <si>
    <t>0,2*24,04</t>
  </si>
  <si>
    <t>155</t>
  </si>
  <si>
    <t>783218111</t>
  </si>
  <si>
    <t>Lazurovací dvojnásobný syntetický nátěr tesařských konstrukcí</t>
  </si>
  <si>
    <t>-759057904</t>
  </si>
  <si>
    <t>156</t>
  </si>
  <si>
    <t>783301401</t>
  </si>
  <si>
    <t>Ometení zámečnických konstrukcí</t>
  </si>
  <si>
    <t>-1218167205</t>
  </si>
  <si>
    <t xml:space="preserve">zárubně </t>
  </si>
  <si>
    <t>3*1,5</t>
  </si>
  <si>
    <t>157</t>
  </si>
  <si>
    <t>783314101</t>
  </si>
  <si>
    <t>Základní jednonásobný syntetický nátěr zámečnických konstrukcí</t>
  </si>
  <si>
    <t>1362304421</t>
  </si>
  <si>
    <t>158</t>
  </si>
  <si>
    <t>783315101</t>
  </si>
  <si>
    <t>Mezinátěr jednonásobný syntetický standardní zámečnických konstrukcí</t>
  </si>
  <si>
    <t>-230180035</t>
  </si>
  <si>
    <t>159</t>
  </si>
  <si>
    <t>783317101</t>
  </si>
  <si>
    <t>Krycí jednonásobný syntetický standardní nátěr zámečnických konstrukcí</t>
  </si>
  <si>
    <t>-1227986875</t>
  </si>
  <si>
    <t>160</t>
  </si>
  <si>
    <t>783601315</t>
  </si>
  <si>
    <t>Odmaštění deskových otopných těles vodou ředitelným odmašťovačem před provedením nátěru</t>
  </si>
  <si>
    <t>122829779</t>
  </si>
  <si>
    <t>1,5*0,8*8*2</t>
  </si>
  <si>
    <t>161</t>
  </si>
  <si>
    <t>783601713</t>
  </si>
  <si>
    <t>Odmaštění vodou ředitelným odmašťovačem potrubí DN do 50 mm</t>
  </si>
  <si>
    <t>-1214872704</t>
  </si>
  <si>
    <t>8*4</t>
  </si>
  <si>
    <t>162</t>
  </si>
  <si>
    <t>783614121</t>
  </si>
  <si>
    <t>Základní jednonásobný syntetický nátěr deskových otopných těles</t>
  </si>
  <si>
    <t>-1120287649</t>
  </si>
  <si>
    <t>163</t>
  </si>
  <si>
    <t>783614551</t>
  </si>
  <si>
    <t>Základní jednonásobný syntetický nátěr potrubí DN do 50 mm</t>
  </si>
  <si>
    <t>-1269591523</t>
  </si>
  <si>
    <t>164</t>
  </si>
  <si>
    <t>783615551</t>
  </si>
  <si>
    <t>Mezinátěr jednonásobný syntetický nátěr potrubí DN do 50 mm</t>
  </si>
  <si>
    <t>-1708257572</t>
  </si>
  <si>
    <t>165</t>
  </si>
  <si>
    <t>783617127</t>
  </si>
  <si>
    <t>Krycí dvojnásobný syntetický nátěr deskových otopných těles</t>
  </si>
  <si>
    <t>-2038288454</t>
  </si>
  <si>
    <t>166</t>
  </si>
  <si>
    <t>783617601</t>
  </si>
  <si>
    <t>Krycí jednonásobný syntetický nátěr potrubí DN do 50 mm</t>
  </si>
  <si>
    <t>-1326450110</t>
  </si>
  <si>
    <t>167</t>
  </si>
  <si>
    <t>783622121</t>
  </si>
  <si>
    <t>Tmelení deskových otopných těles disperzním tmelem</t>
  </si>
  <si>
    <t>-8671561</t>
  </si>
  <si>
    <t>168</t>
  </si>
  <si>
    <t>783813131</t>
  </si>
  <si>
    <t>Penetrační syntetický nátěr hladkých, tenkovrstvých zrnitých a štukových omítek</t>
  </si>
  <si>
    <t>1526757482</t>
  </si>
  <si>
    <t>kabinet stěny</t>
  </si>
  <si>
    <t>16,91*1,5</t>
  </si>
  <si>
    <t>stěny učebna</t>
  </si>
  <si>
    <t>32,91*1,5</t>
  </si>
  <si>
    <t>169</t>
  </si>
  <si>
    <t>783817421</t>
  </si>
  <si>
    <t>Krycí dvojnásobný syntetický nátěr hladkých, zrnitých tenkovrstvých nebo štukových omítek</t>
  </si>
  <si>
    <t>492460627</t>
  </si>
  <si>
    <t>170</t>
  </si>
  <si>
    <t>783932171</t>
  </si>
  <si>
    <t>Celoplošné vyrovnání betonové podlahy cementovou stěrkou tl do 3 mm</t>
  </si>
  <si>
    <t>-2137159585</t>
  </si>
  <si>
    <t>171</t>
  </si>
  <si>
    <t>783933151</t>
  </si>
  <si>
    <t>Penetrační epoxidový nátěr hladkých betonových podlah</t>
  </si>
  <si>
    <t>145324239</t>
  </si>
  <si>
    <t xml:space="preserve">šatna </t>
  </si>
  <si>
    <t>784</t>
  </si>
  <si>
    <t>Dokončovací práce - malby a tapety</t>
  </si>
  <si>
    <t>172</t>
  </si>
  <si>
    <t>784121001</t>
  </si>
  <si>
    <t>Oškrabání malby v mísnostech v do 3,80 m</t>
  </si>
  <si>
    <t>2084750939</t>
  </si>
  <si>
    <t>kabinet strop</t>
  </si>
  <si>
    <t>stropy učebna, sklad a šatna</t>
  </si>
  <si>
    <t>58,87+7,07+8,57</t>
  </si>
  <si>
    <t>32,91*3,8</t>
  </si>
  <si>
    <t>stěny sklad</t>
  </si>
  <si>
    <t>11,13*3,8</t>
  </si>
  <si>
    <t>stěny šatna</t>
  </si>
  <si>
    <t>(12,62*3,8)-12,17</t>
  </si>
  <si>
    <t>173</t>
  </si>
  <si>
    <t>784181101</t>
  </si>
  <si>
    <t>Základní akrylátová jednonásobná bezbarvá penetrace podkladu v místnostech v do 3,80 m</t>
  </si>
  <si>
    <t>-534511957</t>
  </si>
  <si>
    <t>16,91*2,55</t>
  </si>
  <si>
    <t>32,91*2,3</t>
  </si>
  <si>
    <t>174</t>
  </si>
  <si>
    <t>784211101</t>
  </si>
  <si>
    <t>Dvojnásobné bílé malby ze směsí za mokra výborně oděruvzdorných v místnostech v do 3,80 m</t>
  </si>
  <si>
    <t>938331090</t>
  </si>
  <si>
    <t>175</t>
  </si>
  <si>
    <t>784211163</t>
  </si>
  <si>
    <t>Příplatek k cenám 2x maleb ze směsí za mokra oděruvzdorných za barevnou malbu středně sytého odstínu</t>
  </si>
  <si>
    <t>-429544142</t>
  </si>
  <si>
    <t>(32,91*2,3)</t>
  </si>
  <si>
    <t>787</t>
  </si>
  <si>
    <t>Dokončovací práce - zasklívání</t>
  </si>
  <si>
    <t>176</t>
  </si>
  <si>
    <t>787127124</t>
  </si>
  <si>
    <t>Zasklívání stěn a příček PC profilem komůrkovým do PC profilu s krycí a přítlačnou lištou tl 10 mm</t>
  </si>
  <si>
    <t>1293327851</t>
  </si>
  <si>
    <t>4,3*1,7</t>
  </si>
  <si>
    <t>177</t>
  </si>
  <si>
    <t>998787101</t>
  </si>
  <si>
    <t>Přesun hmot tonážní pro zasklívání v objektech v do 6 m</t>
  </si>
  <si>
    <t>-904739025</t>
  </si>
  <si>
    <t>VRN</t>
  </si>
  <si>
    <t>Vedlejší rozpočtové náklady</t>
  </si>
  <si>
    <t>178</t>
  </si>
  <si>
    <t>030001000</t>
  </si>
  <si>
    <t>Zařízení staveniště, čištění komunikací, územní vlivy, BOZP  apod</t>
  </si>
  <si>
    <t>%</t>
  </si>
  <si>
    <t>1024</t>
  </si>
  <si>
    <t>-2019662965</t>
  </si>
  <si>
    <t>VRN1</t>
  </si>
  <si>
    <t>Průzkumné, geodetické a projektové práce</t>
  </si>
  <si>
    <t>179</t>
  </si>
  <si>
    <t>011503000</t>
  </si>
  <si>
    <t>Stavební průzkum bez rozlišení - sondy</t>
  </si>
  <si>
    <t>sou</t>
  </si>
  <si>
    <t>1667996412</t>
  </si>
  <si>
    <t>VRN2</t>
  </si>
  <si>
    <t>Příprava staveniště</t>
  </si>
  <si>
    <t>180</t>
  </si>
  <si>
    <t>024003006</t>
  </si>
  <si>
    <t>Stěhování nábytku - vyklizení nábytku, dřevěných tabulí, dataprojektoru apod</t>
  </si>
  <si>
    <t>-1368754590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</si>
</sst>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49" t="s">
        <v>14</v>
      </c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2"/>
      <c r="AQ5" s="22"/>
      <c r="AR5" s="20"/>
      <c r="BE5" s="246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51" t="s">
        <v>17</v>
      </c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2"/>
      <c r="AQ6" s="22"/>
      <c r="AR6" s="20"/>
      <c r="BE6" s="247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47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47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47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47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47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47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47"/>
      <c r="BS13" s="17" t="s">
        <v>6</v>
      </c>
    </row>
    <row r="14" spans="1:74" ht="12.75">
      <c r="B14" s="21"/>
      <c r="C14" s="22"/>
      <c r="D14" s="22"/>
      <c r="E14" s="252" t="s">
        <v>29</v>
      </c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47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47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47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47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47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34</v>
      </c>
      <c r="AO19" s="22"/>
      <c r="AP19" s="22"/>
      <c r="AQ19" s="22"/>
      <c r="AR19" s="20"/>
      <c r="BE19" s="247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47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47"/>
    </row>
    <row r="22" spans="1:71" s="1" customFormat="1" ht="12" customHeight="1">
      <c r="B22" s="21"/>
      <c r="C22" s="22"/>
      <c r="D22" s="29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47"/>
    </row>
    <row r="23" spans="1:71" s="1" customFormat="1" ht="16.5" customHeight="1">
      <c r="B23" s="21"/>
      <c r="C23" s="22"/>
      <c r="D23" s="22"/>
      <c r="E23" s="254" t="s">
        <v>1</v>
      </c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2"/>
      <c r="AP23" s="22"/>
      <c r="AQ23" s="22"/>
      <c r="AR23" s="20"/>
      <c r="BE23" s="247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47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47"/>
    </row>
    <row r="26" spans="1:71" s="2" customFormat="1" ht="25.9" customHeight="1">
      <c r="A26" s="34"/>
      <c r="B26" s="35"/>
      <c r="C26" s="36"/>
      <c r="D26" s="37" t="s">
        <v>37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55">
        <f>ROUND(AG94,2)</f>
        <v>0</v>
      </c>
      <c r="AL26" s="256"/>
      <c r="AM26" s="256"/>
      <c r="AN26" s="256"/>
      <c r="AO26" s="256"/>
      <c r="AP26" s="36"/>
      <c r="AQ26" s="36"/>
      <c r="AR26" s="39"/>
      <c r="BE26" s="247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47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57" t="s">
        <v>38</v>
      </c>
      <c r="M28" s="257"/>
      <c r="N28" s="257"/>
      <c r="O28" s="257"/>
      <c r="P28" s="257"/>
      <c r="Q28" s="36"/>
      <c r="R28" s="36"/>
      <c r="S28" s="36"/>
      <c r="T28" s="36"/>
      <c r="U28" s="36"/>
      <c r="V28" s="36"/>
      <c r="W28" s="257" t="s">
        <v>39</v>
      </c>
      <c r="X28" s="257"/>
      <c r="Y28" s="257"/>
      <c r="Z28" s="257"/>
      <c r="AA28" s="257"/>
      <c r="AB28" s="257"/>
      <c r="AC28" s="257"/>
      <c r="AD28" s="257"/>
      <c r="AE28" s="257"/>
      <c r="AF28" s="36"/>
      <c r="AG28" s="36"/>
      <c r="AH28" s="36"/>
      <c r="AI28" s="36"/>
      <c r="AJ28" s="36"/>
      <c r="AK28" s="257" t="s">
        <v>40</v>
      </c>
      <c r="AL28" s="257"/>
      <c r="AM28" s="257"/>
      <c r="AN28" s="257"/>
      <c r="AO28" s="257"/>
      <c r="AP28" s="36"/>
      <c r="AQ28" s="36"/>
      <c r="AR28" s="39"/>
      <c r="BE28" s="247"/>
    </row>
    <row r="29" spans="1:71" s="3" customFormat="1" ht="14.45" customHeight="1">
      <c r="B29" s="40"/>
      <c r="C29" s="41"/>
      <c r="D29" s="29" t="s">
        <v>41</v>
      </c>
      <c r="E29" s="41"/>
      <c r="F29" s="29" t="s">
        <v>42</v>
      </c>
      <c r="G29" s="41"/>
      <c r="H29" s="41"/>
      <c r="I29" s="41"/>
      <c r="J29" s="41"/>
      <c r="K29" s="41"/>
      <c r="L29" s="260">
        <v>0.21</v>
      </c>
      <c r="M29" s="259"/>
      <c r="N29" s="259"/>
      <c r="O29" s="259"/>
      <c r="P29" s="259"/>
      <c r="Q29" s="41"/>
      <c r="R29" s="41"/>
      <c r="S29" s="41"/>
      <c r="T29" s="41"/>
      <c r="U29" s="41"/>
      <c r="V29" s="41"/>
      <c r="W29" s="258">
        <f>ROUND(AZ94, 2)</f>
        <v>0</v>
      </c>
      <c r="X29" s="259"/>
      <c r="Y29" s="259"/>
      <c r="Z29" s="259"/>
      <c r="AA29" s="259"/>
      <c r="AB29" s="259"/>
      <c r="AC29" s="259"/>
      <c r="AD29" s="259"/>
      <c r="AE29" s="259"/>
      <c r="AF29" s="41"/>
      <c r="AG29" s="41"/>
      <c r="AH29" s="41"/>
      <c r="AI29" s="41"/>
      <c r="AJ29" s="41"/>
      <c r="AK29" s="258">
        <f>ROUND(AV94, 2)</f>
        <v>0</v>
      </c>
      <c r="AL29" s="259"/>
      <c r="AM29" s="259"/>
      <c r="AN29" s="259"/>
      <c r="AO29" s="259"/>
      <c r="AP29" s="41"/>
      <c r="AQ29" s="41"/>
      <c r="AR29" s="42"/>
      <c r="BE29" s="248"/>
    </row>
    <row r="30" spans="1:71" s="3" customFormat="1" ht="14.45" customHeight="1">
      <c r="B30" s="40"/>
      <c r="C30" s="41"/>
      <c r="D30" s="41"/>
      <c r="E30" s="41"/>
      <c r="F30" s="29" t="s">
        <v>43</v>
      </c>
      <c r="G30" s="41"/>
      <c r="H30" s="41"/>
      <c r="I30" s="41"/>
      <c r="J30" s="41"/>
      <c r="K30" s="41"/>
      <c r="L30" s="260">
        <v>0.15</v>
      </c>
      <c r="M30" s="259"/>
      <c r="N30" s="259"/>
      <c r="O30" s="259"/>
      <c r="P30" s="259"/>
      <c r="Q30" s="41"/>
      <c r="R30" s="41"/>
      <c r="S30" s="41"/>
      <c r="T30" s="41"/>
      <c r="U30" s="41"/>
      <c r="V30" s="41"/>
      <c r="W30" s="258">
        <f>ROUND(BA94, 2)</f>
        <v>0</v>
      </c>
      <c r="X30" s="259"/>
      <c r="Y30" s="259"/>
      <c r="Z30" s="259"/>
      <c r="AA30" s="259"/>
      <c r="AB30" s="259"/>
      <c r="AC30" s="259"/>
      <c r="AD30" s="259"/>
      <c r="AE30" s="259"/>
      <c r="AF30" s="41"/>
      <c r="AG30" s="41"/>
      <c r="AH30" s="41"/>
      <c r="AI30" s="41"/>
      <c r="AJ30" s="41"/>
      <c r="AK30" s="258">
        <f>ROUND(AW94, 2)</f>
        <v>0</v>
      </c>
      <c r="AL30" s="259"/>
      <c r="AM30" s="259"/>
      <c r="AN30" s="259"/>
      <c r="AO30" s="259"/>
      <c r="AP30" s="41"/>
      <c r="AQ30" s="41"/>
      <c r="AR30" s="42"/>
      <c r="BE30" s="248"/>
    </row>
    <row r="31" spans="1:71" s="3" customFormat="1" ht="14.45" hidden="1" customHeight="1">
      <c r="B31" s="40"/>
      <c r="C31" s="41"/>
      <c r="D31" s="41"/>
      <c r="E31" s="41"/>
      <c r="F31" s="29" t="s">
        <v>44</v>
      </c>
      <c r="G31" s="41"/>
      <c r="H31" s="41"/>
      <c r="I31" s="41"/>
      <c r="J31" s="41"/>
      <c r="K31" s="41"/>
      <c r="L31" s="260">
        <v>0.21</v>
      </c>
      <c r="M31" s="259"/>
      <c r="N31" s="259"/>
      <c r="O31" s="259"/>
      <c r="P31" s="259"/>
      <c r="Q31" s="41"/>
      <c r="R31" s="41"/>
      <c r="S31" s="41"/>
      <c r="T31" s="41"/>
      <c r="U31" s="41"/>
      <c r="V31" s="41"/>
      <c r="W31" s="258">
        <f>ROUND(BB94, 2)</f>
        <v>0</v>
      </c>
      <c r="X31" s="259"/>
      <c r="Y31" s="259"/>
      <c r="Z31" s="259"/>
      <c r="AA31" s="259"/>
      <c r="AB31" s="259"/>
      <c r="AC31" s="259"/>
      <c r="AD31" s="259"/>
      <c r="AE31" s="259"/>
      <c r="AF31" s="41"/>
      <c r="AG31" s="41"/>
      <c r="AH31" s="41"/>
      <c r="AI31" s="41"/>
      <c r="AJ31" s="41"/>
      <c r="AK31" s="258">
        <v>0</v>
      </c>
      <c r="AL31" s="259"/>
      <c r="AM31" s="259"/>
      <c r="AN31" s="259"/>
      <c r="AO31" s="259"/>
      <c r="AP31" s="41"/>
      <c r="AQ31" s="41"/>
      <c r="AR31" s="42"/>
      <c r="BE31" s="248"/>
    </row>
    <row r="32" spans="1:71" s="3" customFormat="1" ht="14.45" hidden="1" customHeight="1">
      <c r="B32" s="40"/>
      <c r="C32" s="41"/>
      <c r="D32" s="41"/>
      <c r="E32" s="41"/>
      <c r="F32" s="29" t="s">
        <v>45</v>
      </c>
      <c r="G32" s="41"/>
      <c r="H32" s="41"/>
      <c r="I32" s="41"/>
      <c r="J32" s="41"/>
      <c r="K32" s="41"/>
      <c r="L32" s="260">
        <v>0.15</v>
      </c>
      <c r="M32" s="259"/>
      <c r="N32" s="259"/>
      <c r="O32" s="259"/>
      <c r="P32" s="259"/>
      <c r="Q32" s="41"/>
      <c r="R32" s="41"/>
      <c r="S32" s="41"/>
      <c r="T32" s="41"/>
      <c r="U32" s="41"/>
      <c r="V32" s="41"/>
      <c r="W32" s="258">
        <f>ROUND(BC94, 2)</f>
        <v>0</v>
      </c>
      <c r="X32" s="259"/>
      <c r="Y32" s="259"/>
      <c r="Z32" s="259"/>
      <c r="AA32" s="259"/>
      <c r="AB32" s="259"/>
      <c r="AC32" s="259"/>
      <c r="AD32" s="259"/>
      <c r="AE32" s="259"/>
      <c r="AF32" s="41"/>
      <c r="AG32" s="41"/>
      <c r="AH32" s="41"/>
      <c r="AI32" s="41"/>
      <c r="AJ32" s="41"/>
      <c r="AK32" s="258">
        <v>0</v>
      </c>
      <c r="AL32" s="259"/>
      <c r="AM32" s="259"/>
      <c r="AN32" s="259"/>
      <c r="AO32" s="259"/>
      <c r="AP32" s="41"/>
      <c r="AQ32" s="41"/>
      <c r="AR32" s="42"/>
      <c r="BE32" s="248"/>
    </row>
    <row r="33" spans="1:57" s="3" customFormat="1" ht="14.45" hidden="1" customHeight="1">
      <c r="B33" s="40"/>
      <c r="C33" s="41"/>
      <c r="D33" s="41"/>
      <c r="E33" s="41"/>
      <c r="F33" s="29" t="s">
        <v>46</v>
      </c>
      <c r="G33" s="41"/>
      <c r="H33" s="41"/>
      <c r="I33" s="41"/>
      <c r="J33" s="41"/>
      <c r="K33" s="41"/>
      <c r="L33" s="260">
        <v>0</v>
      </c>
      <c r="M33" s="259"/>
      <c r="N33" s="259"/>
      <c r="O33" s="259"/>
      <c r="P33" s="259"/>
      <c r="Q33" s="41"/>
      <c r="R33" s="41"/>
      <c r="S33" s="41"/>
      <c r="T33" s="41"/>
      <c r="U33" s="41"/>
      <c r="V33" s="41"/>
      <c r="W33" s="258">
        <f>ROUND(BD94, 2)</f>
        <v>0</v>
      </c>
      <c r="X33" s="259"/>
      <c r="Y33" s="259"/>
      <c r="Z33" s="259"/>
      <c r="AA33" s="259"/>
      <c r="AB33" s="259"/>
      <c r="AC33" s="259"/>
      <c r="AD33" s="259"/>
      <c r="AE33" s="259"/>
      <c r="AF33" s="41"/>
      <c r="AG33" s="41"/>
      <c r="AH33" s="41"/>
      <c r="AI33" s="41"/>
      <c r="AJ33" s="41"/>
      <c r="AK33" s="258">
        <v>0</v>
      </c>
      <c r="AL33" s="259"/>
      <c r="AM33" s="259"/>
      <c r="AN33" s="259"/>
      <c r="AO33" s="259"/>
      <c r="AP33" s="41"/>
      <c r="AQ33" s="41"/>
      <c r="AR33" s="42"/>
      <c r="BE33" s="248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47"/>
    </row>
    <row r="35" spans="1:57" s="2" customFormat="1" ht="25.9" customHeight="1">
      <c r="A35" s="34"/>
      <c r="B35" s="35"/>
      <c r="C35" s="43"/>
      <c r="D35" s="44" t="s">
        <v>47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48</v>
      </c>
      <c r="U35" s="45"/>
      <c r="V35" s="45"/>
      <c r="W35" s="45"/>
      <c r="X35" s="261" t="s">
        <v>49</v>
      </c>
      <c r="Y35" s="262"/>
      <c r="Z35" s="262"/>
      <c r="AA35" s="262"/>
      <c r="AB35" s="262"/>
      <c r="AC35" s="45"/>
      <c r="AD35" s="45"/>
      <c r="AE35" s="45"/>
      <c r="AF35" s="45"/>
      <c r="AG35" s="45"/>
      <c r="AH35" s="45"/>
      <c r="AI35" s="45"/>
      <c r="AJ35" s="45"/>
      <c r="AK35" s="263">
        <f>SUM(AK26:AK33)</f>
        <v>0</v>
      </c>
      <c r="AL35" s="262"/>
      <c r="AM35" s="262"/>
      <c r="AN35" s="262"/>
      <c r="AO35" s="264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50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51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52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53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52</v>
      </c>
      <c r="AI60" s="38"/>
      <c r="AJ60" s="38"/>
      <c r="AK60" s="38"/>
      <c r="AL60" s="38"/>
      <c r="AM60" s="52" t="s">
        <v>53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54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55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52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53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52</v>
      </c>
      <c r="AI75" s="38"/>
      <c r="AJ75" s="38"/>
      <c r="AK75" s="38"/>
      <c r="AL75" s="38"/>
      <c r="AM75" s="52" t="s">
        <v>53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0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0" s="2" customFormat="1" ht="24.95" customHeight="1">
      <c r="A82" s="34"/>
      <c r="B82" s="35"/>
      <c r="C82" s="23" t="s">
        <v>56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0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0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LS2021-0652A23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0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5" t="str">
        <f>K6</f>
        <v>ZŠ Rokycanova Sokolov - Učebna dílen a kabinet pro polytechnické vzdělávání</v>
      </c>
      <c r="M85" s="266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66"/>
      <c r="AL85" s="266"/>
      <c r="AM85" s="266"/>
      <c r="AN85" s="266"/>
      <c r="AO85" s="266"/>
      <c r="AP85" s="63"/>
      <c r="AQ85" s="63"/>
      <c r="AR85" s="64"/>
    </row>
    <row r="86" spans="1:90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0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Sokolov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67" t="str">
        <f>IF(AN8= "","",AN8)</f>
        <v>14. 1. 2023</v>
      </c>
      <c r="AN87" s="267"/>
      <c r="AO87" s="36"/>
      <c r="AP87" s="36"/>
      <c r="AQ87" s="36"/>
      <c r="AR87" s="39"/>
      <c r="BE87" s="34"/>
    </row>
    <row r="88" spans="1:90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0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Městský úřad Sokolov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68" t="str">
        <f>IF(E17="","",E17)</f>
        <v>MgA.Hana Fischerová</v>
      </c>
      <c r="AN89" s="269"/>
      <c r="AO89" s="269"/>
      <c r="AP89" s="269"/>
      <c r="AQ89" s="36"/>
      <c r="AR89" s="39"/>
      <c r="AS89" s="270" t="s">
        <v>57</v>
      </c>
      <c r="AT89" s="271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0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268" t="str">
        <f>IF(E20="","",E20)</f>
        <v>Sadílek Ladislav</v>
      </c>
      <c r="AN90" s="269"/>
      <c r="AO90" s="269"/>
      <c r="AP90" s="269"/>
      <c r="AQ90" s="36"/>
      <c r="AR90" s="39"/>
      <c r="AS90" s="272"/>
      <c r="AT90" s="273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0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4"/>
      <c r="AT91" s="275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0" s="2" customFormat="1" ht="29.25" customHeight="1">
      <c r="A92" s="34"/>
      <c r="B92" s="35"/>
      <c r="C92" s="276" t="s">
        <v>58</v>
      </c>
      <c r="D92" s="277"/>
      <c r="E92" s="277"/>
      <c r="F92" s="277"/>
      <c r="G92" s="277"/>
      <c r="H92" s="73"/>
      <c r="I92" s="278" t="s">
        <v>59</v>
      </c>
      <c r="J92" s="277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  <c r="AA92" s="277"/>
      <c r="AB92" s="277"/>
      <c r="AC92" s="277"/>
      <c r="AD92" s="277"/>
      <c r="AE92" s="277"/>
      <c r="AF92" s="277"/>
      <c r="AG92" s="279" t="s">
        <v>60</v>
      </c>
      <c r="AH92" s="277"/>
      <c r="AI92" s="277"/>
      <c r="AJ92" s="277"/>
      <c r="AK92" s="277"/>
      <c r="AL92" s="277"/>
      <c r="AM92" s="277"/>
      <c r="AN92" s="278" t="s">
        <v>61</v>
      </c>
      <c r="AO92" s="277"/>
      <c r="AP92" s="280"/>
      <c r="AQ92" s="74" t="s">
        <v>62</v>
      </c>
      <c r="AR92" s="39"/>
      <c r="AS92" s="75" t="s">
        <v>63</v>
      </c>
      <c r="AT92" s="76" t="s">
        <v>64</v>
      </c>
      <c r="AU92" s="76" t="s">
        <v>65</v>
      </c>
      <c r="AV92" s="76" t="s">
        <v>66</v>
      </c>
      <c r="AW92" s="76" t="s">
        <v>67</v>
      </c>
      <c r="AX92" s="76" t="s">
        <v>68</v>
      </c>
      <c r="AY92" s="76" t="s">
        <v>69</v>
      </c>
      <c r="AZ92" s="76" t="s">
        <v>70</v>
      </c>
      <c r="BA92" s="76" t="s">
        <v>71</v>
      </c>
      <c r="BB92" s="76" t="s">
        <v>72</v>
      </c>
      <c r="BC92" s="76" t="s">
        <v>73</v>
      </c>
      <c r="BD92" s="77" t="s">
        <v>74</v>
      </c>
      <c r="BE92" s="34"/>
    </row>
    <row r="93" spans="1:90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0" s="6" customFormat="1" ht="32.450000000000003" customHeight="1">
      <c r="B94" s="81"/>
      <c r="C94" s="82" t="s">
        <v>75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4">
        <f>ROUND(AG95,2)</f>
        <v>0</v>
      </c>
      <c r="AH94" s="284"/>
      <c r="AI94" s="284"/>
      <c r="AJ94" s="284"/>
      <c r="AK94" s="284"/>
      <c r="AL94" s="284"/>
      <c r="AM94" s="284"/>
      <c r="AN94" s="285">
        <f>SUM(AG94,AT94)</f>
        <v>0</v>
      </c>
      <c r="AO94" s="285"/>
      <c r="AP94" s="285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76</v>
      </c>
      <c r="BT94" s="91" t="s">
        <v>77</v>
      </c>
      <c r="BV94" s="91" t="s">
        <v>78</v>
      </c>
      <c r="BW94" s="91" t="s">
        <v>5</v>
      </c>
      <c r="BX94" s="91" t="s">
        <v>79</v>
      </c>
      <c r="CL94" s="91" t="s">
        <v>1</v>
      </c>
    </row>
    <row r="95" spans="1:90" s="7" customFormat="1" ht="24.75" customHeight="1">
      <c r="A95" s="92" t="s">
        <v>80</v>
      </c>
      <c r="B95" s="93"/>
      <c r="C95" s="94"/>
      <c r="D95" s="283" t="s">
        <v>14</v>
      </c>
      <c r="E95" s="283"/>
      <c r="F95" s="283"/>
      <c r="G95" s="283"/>
      <c r="H95" s="283"/>
      <c r="I95" s="95"/>
      <c r="J95" s="283" t="s">
        <v>17</v>
      </c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1">
        <f>'LS2021-0652A23 - ZŠ Rokyc...'!J28</f>
        <v>0</v>
      </c>
      <c r="AH95" s="282"/>
      <c r="AI95" s="282"/>
      <c r="AJ95" s="282"/>
      <c r="AK95" s="282"/>
      <c r="AL95" s="282"/>
      <c r="AM95" s="282"/>
      <c r="AN95" s="281">
        <f>SUM(AG95,AT95)</f>
        <v>0</v>
      </c>
      <c r="AO95" s="282"/>
      <c r="AP95" s="282"/>
      <c r="AQ95" s="96" t="s">
        <v>81</v>
      </c>
      <c r="AR95" s="97"/>
      <c r="AS95" s="98">
        <v>0</v>
      </c>
      <c r="AT95" s="99">
        <f>ROUND(SUM(AV95:AW95),2)</f>
        <v>0</v>
      </c>
      <c r="AU95" s="100">
        <f>'LS2021-0652A23 - ZŠ Rokyc...'!P139</f>
        <v>0</v>
      </c>
      <c r="AV95" s="99">
        <f>'LS2021-0652A23 - ZŠ Rokyc...'!J31</f>
        <v>0</v>
      </c>
      <c r="AW95" s="99">
        <f>'LS2021-0652A23 - ZŠ Rokyc...'!J32</f>
        <v>0</v>
      </c>
      <c r="AX95" s="99">
        <f>'LS2021-0652A23 - ZŠ Rokyc...'!J33</f>
        <v>0</v>
      </c>
      <c r="AY95" s="99">
        <f>'LS2021-0652A23 - ZŠ Rokyc...'!J34</f>
        <v>0</v>
      </c>
      <c r="AZ95" s="99">
        <f>'LS2021-0652A23 - ZŠ Rokyc...'!F31</f>
        <v>0</v>
      </c>
      <c r="BA95" s="99">
        <f>'LS2021-0652A23 - ZŠ Rokyc...'!F32</f>
        <v>0</v>
      </c>
      <c r="BB95" s="99">
        <f>'LS2021-0652A23 - ZŠ Rokyc...'!F33</f>
        <v>0</v>
      </c>
      <c r="BC95" s="99">
        <f>'LS2021-0652A23 - ZŠ Rokyc...'!F34</f>
        <v>0</v>
      </c>
      <c r="BD95" s="101">
        <f>'LS2021-0652A23 - ZŠ Rokyc...'!F35</f>
        <v>0</v>
      </c>
      <c r="BT95" s="102" t="s">
        <v>82</v>
      </c>
      <c r="BU95" s="102" t="s">
        <v>83</v>
      </c>
      <c r="BV95" s="102" t="s">
        <v>78</v>
      </c>
      <c r="BW95" s="102" t="s">
        <v>5</v>
      </c>
      <c r="BX95" s="102" t="s">
        <v>79</v>
      </c>
      <c r="CL95" s="102" t="s">
        <v>1</v>
      </c>
    </row>
    <row r="96" spans="1:90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5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1wdoVpr4jrT3CNnfFriKUVRfjGhtm8pZANTJwVwnGbClbDDiDdRW2i0eb5ga0yy9NGJo1tcimtdnkM9X9MEh8Q==" saltValue="XnmE5SzpznwMGaASCZo5h8mFuAg7kf9B6rwikUtFnc0s7ZuhKNMKUuM6fUhyO0UY8Hdbo0HNFXtZnyZlgMxgSQ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LS2021-0652A23 - ZŠ Rokyc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2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0"/>
      <c r="AT3" s="17" t="s">
        <v>84</v>
      </c>
    </row>
    <row r="4" spans="1:46" s="1" customFormat="1" ht="24.95" customHeight="1">
      <c r="B4" s="20"/>
      <c r="D4" s="105" t="s">
        <v>85</v>
      </c>
      <c r="L4" s="20"/>
      <c r="M4" s="106" t="s">
        <v>10</v>
      </c>
      <c r="AT4" s="17" t="s">
        <v>4</v>
      </c>
    </row>
    <row r="5" spans="1:46" s="1" customFormat="1" ht="6.95" customHeight="1">
      <c r="B5" s="20"/>
      <c r="L5" s="20"/>
    </row>
    <row r="6" spans="1:46" s="2" customFormat="1" ht="12" customHeight="1">
      <c r="A6" s="34"/>
      <c r="B6" s="39"/>
      <c r="C6" s="34"/>
      <c r="D6" s="107" t="s">
        <v>16</v>
      </c>
      <c r="E6" s="34"/>
      <c r="F6" s="34"/>
      <c r="G6" s="34"/>
      <c r="H6" s="34"/>
      <c r="I6" s="34"/>
      <c r="J6" s="34"/>
      <c r="K6" s="34"/>
      <c r="L6" s="5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30" customHeight="1">
      <c r="A7" s="34"/>
      <c r="B7" s="39"/>
      <c r="C7" s="34"/>
      <c r="D7" s="34"/>
      <c r="E7" s="287" t="s">
        <v>17</v>
      </c>
      <c r="F7" s="288"/>
      <c r="G7" s="288"/>
      <c r="H7" s="288"/>
      <c r="I7" s="34"/>
      <c r="J7" s="34"/>
      <c r="K7" s="34"/>
      <c r="L7" s="5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>
      <c r="A8" s="34"/>
      <c r="B8" s="39"/>
      <c r="C8" s="34"/>
      <c r="D8" s="34"/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7" t="s">
        <v>18</v>
      </c>
      <c r="E9" s="34"/>
      <c r="F9" s="108" t="s">
        <v>1</v>
      </c>
      <c r="G9" s="34"/>
      <c r="H9" s="34"/>
      <c r="I9" s="107" t="s">
        <v>19</v>
      </c>
      <c r="J9" s="108" t="s">
        <v>1</v>
      </c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7" t="s">
        <v>20</v>
      </c>
      <c r="E10" s="34"/>
      <c r="F10" s="108" t="s">
        <v>21</v>
      </c>
      <c r="G10" s="34"/>
      <c r="H10" s="34"/>
      <c r="I10" s="107" t="s">
        <v>22</v>
      </c>
      <c r="J10" s="109" t="str">
        <f>'Rekapitulace stavby'!AN8</f>
        <v>14. 1. 2023</v>
      </c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24</v>
      </c>
      <c r="E12" s="34"/>
      <c r="F12" s="34"/>
      <c r="G12" s="34"/>
      <c r="H12" s="34"/>
      <c r="I12" s="107" t="s">
        <v>25</v>
      </c>
      <c r="J12" s="108" t="s">
        <v>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08" t="s">
        <v>26</v>
      </c>
      <c r="F13" s="34"/>
      <c r="G13" s="34"/>
      <c r="H13" s="34"/>
      <c r="I13" s="107" t="s">
        <v>27</v>
      </c>
      <c r="J13" s="108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7" t="s">
        <v>28</v>
      </c>
      <c r="E15" s="34"/>
      <c r="F15" s="34"/>
      <c r="G15" s="34"/>
      <c r="H15" s="34"/>
      <c r="I15" s="107" t="s">
        <v>25</v>
      </c>
      <c r="J15" s="30" t="str">
        <f>'Rekapitulace stavby'!AN13</f>
        <v>Vyplň údaj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289" t="str">
        <f>'Rekapitulace stavby'!E14</f>
        <v>Vyplň údaj</v>
      </c>
      <c r="F16" s="290"/>
      <c r="G16" s="290"/>
      <c r="H16" s="290"/>
      <c r="I16" s="107" t="s">
        <v>27</v>
      </c>
      <c r="J16" s="30" t="str">
        <f>'Rekapitulace stavby'!AN14</f>
        <v>Vyplň údaj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7" t="s">
        <v>30</v>
      </c>
      <c r="E18" s="34"/>
      <c r="F18" s="34"/>
      <c r="G18" s="34"/>
      <c r="H18" s="34"/>
      <c r="I18" s="107" t="s">
        <v>25</v>
      </c>
      <c r="J18" s="108" t="s">
        <v>1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8" t="s">
        <v>31</v>
      </c>
      <c r="F19" s="34"/>
      <c r="G19" s="34"/>
      <c r="H19" s="34"/>
      <c r="I19" s="107" t="s">
        <v>27</v>
      </c>
      <c r="J19" s="108" t="s">
        <v>1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7" t="s">
        <v>33</v>
      </c>
      <c r="E21" s="34"/>
      <c r="F21" s="34"/>
      <c r="G21" s="34"/>
      <c r="H21" s="34"/>
      <c r="I21" s="107" t="s">
        <v>25</v>
      </c>
      <c r="J21" s="108" t="s">
        <v>34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08" t="s">
        <v>35</v>
      </c>
      <c r="F22" s="34"/>
      <c r="G22" s="34"/>
      <c r="H22" s="34"/>
      <c r="I22" s="107" t="s">
        <v>27</v>
      </c>
      <c r="J22" s="108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7" t="s">
        <v>36</v>
      </c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16.5" customHeight="1">
      <c r="A25" s="110"/>
      <c r="B25" s="111"/>
      <c r="C25" s="110"/>
      <c r="D25" s="110"/>
      <c r="E25" s="291" t="s">
        <v>1</v>
      </c>
      <c r="F25" s="291"/>
      <c r="G25" s="291"/>
      <c r="H25" s="291"/>
      <c r="I25" s="110"/>
      <c r="J25" s="110"/>
      <c r="K25" s="110"/>
      <c r="L25" s="112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13"/>
      <c r="E27" s="113"/>
      <c r="F27" s="113"/>
      <c r="G27" s="113"/>
      <c r="H27" s="113"/>
      <c r="I27" s="113"/>
      <c r="J27" s="113"/>
      <c r="K27" s="113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14" t="s">
        <v>37</v>
      </c>
      <c r="E28" s="34"/>
      <c r="F28" s="34"/>
      <c r="G28" s="34"/>
      <c r="H28" s="34"/>
      <c r="I28" s="34"/>
      <c r="J28" s="115">
        <f>ROUND(J139, 2)</f>
        <v>0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3"/>
      <c r="E29" s="113"/>
      <c r="F29" s="113"/>
      <c r="G29" s="113"/>
      <c r="H29" s="113"/>
      <c r="I29" s="113"/>
      <c r="J29" s="113"/>
      <c r="K29" s="113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16" t="s">
        <v>39</v>
      </c>
      <c r="G30" s="34"/>
      <c r="H30" s="34"/>
      <c r="I30" s="116" t="s">
        <v>38</v>
      </c>
      <c r="J30" s="116" t="s">
        <v>40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17" t="s">
        <v>41</v>
      </c>
      <c r="E31" s="107" t="s">
        <v>42</v>
      </c>
      <c r="F31" s="118">
        <f>ROUND((SUM(BE139:BE521)),  2)</f>
        <v>0</v>
      </c>
      <c r="G31" s="34"/>
      <c r="H31" s="34"/>
      <c r="I31" s="119">
        <v>0.21</v>
      </c>
      <c r="J31" s="118">
        <f>ROUND(((SUM(BE139:BE521))*I31),  2)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7" t="s">
        <v>43</v>
      </c>
      <c r="F32" s="118">
        <f>ROUND((SUM(BF139:BF521)),  2)</f>
        <v>0</v>
      </c>
      <c r="G32" s="34"/>
      <c r="H32" s="34"/>
      <c r="I32" s="119">
        <v>0.15</v>
      </c>
      <c r="J32" s="118">
        <f>ROUND(((SUM(BF139:BF521))*I32), 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7" t="s">
        <v>44</v>
      </c>
      <c r="F33" s="118">
        <f>ROUND((SUM(BG139:BG521)),  2)</f>
        <v>0</v>
      </c>
      <c r="G33" s="34"/>
      <c r="H33" s="34"/>
      <c r="I33" s="119">
        <v>0.21</v>
      </c>
      <c r="J33" s="118">
        <f>0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7" t="s">
        <v>45</v>
      </c>
      <c r="F34" s="118">
        <f>ROUND((SUM(BH139:BH521)),  2)</f>
        <v>0</v>
      </c>
      <c r="G34" s="34"/>
      <c r="H34" s="34"/>
      <c r="I34" s="119">
        <v>0.15</v>
      </c>
      <c r="J34" s="118">
        <f>0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7" t="s">
        <v>46</v>
      </c>
      <c r="F35" s="118">
        <f>ROUND((SUM(BI139:BI521)),  2)</f>
        <v>0</v>
      </c>
      <c r="G35" s="34"/>
      <c r="H35" s="34"/>
      <c r="I35" s="119">
        <v>0</v>
      </c>
      <c r="J35" s="118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34"/>
      <c r="J36" s="34"/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20"/>
      <c r="D37" s="121" t="s">
        <v>47</v>
      </c>
      <c r="E37" s="122"/>
      <c r="F37" s="122"/>
      <c r="G37" s="123" t="s">
        <v>48</v>
      </c>
      <c r="H37" s="124" t="s">
        <v>49</v>
      </c>
      <c r="I37" s="122"/>
      <c r="J37" s="125">
        <f>SUM(J28:J35)</f>
        <v>0</v>
      </c>
      <c r="K37" s="126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1" customFormat="1" ht="14.45" customHeight="1">
      <c r="B39" s="20"/>
      <c r="L39" s="20"/>
    </row>
    <row r="40" spans="1:31" s="1" customFormat="1" ht="14.45" customHeight="1">
      <c r="B40" s="20"/>
      <c r="L40" s="20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27" t="s">
        <v>50</v>
      </c>
      <c r="E50" s="128"/>
      <c r="F50" s="128"/>
      <c r="G50" s="127" t="s">
        <v>51</v>
      </c>
      <c r="H50" s="128"/>
      <c r="I50" s="128"/>
      <c r="J50" s="128"/>
      <c r="K50" s="128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29" t="s">
        <v>52</v>
      </c>
      <c r="E61" s="130"/>
      <c r="F61" s="131" t="s">
        <v>53</v>
      </c>
      <c r="G61" s="129" t="s">
        <v>52</v>
      </c>
      <c r="H61" s="130"/>
      <c r="I61" s="130"/>
      <c r="J61" s="132" t="s">
        <v>53</v>
      </c>
      <c r="K61" s="13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27" t="s">
        <v>54</v>
      </c>
      <c r="E65" s="133"/>
      <c r="F65" s="133"/>
      <c r="G65" s="127" t="s">
        <v>55</v>
      </c>
      <c r="H65" s="133"/>
      <c r="I65" s="133"/>
      <c r="J65" s="133"/>
      <c r="K65" s="133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29" t="s">
        <v>52</v>
      </c>
      <c r="E76" s="130"/>
      <c r="F76" s="131" t="s">
        <v>53</v>
      </c>
      <c r="G76" s="129" t="s">
        <v>52</v>
      </c>
      <c r="H76" s="130"/>
      <c r="I76" s="130"/>
      <c r="J76" s="132" t="s">
        <v>53</v>
      </c>
      <c r="K76" s="13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4"/>
      <c r="C77" s="135"/>
      <c r="D77" s="135"/>
      <c r="E77" s="135"/>
      <c r="F77" s="135"/>
      <c r="G77" s="135"/>
      <c r="H77" s="135"/>
      <c r="I77" s="135"/>
      <c r="J77" s="135"/>
      <c r="K77" s="135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86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30" customHeight="1">
      <c r="A85" s="34"/>
      <c r="B85" s="35"/>
      <c r="C85" s="36"/>
      <c r="D85" s="36"/>
      <c r="E85" s="265" t="str">
        <f>E7</f>
        <v>ZŠ Rokycanova Sokolov - Učebna dílen a kabinet pro polytechnické vzdělávání</v>
      </c>
      <c r="F85" s="292"/>
      <c r="G85" s="292"/>
      <c r="H85" s="292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2" customHeight="1">
      <c r="A87" s="34"/>
      <c r="B87" s="35"/>
      <c r="C87" s="29" t="s">
        <v>20</v>
      </c>
      <c r="D87" s="36"/>
      <c r="E87" s="36"/>
      <c r="F87" s="27" t="str">
        <f>F10</f>
        <v>Sokolov</v>
      </c>
      <c r="G87" s="36"/>
      <c r="H87" s="36"/>
      <c r="I87" s="29" t="s">
        <v>22</v>
      </c>
      <c r="J87" s="66" t="str">
        <f>IF(J10="","",J10)</f>
        <v>14. 1. 2023</v>
      </c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5.2" customHeight="1">
      <c r="A89" s="34"/>
      <c r="B89" s="35"/>
      <c r="C89" s="29" t="s">
        <v>24</v>
      </c>
      <c r="D89" s="36"/>
      <c r="E89" s="36"/>
      <c r="F89" s="27" t="str">
        <f>E13</f>
        <v>Městský úřad Sokolov</v>
      </c>
      <c r="G89" s="36"/>
      <c r="H89" s="36"/>
      <c r="I89" s="29" t="s">
        <v>30</v>
      </c>
      <c r="J89" s="32" t="str">
        <f>E19</f>
        <v>MgA.Hana Fischerová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15.2" customHeight="1">
      <c r="A90" s="34"/>
      <c r="B90" s="35"/>
      <c r="C90" s="29" t="s">
        <v>28</v>
      </c>
      <c r="D90" s="36"/>
      <c r="E90" s="36"/>
      <c r="F90" s="27" t="str">
        <f>IF(E16="","",E16)</f>
        <v>Vyplň údaj</v>
      </c>
      <c r="G90" s="36"/>
      <c r="H90" s="36"/>
      <c r="I90" s="29" t="s">
        <v>33</v>
      </c>
      <c r="J90" s="32" t="str">
        <f>E22</f>
        <v>Sadílek Ladislav</v>
      </c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0.35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9.25" customHeight="1">
      <c r="A92" s="34"/>
      <c r="B92" s="35"/>
      <c r="C92" s="138" t="s">
        <v>87</v>
      </c>
      <c r="D92" s="139"/>
      <c r="E92" s="139"/>
      <c r="F92" s="139"/>
      <c r="G92" s="139"/>
      <c r="H92" s="139"/>
      <c r="I92" s="139"/>
      <c r="J92" s="140" t="s">
        <v>88</v>
      </c>
      <c r="K92" s="139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2.9" customHeight="1">
      <c r="A94" s="34"/>
      <c r="B94" s="35"/>
      <c r="C94" s="141" t="s">
        <v>89</v>
      </c>
      <c r="D94" s="36"/>
      <c r="E94" s="36"/>
      <c r="F94" s="36"/>
      <c r="G94" s="36"/>
      <c r="H94" s="36"/>
      <c r="I94" s="36"/>
      <c r="J94" s="84">
        <f>J139</f>
        <v>0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7" t="s">
        <v>90</v>
      </c>
    </row>
    <row r="95" spans="1:47" s="9" customFormat="1" ht="24.95" customHeight="1">
      <c r="B95" s="142"/>
      <c r="C95" s="143"/>
      <c r="D95" s="144" t="s">
        <v>91</v>
      </c>
      <c r="E95" s="145"/>
      <c r="F95" s="145"/>
      <c r="G95" s="145"/>
      <c r="H95" s="145"/>
      <c r="I95" s="145"/>
      <c r="J95" s="146">
        <f>J140</f>
        <v>0</v>
      </c>
      <c r="K95" s="143"/>
      <c r="L95" s="147"/>
    </row>
    <row r="96" spans="1:47" s="10" customFormat="1" ht="19.899999999999999" customHeight="1">
      <c r="B96" s="148"/>
      <c r="C96" s="149"/>
      <c r="D96" s="150" t="s">
        <v>92</v>
      </c>
      <c r="E96" s="151"/>
      <c r="F96" s="151"/>
      <c r="G96" s="151"/>
      <c r="H96" s="151"/>
      <c r="I96" s="151"/>
      <c r="J96" s="152">
        <f>J141</f>
        <v>0</v>
      </c>
      <c r="K96" s="149"/>
      <c r="L96" s="153"/>
    </row>
    <row r="97" spans="2:12" s="10" customFormat="1" ht="19.899999999999999" customHeight="1">
      <c r="B97" s="148"/>
      <c r="C97" s="149"/>
      <c r="D97" s="150" t="s">
        <v>93</v>
      </c>
      <c r="E97" s="151"/>
      <c r="F97" s="151"/>
      <c r="G97" s="151"/>
      <c r="H97" s="151"/>
      <c r="I97" s="151"/>
      <c r="J97" s="152">
        <f>J153</f>
        <v>0</v>
      </c>
      <c r="K97" s="149"/>
      <c r="L97" s="153"/>
    </row>
    <row r="98" spans="2:12" s="10" customFormat="1" ht="19.899999999999999" customHeight="1">
      <c r="B98" s="148"/>
      <c r="C98" s="149"/>
      <c r="D98" s="150" t="s">
        <v>94</v>
      </c>
      <c r="E98" s="151"/>
      <c r="F98" s="151"/>
      <c r="G98" s="151"/>
      <c r="H98" s="151"/>
      <c r="I98" s="151"/>
      <c r="J98" s="152">
        <f>J204</f>
        <v>0</v>
      </c>
      <c r="K98" s="149"/>
      <c r="L98" s="153"/>
    </row>
    <row r="99" spans="2:12" s="10" customFormat="1" ht="19.899999999999999" customHeight="1">
      <c r="B99" s="148"/>
      <c r="C99" s="149"/>
      <c r="D99" s="150" t="s">
        <v>95</v>
      </c>
      <c r="E99" s="151"/>
      <c r="F99" s="151"/>
      <c r="G99" s="151"/>
      <c r="H99" s="151"/>
      <c r="I99" s="151"/>
      <c r="J99" s="152">
        <f>J227</f>
        <v>0</v>
      </c>
      <c r="K99" s="149"/>
      <c r="L99" s="153"/>
    </row>
    <row r="100" spans="2:12" s="10" customFormat="1" ht="19.899999999999999" customHeight="1">
      <c r="B100" s="148"/>
      <c r="C100" s="149"/>
      <c r="D100" s="150" t="s">
        <v>96</v>
      </c>
      <c r="E100" s="151"/>
      <c r="F100" s="151"/>
      <c r="G100" s="151"/>
      <c r="H100" s="151"/>
      <c r="I100" s="151"/>
      <c r="J100" s="152">
        <f>J235</f>
        <v>0</v>
      </c>
      <c r="K100" s="149"/>
      <c r="L100" s="153"/>
    </row>
    <row r="101" spans="2:12" s="9" customFormat="1" ht="24.95" customHeight="1">
      <c r="B101" s="142"/>
      <c r="C101" s="143"/>
      <c r="D101" s="144" t="s">
        <v>97</v>
      </c>
      <c r="E101" s="145"/>
      <c r="F101" s="145"/>
      <c r="G101" s="145"/>
      <c r="H101" s="145"/>
      <c r="I101" s="145"/>
      <c r="J101" s="146">
        <f>J237</f>
        <v>0</v>
      </c>
      <c r="K101" s="143"/>
      <c r="L101" s="147"/>
    </row>
    <row r="102" spans="2:12" s="10" customFormat="1" ht="19.899999999999999" customHeight="1">
      <c r="B102" s="148"/>
      <c r="C102" s="149"/>
      <c r="D102" s="150" t="s">
        <v>98</v>
      </c>
      <c r="E102" s="151"/>
      <c r="F102" s="151"/>
      <c r="G102" s="151"/>
      <c r="H102" s="151"/>
      <c r="I102" s="151"/>
      <c r="J102" s="152">
        <f>J238</f>
        <v>0</v>
      </c>
      <c r="K102" s="149"/>
      <c r="L102" s="153"/>
    </row>
    <row r="103" spans="2:12" s="10" customFormat="1" ht="19.899999999999999" customHeight="1">
      <c r="B103" s="148"/>
      <c r="C103" s="149"/>
      <c r="D103" s="150" t="s">
        <v>99</v>
      </c>
      <c r="E103" s="151"/>
      <c r="F103" s="151"/>
      <c r="G103" s="151"/>
      <c r="H103" s="151"/>
      <c r="I103" s="151"/>
      <c r="J103" s="152">
        <f>J244</f>
        <v>0</v>
      </c>
      <c r="K103" s="149"/>
      <c r="L103" s="153"/>
    </row>
    <row r="104" spans="2:12" s="10" customFormat="1" ht="19.899999999999999" customHeight="1">
      <c r="B104" s="148"/>
      <c r="C104" s="149"/>
      <c r="D104" s="150" t="s">
        <v>100</v>
      </c>
      <c r="E104" s="151"/>
      <c r="F104" s="151"/>
      <c r="G104" s="151"/>
      <c r="H104" s="151"/>
      <c r="I104" s="151"/>
      <c r="J104" s="152">
        <f>J253</f>
        <v>0</v>
      </c>
      <c r="K104" s="149"/>
      <c r="L104" s="153"/>
    </row>
    <row r="105" spans="2:12" s="10" customFormat="1" ht="19.899999999999999" customHeight="1">
      <c r="B105" s="148"/>
      <c r="C105" s="149"/>
      <c r="D105" s="150" t="s">
        <v>101</v>
      </c>
      <c r="E105" s="151"/>
      <c r="F105" s="151"/>
      <c r="G105" s="151"/>
      <c r="H105" s="151"/>
      <c r="I105" s="151"/>
      <c r="J105" s="152">
        <f>J261</f>
        <v>0</v>
      </c>
      <c r="K105" s="149"/>
      <c r="L105" s="153"/>
    </row>
    <row r="106" spans="2:12" s="10" customFormat="1" ht="19.899999999999999" customHeight="1">
      <c r="B106" s="148"/>
      <c r="C106" s="149"/>
      <c r="D106" s="150" t="s">
        <v>102</v>
      </c>
      <c r="E106" s="151"/>
      <c r="F106" s="151"/>
      <c r="G106" s="151"/>
      <c r="H106" s="151"/>
      <c r="I106" s="151"/>
      <c r="J106" s="152">
        <f>J269</f>
        <v>0</v>
      </c>
      <c r="K106" s="149"/>
      <c r="L106" s="153"/>
    </row>
    <row r="107" spans="2:12" s="10" customFormat="1" ht="19.899999999999999" customHeight="1">
      <c r="B107" s="148"/>
      <c r="C107" s="149"/>
      <c r="D107" s="150" t="s">
        <v>103</v>
      </c>
      <c r="E107" s="151"/>
      <c r="F107" s="151"/>
      <c r="G107" s="151"/>
      <c r="H107" s="151"/>
      <c r="I107" s="151"/>
      <c r="J107" s="152">
        <f>J312</f>
        <v>0</v>
      </c>
      <c r="K107" s="149"/>
      <c r="L107" s="153"/>
    </row>
    <row r="108" spans="2:12" s="10" customFormat="1" ht="19.899999999999999" customHeight="1">
      <c r="B108" s="148"/>
      <c r="C108" s="149"/>
      <c r="D108" s="150" t="s">
        <v>104</v>
      </c>
      <c r="E108" s="151"/>
      <c r="F108" s="151"/>
      <c r="G108" s="151"/>
      <c r="H108" s="151"/>
      <c r="I108" s="151"/>
      <c r="J108" s="152">
        <f>J321</f>
        <v>0</v>
      </c>
      <c r="K108" s="149"/>
      <c r="L108" s="153"/>
    </row>
    <row r="109" spans="2:12" s="9" customFormat="1" ht="24.95" customHeight="1">
      <c r="B109" s="142"/>
      <c r="C109" s="143"/>
      <c r="D109" s="144" t="s">
        <v>105</v>
      </c>
      <c r="E109" s="145"/>
      <c r="F109" s="145"/>
      <c r="G109" s="145"/>
      <c r="H109" s="145"/>
      <c r="I109" s="145"/>
      <c r="J109" s="146">
        <f>J327</f>
        <v>0</v>
      </c>
      <c r="K109" s="143"/>
      <c r="L109" s="147"/>
    </row>
    <row r="110" spans="2:12" s="10" customFormat="1" ht="19.899999999999999" customHeight="1">
      <c r="B110" s="148"/>
      <c r="C110" s="149"/>
      <c r="D110" s="150" t="s">
        <v>106</v>
      </c>
      <c r="E110" s="151"/>
      <c r="F110" s="151"/>
      <c r="G110" s="151"/>
      <c r="H110" s="151"/>
      <c r="I110" s="151"/>
      <c r="J110" s="152">
        <f>J329</f>
        <v>0</v>
      </c>
      <c r="K110" s="149"/>
      <c r="L110" s="153"/>
    </row>
    <row r="111" spans="2:12" s="10" customFormat="1" ht="19.899999999999999" customHeight="1">
      <c r="B111" s="148"/>
      <c r="C111" s="149"/>
      <c r="D111" s="150" t="s">
        <v>107</v>
      </c>
      <c r="E111" s="151"/>
      <c r="F111" s="151"/>
      <c r="G111" s="151"/>
      <c r="H111" s="151"/>
      <c r="I111" s="151"/>
      <c r="J111" s="152">
        <f>J335</f>
        <v>0</v>
      </c>
      <c r="K111" s="149"/>
      <c r="L111" s="153"/>
    </row>
    <row r="112" spans="2:12" s="10" customFormat="1" ht="19.899999999999999" customHeight="1">
      <c r="B112" s="148"/>
      <c r="C112" s="149"/>
      <c r="D112" s="150" t="s">
        <v>108</v>
      </c>
      <c r="E112" s="151"/>
      <c r="F112" s="151"/>
      <c r="G112" s="151"/>
      <c r="H112" s="151"/>
      <c r="I112" s="151"/>
      <c r="J112" s="152">
        <f>J358</f>
        <v>0</v>
      </c>
      <c r="K112" s="149"/>
      <c r="L112" s="153"/>
    </row>
    <row r="113" spans="1:31" s="10" customFormat="1" ht="19.899999999999999" customHeight="1">
      <c r="B113" s="148"/>
      <c r="C113" s="149"/>
      <c r="D113" s="150" t="s">
        <v>109</v>
      </c>
      <c r="E113" s="151"/>
      <c r="F113" s="151"/>
      <c r="G113" s="151"/>
      <c r="H113" s="151"/>
      <c r="I113" s="151"/>
      <c r="J113" s="152">
        <f>J377</f>
        <v>0</v>
      </c>
      <c r="K113" s="149"/>
      <c r="L113" s="153"/>
    </row>
    <row r="114" spans="1:31" s="10" customFormat="1" ht="19.899999999999999" customHeight="1">
      <c r="B114" s="148"/>
      <c r="C114" s="149"/>
      <c r="D114" s="150" t="s">
        <v>110</v>
      </c>
      <c r="E114" s="151"/>
      <c r="F114" s="151"/>
      <c r="G114" s="151"/>
      <c r="H114" s="151"/>
      <c r="I114" s="151"/>
      <c r="J114" s="152">
        <f>J384</f>
        <v>0</v>
      </c>
      <c r="K114" s="149"/>
      <c r="L114" s="153"/>
    </row>
    <row r="115" spans="1:31" s="10" customFormat="1" ht="19.899999999999999" customHeight="1">
      <c r="B115" s="148"/>
      <c r="C115" s="149"/>
      <c r="D115" s="150" t="s">
        <v>111</v>
      </c>
      <c r="E115" s="151"/>
      <c r="F115" s="151"/>
      <c r="G115" s="151"/>
      <c r="H115" s="151"/>
      <c r="I115" s="151"/>
      <c r="J115" s="152">
        <f>J395</f>
        <v>0</v>
      </c>
      <c r="K115" s="149"/>
      <c r="L115" s="153"/>
    </row>
    <row r="116" spans="1:31" s="10" customFormat="1" ht="19.899999999999999" customHeight="1">
      <c r="B116" s="148"/>
      <c r="C116" s="149"/>
      <c r="D116" s="150" t="s">
        <v>112</v>
      </c>
      <c r="E116" s="151"/>
      <c r="F116" s="151"/>
      <c r="G116" s="151"/>
      <c r="H116" s="151"/>
      <c r="I116" s="151"/>
      <c r="J116" s="152">
        <f>J424</f>
        <v>0</v>
      </c>
      <c r="K116" s="149"/>
      <c r="L116" s="153"/>
    </row>
    <row r="117" spans="1:31" s="10" customFormat="1" ht="19.899999999999999" customHeight="1">
      <c r="B117" s="148"/>
      <c r="C117" s="149"/>
      <c r="D117" s="150" t="s">
        <v>113</v>
      </c>
      <c r="E117" s="151"/>
      <c r="F117" s="151"/>
      <c r="G117" s="151"/>
      <c r="H117" s="151"/>
      <c r="I117" s="151"/>
      <c r="J117" s="152">
        <f>J471</f>
        <v>0</v>
      </c>
      <c r="K117" s="149"/>
      <c r="L117" s="153"/>
    </row>
    <row r="118" spans="1:31" s="10" customFormat="1" ht="19.899999999999999" customHeight="1">
      <c r="B118" s="148"/>
      <c r="C118" s="149"/>
      <c r="D118" s="150" t="s">
        <v>114</v>
      </c>
      <c r="E118" s="151"/>
      <c r="F118" s="151"/>
      <c r="G118" s="151"/>
      <c r="H118" s="151"/>
      <c r="I118" s="151"/>
      <c r="J118" s="152">
        <f>J511</f>
        <v>0</v>
      </c>
      <c r="K118" s="149"/>
      <c r="L118" s="153"/>
    </row>
    <row r="119" spans="1:31" s="9" customFormat="1" ht="24.95" customHeight="1">
      <c r="B119" s="142"/>
      <c r="C119" s="143"/>
      <c r="D119" s="144" t="s">
        <v>115</v>
      </c>
      <c r="E119" s="145"/>
      <c r="F119" s="145"/>
      <c r="G119" s="145"/>
      <c r="H119" s="145"/>
      <c r="I119" s="145"/>
      <c r="J119" s="146">
        <f>J516</f>
        <v>0</v>
      </c>
      <c r="K119" s="143"/>
      <c r="L119" s="147"/>
    </row>
    <row r="120" spans="1:31" s="10" customFormat="1" ht="19.899999999999999" customHeight="1">
      <c r="B120" s="148"/>
      <c r="C120" s="149"/>
      <c r="D120" s="150" t="s">
        <v>116</v>
      </c>
      <c r="E120" s="151"/>
      <c r="F120" s="151"/>
      <c r="G120" s="151"/>
      <c r="H120" s="151"/>
      <c r="I120" s="151"/>
      <c r="J120" s="152">
        <f>J518</f>
        <v>0</v>
      </c>
      <c r="K120" s="149"/>
      <c r="L120" s="153"/>
    </row>
    <row r="121" spans="1:31" s="10" customFormat="1" ht="19.899999999999999" customHeight="1">
      <c r="B121" s="148"/>
      <c r="C121" s="149"/>
      <c r="D121" s="150" t="s">
        <v>117</v>
      </c>
      <c r="E121" s="151"/>
      <c r="F121" s="151"/>
      <c r="G121" s="151"/>
      <c r="H121" s="151"/>
      <c r="I121" s="151"/>
      <c r="J121" s="152">
        <f>J520</f>
        <v>0</v>
      </c>
      <c r="K121" s="149"/>
      <c r="L121" s="153"/>
    </row>
    <row r="122" spans="1:31" s="2" customFormat="1" ht="21.7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6.95" customHeight="1">
      <c r="A123" s="34"/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7" spans="1:31" s="2" customFormat="1" ht="6.95" customHeight="1">
      <c r="A127" s="34"/>
      <c r="B127" s="56"/>
      <c r="C127" s="57"/>
      <c r="D127" s="57"/>
      <c r="E127" s="57"/>
      <c r="F127" s="57"/>
      <c r="G127" s="57"/>
      <c r="H127" s="57"/>
      <c r="I127" s="57"/>
      <c r="J127" s="57"/>
      <c r="K127" s="57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24.95" customHeight="1">
      <c r="A128" s="34"/>
      <c r="B128" s="35"/>
      <c r="C128" s="23" t="s">
        <v>118</v>
      </c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6.95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2" customHeight="1">
      <c r="A130" s="34"/>
      <c r="B130" s="35"/>
      <c r="C130" s="29" t="s">
        <v>16</v>
      </c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30" customHeight="1">
      <c r="A131" s="34"/>
      <c r="B131" s="35"/>
      <c r="C131" s="36"/>
      <c r="D131" s="36"/>
      <c r="E131" s="265" t="str">
        <f>E7</f>
        <v>ZŠ Rokycanova Sokolov - Učebna dílen a kabinet pro polytechnické vzdělávání</v>
      </c>
      <c r="F131" s="292"/>
      <c r="G131" s="292"/>
      <c r="H131" s="292"/>
      <c r="I131" s="36"/>
      <c r="J131" s="36"/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6.95" customHeight="1">
      <c r="A132" s="34"/>
      <c r="B132" s="35"/>
      <c r="C132" s="36"/>
      <c r="D132" s="36"/>
      <c r="E132" s="36"/>
      <c r="F132" s="36"/>
      <c r="G132" s="36"/>
      <c r="H132" s="36"/>
      <c r="I132" s="36"/>
      <c r="J132" s="36"/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12" customHeight="1">
      <c r="A133" s="34"/>
      <c r="B133" s="35"/>
      <c r="C133" s="29" t="s">
        <v>20</v>
      </c>
      <c r="D133" s="36"/>
      <c r="E133" s="36"/>
      <c r="F133" s="27" t="str">
        <f>F10</f>
        <v>Sokolov</v>
      </c>
      <c r="G133" s="36"/>
      <c r="H133" s="36"/>
      <c r="I133" s="29" t="s">
        <v>22</v>
      </c>
      <c r="J133" s="66" t="str">
        <f>IF(J10="","",J10)</f>
        <v>14. 1. 2023</v>
      </c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2" customFormat="1" ht="6.95" customHeight="1">
      <c r="A134" s="34"/>
      <c r="B134" s="35"/>
      <c r="C134" s="36"/>
      <c r="D134" s="36"/>
      <c r="E134" s="36"/>
      <c r="F134" s="36"/>
      <c r="G134" s="36"/>
      <c r="H134" s="36"/>
      <c r="I134" s="36"/>
      <c r="J134" s="36"/>
      <c r="K134" s="36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5" s="2" customFormat="1" ht="15.2" customHeight="1">
      <c r="A135" s="34"/>
      <c r="B135" s="35"/>
      <c r="C135" s="29" t="s">
        <v>24</v>
      </c>
      <c r="D135" s="36"/>
      <c r="E135" s="36"/>
      <c r="F135" s="27" t="str">
        <f>E13</f>
        <v>Městský úřad Sokolov</v>
      </c>
      <c r="G135" s="36"/>
      <c r="H135" s="36"/>
      <c r="I135" s="29" t="s">
        <v>30</v>
      </c>
      <c r="J135" s="32" t="str">
        <f>E19</f>
        <v>MgA.Hana Fischerová</v>
      </c>
      <c r="K135" s="36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65" s="2" customFormat="1" ht="15.2" customHeight="1">
      <c r="A136" s="34"/>
      <c r="B136" s="35"/>
      <c r="C136" s="29" t="s">
        <v>28</v>
      </c>
      <c r="D136" s="36"/>
      <c r="E136" s="36"/>
      <c r="F136" s="27" t="str">
        <f>IF(E16="","",E16)</f>
        <v>Vyplň údaj</v>
      </c>
      <c r="G136" s="36"/>
      <c r="H136" s="36"/>
      <c r="I136" s="29" t="s">
        <v>33</v>
      </c>
      <c r="J136" s="32" t="str">
        <f>E22</f>
        <v>Sadílek Ladislav</v>
      </c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65" s="2" customFormat="1" ht="10.35" customHeight="1">
      <c r="A137" s="34"/>
      <c r="B137" s="35"/>
      <c r="C137" s="36"/>
      <c r="D137" s="36"/>
      <c r="E137" s="36"/>
      <c r="F137" s="36"/>
      <c r="G137" s="36"/>
      <c r="H137" s="36"/>
      <c r="I137" s="36"/>
      <c r="J137" s="36"/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65" s="11" customFormat="1" ht="29.25" customHeight="1">
      <c r="A138" s="154"/>
      <c r="B138" s="155"/>
      <c r="C138" s="156" t="s">
        <v>119</v>
      </c>
      <c r="D138" s="157" t="s">
        <v>62</v>
      </c>
      <c r="E138" s="157" t="s">
        <v>58</v>
      </c>
      <c r="F138" s="157" t="s">
        <v>59</v>
      </c>
      <c r="G138" s="157" t="s">
        <v>120</v>
      </c>
      <c r="H138" s="157" t="s">
        <v>121</v>
      </c>
      <c r="I138" s="157" t="s">
        <v>122</v>
      </c>
      <c r="J138" s="158" t="s">
        <v>88</v>
      </c>
      <c r="K138" s="159" t="s">
        <v>123</v>
      </c>
      <c r="L138" s="160"/>
      <c r="M138" s="75" t="s">
        <v>1</v>
      </c>
      <c r="N138" s="76" t="s">
        <v>41</v>
      </c>
      <c r="O138" s="76" t="s">
        <v>124</v>
      </c>
      <c r="P138" s="76" t="s">
        <v>125</v>
      </c>
      <c r="Q138" s="76" t="s">
        <v>126</v>
      </c>
      <c r="R138" s="76" t="s">
        <v>127</v>
      </c>
      <c r="S138" s="76" t="s">
        <v>128</v>
      </c>
      <c r="T138" s="77" t="s">
        <v>129</v>
      </c>
      <c r="U138" s="154"/>
      <c r="V138" s="154"/>
      <c r="W138" s="154"/>
      <c r="X138" s="154"/>
      <c r="Y138" s="154"/>
      <c r="Z138" s="154"/>
      <c r="AA138" s="154"/>
      <c r="AB138" s="154"/>
      <c r="AC138" s="154"/>
      <c r="AD138" s="154"/>
      <c r="AE138" s="154"/>
    </row>
    <row r="139" spans="1:65" s="2" customFormat="1" ht="22.9" customHeight="1">
      <c r="A139" s="34"/>
      <c r="B139" s="35"/>
      <c r="C139" s="82" t="s">
        <v>130</v>
      </c>
      <c r="D139" s="36"/>
      <c r="E139" s="36"/>
      <c r="F139" s="36"/>
      <c r="G139" s="36"/>
      <c r="H139" s="36"/>
      <c r="I139" s="36"/>
      <c r="J139" s="161">
        <f>BK139</f>
        <v>0</v>
      </c>
      <c r="K139" s="36"/>
      <c r="L139" s="39"/>
      <c r="M139" s="78"/>
      <c r="N139" s="162"/>
      <c r="O139" s="79"/>
      <c r="P139" s="163">
        <f>P140+P237+P327+P516</f>
        <v>0</v>
      </c>
      <c r="Q139" s="79"/>
      <c r="R139" s="163">
        <f>R140+R237+R327+R516</f>
        <v>16.26517273</v>
      </c>
      <c r="S139" s="79"/>
      <c r="T139" s="164">
        <f>T140+T237+T327+T516</f>
        <v>8.8850640399999996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76</v>
      </c>
      <c r="AU139" s="17" t="s">
        <v>90</v>
      </c>
      <c r="BK139" s="165">
        <f>BK140+BK237+BK327+BK516</f>
        <v>0</v>
      </c>
    </row>
    <row r="140" spans="1:65" s="12" customFormat="1" ht="25.9" customHeight="1">
      <c r="B140" s="166"/>
      <c r="C140" s="167"/>
      <c r="D140" s="168" t="s">
        <v>76</v>
      </c>
      <c r="E140" s="169" t="s">
        <v>131</v>
      </c>
      <c r="F140" s="169" t="s">
        <v>132</v>
      </c>
      <c r="G140" s="167"/>
      <c r="H140" s="167"/>
      <c r="I140" s="170"/>
      <c r="J140" s="171">
        <f>BK140</f>
        <v>0</v>
      </c>
      <c r="K140" s="167"/>
      <c r="L140" s="172"/>
      <c r="M140" s="173"/>
      <c r="N140" s="174"/>
      <c r="O140" s="174"/>
      <c r="P140" s="175">
        <f>P141+P153+P204+P227+P235</f>
        <v>0</v>
      </c>
      <c r="Q140" s="174"/>
      <c r="R140" s="175">
        <f>R141+R153+R204+R227+R235</f>
        <v>13.938620719999999</v>
      </c>
      <c r="S140" s="174"/>
      <c r="T140" s="176">
        <f>T141+T153+T204+T227+T235</f>
        <v>6.7803300000000002</v>
      </c>
      <c r="AR140" s="177" t="s">
        <v>82</v>
      </c>
      <c r="AT140" s="178" t="s">
        <v>76</v>
      </c>
      <c r="AU140" s="178" t="s">
        <v>77</v>
      </c>
      <c r="AY140" s="177" t="s">
        <v>133</v>
      </c>
      <c r="BK140" s="179">
        <f>BK141+BK153+BK204+BK227+BK235</f>
        <v>0</v>
      </c>
    </row>
    <row r="141" spans="1:65" s="12" customFormat="1" ht="22.9" customHeight="1">
      <c r="B141" s="166"/>
      <c r="C141" s="167"/>
      <c r="D141" s="168" t="s">
        <v>76</v>
      </c>
      <c r="E141" s="180" t="s">
        <v>134</v>
      </c>
      <c r="F141" s="180" t="s">
        <v>135</v>
      </c>
      <c r="G141" s="167"/>
      <c r="H141" s="167"/>
      <c r="I141" s="170"/>
      <c r="J141" s="181">
        <f>BK141</f>
        <v>0</v>
      </c>
      <c r="K141" s="167"/>
      <c r="L141" s="172"/>
      <c r="M141" s="173"/>
      <c r="N141" s="174"/>
      <c r="O141" s="174"/>
      <c r="P141" s="175">
        <f>SUM(P142:P152)</f>
        <v>0</v>
      </c>
      <c r="Q141" s="174"/>
      <c r="R141" s="175">
        <f>SUM(R142:R152)</f>
        <v>0.28978771999999997</v>
      </c>
      <c r="S141" s="174"/>
      <c r="T141" s="176">
        <f>SUM(T142:T152)</f>
        <v>0</v>
      </c>
      <c r="AR141" s="177" t="s">
        <v>82</v>
      </c>
      <c r="AT141" s="178" t="s">
        <v>76</v>
      </c>
      <c r="AU141" s="178" t="s">
        <v>82</v>
      </c>
      <c r="AY141" s="177" t="s">
        <v>133</v>
      </c>
      <c r="BK141" s="179">
        <f>SUM(BK142:BK152)</f>
        <v>0</v>
      </c>
    </row>
    <row r="142" spans="1:65" s="2" customFormat="1" ht="24.2" customHeight="1">
      <c r="A142" s="34"/>
      <c r="B142" s="35"/>
      <c r="C142" s="182" t="s">
        <v>82</v>
      </c>
      <c r="D142" s="182" t="s">
        <v>136</v>
      </c>
      <c r="E142" s="183" t="s">
        <v>137</v>
      </c>
      <c r="F142" s="184" t="s">
        <v>138</v>
      </c>
      <c r="G142" s="185" t="s">
        <v>139</v>
      </c>
      <c r="H142" s="186">
        <v>4.2000000000000003E-2</v>
      </c>
      <c r="I142" s="187"/>
      <c r="J142" s="188">
        <f>ROUND(I142*H142,2)</f>
        <v>0</v>
      </c>
      <c r="K142" s="189"/>
      <c r="L142" s="39"/>
      <c r="M142" s="190" t="s">
        <v>1</v>
      </c>
      <c r="N142" s="191" t="s">
        <v>42</v>
      </c>
      <c r="O142" s="71"/>
      <c r="P142" s="192">
        <f>O142*H142</f>
        <v>0</v>
      </c>
      <c r="Q142" s="192">
        <v>1.0900000000000001</v>
      </c>
      <c r="R142" s="192">
        <f>Q142*H142</f>
        <v>4.5780000000000008E-2</v>
      </c>
      <c r="S142" s="192">
        <v>0</v>
      </c>
      <c r="T142" s="193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4" t="s">
        <v>140</v>
      </c>
      <c r="AT142" s="194" t="s">
        <v>136</v>
      </c>
      <c r="AU142" s="194" t="s">
        <v>84</v>
      </c>
      <c r="AY142" s="17" t="s">
        <v>133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17" t="s">
        <v>82</v>
      </c>
      <c r="BK142" s="195">
        <f>ROUND(I142*H142,2)</f>
        <v>0</v>
      </c>
      <c r="BL142" s="17" t="s">
        <v>140</v>
      </c>
      <c r="BM142" s="194" t="s">
        <v>141</v>
      </c>
    </row>
    <row r="143" spans="1:65" s="13" customFormat="1" ht="11.25">
      <c r="B143" s="196"/>
      <c r="C143" s="197"/>
      <c r="D143" s="198" t="s">
        <v>142</v>
      </c>
      <c r="E143" s="199" t="s">
        <v>1</v>
      </c>
      <c r="F143" s="200" t="s">
        <v>143</v>
      </c>
      <c r="G143" s="197"/>
      <c r="H143" s="199" t="s">
        <v>1</v>
      </c>
      <c r="I143" s="201"/>
      <c r="J143" s="197"/>
      <c r="K143" s="197"/>
      <c r="L143" s="202"/>
      <c r="M143" s="203"/>
      <c r="N143" s="204"/>
      <c r="O143" s="204"/>
      <c r="P143" s="204"/>
      <c r="Q143" s="204"/>
      <c r="R143" s="204"/>
      <c r="S143" s="204"/>
      <c r="T143" s="205"/>
      <c r="AT143" s="206" t="s">
        <v>142</v>
      </c>
      <c r="AU143" s="206" t="s">
        <v>84</v>
      </c>
      <c r="AV143" s="13" t="s">
        <v>82</v>
      </c>
      <c r="AW143" s="13" t="s">
        <v>32</v>
      </c>
      <c r="AX143" s="13" t="s">
        <v>77</v>
      </c>
      <c r="AY143" s="206" t="s">
        <v>133</v>
      </c>
    </row>
    <row r="144" spans="1:65" s="14" customFormat="1" ht="11.25">
      <c r="B144" s="207"/>
      <c r="C144" s="208"/>
      <c r="D144" s="198" t="s">
        <v>142</v>
      </c>
      <c r="E144" s="209" t="s">
        <v>1</v>
      </c>
      <c r="F144" s="210" t="s">
        <v>144</v>
      </c>
      <c r="G144" s="208"/>
      <c r="H144" s="211">
        <v>4.2000000000000003E-2</v>
      </c>
      <c r="I144" s="212"/>
      <c r="J144" s="208"/>
      <c r="K144" s="208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142</v>
      </c>
      <c r="AU144" s="217" t="s">
        <v>84</v>
      </c>
      <c r="AV144" s="14" t="s">
        <v>84</v>
      </c>
      <c r="AW144" s="14" t="s">
        <v>32</v>
      </c>
      <c r="AX144" s="14" t="s">
        <v>82</v>
      </c>
      <c r="AY144" s="217" t="s">
        <v>133</v>
      </c>
    </row>
    <row r="145" spans="1:65" s="2" customFormat="1" ht="24.2" customHeight="1">
      <c r="A145" s="34"/>
      <c r="B145" s="35"/>
      <c r="C145" s="182" t="s">
        <v>84</v>
      </c>
      <c r="D145" s="182" t="s">
        <v>136</v>
      </c>
      <c r="E145" s="183" t="s">
        <v>145</v>
      </c>
      <c r="F145" s="184" t="s">
        <v>146</v>
      </c>
      <c r="G145" s="185" t="s">
        <v>147</v>
      </c>
      <c r="H145" s="186">
        <v>2.48</v>
      </c>
      <c r="I145" s="187"/>
      <c r="J145" s="188">
        <f>ROUND(I145*H145,2)</f>
        <v>0</v>
      </c>
      <c r="K145" s="189"/>
      <c r="L145" s="39"/>
      <c r="M145" s="190" t="s">
        <v>1</v>
      </c>
      <c r="N145" s="191" t="s">
        <v>42</v>
      </c>
      <c r="O145" s="71"/>
      <c r="P145" s="192">
        <f>O145*H145</f>
        <v>0</v>
      </c>
      <c r="Q145" s="192">
        <v>1.2999999999999999E-4</v>
      </c>
      <c r="R145" s="192">
        <f>Q145*H145</f>
        <v>3.2239999999999998E-4</v>
      </c>
      <c r="S145" s="192">
        <v>0</v>
      </c>
      <c r="T145" s="193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4" t="s">
        <v>140</v>
      </c>
      <c r="AT145" s="194" t="s">
        <v>136</v>
      </c>
      <c r="AU145" s="194" t="s">
        <v>84</v>
      </c>
      <c r="AY145" s="17" t="s">
        <v>133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17" t="s">
        <v>82</v>
      </c>
      <c r="BK145" s="195">
        <f>ROUND(I145*H145,2)</f>
        <v>0</v>
      </c>
      <c r="BL145" s="17" t="s">
        <v>140</v>
      </c>
      <c r="BM145" s="194" t="s">
        <v>148</v>
      </c>
    </row>
    <row r="146" spans="1:65" s="13" customFormat="1" ht="11.25">
      <c r="B146" s="196"/>
      <c r="C146" s="197"/>
      <c r="D146" s="198" t="s">
        <v>142</v>
      </c>
      <c r="E146" s="199" t="s">
        <v>1</v>
      </c>
      <c r="F146" s="200" t="s">
        <v>149</v>
      </c>
      <c r="G146" s="197"/>
      <c r="H146" s="199" t="s">
        <v>1</v>
      </c>
      <c r="I146" s="201"/>
      <c r="J146" s="197"/>
      <c r="K146" s="197"/>
      <c r="L146" s="202"/>
      <c r="M146" s="203"/>
      <c r="N146" s="204"/>
      <c r="O146" s="204"/>
      <c r="P146" s="204"/>
      <c r="Q146" s="204"/>
      <c r="R146" s="204"/>
      <c r="S146" s="204"/>
      <c r="T146" s="205"/>
      <c r="AT146" s="206" t="s">
        <v>142</v>
      </c>
      <c r="AU146" s="206" t="s">
        <v>84</v>
      </c>
      <c r="AV146" s="13" t="s">
        <v>82</v>
      </c>
      <c r="AW146" s="13" t="s">
        <v>32</v>
      </c>
      <c r="AX146" s="13" t="s">
        <v>77</v>
      </c>
      <c r="AY146" s="206" t="s">
        <v>133</v>
      </c>
    </row>
    <row r="147" spans="1:65" s="14" customFormat="1" ht="11.25">
      <c r="B147" s="207"/>
      <c r="C147" s="208"/>
      <c r="D147" s="198" t="s">
        <v>142</v>
      </c>
      <c r="E147" s="209" t="s">
        <v>1</v>
      </c>
      <c r="F147" s="210" t="s">
        <v>150</v>
      </c>
      <c r="G147" s="208"/>
      <c r="H147" s="211">
        <v>2.48</v>
      </c>
      <c r="I147" s="212"/>
      <c r="J147" s="208"/>
      <c r="K147" s="208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142</v>
      </c>
      <c r="AU147" s="217" t="s">
        <v>84</v>
      </c>
      <c r="AV147" s="14" t="s">
        <v>84</v>
      </c>
      <c r="AW147" s="14" t="s">
        <v>32</v>
      </c>
      <c r="AX147" s="14" t="s">
        <v>82</v>
      </c>
      <c r="AY147" s="217" t="s">
        <v>133</v>
      </c>
    </row>
    <row r="148" spans="1:65" s="2" customFormat="1" ht="24.2" customHeight="1">
      <c r="A148" s="34"/>
      <c r="B148" s="35"/>
      <c r="C148" s="182" t="s">
        <v>134</v>
      </c>
      <c r="D148" s="182" t="s">
        <v>136</v>
      </c>
      <c r="E148" s="183" t="s">
        <v>151</v>
      </c>
      <c r="F148" s="184" t="s">
        <v>152</v>
      </c>
      <c r="G148" s="185" t="s">
        <v>153</v>
      </c>
      <c r="H148" s="186">
        <v>0.66</v>
      </c>
      <c r="I148" s="187"/>
      <c r="J148" s="188">
        <f>ROUND(I148*H148,2)</f>
        <v>0</v>
      </c>
      <c r="K148" s="189"/>
      <c r="L148" s="39"/>
      <c r="M148" s="190" t="s">
        <v>1</v>
      </c>
      <c r="N148" s="191" t="s">
        <v>42</v>
      </c>
      <c r="O148" s="71"/>
      <c r="P148" s="192">
        <f>O148*H148</f>
        <v>0</v>
      </c>
      <c r="Q148" s="192">
        <v>0.17818000000000001</v>
      </c>
      <c r="R148" s="192">
        <f>Q148*H148</f>
        <v>0.1175988</v>
      </c>
      <c r="S148" s="192">
        <v>0</v>
      </c>
      <c r="T148" s="193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4" t="s">
        <v>140</v>
      </c>
      <c r="AT148" s="194" t="s">
        <v>136</v>
      </c>
      <c r="AU148" s="194" t="s">
        <v>84</v>
      </c>
      <c r="AY148" s="17" t="s">
        <v>133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17" t="s">
        <v>82</v>
      </c>
      <c r="BK148" s="195">
        <f>ROUND(I148*H148,2)</f>
        <v>0</v>
      </c>
      <c r="BL148" s="17" t="s">
        <v>140</v>
      </c>
      <c r="BM148" s="194" t="s">
        <v>154</v>
      </c>
    </row>
    <row r="149" spans="1:65" s="14" customFormat="1" ht="11.25">
      <c r="B149" s="207"/>
      <c r="C149" s="208"/>
      <c r="D149" s="198" t="s">
        <v>142</v>
      </c>
      <c r="E149" s="209" t="s">
        <v>1</v>
      </c>
      <c r="F149" s="210" t="s">
        <v>155</v>
      </c>
      <c r="G149" s="208"/>
      <c r="H149" s="211">
        <v>0.66</v>
      </c>
      <c r="I149" s="212"/>
      <c r="J149" s="208"/>
      <c r="K149" s="208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142</v>
      </c>
      <c r="AU149" s="217" t="s">
        <v>84</v>
      </c>
      <c r="AV149" s="14" t="s">
        <v>84</v>
      </c>
      <c r="AW149" s="14" t="s">
        <v>32</v>
      </c>
      <c r="AX149" s="14" t="s">
        <v>82</v>
      </c>
      <c r="AY149" s="217" t="s">
        <v>133</v>
      </c>
    </row>
    <row r="150" spans="1:65" s="2" customFormat="1" ht="16.5" customHeight="1">
      <c r="A150" s="34"/>
      <c r="B150" s="35"/>
      <c r="C150" s="182" t="s">
        <v>140</v>
      </c>
      <c r="D150" s="182" t="s">
        <v>136</v>
      </c>
      <c r="E150" s="183" t="s">
        <v>156</v>
      </c>
      <c r="F150" s="184" t="s">
        <v>157</v>
      </c>
      <c r="G150" s="185" t="s">
        <v>153</v>
      </c>
      <c r="H150" s="186">
        <v>0.81799999999999995</v>
      </c>
      <c r="I150" s="187"/>
      <c r="J150" s="188">
        <f>ROUND(I150*H150,2)</f>
        <v>0</v>
      </c>
      <c r="K150" s="189"/>
      <c r="L150" s="39"/>
      <c r="M150" s="190" t="s">
        <v>1</v>
      </c>
      <c r="N150" s="191" t="s">
        <v>42</v>
      </c>
      <c r="O150" s="71"/>
      <c r="P150" s="192">
        <f>O150*H150</f>
        <v>0</v>
      </c>
      <c r="Q150" s="192">
        <v>0.15414</v>
      </c>
      <c r="R150" s="192">
        <f>Q150*H150</f>
        <v>0.12608651999999998</v>
      </c>
      <c r="S150" s="192">
        <v>0</v>
      </c>
      <c r="T150" s="193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4" t="s">
        <v>140</v>
      </c>
      <c r="AT150" s="194" t="s">
        <v>136</v>
      </c>
      <c r="AU150" s="194" t="s">
        <v>84</v>
      </c>
      <c r="AY150" s="17" t="s">
        <v>133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17" t="s">
        <v>82</v>
      </c>
      <c r="BK150" s="195">
        <f>ROUND(I150*H150,2)</f>
        <v>0</v>
      </c>
      <c r="BL150" s="17" t="s">
        <v>140</v>
      </c>
      <c r="BM150" s="194" t="s">
        <v>158</v>
      </c>
    </row>
    <row r="151" spans="1:65" s="13" customFormat="1" ht="11.25">
      <c r="B151" s="196"/>
      <c r="C151" s="197"/>
      <c r="D151" s="198" t="s">
        <v>142</v>
      </c>
      <c r="E151" s="199" t="s">
        <v>1</v>
      </c>
      <c r="F151" s="200" t="s">
        <v>159</v>
      </c>
      <c r="G151" s="197"/>
      <c r="H151" s="199" t="s">
        <v>1</v>
      </c>
      <c r="I151" s="201"/>
      <c r="J151" s="197"/>
      <c r="K151" s="197"/>
      <c r="L151" s="202"/>
      <c r="M151" s="203"/>
      <c r="N151" s="204"/>
      <c r="O151" s="204"/>
      <c r="P151" s="204"/>
      <c r="Q151" s="204"/>
      <c r="R151" s="204"/>
      <c r="S151" s="204"/>
      <c r="T151" s="205"/>
      <c r="AT151" s="206" t="s">
        <v>142</v>
      </c>
      <c r="AU151" s="206" t="s">
        <v>84</v>
      </c>
      <c r="AV151" s="13" t="s">
        <v>82</v>
      </c>
      <c r="AW151" s="13" t="s">
        <v>32</v>
      </c>
      <c r="AX151" s="13" t="s">
        <v>77</v>
      </c>
      <c r="AY151" s="206" t="s">
        <v>133</v>
      </c>
    </row>
    <row r="152" spans="1:65" s="14" customFormat="1" ht="11.25">
      <c r="B152" s="207"/>
      <c r="C152" s="208"/>
      <c r="D152" s="198" t="s">
        <v>142</v>
      </c>
      <c r="E152" s="209" t="s">
        <v>1</v>
      </c>
      <c r="F152" s="210" t="s">
        <v>160</v>
      </c>
      <c r="G152" s="208"/>
      <c r="H152" s="211">
        <v>0.81799999999999995</v>
      </c>
      <c r="I152" s="212"/>
      <c r="J152" s="208"/>
      <c r="K152" s="208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142</v>
      </c>
      <c r="AU152" s="217" t="s">
        <v>84</v>
      </c>
      <c r="AV152" s="14" t="s">
        <v>84</v>
      </c>
      <c r="AW152" s="14" t="s">
        <v>32</v>
      </c>
      <c r="AX152" s="14" t="s">
        <v>82</v>
      </c>
      <c r="AY152" s="217" t="s">
        <v>133</v>
      </c>
    </row>
    <row r="153" spans="1:65" s="12" customFormat="1" ht="22.9" customHeight="1">
      <c r="B153" s="166"/>
      <c r="C153" s="167"/>
      <c r="D153" s="168" t="s">
        <v>76</v>
      </c>
      <c r="E153" s="180" t="s">
        <v>161</v>
      </c>
      <c r="F153" s="180" t="s">
        <v>162</v>
      </c>
      <c r="G153" s="167"/>
      <c r="H153" s="167"/>
      <c r="I153" s="170"/>
      <c r="J153" s="181">
        <f>BK153</f>
        <v>0</v>
      </c>
      <c r="K153" s="167"/>
      <c r="L153" s="172"/>
      <c r="M153" s="173"/>
      <c r="N153" s="174"/>
      <c r="O153" s="174"/>
      <c r="P153" s="175">
        <f>SUM(P154:P203)</f>
        <v>0</v>
      </c>
      <c r="Q153" s="174"/>
      <c r="R153" s="175">
        <f>SUM(R154:R203)</f>
        <v>13.6440418</v>
      </c>
      <c r="S153" s="174"/>
      <c r="T153" s="176">
        <f>SUM(T154:T203)</f>
        <v>0</v>
      </c>
      <c r="AR153" s="177" t="s">
        <v>82</v>
      </c>
      <c r="AT153" s="178" t="s">
        <v>76</v>
      </c>
      <c r="AU153" s="178" t="s">
        <v>82</v>
      </c>
      <c r="AY153" s="177" t="s">
        <v>133</v>
      </c>
      <c r="BK153" s="179">
        <f>SUM(BK154:BK203)</f>
        <v>0</v>
      </c>
    </row>
    <row r="154" spans="1:65" s="2" customFormat="1" ht="16.5" customHeight="1">
      <c r="A154" s="34"/>
      <c r="B154" s="35"/>
      <c r="C154" s="182" t="s">
        <v>163</v>
      </c>
      <c r="D154" s="182" t="s">
        <v>136</v>
      </c>
      <c r="E154" s="183" t="s">
        <v>164</v>
      </c>
      <c r="F154" s="184" t="s">
        <v>165</v>
      </c>
      <c r="G154" s="185" t="s">
        <v>153</v>
      </c>
      <c r="H154" s="186">
        <v>2.5</v>
      </c>
      <c r="I154" s="187"/>
      <c r="J154" s="188">
        <f>ROUND(I154*H154,2)</f>
        <v>0</v>
      </c>
      <c r="K154" s="189"/>
      <c r="L154" s="39"/>
      <c r="M154" s="190" t="s">
        <v>1</v>
      </c>
      <c r="N154" s="191" t="s">
        <v>42</v>
      </c>
      <c r="O154" s="71"/>
      <c r="P154" s="192">
        <f>O154*H154</f>
        <v>0</v>
      </c>
      <c r="Q154" s="192">
        <v>5.2249999999999998E-2</v>
      </c>
      <c r="R154" s="192">
        <f>Q154*H154</f>
        <v>0.13062499999999999</v>
      </c>
      <c r="S154" s="192">
        <v>0</v>
      </c>
      <c r="T154" s="193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4" t="s">
        <v>140</v>
      </c>
      <c r="AT154" s="194" t="s">
        <v>136</v>
      </c>
      <c r="AU154" s="194" t="s">
        <v>84</v>
      </c>
      <c r="AY154" s="17" t="s">
        <v>133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17" t="s">
        <v>82</v>
      </c>
      <c r="BK154" s="195">
        <f>ROUND(I154*H154,2)</f>
        <v>0</v>
      </c>
      <c r="BL154" s="17" t="s">
        <v>140</v>
      </c>
      <c r="BM154" s="194" t="s">
        <v>166</v>
      </c>
    </row>
    <row r="155" spans="1:65" s="13" customFormat="1" ht="11.25">
      <c r="B155" s="196"/>
      <c r="C155" s="197"/>
      <c r="D155" s="198" t="s">
        <v>142</v>
      </c>
      <c r="E155" s="199" t="s">
        <v>1</v>
      </c>
      <c r="F155" s="200" t="s">
        <v>167</v>
      </c>
      <c r="G155" s="197"/>
      <c r="H155" s="199" t="s">
        <v>1</v>
      </c>
      <c r="I155" s="201"/>
      <c r="J155" s="197"/>
      <c r="K155" s="197"/>
      <c r="L155" s="202"/>
      <c r="M155" s="203"/>
      <c r="N155" s="204"/>
      <c r="O155" s="204"/>
      <c r="P155" s="204"/>
      <c r="Q155" s="204"/>
      <c r="R155" s="204"/>
      <c r="S155" s="204"/>
      <c r="T155" s="205"/>
      <c r="AT155" s="206" t="s">
        <v>142</v>
      </c>
      <c r="AU155" s="206" t="s">
        <v>84</v>
      </c>
      <c r="AV155" s="13" t="s">
        <v>82</v>
      </c>
      <c r="AW155" s="13" t="s">
        <v>32</v>
      </c>
      <c r="AX155" s="13" t="s">
        <v>77</v>
      </c>
      <c r="AY155" s="206" t="s">
        <v>133</v>
      </c>
    </row>
    <row r="156" spans="1:65" s="14" customFormat="1" ht="11.25">
      <c r="B156" s="207"/>
      <c r="C156" s="208"/>
      <c r="D156" s="198" t="s">
        <v>142</v>
      </c>
      <c r="E156" s="209" t="s">
        <v>1</v>
      </c>
      <c r="F156" s="210" t="s">
        <v>168</v>
      </c>
      <c r="G156" s="208"/>
      <c r="H156" s="211">
        <v>2.5</v>
      </c>
      <c r="I156" s="212"/>
      <c r="J156" s="208"/>
      <c r="K156" s="208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142</v>
      </c>
      <c r="AU156" s="217" t="s">
        <v>84</v>
      </c>
      <c r="AV156" s="14" t="s">
        <v>84</v>
      </c>
      <c r="AW156" s="14" t="s">
        <v>32</v>
      </c>
      <c r="AX156" s="14" t="s">
        <v>82</v>
      </c>
      <c r="AY156" s="217" t="s">
        <v>133</v>
      </c>
    </row>
    <row r="157" spans="1:65" s="2" customFormat="1" ht="24.2" customHeight="1">
      <c r="A157" s="34"/>
      <c r="B157" s="35"/>
      <c r="C157" s="182" t="s">
        <v>161</v>
      </c>
      <c r="D157" s="182" t="s">
        <v>136</v>
      </c>
      <c r="E157" s="183" t="s">
        <v>169</v>
      </c>
      <c r="F157" s="184" t="s">
        <v>170</v>
      </c>
      <c r="G157" s="185" t="s">
        <v>153</v>
      </c>
      <c r="H157" s="186">
        <v>16.27</v>
      </c>
      <c r="I157" s="187"/>
      <c r="J157" s="188">
        <f>ROUND(I157*H157,2)</f>
        <v>0</v>
      </c>
      <c r="K157" s="189"/>
      <c r="L157" s="39"/>
      <c r="M157" s="190" t="s">
        <v>1</v>
      </c>
      <c r="N157" s="191" t="s">
        <v>42</v>
      </c>
      <c r="O157" s="71"/>
      <c r="P157" s="192">
        <f>O157*H157</f>
        <v>0</v>
      </c>
      <c r="Q157" s="192">
        <v>4.3800000000000002E-3</v>
      </c>
      <c r="R157" s="192">
        <f>Q157*H157</f>
        <v>7.1262599999999995E-2</v>
      </c>
      <c r="S157" s="192">
        <v>0</v>
      </c>
      <c r="T157" s="193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4" t="s">
        <v>140</v>
      </c>
      <c r="AT157" s="194" t="s">
        <v>136</v>
      </c>
      <c r="AU157" s="194" t="s">
        <v>84</v>
      </c>
      <c r="AY157" s="17" t="s">
        <v>133</v>
      </c>
      <c r="BE157" s="195">
        <f>IF(N157="základní",J157,0)</f>
        <v>0</v>
      </c>
      <c r="BF157" s="195">
        <f>IF(N157="snížená",J157,0)</f>
        <v>0</v>
      </c>
      <c r="BG157" s="195">
        <f>IF(N157="zákl. přenesená",J157,0)</f>
        <v>0</v>
      </c>
      <c r="BH157" s="195">
        <f>IF(N157="sníž. přenesená",J157,0)</f>
        <v>0</v>
      </c>
      <c r="BI157" s="195">
        <f>IF(N157="nulová",J157,0)</f>
        <v>0</v>
      </c>
      <c r="BJ157" s="17" t="s">
        <v>82</v>
      </c>
      <c r="BK157" s="195">
        <f>ROUND(I157*H157,2)</f>
        <v>0</v>
      </c>
      <c r="BL157" s="17" t="s">
        <v>140</v>
      </c>
      <c r="BM157" s="194" t="s">
        <v>171</v>
      </c>
    </row>
    <row r="158" spans="1:65" s="13" customFormat="1" ht="11.25">
      <c r="B158" s="196"/>
      <c r="C158" s="197"/>
      <c r="D158" s="198" t="s">
        <v>142</v>
      </c>
      <c r="E158" s="199" t="s">
        <v>1</v>
      </c>
      <c r="F158" s="200" t="s">
        <v>172</v>
      </c>
      <c r="G158" s="197"/>
      <c r="H158" s="199" t="s">
        <v>1</v>
      </c>
      <c r="I158" s="201"/>
      <c r="J158" s="197"/>
      <c r="K158" s="197"/>
      <c r="L158" s="202"/>
      <c r="M158" s="203"/>
      <c r="N158" s="204"/>
      <c r="O158" s="204"/>
      <c r="P158" s="204"/>
      <c r="Q158" s="204"/>
      <c r="R158" s="204"/>
      <c r="S158" s="204"/>
      <c r="T158" s="205"/>
      <c r="AT158" s="206" t="s">
        <v>142</v>
      </c>
      <c r="AU158" s="206" t="s">
        <v>84</v>
      </c>
      <c r="AV158" s="13" t="s">
        <v>82</v>
      </c>
      <c r="AW158" s="13" t="s">
        <v>32</v>
      </c>
      <c r="AX158" s="13" t="s">
        <v>77</v>
      </c>
      <c r="AY158" s="206" t="s">
        <v>133</v>
      </c>
    </row>
    <row r="159" spans="1:65" s="14" customFormat="1" ht="11.25">
      <c r="B159" s="207"/>
      <c r="C159" s="208"/>
      <c r="D159" s="198" t="s">
        <v>142</v>
      </c>
      <c r="E159" s="209" t="s">
        <v>1</v>
      </c>
      <c r="F159" s="210" t="s">
        <v>173</v>
      </c>
      <c r="G159" s="208"/>
      <c r="H159" s="211">
        <v>16.27</v>
      </c>
      <c r="I159" s="212"/>
      <c r="J159" s="208"/>
      <c r="K159" s="208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142</v>
      </c>
      <c r="AU159" s="217" t="s">
        <v>84</v>
      </c>
      <c r="AV159" s="14" t="s">
        <v>84</v>
      </c>
      <c r="AW159" s="14" t="s">
        <v>32</v>
      </c>
      <c r="AX159" s="14" t="s">
        <v>82</v>
      </c>
      <c r="AY159" s="217" t="s">
        <v>133</v>
      </c>
    </row>
    <row r="160" spans="1:65" s="2" customFormat="1" ht="24.2" customHeight="1">
      <c r="A160" s="34"/>
      <c r="B160" s="35"/>
      <c r="C160" s="182" t="s">
        <v>174</v>
      </c>
      <c r="D160" s="182" t="s">
        <v>136</v>
      </c>
      <c r="E160" s="183" t="s">
        <v>175</v>
      </c>
      <c r="F160" s="184" t="s">
        <v>176</v>
      </c>
      <c r="G160" s="185" t="s">
        <v>153</v>
      </c>
      <c r="H160" s="186">
        <v>16.27</v>
      </c>
      <c r="I160" s="187"/>
      <c r="J160" s="188">
        <f>ROUND(I160*H160,2)</f>
        <v>0</v>
      </c>
      <c r="K160" s="189"/>
      <c r="L160" s="39"/>
      <c r="M160" s="190" t="s">
        <v>1</v>
      </c>
      <c r="N160" s="191" t="s">
        <v>42</v>
      </c>
      <c r="O160" s="71"/>
      <c r="P160" s="192">
        <f>O160*H160</f>
        <v>0</v>
      </c>
      <c r="Q160" s="192">
        <v>4.0000000000000001E-3</v>
      </c>
      <c r="R160" s="192">
        <f>Q160*H160</f>
        <v>6.5079999999999999E-2</v>
      </c>
      <c r="S160" s="192">
        <v>0</v>
      </c>
      <c r="T160" s="193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4" t="s">
        <v>140</v>
      </c>
      <c r="AT160" s="194" t="s">
        <v>136</v>
      </c>
      <c r="AU160" s="194" t="s">
        <v>84</v>
      </c>
      <c r="AY160" s="17" t="s">
        <v>133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17" t="s">
        <v>82</v>
      </c>
      <c r="BK160" s="195">
        <f>ROUND(I160*H160,2)</f>
        <v>0</v>
      </c>
      <c r="BL160" s="17" t="s">
        <v>140</v>
      </c>
      <c r="BM160" s="194" t="s">
        <v>177</v>
      </c>
    </row>
    <row r="161" spans="1:65" s="13" customFormat="1" ht="11.25">
      <c r="B161" s="196"/>
      <c r="C161" s="197"/>
      <c r="D161" s="198" t="s">
        <v>142</v>
      </c>
      <c r="E161" s="199" t="s">
        <v>1</v>
      </c>
      <c r="F161" s="200" t="s">
        <v>172</v>
      </c>
      <c r="G161" s="197"/>
      <c r="H161" s="199" t="s">
        <v>1</v>
      </c>
      <c r="I161" s="201"/>
      <c r="J161" s="197"/>
      <c r="K161" s="197"/>
      <c r="L161" s="202"/>
      <c r="M161" s="203"/>
      <c r="N161" s="204"/>
      <c r="O161" s="204"/>
      <c r="P161" s="204"/>
      <c r="Q161" s="204"/>
      <c r="R161" s="204"/>
      <c r="S161" s="204"/>
      <c r="T161" s="205"/>
      <c r="AT161" s="206" t="s">
        <v>142</v>
      </c>
      <c r="AU161" s="206" t="s">
        <v>84</v>
      </c>
      <c r="AV161" s="13" t="s">
        <v>82</v>
      </c>
      <c r="AW161" s="13" t="s">
        <v>32</v>
      </c>
      <c r="AX161" s="13" t="s">
        <v>77</v>
      </c>
      <c r="AY161" s="206" t="s">
        <v>133</v>
      </c>
    </row>
    <row r="162" spans="1:65" s="14" customFormat="1" ht="11.25">
      <c r="B162" s="207"/>
      <c r="C162" s="208"/>
      <c r="D162" s="198" t="s">
        <v>142</v>
      </c>
      <c r="E162" s="209" t="s">
        <v>1</v>
      </c>
      <c r="F162" s="210" t="s">
        <v>173</v>
      </c>
      <c r="G162" s="208"/>
      <c r="H162" s="211">
        <v>16.27</v>
      </c>
      <c r="I162" s="212"/>
      <c r="J162" s="208"/>
      <c r="K162" s="208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142</v>
      </c>
      <c r="AU162" s="217" t="s">
        <v>84</v>
      </c>
      <c r="AV162" s="14" t="s">
        <v>84</v>
      </c>
      <c r="AW162" s="14" t="s">
        <v>32</v>
      </c>
      <c r="AX162" s="14" t="s">
        <v>82</v>
      </c>
      <c r="AY162" s="217" t="s">
        <v>133</v>
      </c>
    </row>
    <row r="163" spans="1:65" s="2" customFormat="1" ht="24.2" customHeight="1">
      <c r="A163" s="34"/>
      <c r="B163" s="35"/>
      <c r="C163" s="182" t="s">
        <v>178</v>
      </c>
      <c r="D163" s="182" t="s">
        <v>136</v>
      </c>
      <c r="E163" s="183" t="s">
        <v>179</v>
      </c>
      <c r="F163" s="184" t="s">
        <v>180</v>
      </c>
      <c r="G163" s="185" t="s">
        <v>153</v>
      </c>
      <c r="H163" s="186">
        <v>2.5</v>
      </c>
      <c r="I163" s="187"/>
      <c r="J163" s="188">
        <f>ROUND(I163*H163,2)</f>
        <v>0</v>
      </c>
      <c r="K163" s="189"/>
      <c r="L163" s="39"/>
      <c r="M163" s="190" t="s">
        <v>1</v>
      </c>
      <c r="N163" s="191" t="s">
        <v>42</v>
      </c>
      <c r="O163" s="71"/>
      <c r="P163" s="192">
        <f>O163*H163</f>
        <v>0</v>
      </c>
      <c r="Q163" s="192">
        <v>4.3800000000000002E-3</v>
      </c>
      <c r="R163" s="192">
        <f>Q163*H163</f>
        <v>1.0950000000000001E-2</v>
      </c>
      <c r="S163" s="192">
        <v>0</v>
      </c>
      <c r="T163" s="193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4" t="s">
        <v>140</v>
      </c>
      <c r="AT163" s="194" t="s">
        <v>136</v>
      </c>
      <c r="AU163" s="194" t="s">
        <v>84</v>
      </c>
      <c r="AY163" s="17" t="s">
        <v>133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17" t="s">
        <v>82</v>
      </c>
      <c r="BK163" s="195">
        <f>ROUND(I163*H163,2)</f>
        <v>0</v>
      </c>
      <c r="BL163" s="17" t="s">
        <v>140</v>
      </c>
      <c r="BM163" s="194" t="s">
        <v>181</v>
      </c>
    </row>
    <row r="164" spans="1:65" s="13" customFormat="1" ht="11.25">
      <c r="B164" s="196"/>
      <c r="C164" s="197"/>
      <c r="D164" s="198" t="s">
        <v>142</v>
      </c>
      <c r="E164" s="199" t="s">
        <v>1</v>
      </c>
      <c r="F164" s="200" t="s">
        <v>167</v>
      </c>
      <c r="G164" s="197"/>
      <c r="H164" s="199" t="s">
        <v>1</v>
      </c>
      <c r="I164" s="201"/>
      <c r="J164" s="197"/>
      <c r="K164" s="197"/>
      <c r="L164" s="202"/>
      <c r="M164" s="203"/>
      <c r="N164" s="204"/>
      <c r="O164" s="204"/>
      <c r="P164" s="204"/>
      <c r="Q164" s="204"/>
      <c r="R164" s="204"/>
      <c r="S164" s="204"/>
      <c r="T164" s="205"/>
      <c r="AT164" s="206" t="s">
        <v>142</v>
      </c>
      <c r="AU164" s="206" t="s">
        <v>84</v>
      </c>
      <c r="AV164" s="13" t="s">
        <v>82</v>
      </c>
      <c r="AW164" s="13" t="s">
        <v>32</v>
      </c>
      <c r="AX164" s="13" t="s">
        <v>77</v>
      </c>
      <c r="AY164" s="206" t="s">
        <v>133</v>
      </c>
    </row>
    <row r="165" spans="1:65" s="14" customFormat="1" ht="11.25">
      <c r="B165" s="207"/>
      <c r="C165" s="208"/>
      <c r="D165" s="198" t="s">
        <v>142</v>
      </c>
      <c r="E165" s="209" t="s">
        <v>1</v>
      </c>
      <c r="F165" s="210" t="s">
        <v>168</v>
      </c>
      <c r="G165" s="208"/>
      <c r="H165" s="211">
        <v>2.5</v>
      </c>
      <c r="I165" s="212"/>
      <c r="J165" s="208"/>
      <c r="K165" s="208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142</v>
      </c>
      <c r="AU165" s="217" t="s">
        <v>84</v>
      </c>
      <c r="AV165" s="14" t="s">
        <v>84</v>
      </c>
      <c r="AW165" s="14" t="s">
        <v>32</v>
      </c>
      <c r="AX165" s="14" t="s">
        <v>82</v>
      </c>
      <c r="AY165" s="217" t="s">
        <v>133</v>
      </c>
    </row>
    <row r="166" spans="1:65" s="2" customFormat="1" ht="24.2" customHeight="1">
      <c r="A166" s="34"/>
      <c r="B166" s="35"/>
      <c r="C166" s="182" t="s">
        <v>182</v>
      </c>
      <c r="D166" s="182" t="s">
        <v>136</v>
      </c>
      <c r="E166" s="183" t="s">
        <v>183</v>
      </c>
      <c r="F166" s="184" t="s">
        <v>184</v>
      </c>
      <c r="G166" s="185" t="s">
        <v>153</v>
      </c>
      <c r="H166" s="186">
        <v>2.5</v>
      </c>
      <c r="I166" s="187"/>
      <c r="J166" s="188">
        <f>ROUND(I166*H166,2)</f>
        <v>0</v>
      </c>
      <c r="K166" s="189"/>
      <c r="L166" s="39"/>
      <c r="M166" s="190" t="s">
        <v>1</v>
      </c>
      <c r="N166" s="191" t="s">
        <v>42</v>
      </c>
      <c r="O166" s="71"/>
      <c r="P166" s="192">
        <f>O166*H166</f>
        <v>0</v>
      </c>
      <c r="Q166" s="192">
        <v>3.0000000000000001E-3</v>
      </c>
      <c r="R166" s="192">
        <f>Q166*H166</f>
        <v>7.4999999999999997E-3</v>
      </c>
      <c r="S166" s="192">
        <v>0</v>
      </c>
      <c r="T166" s="193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4" t="s">
        <v>140</v>
      </c>
      <c r="AT166" s="194" t="s">
        <v>136</v>
      </c>
      <c r="AU166" s="194" t="s">
        <v>84</v>
      </c>
      <c r="AY166" s="17" t="s">
        <v>133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17" t="s">
        <v>82</v>
      </c>
      <c r="BK166" s="195">
        <f>ROUND(I166*H166,2)</f>
        <v>0</v>
      </c>
      <c r="BL166" s="17" t="s">
        <v>140</v>
      </c>
      <c r="BM166" s="194" t="s">
        <v>185</v>
      </c>
    </row>
    <row r="167" spans="1:65" s="13" customFormat="1" ht="11.25">
      <c r="B167" s="196"/>
      <c r="C167" s="197"/>
      <c r="D167" s="198" t="s">
        <v>142</v>
      </c>
      <c r="E167" s="199" t="s">
        <v>1</v>
      </c>
      <c r="F167" s="200" t="s">
        <v>167</v>
      </c>
      <c r="G167" s="197"/>
      <c r="H167" s="199" t="s">
        <v>1</v>
      </c>
      <c r="I167" s="201"/>
      <c r="J167" s="197"/>
      <c r="K167" s="197"/>
      <c r="L167" s="202"/>
      <c r="M167" s="203"/>
      <c r="N167" s="204"/>
      <c r="O167" s="204"/>
      <c r="P167" s="204"/>
      <c r="Q167" s="204"/>
      <c r="R167" s="204"/>
      <c r="S167" s="204"/>
      <c r="T167" s="205"/>
      <c r="AT167" s="206" t="s">
        <v>142</v>
      </c>
      <c r="AU167" s="206" t="s">
        <v>84</v>
      </c>
      <c r="AV167" s="13" t="s">
        <v>82</v>
      </c>
      <c r="AW167" s="13" t="s">
        <v>32</v>
      </c>
      <c r="AX167" s="13" t="s">
        <v>77</v>
      </c>
      <c r="AY167" s="206" t="s">
        <v>133</v>
      </c>
    </row>
    <row r="168" spans="1:65" s="14" customFormat="1" ht="11.25">
      <c r="B168" s="207"/>
      <c r="C168" s="208"/>
      <c r="D168" s="198" t="s">
        <v>142</v>
      </c>
      <c r="E168" s="209" t="s">
        <v>1</v>
      </c>
      <c r="F168" s="210" t="s">
        <v>168</v>
      </c>
      <c r="G168" s="208"/>
      <c r="H168" s="211">
        <v>2.5</v>
      </c>
      <c r="I168" s="212"/>
      <c r="J168" s="208"/>
      <c r="K168" s="208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142</v>
      </c>
      <c r="AU168" s="217" t="s">
        <v>84</v>
      </c>
      <c r="AV168" s="14" t="s">
        <v>84</v>
      </c>
      <c r="AW168" s="14" t="s">
        <v>32</v>
      </c>
      <c r="AX168" s="14" t="s">
        <v>82</v>
      </c>
      <c r="AY168" s="217" t="s">
        <v>133</v>
      </c>
    </row>
    <row r="169" spans="1:65" s="2" customFormat="1" ht="24.2" customHeight="1">
      <c r="A169" s="34"/>
      <c r="B169" s="35"/>
      <c r="C169" s="182" t="s">
        <v>186</v>
      </c>
      <c r="D169" s="182" t="s">
        <v>136</v>
      </c>
      <c r="E169" s="183" t="s">
        <v>187</v>
      </c>
      <c r="F169" s="184" t="s">
        <v>188</v>
      </c>
      <c r="G169" s="185" t="s">
        <v>189</v>
      </c>
      <c r="H169" s="186">
        <v>1</v>
      </c>
      <c r="I169" s="187"/>
      <c r="J169" s="188">
        <f>ROUND(I169*H169,2)</f>
        <v>0</v>
      </c>
      <c r="K169" s="189"/>
      <c r="L169" s="39"/>
      <c r="M169" s="190" t="s">
        <v>1</v>
      </c>
      <c r="N169" s="191" t="s">
        <v>42</v>
      </c>
      <c r="O169" s="71"/>
      <c r="P169" s="192">
        <f>O169*H169</f>
        <v>0</v>
      </c>
      <c r="Q169" s="192">
        <v>0.1575</v>
      </c>
      <c r="R169" s="192">
        <f>Q169*H169</f>
        <v>0.1575</v>
      </c>
      <c r="S169" s="192">
        <v>0</v>
      </c>
      <c r="T169" s="193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4" t="s">
        <v>140</v>
      </c>
      <c r="AT169" s="194" t="s">
        <v>136</v>
      </c>
      <c r="AU169" s="194" t="s">
        <v>84</v>
      </c>
      <c r="AY169" s="17" t="s">
        <v>133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17" t="s">
        <v>82</v>
      </c>
      <c r="BK169" s="195">
        <f>ROUND(I169*H169,2)</f>
        <v>0</v>
      </c>
      <c r="BL169" s="17" t="s">
        <v>140</v>
      </c>
      <c r="BM169" s="194" t="s">
        <v>190</v>
      </c>
    </row>
    <row r="170" spans="1:65" s="13" customFormat="1" ht="11.25">
      <c r="B170" s="196"/>
      <c r="C170" s="197"/>
      <c r="D170" s="198" t="s">
        <v>142</v>
      </c>
      <c r="E170" s="199" t="s">
        <v>1</v>
      </c>
      <c r="F170" s="200" t="s">
        <v>191</v>
      </c>
      <c r="G170" s="197"/>
      <c r="H170" s="199" t="s">
        <v>1</v>
      </c>
      <c r="I170" s="201"/>
      <c r="J170" s="197"/>
      <c r="K170" s="197"/>
      <c r="L170" s="202"/>
      <c r="M170" s="203"/>
      <c r="N170" s="204"/>
      <c r="O170" s="204"/>
      <c r="P170" s="204"/>
      <c r="Q170" s="204"/>
      <c r="R170" s="204"/>
      <c r="S170" s="204"/>
      <c r="T170" s="205"/>
      <c r="AT170" s="206" t="s">
        <v>142</v>
      </c>
      <c r="AU170" s="206" t="s">
        <v>84</v>
      </c>
      <c r="AV170" s="13" t="s">
        <v>82</v>
      </c>
      <c r="AW170" s="13" t="s">
        <v>32</v>
      </c>
      <c r="AX170" s="13" t="s">
        <v>77</v>
      </c>
      <c r="AY170" s="206" t="s">
        <v>133</v>
      </c>
    </row>
    <row r="171" spans="1:65" s="14" customFormat="1" ht="11.25">
      <c r="B171" s="207"/>
      <c r="C171" s="208"/>
      <c r="D171" s="198" t="s">
        <v>142</v>
      </c>
      <c r="E171" s="209" t="s">
        <v>1</v>
      </c>
      <c r="F171" s="210" t="s">
        <v>82</v>
      </c>
      <c r="G171" s="208"/>
      <c r="H171" s="211">
        <v>1</v>
      </c>
      <c r="I171" s="212"/>
      <c r="J171" s="208"/>
      <c r="K171" s="208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142</v>
      </c>
      <c r="AU171" s="217" t="s">
        <v>84</v>
      </c>
      <c r="AV171" s="14" t="s">
        <v>84</v>
      </c>
      <c r="AW171" s="14" t="s">
        <v>32</v>
      </c>
      <c r="AX171" s="14" t="s">
        <v>82</v>
      </c>
      <c r="AY171" s="217" t="s">
        <v>133</v>
      </c>
    </row>
    <row r="172" spans="1:65" s="2" customFormat="1" ht="37.9" customHeight="1">
      <c r="A172" s="34"/>
      <c r="B172" s="35"/>
      <c r="C172" s="182" t="s">
        <v>192</v>
      </c>
      <c r="D172" s="182" t="s">
        <v>136</v>
      </c>
      <c r="E172" s="183" t="s">
        <v>193</v>
      </c>
      <c r="F172" s="184" t="s">
        <v>194</v>
      </c>
      <c r="G172" s="185" t="s">
        <v>153</v>
      </c>
      <c r="H172" s="186">
        <v>201.77199999999999</v>
      </c>
      <c r="I172" s="187"/>
      <c r="J172" s="188">
        <f>ROUND(I172*H172,2)</f>
        <v>0</v>
      </c>
      <c r="K172" s="189"/>
      <c r="L172" s="39"/>
      <c r="M172" s="190" t="s">
        <v>1</v>
      </c>
      <c r="N172" s="191" t="s">
        <v>42</v>
      </c>
      <c r="O172" s="71"/>
      <c r="P172" s="192">
        <f>O172*H172</f>
        <v>0</v>
      </c>
      <c r="Q172" s="192">
        <v>3.0300000000000001E-2</v>
      </c>
      <c r="R172" s="192">
        <f>Q172*H172</f>
        <v>6.1136916000000001</v>
      </c>
      <c r="S172" s="192">
        <v>0</v>
      </c>
      <c r="T172" s="193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4" t="s">
        <v>140</v>
      </c>
      <c r="AT172" s="194" t="s">
        <v>136</v>
      </c>
      <c r="AU172" s="194" t="s">
        <v>84</v>
      </c>
      <c r="AY172" s="17" t="s">
        <v>133</v>
      </c>
      <c r="BE172" s="195">
        <f>IF(N172="základní",J172,0)</f>
        <v>0</v>
      </c>
      <c r="BF172" s="195">
        <f>IF(N172="snížená",J172,0)</f>
        <v>0</v>
      </c>
      <c r="BG172" s="195">
        <f>IF(N172="zákl. přenesená",J172,0)</f>
        <v>0</v>
      </c>
      <c r="BH172" s="195">
        <f>IF(N172="sníž. přenesená",J172,0)</f>
        <v>0</v>
      </c>
      <c r="BI172" s="195">
        <f>IF(N172="nulová",J172,0)</f>
        <v>0</v>
      </c>
      <c r="BJ172" s="17" t="s">
        <v>82</v>
      </c>
      <c r="BK172" s="195">
        <f>ROUND(I172*H172,2)</f>
        <v>0</v>
      </c>
      <c r="BL172" s="17" t="s">
        <v>140</v>
      </c>
      <c r="BM172" s="194" t="s">
        <v>195</v>
      </c>
    </row>
    <row r="173" spans="1:65" s="13" customFormat="1" ht="11.25">
      <c r="B173" s="196"/>
      <c r="C173" s="197"/>
      <c r="D173" s="198" t="s">
        <v>142</v>
      </c>
      <c r="E173" s="199" t="s">
        <v>1</v>
      </c>
      <c r="F173" s="200" t="s">
        <v>172</v>
      </c>
      <c r="G173" s="197"/>
      <c r="H173" s="199" t="s">
        <v>1</v>
      </c>
      <c r="I173" s="201"/>
      <c r="J173" s="197"/>
      <c r="K173" s="197"/>
      <c r="L173" s="202"/>
      <c r="M173" s="203"/>
      <c r="N173" s="204"/>
      <c r="O173" s="204"/>
      <c r="P173" s="204"/>
      <c r="Q173" s="204"/>
      <c r="R173" s="204"/>
      <c r="S173" s="204"/>
      <c r="T173" s="205"/>
      <c r="AT173" s="206" t="s">
        <v>142</v>
      </c>
      <c r="AU173" s="206" t="s">
        <v>84</v>
      </c>
      <c r="AV173" s="13" t="s">
        <v>82</v>
      </c>
      <c r="AW173" s="13" t="s">
        <v>32</v>
      </c>
      <c r="AX173" s="13" t="s">
        <v>77</v>
      </c>
      <c r="AY173" s="206" t="s">
        <v>133</v>
      </c>
    </row>
    <row r="174" spans="1:65" s="14" customFormat="1" ht="11.25">
      <c r="B174" s="207"/>
      <c r="C174" s="208"/>
      <c r="D174" s="198" t="s">
        <v>142</v>
      </c>
      <c r="E174" s="209" t="s">
        <v>1</v>
      </c>
      <c r="F174" s="210" t="s">
        <v>196</v>
      </c>
      <c r="G174" s="208"/>
      <c r="H174" s="211">
        <v>68.486000000000004</v>
      </c>
      <c r="I174" s="212"/>
      <c r="J174" s="208"/>
      <c r="K174" s="208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142</v>
      </c>
      <c r="AU174" s="217" t="s">
        <v>84</v>
      </c>
      <c r="AV174" s="14" t="s">
        <v>84</v>
      </c>
      <c r="AW174" s="14" t="s">
        <v>32</v>
      </c>
      <c r="AX174" s="14" t="s">
        <v>77</v>
      </c>
      <c r="AY174" s="217" t="s">
        <v>133</v>
      </c>
    </row>
    <row r="175" spans="1:65" s="13" customFormat="1" ht="11.25">
      <c r="B175" s="196"/>
      <c r="C175" s="197"/>
      <c r="D175" s="198" t="s">
        <v>142</v>
      </c>
      <c r="E175" s="199" t="s">
        <v>1</v>
      </c>
      <c r="F175" s="200" t="s">
        <v>197</v>
      </c>
      <c r="G175" s="197"/>
      <c r="H175" s="199" t="s">
        <v>1</v>
      </c>
      <c r="I175" s="201"/>
      <c r="J175" s="197"/>
      <c r="K175" s="197"/>
      <c r="L175" s="202"/>
      <c r="M175" s="203"/>
      <c r="N175" s="204"/>
      <c r="O175" s="204"/>
      <c r="P175" s="204"/>
      <c r="Q175" s="204"/>
      <c r="R175" s="204"/>
      <c r="S175" s="204"/>
      <c r="T175" s="205"/>
      <c r="AT175" s="206" t="s">
        <v>142</v>
      </c>
      <c r="AU175" s="206" t="s">
        <v>84</v>
      </c>
      <c r="AV175" s="13" t="s">
        <v>82</v>
      </c>
      <c r="AW175" s="13" t="s">
        <v>32</v>
      </c>
      <c r="AX175" s="13" t="s">
        <v>77</v>
      </c>
      <c r="AY175" s="206" t="s">
        <v>133</v>
      </c>
    </row>
    <row r="176" spans="1:65" s="14" customFormat="1" ht="11.25">
      <c r="B176" s="207"/>
      <c r="C176" s="208"/>
      <c r="D176" s="198" t="s">
        <v>142</v>
      </c>
      <c r="E176" s="209" t="s">
        <v>1</v>
      </c>
      <c r="F176" s="210" t="s">
        <v>198</v>
      </c>
      <c r="G176" s="208"/>
      <c r="H176" s="211">
        <v>133.286</v>
      </c>
      <c r="I176" s="212"/>
      <c r="J176" s="208"/>
      <c r="K176" s="208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142</v>
      </c>
      <c r="AU176" s="217" t="s">
        <v>84</v>
      </c>
      <c r="AV176" s="14" t="s">
        <v>84</v>
      </c>
      <c r="AW176" s="14" t="s">
        <v>32</v>
      </c>
      <c r="AX176" s="14" t="s">
        <v>77</v>
      </c>
      <c r="AY176" s="217" t="s">
        <v>133</v>
      </c>
    </row>
    <row r="177" spans="1:65" s="15" customFormat="1" ht="11.25">
      <c r="B177" s="218"/>
      <c r="C177" s="219"/>
      <c r="D177" s="198" t="s">
        <v>142</v>
      </c>
      <c r="E177" s="220" t="s">
        <v>1</v>
      </c>
      <c r="F177" s="221" t="s">
        <v>199</v>
      </c>
      <c r="G177" s="219"/>
      <c r="H177" s="222">
        <v>201.77199999999999</v>
      </c>
      <c r="I177" s="223"/>
      <c r="J177" s="219"/>
      <c r="K177" s="219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142</v>
      </c>
      <c r="AU177" s="228" t="s">
        <v>84</v>
      </c>
      <c r="AV177" s="15" t="s">
        <v>140</v>
      </c>
      <c r="AW177" s="15" t="s">
        <v>32</v>
      </c>
      <c r="AX177" s="15" t="s">
        <v>82</v>
      </c>
      <c r="AY177" s="228" t="s">
        <v>133</v>
      </c>
    </row>
    <row r="178" spans="1:65" s="2" customFormat="1" ht="24.2" customHeight="1">
      <c r="A178" s="34"/>
      <c r="B178" s="35"/>
      <c r="C178" s="182" t="s">
        <v>200</v>
      </c>
      <c r="D178" s="182" t="s">
        <v>136</v>
      </c>
      <c r="E178" s="183" t="s">
        <v>201</v>
      </c>
      <c r="F178" s="184" t="s">
        <v>202</v>
      </c>
      <c r="G178" s="185" t="s">
        <v>153</v>
      </c>
      <c r="H178" s="186">
        <v>47.28</v>
      </c>
      <c r="I178" s="187"/>
      <c r="J178" s="188">
        <f>ROUND(I178*H178,2)</f>
        <v>0</v>
      </c>
      <c r="K178" s="189"/>
      <c r="L178" s="39"/>
      <c r="M178" s="190" t="s">
        <v>1</v>
      </c>
      <c r="N178" s="191" t="s">
        <v>42</v>
      </c>
      <c r="O178" s="71"/>
      <c r="P178" s="192">
        <f>O178*H178</f>
        <v>0</v>
      </c>
      <c r="Q178" s="192">
        <v>0</v>
      </c>
      <c r="R178" s="192">
        <f>Q178*H178</f>
        <v>0</v>
      </c>
      <c r="S178" s="192">
        <v>0</v>
      </c>
      <c r="T178" s="193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4" t="s">
        <v>140</v>
      </c>
      <c r="AT178" s="194" t="s">
        <v>136</v>
      </c>
      <c r="AU178" s="194" t="s">
        <v>84</v>
      </c>
      <c r="AY178" s="17" t="s">
        <v>133</v>
      </c>
      <c r="BE178" s="195">
        <f>IF(N178="základní",J178,0)</f>
        <v>0</v>
      </c>
      <c r="BF178" s="195">
        <f>IF(N178="snížená",J178,0)</f>
        <v>0</v>
      </c>
      <c r="BG178" s="195">
        <f>IF(N178="zákl. přenesená",J178,0)</f>
        <v>0</v>
      </c>
      <c r="BH178" s="195">
        <f>IF(N178="sníž. přenesená",J178,0)</f>
        <v>0</v>
      </c>
      <c r="BI178" s="195">
        <f>IF(N178="nulová",J178,0)</f>
        <v>0</v>
      </c>
      <c r="BJ178" s="17" t="s">
        <v>82</v>
      </c>
      <c r="BK178" s="195">
        <f>ROUND(I178*H178,2)</f>
        <v>0</v>
      </c>
      <c r="BL178" s="17" t="s">
        <v>140</v>
      </c>
      <c r="BM178" s="194" t="s">
        <v>203</v>
      </c>
    </row>
    <row r="179" spans="1:65" s="13" customFormat="1" ht="11.25">
      <c r="B179" s="196"/>
      <c r="C179" s="197"/>
      <c r="D179" s="198" t="s">
        <v>142</v>
      </c>
      <c r="E179" s="199" t="s">
        <v>1</v>
      </c>
      <c r="F179" s="200" t="s">
        <v>204</v>
      </c>
      <c r="G179" s="197"/>
      <c r="H179" s="199" t="s">
        <v>1</v>
      </c>
      <c r="I179" s="201"/>
      <c r="J179" s="197"/>
      <c r="K179" s="197"/>
      <c r="L179" s="202"/>
      <c r="M179" s="203"/>
      <c r="N179" s="204"/>
      <c r="O179" s="204"/>
      <c r="P179" s="204"/>
      <c r="Q179" s="204"/>
      <c r="R179" s="204"/>
      <c r="S179" s="204"/>
      <c r="T179" s="205"/>
      <c r="AT179" s="206" t="s">
        <v>142</v>
      </c>
      <c r="AU179" s="206" t="s">
        <v>84</v>
      </c>
      <c r="AV179" s="13" t="s">
        <v>82</v>
      </c>
      <c r="AW179" s="13" t="s">
        <v>32</v>
      </c>
      <c r="AX179" s="13" t="s">
        <v>77</v>
      </c>
      <c r="AY179" s="206" t="s">
        <v>133</v>
      </c>
    </row>
    <row r="180" spans="1:65" s="14" customFormat="1" ht="11.25">
      <c r="B180" s="207"/>
      <c r="C180" s="208"/>
      <c r="D180" s="198" t="s">
        <v>142</v>
      </c>
      <c r="E180" s="209" t="s">
        <v>1</v>
      </c>
      <c r="F180" s="210" t="s">
        <v>205</v>
      </c>
      <c r="G180" s="208"/>
      <c r="H180" s="211">
        <v>47.28</v>
      </c>
      <c r="I180" s="212"/>
      <c r="J180" s="208"/>
      <c r="K180" s="208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142</v>
      </c>
      <c r="AU180" s="217" t="s">
        <v>84</v>
      </c>
      <c r="AV180" s="14" t="s">
        <v>84</v>
      </c>
      <c r="AW180" s="14" t="s">
        <v>32</v>
      </c>
      <c r="AX180" s="14" t="s">
        <v>82</v>
      </c>
      <c r="AY180" s="217" t="s">
        <v>133</v>
      </c>
    </row>
    <row r="181" spans="1:65" s="2" customFormat="1" ht="24.2" customHeight="1">
      <c r="A181" s="34"/>
      <c r="B181" s="35"/>
      <c r="C181" s="182" t="s">
        <v>206</v>
      </c>
      <c r="D181" s="182" t="s">
        <v>136</v>
      </c>
      <c r="E181" s="183" t="s">
        <v>207</v>
      </c>
      <c r="F181" s="184" t="s">
        <v>208</v>
      </c>
      <c r="G181" s="185" t="s">
        <v>147</v>
      </c>
      <c r="H181" s="186">
        <v>10.82</v>
      </c>
      <c r="I181" s="187"/>
      <c r="J181" s="188">
        <f>ROUND(I181*H181,2)</f>
        <v>0</v>
      </c>
      <c r="K181" s="189"/>
      <c r="L181" s="39"/>
      <c r="M181" s="190" t="s">
        <v>1</v>
      </c>
      <c r="N181" s="191" t="s">
        <v>42</v>
      </c>
      <c r="O181" s="71"/>
      <c r="P181" s="192">
        <f>O181*H181</f>
        <v>0</v>
      </c>
      <c r="Q181" s="192">
        <v>1.5E-3</v>
      </c>
      <c r="R181" s="192">
        <f>Q181*H181</f>
        <v>1.6230000000000001E-2</v>
      </c>
      <c r="S181" s="192">
        <v>0</v>
      </c>
      <c r="T181" s="193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4" t="s">
        <v>140</v>
      </c>
      <c r="AT181" s="194" t="s">
        <v>136</v>
      </c>
      <c r="AU181" s="194" t="s">
        <v>84</v>
      </c>
      <c r="AY181" s="17" t="s">
        <v>133</v>
      </c>
      <c r="BE181" s="195">
        <f>IF(N181="základní",J181,0)</f>
        <v>0</v>
      </c>
      <c r="BF181" s="195">
        <f>IF(N181="snížená",J181,0)</f>
        <v>0</v>
      </c>
      <c r="BG181" s="195">
        <f>IF(N181="zákl. přenesená",J181,0)</f>
        <v>0</v>
      </c>
      <c r="BH181" s="195">
        <f>IF(N181="sníž. přenesená",J181,0)</f>
        <v>0</v>
      </c>
      <c r="BI181" s="195">
        <f>IF(N181="nulová",J181,0)</f>
        <v>0</v>
      </c>
      <c r="BJ181" s="17" t="s">
        <v>82</v>
      </c>
      <c r="BK181" s="195">
        <f>ROUND(I181*H181,2)</f>
        <v>0</v>
      </c>
      <c r="BL181" s="17" t="s">
        <v>140</v>
      </c>
      <c r="BM181" s="194" t="s">
        <v>209</v>
      </c>
    </row>
    <row r="182" spans="1:65" s="13" customFormat="1" ht="11.25">
      <c r="B182" s="196"/>
      <c r="C182" s="197"/>
      <c r="D182" s="198" t="s">
        <v>142</v>
      </c>
      <c r="E182" s="199" t="s">
        <v>1</v>
      </c>
      <c r="F182" s="200" t="s">
        <v>210</v>
      </c>
      <c r="G182" s="197"/>
      <c r="H182" s="199" t="s">
        <v>1</v>
      </c>
      <c r="I182" s="201"/>
      <c r="J182" s="197"/>
      <c r="K182" s="197"/>
      <c r="L182" s="202"/>
      <c r="M182" s="203"/>
      <c r="N182" s="204"/>
      <c r="O182" s="204"/>
      <c r="P182" s="204"/>
      <c r="Q182" s="204"/>
      <c r="R182" s="204"/>
      <c r="S182" s="204"/>
      <c r="T182" s="205"/>
      <c r="AT182" s="206" t="s">
        <v>142</v>
      </c>
      <c r="AU182" s="206" t="s">
        <v>84</v>
      </c>
      <c r="AV182" s="13" t="s">
        <v>82</v>
      </c>
      <c r="AW182" s="13" t="s">
        <v>32</v>
      </c>
      <c r="AX182" s="13" t="s">
        <v>77</v>
      </c>
      <c r="AY182" s="206" t="s">
        <v>133</v>
      </c>
    </row>
    <row r="183" spans="1:65" s="14" customFormat="1" ht="11.25">
      <c r="B183" s="207"/>
      <c r="C183" s="208"/>
      <c r="D183" s="198" t="s">
        <v>142</v>
      </c>
      <c r="E183" s="209" t="s">
        <v>1</v>
      </c>
      <c r="F183" s="210" t="s">
        <v>211</v>
      </c>
      <c r="G183" s="208"/>
      <c r="H183" s="211">
        <v>10.82</v>
      </c>
      <c r="I183" s="212"/>
      <c r="J183" s="208"/>
      <c r="K183" s="208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142</v>
      </c>
      <c r="AU183" s="217" t="s">
        <v>84</v>
      </c>
      <c r="AV183" s="14" t="s">
        <v>84</v>
      </c>
      <c r="AW183" s="14" t="s">
        <v>32</v>
      </c>
      <c r="AX183" s="14" t="s">
        <v>82</v>
      </c>
      <c r="AY183" s="217" t="s">
        <v>133</v>
      </c>
    </row>
    <row r="184" spans="1:65" s="2" customFormat="1" ht="24.2" customHeight="1">
      <c r="A184" s="34"/>
      <c r="B184" s="35"/>
      <c r="C184" s="182" t="s">
        <v>212</v>
      </c>
      <c r="D184" s="182" t="s">
        <v>136</v>
      </c>
      <c r="E184" s="183" t="s">
        <v>213</v>
      </c>
      <c r="F184" s="184" t="s">
        <v>214</v>
      </c>
      <c r="G184" s="185" t="s">
        <v>153</v>
      </c>
      <c r="H184" s="186">
        <v>90.78</v>
      </c>
      <c r="I184" s="187"/>
      <c r="J184" s="188">
        <f>ROUND(I184*H184,2)</f>
        <v>0</v>
      </c>
      <c r="K184" s="189"/>
      <c r="L184" s="39"/>
      <c r="M184" s="190" t="s">
        <v>1</v>
      </c>
      <c r="N184" s="191" t="s">
        <v>42</v>
      </c>
      <c r="O184" s="71"/>
      <c r="P184" s="192">
        <f>O184*H184</f>
        <v>0</v>
      </c>
      <c r="Q184" s="192">
        <v>6.7019999999999996E-2</v>
      </c>
      <c r="R184" s="192">
        <f>Q184*H184</f>
        <v>6.0840755999999994</v>
      </c>
      <c r="S184" s="192">
        <v>0</v>
      </c>
      <c r="T184" s="193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4" t="s">
        <v>140</v>
      </c>
      <c r="AT184" s="194" t="s">
        <v>136</v>
      </c>
      <c r="AU184" s="194" t="s">
        <v>84</v>
      </c>
      <c r="AY184" s="17" t="s">
        <v>133</v>
      </c>
      <c r="BE184" s="195">
        <f>IF(N184="základní",J184,0)</f>
        <v>0</v>
      </c>
      <c r="BF184" s="195">
        <f>IF(N184="snížená",J184,0)</f>
        <v>0</v>
      </c>
      <c r="BG184" s="195">
        <f>IF(N184="zákl. přenesená",J184,0)</f>
        <v>0</v>
      </c>
      <c r="BH184" s="195">
        <f>IF(N184="sníž. přenesená",J184,0)</f>
        <v>0</v>
      </c>
      <c r="BI184" s="195">
        <f>IF(N184="nulová",J184,0)</f>
        <v>0</v>
      </c>
      <c r="BJ184" s="17" t="s">
        <v>82</v>
      </c>
      <c r="BK184" s="195">
        <f>ROUND(I184*H184,2)</f>
        <v>0</v>
      </c>
      <c r="BL184" s="17" t="s">
        <v>140</v>
      </c>
      <c r="BM184" s="194" t="s">
        <v>215</v>
      </c>
    </row>
    <row r="185" spans="1:65" s="14" customFormat="1" ht="11.25">
      <c r="B185" s="207"/>
      <c r="C185" s="208"/>
      <c r="D185" s="198" t="s">
        <v>142</v>
      </c>
      <c r="E185" s="209" t="s">
        <v>1</v>
      </c>
      <c r="F185" s="210" t="s">
        <v>216</v>
      </c>
      <c r="G185" s="208"/>
      <c r="H185" s="211">
        <v>90.78</v>
      </c>
      <c r="I185" s="212"/>
      <c r="J185" s="208"/>
      <c r="K185" s="208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142</v>
      </c>
      <c r="AU185" s="217" t="s">
        <v>84</v>
      </c>
      <c r="AV185" s="14" t="s">
        <v>84</v>
      </c>
      <c r="AW185" s="14" t="s">
        <v>32</v>
      </c>
      <c r="AX185" s="14" t="s">
        <v>82</v>
      </c>
      <c r="AY185" s="217" t="s">
        <v>133</v>
      </c>
    </row>
    <row r="186" spans="1:65" s="2" customFormat="1" ht="49.15" customHeight="1">
      <c r="A186" s="34"/>
      <c r="B186" s="35"/>
      <c r="C186" s="182" t="s">
        <v>8</v>
      </c>
      <c r="D186" s="182" t="s">
        <v>136</v>
      </c>
      <c r="E186" s="183" t="s">
        <v>217</v>
      </c>
      <c r="F186" s="184" t="s">
        <v>218</v>
      </c>
      <c r="G186" s="185" t="s">
        <v>153</v>
      </c>
      <c r="H186" s="186">
        <v>90.62</v>
      </c>
      <c r="I186" s="187"/>
      <c r="J186" s="188">
        <f>ROUND(I186*H186,2)</f>
        <v>0</v>
      </c>
      <c r="K186" s="189"/>
      <c r="L186" s="39"/>
      <c r="M186" s="190" t="s">
        <v>1</v>
      </c>
      <c r="N186" s="191" t="s">
        <v>42</v>
      </c>
      <c r="O186" s="71"/>
      <c r="P186" s="192">
        <f>O186*H186</f>
        <v>0</v>
      </c>
      <c r="Q186" s="192">
        <v>7.3499999999999998E-3</v>
      </c>
      <c r="R186" s="192">
        <f>Q186*H186</f>
        <v>0.66605700000000001</v>
      </c>
      <c r="S186" s="192">
        <v>0</v>
      </c>
      <c r="T186" s="193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4" t="s">
        <v>140</v>
      </c>
      <c r="AT186" s="194" t="s">
        <v>136</v>
      </c>
      <c r="AU186" s="194" t="s">
        <v>84</v>
      </c>
      <c r="AY186" s="17" t="s">
        <v>133</v>
      </c>
      <c r="BE186" s="195">
        <f>IF(N186="základní",J186,0)</f>
        <v>0</v>
      </c>
      <c r="BF186" s="195">
        <f>IF(N186="snížená",J186,0)</f>
        <v>0</v>
      </c>
      <c r="BG186" s="195">
        <f>IF(N186="zákl. přenesená",J186,0)</f>
        <v>0</v>
      </c>
      <c r="BH186" s="195">
        <f>IF(N186="sníž. přenesená",J186,0)</f>
        <v>0</v>
      </c>
      <c r="BI186" s="195">
        <f>IF(N186="nulová",J186,0)</f>
        <v>0</v>
      </c>
      <c r="BJ186" s="17" t="s">
        <v>82</v>
      </c>
      <c r="BK186" s="195">
        <f>ROUND(I186*H186,2)</f>
        <v>0</v>
      </c>
      <c r="BL186" s="17" t="s">
        <v>140</v>
      </c>
      <c r="BM186" s="194" t="s">
        <v>219</v>
      </c>
    </row>
    <row r="187" spans="1:65" s="13" customFormat="1" ht="11.25">
      <c r="B187" s="196"/>
      <c r="C187" s="197"/>
      <c r="D187" s="198" t="s">
        <v>142</v>
      </c>
      <c r="E187" s="199" t="s">
        <v>1</v>
      </c>
      <c r="F187" s="200" t="s">
        <v>197</v>
      </c>
      <c r="G187" s="197"/>
      <c r="H187" s="199" t="s">
        <v>1</v>
      </c>
      <c r="I187" s="201"/>
      <c r="J187" s="197"/>
      <c r="K187" s="197"/>
      <c r="L187" s="202"/>
      <c r="M187" s="203"/>
      <c r="N187" s="204"/>
      <c r="O187" s="204"/>
      <c r="P187" s="204"/>
      <c r="Q187" s="204"/>
      <c r="R187" s="204"/>
      <c r="S187" s="204"/>
      <c r="T187" s="205"/>
      <c r="AT187" s="206" t="s">
        <v>142</v>
      </c>
      <c r="AU187" s="206" t="s">
        <v>84</v>
      </c>
      <c r="AV187" s="13" t="s">
        <v>82</v>
      </c>
      <c r="AW187" s="13" t="s">
        <v>32</v>
      </c>
      <c r="AX187" s="13" t="s">
        <v>77</v>
      </c>
      <c r="AY187" s="206" t="s">
        <v>133</v>
      </c>
    </row>
    <row r="188" spans="1:65" s="14" customFormat="1" ht="11.25">
      <c r="B188" s="207"/>
      <c r="C188" s="208"/>
      <c r="D188" s="198" t="s">
        <v>142</v>
      </c>
      <c r="E188" s="209" t="s">
        <v>1</v>
      </c>
      <c r="F188" s="210" t="s">
        <v>220</v>
      </c>
      <c r="G188" s="208"/>
      <c r="H188" s="211">
        <v>58.87</v>
      </c>
      <c r="I188" s="212"/>
      <c r="J188" s="208"/>
      <c r="K188" s="208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142</v>
      </c>
      <c r="AU188" s="217" t="s">
        <v>84</v>
      </c>
      <c r="AV188" s="14" t="s">
        <v>84</v>
      </c>
      <c r="AW188" s="14" t="s">
        <v>32</v>
      </c>
      <c r="AX188" s="14" t="s">
        <v>77</v>
      </c>
      <c r="AY188" s="217" t="s">
        <v>133</v>
      </c>
    </row>
    <row r="189" spans="1:65" s="13" customFormat="1" ht="11.25">
      <c r="B189" s="196"/>
      <c r="C189" s="197"/>
      <c r="D189" s="198" t="s">
        <v>142</v>
      </c>
      <c r="E189" s="199" t="s">
        <v>1</v>
      </c>
      <c r="F189" s="200" t="s">
        <v>172</v>
      </c>
      <c r="G189" s="197"/>
      <c r="H189" s="199" t="s">
        <v>1</v>
      </c>
      <c r="I189" s="201"/>
      <c r="J189" s="197"/>
      <c r="K189" s="197"/>
      <c r="L189" s="202"/>
      <c r="M189" s="203"/>
      <c r="N189" s="204"/>
      <c r="O189" s="204"/>
      <c r="P189" s="204"/>
      <c r="Q189" s="204"/>
      <c r="R189" s="204"/>
      <c r="S189" s="204"/>
      <c r="T189" s="205"/>
      <c r="AT189" s="206" t="s">
        <v>142</v>
      </c>
      <c r="AU189" s="206" t="s">
        <v>84</v>
      </c>
      <c r="AV189" s="13" t="s">
        <v>82</v>
      </c>
      <c r="AW189" s="13" t="s">
        <v>32</v>
      </c>
      <c r="AX189" s="13" t="s">
        <v>77</v>
      </c>
      <c r="AY189" s="206" t="s">
        <v>133</v>
      </c>
    </row>
    <row r="190" spans="1:65" s="14" customFormat="1" ht="11.25">
      <c r="B190" s="207"/>
      <c r="C190" s="208"/>
      <c r="D190" s="198" t="s">
        <v>142</v>
      </c>
      <c r="E190" s="209" t="s">
        <v>1</v>
      </c>
      <c r="F190" s="210" t="s">
        <v>221</v>
      </c>
      <c r="G190" s="208"/>
      <c r="H190" s="211">
        <v>16.11</v>
      </c>
      <c r="I190" s="212"/>
      <c r="J190" s="208"/>
      <c r="K190" s="208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142</v>
      </c>
      <c r="AU190" s="217" t="s">
        <v>84</v>
      </c>
      <c r="AV190" s="14" t="s">
        <v>84</v>
      </c>
      <c r="AW190" s="14" t="s">
        <v>32</v>
      </c>
      <c r="AX190" s="14" t="s">
        <v>77</v>
      </c>
      <c r="AY190" s="217" t="s">
        <v>133</v>
      </c>
    </row>
    <row r="191" spans="1:65" s="13" customFormat="1" ht="11.25">
      <c r="B191" s="196"/>
      <c r="C191" s="197"/>
      <c r="D191" s="198" t="s">
        <v>142</v>
      </c>
      <c r="E191" s="199" t="s">
        <v>1</v>
      </c>
      <c r="F191" s="200" t="s">
        <v>222</v>
      </c>
      <c r="G191" s="197"/>
      <c r="H191" s="199" t="s">
        <v>1</v>
      </c>
      <c r="I191" s="201"/>
      <c r="J191" s="197"/>
      <c r="K191" s="197"/>
      <c r="L191" s="202"/>
      <c r="M191" s="203"/>
      <c r="N191" s="204"/>
      <c r="O191" s="204"/>
      <c r="P191" s="204"/>
      <c r="Q191" s="204"/>
      <c r="R191" s="204"/>
      <c r="S191" s="204"/>
      <c r="T191" s="205"/>
      <c r="AT191" s="206" t="s">
        <v>142</v>
      </c>
      <c r="AU191" s="206" t="s">
        <v>84</v>
      </c>
      <c r="AV191" s="13" t="s">
        <v>82</v>
      </c>
      <c r="AW191" s="13" t="s">
        <v>32</v>
      </c>
      <c r="AX191" s="13" t="s">
        <v>77</v>
      </c>
      <c r="AY191" s="206" t="s">
        <v>133</v>
      </c>
    </row>
    <row r="192" spans="1:65" s="14" customFormat="1" ht="11.25">
      <c r="B192" s="207"/>
      <c r="C192" s="208"/>
      <c r="D192" s="198" t="s">
        <v>142</v>
      </c>
      <c r="E192" s="209" t="s">
        <v>1</v>
      </c>
      <c r="F192" s="210" t="s">
        <v>223</v>
      </c>
      <c r="G192" s="208"/>
      <c r="H192" s="211">
        <v>7.07</v>
      </c>
      <c r="I192" s="212"/>
      <c r="J192" s="208"/>
      <c r="K192" s="208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142</v>
      </c>
      <c r="AU192" s="217" t="s">
        <v>84</v>
      </c>
      <c r="AV192" s="14" t="s">
        <v>84</v>
      </c>
      <c r="AW192" s="14" t="s">
        <v>32</v>
      </c>
      <c r="AX192" s="14" t="s">
        <v>77</v>
      </c>
      <c r="AY192" s="217" t="s">
        <v>133</v>
      </c>
    </row>
    <row r="193" spans="1:65" s="13" customFormat="1" ht="11.25">
      <c r="B193" s="196"/>
      <c r="C193" s="197"/>
      <c r="D193" s="198" t="s">
        <v>142</v>
      </c>
      <c r="E193" s="199" t="s">
        <v>1</v>
      </c>
      <c r="F193" s="200" t="s">
        <v>210</v>
      </c>
      <c r="G193" s="197"/>
      <c r="H193" s="199" t="s">
        <v>1</v>
      </c>
      <c r="I193" s="201"/>
      <c r="J193" s="197"/>
      <c r="K193" s="197"/>
      <c r="L193" s="202"/>
      <c r="M193" s="203"/>
      <c r="N193" s="204"/>
      <c r="O193" s="204"/>
      <c r="P193" s="204"/>
      <c r="Q193" s="204"/>
      <c r="R193" s="204"/>
      <c r="S193" s="204"/>
      <c r="T193" s="205"/>
      <c r="AT193" s="206" t="s">
        <v>142</v>
      </c>
      <c r="AU193" s="206" t="s">
        <v>84</v>
      </c>
      <c r="AV193" s="13" t="s">
        <v>82</v>
      </c>
      <c r="AW193" s="13" t="s">
        <v>32</v>
      </c>
      <c r="AX193" s="13" t="s">
        <v>77</v>
      </c>
      <c r="AY193" s="206" t="s">
        <v>133</v>
      </c>
    </row>
    <row r="194" spans="1:65" s="14" customFormat="1" ht="11.25">
      <c r="B194" s="207"/>
      <c r="C194" s="208"/>
      <c r="D194" s="198" t="s">
        <v>142</v>
      </c>
      <c r="E194" s="209" t="s">
        <v>1</v>
      </c>
      <c r="F194" s="210" t="s">
        <v>224</v>
      </c>
      <c r="G194" s="208"/>
      <c r="H194" s="211">
        <v>8.57</v>
      </c>
      <c r="I194" s="212"/>
      <c r="J194" s="208"/>
      <c r="K194" s="208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142</v>
      </c>
      <c r="AU194" s="217" t="s">
        <v>84</v>
      </c>
      <c r="AV194" s="14" t="s">
        <v>84</v>
      </c>
      <c r="AW194" s="14" t="s">
        <v>32</v>
      </c>
      <c r="AX194" s="14" t="s">
        <v>77</v>
      </c>
      <c r="AY194" s="217" t="s">
        <v>133</v>
      </c>
    </row>
    <row r="195" spans="1:65" s="15" customFormat="1" ht="11.25">
      <c r="B195" s="218"/>
      <c r="C195" s="219"/>
      <c r="D195" s="198" t="s">
        <v>142</v>
      </c>
      <c r="E195" s="220" t="s">
        <v>1</v>
      </c>
      <c r="F195" s="221" t="s">
        <v>199</v>
      </c>
      <c r="G195" s="219"/>
      <c r="H195" s="222">
        <v>90.62</v>
      </c>
      <c r="I195" s="223"/>
      <c r="J195" s="219"/>
      <c r="K195" s="219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142</v>
      </c>
      <c r="AU195" s="228" t="s">
        <v>84</v>
      </c>
      <c r="AV195" s="15" t="s">
        <v>140</v>
      </c>
      <c r="AW195" s="15" t="s">
        <v>32</v>
      </c>
      <c r="AX195" s="15" t="s">
        <v>82</v>
      </c>
      <c r="AY195" s="228" t="s">
        <v>133</v>
      </c>
    </row>
    <row r="196" spans="1:65" s="2" customFormat="1" ht="21.75" customHeight="1">
      <c r="A196" s="34"/>
      <c r="B196" s="35"/>
      <c r="C196" s="182" t="s">
        <v>225</v>
      </c>
      <c r="D196" s="182" t="s">
        <v>136</v>
      </c>
      <c r="E196" s="183" t="s">
        <v>226</v>
      </c>
      <c r="F196" s="184" t="s">
        <v>227</v>
      </c>
      <c r="G196" s="185" t="s">
        <v>189</v>
      </c>
      <c r="H196" s="186">
        <v>3</v>
      </c>
      <c r="I196" s="187"/>
      <c r="J196" s="188">
        <f>ROUND(I196*H196,2)</f>
        <v>0</v>
      </c>
      <c r="K196" s="189"/>
      <c r="L196" s="39"/>
      <c r="M196" s="190" t="s">
        <v>1</v>
      </c>
      <c r="N196" s="191" t="s">
        <v>42</v>
      </c>
      <c r="O196" s="71"/>
      <c r="P196" s="192">
        <f>O196*H196</f>
        <v>0</v>
      </c>
      <c r="Q196" s="192">
        <v>4.684E-2</v>
      </c>
      <c r="R196" s="192">
        <f>Q196*H196</f>
        <v>0.14052000000000001</v>
      </c>
      <c r="S196" s="192">
        <v>0</v>
      </c>
      <c r="T196" s="193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4" t="s">
        <v>140</v>
      </c>
      <c r="AT196" s="194" t="s">
        <v>136</v>
      </c>
      <c r="AU196" s="194" t="s">
        <v>84</v>
      </c>
      <c r="AY196" s="17" t="s">
        <v>133</v>
      </c>
      <c r="BE196" s="195">
        <f>IF(N196="základní",J196,0)</f>
        <v>0</v>
      </c>
      <c r="BF196" s="195">
        <f>IF(N196="snížená",J196,0)</f>
        <v>0</v>
      </c>
      <c r="BG196" s="195">
        <f>IF(N196="zákl. přenesená",J196,0)</f>
        <v>0</v>
      </c>
      <c r="BH196" s="195">
        <f>IF(N196="sníž. přenesená",J196,0)</f>
        <v>0</v>
      </c>
      <c r="BI196" s="195">
        <f>IF(N196="nulová",J196,0)</f>
        <v>0</v>
      </c>
      <c r="BJ196" s="17" t="s">
        <v>82</v>
      </c>
      <c r="BK196" s="195">
        <f>ROUND(I196*H196,2)</f>
        <v>0</v>
      </c>
      <c r="BL196" s="17" t="s">
        <v>140</v>
      </c>
      <c r="BM196" s="194" t="s">
        <v>228</v>
      </c>
    </row>
    <row r="197" spans="1:65" s="14" customFormat="1" ht="11.25">
      <c r="B197" s="207"/>
      <c r="C197" s="208"/>
      <c r="D197" s="198" t="s">
        <v>142</v>
      </c>
      <c r="E197" s="209" t="s">
        <v>1</v>
      </c>
      <c r="F197" s="210" t="s">
        <v>134</v>
      </c>
      <c r="G197" s="208"/>
      <c r="H197" s="211">
        <v>3</v>
      </c>
      <c r="I197" s="212"/>
      <c r="J197" s="208"/>
      <c r="K197" s="208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142</v>
      </c>
      <c r="AU197" s="217" t="s">
        <v>84</v>
      </c>
      <c r="AV197" s="14" t="s">
        <v>84</v>
      </c>
      <c r="AW197" s="14" t="s">
        <v>32</v>
      </c>
      <c r="AX197" s="14" t="s">
        <v>82</v>
      </c>
      <c r="AY197" s="217" t="s">
        <v>133</v>
      </c>
    </row>
    <row r="198" spans="1:65" s="2" customFormat="1" ht="21.75" customHeight="1">
      <c r="A198" s="34"/>
      <c r="B198" s="35"/>
      <c r="C198" s="182" t="s">
        <v>229</v>
      </c>
      <c r="D198" s="182" t="s">
        <v>136</v>
      </c>
      <c r="E198" s="183" t="s">
        <v>226</v>
      </c>
      <c r="F198" s="184" t="s">
        <v>227</v>
      </c>
      <c r="G198" s="185" t="s">
        <v>189</v>
      </c>
      <c r="H198" s="186">
        <v>3</v>
      </c>
      <c r="I198" s="187"/>
      <c r="J198" s="188">
        <f>ROUND(I198*H198,2)</f>
        <v>0</v>
      </c>
      <c r="K198" s="189"/>
      <c r="L198" s="39"/>
      <c r="M198" s="190" t="s">
        <v>1</v>
      </c>
      <c r="N198" s="191" t="s">
        <v>42</v>
      </c>
      <c r="O198" s="71"/>
      <c r="P198" s="192">
        <f>O198*H198</f>
        <v>0</v>
      </c>
      <c r="Q198" s="192">
        <v>4.684E-2</v>
      </c>
      <c r="R198" s="192">
        <f>Q198*H198</f>
        <v>0.14052000000000001</v>
      </c>
      <c r="S198" s="192">
        <v>0</v>
      </c>
      <c r="T198" s="193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4" t="s">
        <v>140</v>
      </c>
      <c r="AT198" s="194" t="s">
        <v>136</v>
      </c>
      <c r="AU198" s="194" t="s">
        <v>84</v>
      </c>
      <c r="AY198" s="17" t="s">
        <v>133</v>
      </c>
      <c r="BE198" s="195">
        <f>IF(N198="základní",J198,0)</f>
        <v>0</v>
      </c>
      <c r="BF198" s="195">
        <f>IF(N198="snížená",J198,0)</f>
        <v>0</v>
      </c>
      <c r="BG198" s="195">
        <f>IF(N198="zákl. přenesená",J198,0)</f>
        <v>0</v>
      </c>
      <c r="BH198" s="195">
        <f>IF(N198="sníž. přenesená",J198,0)</f>
        <v>0</v>
      </c>
      <c r="BI198" s="195">
        <f>IF(N198="nulová",J198,0)</f>
        <v>0</v>
      </c>
      <c r="BJ198" s="17" t="s">
        <v>82</v>
      </c>
      <c r="BK198" s="195">
        <f>ROUND(I198*H198,2)</f>
        <v>0</v>
      </c>
      <c r="BL198" s="17" t="s">
        <v>140</v>
      </c>
      <c r="BM198" s="194" t="s">
        <v>230</v>
      </c>
    </row>
    <row r="199" spans="1:65" s="2" customFormat="1" ht="24.2" customHeight="1">
      <c r="A199" s="34"/>
      <c r="B199" s="35"/>
      <c r="C199" s="229" t="s">
        <v>231</v>
      </c>
      <c r="D199" s="229" t="s">
        <v>232</v>
      </c>
      <c r="E199" s="230" t="s">
        <v>233</v>
      </c>
      <c r="F199" s="231" t="s">
        <v>234</v>
      </c>
      <c r="G199" s="232" t="s">
        <v>189</v>
      </c>
      <c r="H199" s="233">
        <v>1</v>
      </c>
      <c r="I199" s="234"/>
      <c r="J199" s="235">
        <f>ROUND(I199*H199,2)</f>
        <v>0</v>
      </c>
      <c r="K199" s="236"/>
      <c r="L199" s="237"/>
      <c r="M199" s="238" t="s">
        <v>1</v>
      </c>
      <c r="N199" s="239" t="s">
        <v>42</v>
      </c>
      <c r="O199" s="71"/>
      <c r="P199" s="192">
        <f>O199*H199</f>
        <v>0</v>
      </c>
      <c r="Q199" s="192">
        <v>1.2489999999999999E-2</v>
      </c>
      <c r="R199" s="192">
        <f>Q199*H199</f>
        <v>1.2489999999999999E-2</v>
      </c>
      <c r="S199" s="192">
        <v>0</v>
      </c>
      <c r="T199" s="193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4" t="s">
        <v>178</v>
      </c>
      <c r="AT199" s="194" t="s">
        <v>232</v>
      </c>
      <c r="AU199" s="194" t="s">
        <v>84</v>
      </c>
      <c r="AY199" s="17" t="s">
        <v>133</v>
      </c>
      <c r="BE199" s="195">
        <f>IF(N199="základní",J199,0)</f>
        <v>0</v>
      </c>
      <c r="BF199" s="195">
        <f>IF(N199="snížená",J199,0)</f>
        <v>0</v>
      </c>
      <c r="BG199" s="195">
        <f>IF(N199="zákl. přenesená",J199,0)</f>
        <v>0</v>
      </c>
      <c r="BH199" s="195">
        <f>IF(N199="sníž. přenesená",J199,0)</f>
        <v>0</v>
      </c>
      <c r="BI199" s="195">
        <f>IF(N199="nulová",J199,0)</f>
        <v>0</v>
      </c>
      <c r="BJ199" s="17" t="s">
        <v>82</v>
      </c>
      <c r="BK199" s="195">
        <f>ROUND(I199*H199,2)</f>
        <v>0</v>
      </c>
      <c r="BL199" s="17" t="s">
        <v>140</v>
      </c>
      <c r="BM199" s="194" t="s">
        <v>235</v>
      </c>
    </row>
    <row r="200" spans="1:65" s="2" customFormat="1" ht="24.2" customHeight="1">
      <c r="A200" s="34"/>
      <c r="B200" s="35"/>
      <c r="C200" s="229" t="s">
        <v>236</v>
      </c>
      <c r="D200" s="229" t="s">
        <v>232</v>
      </c>
      <c r="E200" s="230" t="s">
        <v>237</v>
      </c>
      <c r="F200" s="231" t="s">
        <v>238</v>
      </c>
      <c r="G200" s="232" t="s">
        <v>189</v>
      </c>
      <c r="H200" s="233">
        <v>2</v>
      </c>
      <c r="I200" s="234"/>
      <c r="J200" s="235">
        <f>ROUND(I200*H200,2)</f>
        <v>0</v>
      </c>
      <c r="K200" s="236"/>
      <c r="L200" s="237"/>
      <c r="M200" s="238" t="s">
        <v>1</v>
      </c>
      <c r="N200" s="239" t="s">
        <v>42</v>
      </c>
      <c r="O200" s="71"/>
      <c r="P200" s="192">
        <f>O200*H200</f>
        <v>0</v>
      </c>
      <c r="Q200" s="192">
        <v>1.272E-2</v>
      </c>
      <c r="R200" s="192">
        <f>Q200*H200</f>
        <v>2.5440000000000001E-2</v>
      </c>
      <c r="S200" s="192">
        <v>0</v>
      </c>
      <c r="T200" s="193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4" t="s">
        <v>178</v>
      </c>
      <c r="AT200" s="194" t="s">
        <v>232</v>
      </c>
      <c r="AU200" s="194" t="s">
        <v>84</v>
      </c>
      <c r="AY200" s="17" t="s">
        <v>133</v>
      </c>
      <c r="BE200" s="195">
        <f>IF(N200="základní",J200,0)</f>
        <v>0</v>
      </c>
      <c r="BF200" s="195">
        <f>IF(N200="snížená",J200,0)</f>
        <v>0</v>
      </c>
      <c r="BG200" s="195">
        <f>IF(N200="zákl. přenesená",J200,0)</f>
        <v>0</v>
      </c>
      <c r="BH200" s="195">
        <f>IF(N200="sníž. přenesená",J200,0)</f>
        <v>0</v>
      </c>
      <c r="BI200" s="195">
        <f>IF(N200="nulová",J200,0)</f>
        <v>0</v>
      </c>
      <c r="BJ200" s="17" t="s">
        <v>82</v>
      </c>
      <c r="BK200" s="195">
        <f>ROUND(I200*H200,2)</f>
        <v>0</v>
      </c>
      <c r="BL200" s="17" t="s">
        <v>140</v>
      </c>
      <c r="BM200" s="194" t="s">
        <v>239</v>
      </c>
    </row>
    <row r="201" spans="1:65" s="2" customFormat="1" ht="24.2" customHeight="1">
      <c r="A201" s="34"/>
      <c r="B201" s="35"/>
      <c r="C201" s="182" t="s">
        <v>240</v>
      </c>
      <c r="D201" s="182" t="s">
        <v>136</v>
      </c>
      <c r="E201" s="183" t="s">
        <v>241</v>
      </c>
      <c r="F201" s="184" t="s">
        <v>242</v>
      </c>
      <c r="G201" s="185" t="s">
        <v>189</v>
      </c>
      <c r="H201" s="186">
        <v>6</v>
      </c>
      <c r="I201" s="187"/>
      <c r="J201" s="188">
        <f>ROUND(I201*H201,2)</f>
        <v>0</v>
      </c>
      <c r="K201" s="189"/>
      <c r="L201" s="39"/>
      <c r="M201" s="190" t="s">
        <v>1</v>
      </c>
      <c r="N201" s="191" t="s">
        <v>42</v>
      </c>
      <c r="O201" s="71"/>
      <c r="P201" s="192">
        <f>O201*H201</f>
        <v>0</v>
      </c>
      <c r="Q201" s="192">
        <v>0</v>
      </c>
      <c r="R201" s="192">
        <f>Q201*H201</f>
        <v>0</v>
      </c>
      <c r="S201" s="192">
        <v>0</v>
      </c>
      <c r="T201" s="193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4" t="s">
        <v>140</v>
      </c>
      <c r="AT201" s="194" t="s">
        <v>136</v>
      </c>
      <c r="AU201" s="194" t="s">
        <v>84</v>
      </c>
      <c r="AY201" s="17" t="s">
        <v>133</v>
      </c>
      <c r="BE201" s="195">
        <f>IF(N201="základní",J201,0)</f>
        <v>0</v>
      </c>
      <c r="BF201" s="195">
        <f>IF(N201="snížená",J201,0)</f>
        <v>0</v>
      </c>
      <c r="BG201" s="195">
        <f>IF(N201="zákl. přenesená",J201,0)</f>
        <v>0</v>
      </c>
      <c r="BH201" s="195">
        <f>IF(N201="sníž. přenesená",J201,0)</f>
        <v>0</v>
      </c>
      <c r="BI201" s="195">
        <f>IF(N201="nulová",J201,0)</f>
        <v>0</v>
      </c>
      <c r="BJ201" s="17" t="s">
        <v>82</v>
      </c>
      <c r="BK201" s="195">
        <f>ROUND(I201*H201,2)</f>
        <v>0</v>
      </c>
      <c r="BL201" s="17" t="s">
        <v>140</v>
      </c>
      <c r="BM201" s="194" t="s">
        <v>243</v>
      </c>
    </row>
    <row r="202" spans="1:65" s="2" customFormat="1" ht="16.5" customHeight="1">
      <c r="A202" s="34"/>
      <c r="B202" s="35"/>
      <c r="C202" s="229" t="s">
        <v>7</v>
      </c>
      <c r="D202" s="229" t="s">
        <v>232</v>
      </c>
      <c r="E202" s="230" t="s">
        <v>244</v>
      </c>
      <c r="F202" s="231" t="s">
        <v>245</v>
      </c>
      <c r="G202" s="232" t="s">
        <v>147</v>
      </c>
      <c r="H202" s="233">
        <v>3</v>
      </c>
      <c r="I202" s="234"/>
      <c r="J202" s="235">
        <f>ROUND(I202*H202,2)</f>
        <v>0</v>
      </c>
      <c r="K202" s="236"/>
      <c r="L202" s="237"/>
      <c r="M202" s="238" t="s">
        <v>1</v>
      </c>
      <c r="N202" s="239" t="s">
        <v>42</v>
      </c>
      <c r="O202" s="71"/>
      <c r="P202" s="192">
        <f>O202*H202</f>
        <v>0</v>
      </c>
      <c r="Q202" s="192">
        <v>6.9999999999999999E-4</v>
      </c>
      <c r="R202" s="192">
        <f>Q202*H202</f>
        <v>2.0999999999999999E-3</v>
      </c>
      <c r="S202" s="192">
        <v>0</v>
      </c>
      <c r="T202" s="193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4" t="s">
        <v>178</v>
      </c>
      <c r="AT202" s="194" t="s">
        <v>232</v>
      </c>
      <c r="AU202" s="194" t="s">
        <v>84</v>
      </c>
      <c r="AY202" s="17" t="s">
        <v>133</v>
      </c>
      <c r="BE202" s="195">
        <f>IF(N202="základní",J202,0)</f>
        <v>0</v>
      </c>
      <c r="BF202" s="195">
        <f>IF(N202="snížená",J202,0)</f>
        <v>0</v>
      </c>
      <c r="BG202" s="195">
        <f>IF(N202="zákl. přenesená",J202,0)</f>
        <v>0</v>
      </c>
      <c r="BH202" s="195">
        <f>IF(N202="sníž. přenesená",J202,0)</f>
        <v>0</v>
      </c>
      <c r="BI202" s="195">
        <f>IF(N202="nulová",J202,0)</f>
        <v>0</v>
      </c>
      <c r="BJ202" s="17" t="s">
        <v>82</v>
      </c>
      <c r="BK202" s="195">
        <f>ROUND(I202*H202,2)</f>
        <v>0</v>
      </c>
      <c r="BL202" s="17" t="s">
        <v>140</v>
      </c>
      <c r="BM202" s="194" t="s">
        <v>246</v>
      </c>
    </row>
    <row r="203" spans="1:65" s="14" customFormat="1" ht="11.25">
      <c r="B203" s="207"/>
      <c r="C203" s="208"/>
      <c r="D203" s="198" t="s">
        <v>142</v>
      </c>
      <c r="E203" s="209" t="s">
        <v>1</v>
      </c>
      <c r="F203" s="210" t="s">
        <v>247</v>
      </c>
      <c r="G203" s="208"/>
      <c r="H203" s="211">
        <v>3</v>
      </c>
      <c r="I203" s="212"/>
      <c r="J203" s="208"/>
      <c r="K203" s="208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142</v>
      </c>
      <c r="AU203" s="217" t="s">
        <v>84</v>
      </c>
      <c r="AV203" s="14" t="s">
        <v>84</v>
      </c>
      <c r="AW203" s="14" t="s">
        <v>32</v>
      </c>
      <c r="AX203" s="14" t="s">
        <v>82</v>
      </c>
      <c r="AY203" s="217" t="s">
        <v>133</v>
      </c>
    </row>
    <row r="204" spans="1:65" s="12" customFormat="1" ht="22.9" customHeight="1">
      <c r="B204" s="166"/>
      <c r="C204" s="167"/>
      <c r="D204" s="168" t="s">
        <v>76</v>
      </c>
      <c r="E204" s="180" t="s">
        <v>182</v>
      </c>
      <c r="F204" s="180" t="s">
        <v>248</v>
      </c>
      <c r="G204" s="167"/>
      <c r="H204" s="167"/>
      <c r="I204" s="170"/>
      <c r="J204" s="181">
        <f>BK204</f>
        <v>0</v>
      </c>
      <c r="K204" s="167"/>
      <c r="L204" s="172"/>
      <c r="M204" s="173"/>
      <c r="N204" s="174"/>
      <c r="O204" s="174"/>
      <c r="P204" s="175">
        <f>SUM(P205:P226)</f>
        <v>0</v>
      </c>
      <c r="Q204" s="174"/>
      <c r="R204" s="175">
        <f>SUM(R205:R226)</f>
        <v>4.7912000000000007E-3</v>
      </c>
      <c r="S204" s="174"/>
      <c r="T204" s="176">
        <f>SUM(T205:T226)</f>
        <v>6.7803300000000002</v>
      </c>
      <c r="AR204" s="177" t="s">
        <v>82</v>
      </c>
      <c r="AT204" s="178" t="s">
        <v>76</v>
      </c>
      <c r="AU204" s="178" t="s">
        <v>82</v>
      </c>
      <c r="AY204" s="177" t="s">
        <v>133</v>
      </c>
      <c r="BK204" s="179">
        <f>SUM(BK205:BK226)</f>
        <v>0</v>
      </c>
    </row>
    <row r="205" spans="1:65" s="2" customFormat="1" ht="24.2" customHeight="1">
      <c r="A205" s="34"/>
      <c r="B205" s="35"/>
      <c r="C205" s="182" t="s">
        <v>249</v>
      </c>
      <c r="D205" s="182" t="s">
        <v>136</v>
      </c>
      <c r="E205" s="183" t="s">
        <v>250</v>
      </c>
      <c r="F205" s="184" t="s">
        <v>251</v>
      </c>
      <c r="G205" s="185" t="s">
        <v>153</v>
      </c>
      <c r="H205" s="186">
        <v>90.78</v>
      </c>
      <c r="I205" s="187"/>
      <c r="J205" s="188">
        <f>ROUND(I205*H205,2)</f>
        <v>0</v>
      </c>
      <c r="K205" s="189"/>
      <c r="L205" s="39"/>
      <c r="M205" s="190" t="s">
        <v>1</v>
      </c>
      <c r="N205" s="191" t="s">
        <v>42</v>
      </c>
      <c r="O205" s="71"/>
      <c r="P205" s="192">
        <f>O205*H205</f>
        <v>0</v>
      </c>
      <c r="Q205" s="192">
        <v>4.0000000000000003E-5</v>
      </c>
      <c r="R205" s="192">
        <f>Q205*H205</f>
        <v>3.6312000000000002E-3</v>
      </c>
      <c r="S205" s="192">
        <v>0</v>
      </c>
      <c r="T205" s="193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4" t="s">
        <v>140</v>
      </c>
      <c r="AT205" s="194" t="s">
        <v>136</v>
      </c>
      <c r="AU205" s="194" t="s">
        <v>84</v>
      </c>
      <c r="AY205" s="17" t="s">
        <v>133</v>
      </c>
      <c r="BE205" s="195">
        <f>IF(N205="základní",J205,0)</f>
        <v>0</v>
      </c>
      <c r="BF205" s="195">
        <f>IF(N205="snížená",J205,0)</f>
        <v>0</v>
      </c>
      <c r="BG205" s="195">
        <f>IF(N205="zákl. přenesená",J205,0)</f>
        <v>0</v>
      </c>
      <c r="BH205" s="195">
        <f>IF(N205="sníž. přenesená",J205,0)</f>
        <v>0</v>
      </c>
      <c r="BI205" s="195">
        <f>IF(N205="nulová",J205,0)</f>
        <v>0</v>
      </c>
      <c r="BJ205" s="17" t="s">
        <v>82</v>
      </c>
      <c r="BK205" s="195">
        <f>ROUND(I205*H205,2)</f>
        <v>0</v>
      </c>
      <c r="BL205" s="17" t="s">
        <v>140</v>
      </c>
      <c r="BM205" s="194" t="s">
        <v>252</v>
      </c>
    </row>
    <row r="206" spans="1:65" s="14" customFormat="1" ht="11.25">
      <c r="B206" s="207"/>
      <c r="C206" s="208"/>
      <c r="D206" s="198" t="s">
        <v>142</v>
      </c>
      <c r="E206" s="209" t="s">
        <v>1</v>
      </c>
      <c r="F206" s="210" t="s">
        <v>216</v>
      </c>
      <c r="G206" s="208"/>
      <c r="H206" s="211">
        <v>90.78</v>
      </c>
      <c r="I206" s="212"/>
      <c r="J206" s="208"/>
      <c r="K206" s="208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142</v>
      </c>
      <c r="AU206" s="217" t="s">
        <v>84</v>
      </c>
      <c r="AV206" s="14" t="s">
        <v>84</v>
      </c>
      <c r="AW206" s="14" t="s">
        <v>32</v>
      </c>
      <c r="AX206" s="14" t="s">
        <v>82</v>
      </c>
      <c r="AY206" s="217" t="s">
        <v>133</v>
      </c>
    </row>
    <row r="207" spans="1:65" s="2" customFormat="1" ht="21.75" customHeight="1">
      <c r="A207" s="34"/>
      <c r="B207" s="35"/>
      <c r="C207" s="182" t="s">
        <v>253</v>
      </c>
      <c r="D207" s="182" t="s">
        <v>136</v>
      </c>
      <c r="E207" s="183" t="s">
        <v>254</v>
      </c>
      <c r="F207" s="184" t="s">
        <v>255</v>
      </c>
      <c r="G207" s="185" t="s">
        <v>153</v>
      </c>
      <c r="H207" s="186">
        <v>3.1</v>
      </c>
      <c r="I207" s="187"/>
      <c r="J207" s="188">
        <f>ROUND(I207*H207,2)</f>
        <v>0</v>
      </c>
      <c r="K207" s="189"/>
      <c r="L207" s="39"/>
      <c r="M207" s="190" t="s">
        <v>1</v>
      </c>
      <c r="N207" s="191" t="s">
        <v>42</v>
      </c>
      <c r="O207" s="71"/>
      <c r="P207" s="192">
        <f>O207*H207</f>
        <v>0</v>
      </c>
      <c r="Q207" s="192">
        <v>0</v>
      </c>
      <c r="R207" s="192">
        <f>Q207*H207</f>
        <v>0</v>
      </c>
      <c r="S207" s="192">
        <v>8.7999999999999995E-2</v>
      </c>
      <c r="T207" s="193">
        <f>S207*H207</f>
        <v>0.27279999999999999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4" t="s">
        <v>140</v>
      </c>
      <c r="AT207" s="194" t="s">
        <v>136</v>
      </c>
      <c r="AU207" s="194" t="s">
        <v>84</v>
      </c>
      <c r="AY207" s="17" t="s">
        <v>133</v>
      </c>
      <c r="BE207" s="195">
        <f>IF(N207="základní",J207,0)</f>
        <v>0</v>
      </c>
      <c r="BF207" s="195">
        <f>IF(N207="snížená",J207,0)</f>
        <v>0</v>
      </c>
      <c r="BG207" s="195">
        <f>IF(N207="zákl. přenesená",J207,0)</f>
        <v>0</v>
      </c>
      <c r="BH207" s="195">
        <f>IF(N207="sníž. přenesená",J207,0)</f>
        <v>0</v>
      </c>
      <c r="BI207" s="195">
        <f>IF(N207="nulová",J207,0)</f>
        <v>0</v>
      </c>
      <c r="BJ207" s="17" t="s">
        <v>82</v>
      </c>
      <c r="BK207" s="195">
        <f>ROUND(I207*H207,2)</f>
        <v>0</v>
      </c>
      <c r="BL207" s="17" t="s">
        <v>140</v>
      </c>
      <c r="BM207" s="194" t="s">
        <v>256</v>
      </c>
    </row>
    <row r="208" spans="1:65" s="14" customFormat="1" ht="11.25">
      <c r="B208" s="207"/>
      <c r="C208" s="208"/>
      <c r="D208" s="198" t="s">
        <v>142</v>
      </c>
      <c r="E208" s="209" t="s">
        <v>1</v>
      </c>
      <c r="F208" s="210" t="s">
        <v>257</v>
      </c>
      <c r="G208" s="208"/>
      <c r="H208" s="211">
        <v>3.1</v>
      </c>
      <c r="I208" s="212"/>
      <c r="J208" s="208"/>
      <c r="K208" s="208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142</v>
      </c>
      <c r="AU208" s="217" t="s">
        <v>84</v>
      </c>
      <c r="AV208" s="14" t="s">
        <v>84</v>
      </c>
      <c r="AW208" s="14" t="s">
        <v>32</v>
      </c>
      <c r="AX208" s="14" t="s">
        <v>82</v>
      </c>
      <c r="AY208" s="217" t="s">
        <v>133</v>
      </c>
    </row>
    <row r="209" spans="1:65" s="2" customFormat="1" ht="21.75" customHeight="1">
      <c r="A209" s="34"/>
      <c r="B209" s="35"/>
      <c r="C209" s="182" t="s">
        <v>258</v>
      </c>
      <c r="D209" s="182" t="s">
        <v>136</v>
      </c>
      <c r="E209" s="183" t="s">
        <v>259</v>
      </c>
      <c r="F209" s="184" t="s">
        <v>260</v>
      </c>
      <c r="G209" s="185" t="s">
        <v>153</v>
      </c>
      <c r="H209" s="186">
        <v>5.2</v>
      </c>
      <c r="I209" s="187"/>
      <c r="J209" s="188">
        <f>ROUND(I209*H209,2)</f>
        <v>0</v>
      </c>
      <c r="K209" s="189"/>
      <c r="L209" s="39"/>
      <c r="M209" s="190" t="s">
        <v>1</v>
      </c>
      <c r="N209" s="191" t="s">
        <v>42</v>
      </c>
      <c r="O209" s="71"/>
      <c r="P209" s="192">
        <f>O209*H209</f>
        <v>0</v>
      </c>
      <c r="Q209" s="192">
        <v>0</v>
      </c>
      <c r="R209" s="192">
        <f>Q209*H209</f>
        <v>0</v>
      </c>
      <c r="S209" s="192">
        <v>7.5999999999999998E-2</v>
      </c>
      <c r="T209" s="193">
        <f>S209*H209</f>
        <v>0.3952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4" t="s">
        <v>140</v>
      </c>
      <c r="AT209" s="194" t="s">
        <v>136</v>
      </c>
      <c r="AU209" s="194" t="s">
        <v>84</v>
      </c>
      <c r="AY209" s="17" t="s">
        <v>133</v>
      </c>
      <c r="BE209" s="195">
        <f>IF(N209="základní",J209,0)</f>
        <v>0</v>
      </c>
      <c r="BF209" s="195">
        <f>IF(N209="snížená",J209,0)</f>
        <v>0</v>
      </c>
      <c r="BG209" s="195">
        <f>IF(N209="zákl. přenesená",J209,0)</f>
        <v>0</v>
      </c>
      <c r="BH209" s="195">
        <f>IF(N209="sníž. přenesená",J209,0)</f>
        <v>0</v>
      </c>
      <c r="BI209" s="195">
        <f>IF(N209="nulová",J209,0)</f>
        <v>0</v>
      </c>
      <c r="BJ209" s="17" t="s">
        <v>82</v>
      </c>
      <c r="BK209" s="195">
        <f>ROUND(I209*H209,2)</f>
        <v>0</v>
      </c>
      <c r="BL209" s="17" t="s">
        <v>140</v>
      </c>
      <c r="BM209" s="194" t="s">
        <v>261</v>
      </c>
    </row>
    <row r="210" spans="1:65" s="14" customFormat="1" ht="11.25">
      <c r="B210" s="207"/>
      <c r="C210" s="208"/>
      <c r="D210" s="198" t="s">
        <v>142</v>
      </c>
      <c r="E210" s="209" t="s">
        <v>1</v>
      </c>
      <c r="F210" s="210" t="s">
        <v>262</v>
      </c>
      <c r="G210" s="208"/>
      <c r="H210" s="211">
        <v>5.2</v>
      </c>
      <c r="I210" s="212"/>
      <c r="J210" s="208"/>
      <c r="K210" s="208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142</v>
      </c>
      <c r="AU210" s="217" t="s">
        <v>84</v>
      </c>
      <c r="AV210" s="14" t="s">
        <v>84</v>
      </c>
      <c r="AW210" s="14" t="s">
        <v>32</v>
      </c>
      <c r="AX210" s="14" t="s">
        <v>82</v>
      </c>
      <c r="AY210" s="217" t="s">
        <v>133</v>
      </c>
    </row>
    <row r="211" spans="1:65" s="2" customFormat="1" ht="24.2" customHeight="1">
      <c r="A211" s="34"/>
      <c r="B211" s="35"/>
      <c r="C211" s="182" t="s">
        <v>263</v>
      </c>
      <c r="D211" s="182" t="s">
        <v>136</v>
      </c>
      <c r="E211" s="183" t="s">
        <v>264</v>
      </c>
      <c r="F211" s="184" t="s">
        <v>265</v>
      </c>
      <c r="G211" s="185" t="s">
        <v>147</v>
      </c>
      <c r="H211" s="186">
        <v>1.65</v>
      </c>
      <c r="I211" s="187"/>
      <c r="J211" s="188">
        <f>ROUND(I211*H211,2)</f>
        <v>0</v>
      </c>
      <c r="K211" s="189"/>
      <c r="L211" s="39"/>
      <c r="M211" s="190" t="s">
        <v>1</v>
      </c>
      <c r="N211" s="191" t="s">
        <v>42</v>
      </c>
      <c r="O211" s="71"/>
      <c r="P211" s="192">
        <f>O211*H211</f>
        <v>0</v>
      </c>
      <c r="Q211" s="192">
        <v>0</v>
      </c>
      <c r="R211" s="192">
        <f>Q211*H211</f>
        <v>0</v>
      </c>
      <c r="S211" s="192">
        <v>6.5000000000000002E-2</v>
      </c>
      <c r="T211" s="193">
        <f>S211*H211</f>
        <v>0.10725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4" t="s">
        <v>140</v>
      </c>
      <c r="AT211" s="194" t="s">
        <v>136</v>
      </c>
      <c r="AU211" s="194" t="s">
        <v>84</v>
      </c>
      <c r="AY211" s="17" t="s">
        <v>133</v>
      </c>
      <c r="BE211" s="195">
        <f>IF(N211="základní",J211,0)</f>
        <v>0</v>
      </c>
      <c r="BF211" s="195">
        <f>IF(N211="snížená",J211,0)</f>
        <v>0</v>
      </c>
      <c r="BG211" s="195">
        <f>IF(N211="zákl. přenesená",J211,0)</f>
        <v>0</v>
      </c>
      <c r="BH211" s="195">
        <f>IF(N211="sníž. přenesená",J211,0)</f>
        <v>0</v>
      </c>
      <c r="BI211" s="195">
        <f>IF(N211="nulová",J211,0)</f>
        <v>0</v>
      </c>
      <c r="BJ211" s="17" t="s">
        <v>82</v>
      </c>
      <c r="BK211" s="195">
        <f>ROUND(I211*H211,2)</f>
        <v>0</v>
      </c>
      <c r="BL211" s="17" t="s">
        <v>140</v>
      </c>
      <c r="BM211" s="194" t="s">
        <v>266</v>
      </c>
    </row>
    <row r="212" spans="1:65" s="2" customFormat="1" ht="24.2" customHeight="1">
      <c r="A212" s="34"/>
      <c r="B212" s="35"/>
      <c r="C212" s="182" t="s">
        <v>267</v>
      </c>
      <c r="D212" s="182" t="s">
        <v>136</v>
      </c>
      <c r="E212" s="183" t="s">
        <v>268</v>
      </c>
      <c r="F212" s="184" t="s">
        <v>269</v>
      </c>
      <c r="G212" s="185" t="s">
        <v>147</v>
      </c>
      <c r="H212" s="186">
        <v>0.8</v>
      </c>
      <c r="I212" s="187"/>
      <c r="J212" s="188">
        <f>ROUND(I212*H212,2)</f>
        <v>0</v>
      </c>
      <c r="K212" s="189"/>
      <c r="L212" s="39"/>
      <c r="M212" s="190" t="s">
        <v>1</v>
      </c>
      <c r="N212" s="191" t="s">
        <v>42</v>
      </c>
      <c r="O212" s="71"/>
      <c r="P212" s="192">
        <f>O212*H212</f>
        <v>0</v>
      </c>
      <c r="Q212" s="192">
        <v>1.4499999999999999E-3</v>
      </c>
      <c r="R212" s="192">
        <f>Q212*H212</f>
        <v>1.16E-3</v>
      </c>
      <c r="S212" s="192">
        <v>1.7000000000000001E-2</v>
      </c>
      <c r="T212" s="193">
        <f>S212*H212</f>
        <v>1.3600000000000001E-2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4" t="s">
        <v>140</v>
      </c>
      <c r="AT212" s="194" t="s">
        <v>136</v>
      </c>
      <c r="AU212" s="194" t="s">
        <v>84</v>
      </c>
      <c r="AY212" s="17" t="s">
        <v>133</v>
      </c>
      <c r="BE212" s="195">
        <f>IF(N212="základní",J212,0)</f>
        <v>0</v>
      </c>
      <c r="BF212" s="195">
        <f>IF(N212="snížená",J212,0)</f>
        <v>0</v>
      </c>
      <c r="BG212" s="195">
        <f>IF(N212="zákl. přenesená",J212,0)</f>
        <v>0</v>
      </c>
      <c r="BH212" s="195">
        <f>IF(N212="sníž. přenesená",J212,0)</f>
        <v>0</v>
      </c>
      <c r="BI212" s="195">
        <f>IF(N212="nulová",J212,0)</f>
        <v>0</v>
      </c>
      <c r="BJ212" s="17" t="s">
        <v>82</v>
      </c>
      <c r="BK212" s="195">
        <f>ROUND(I212*H212,2)</f>
        <v>0</v>
      </c>
      <c r="BL212" s="17" t="s">
        <v>140</v>
      </c>
      <c r="BM212" s="194" t="s">
        <v>270</v>
      </c>
    </row>
    <row r="213" spans="1:65" s="14" customFormat="1" ht="11.25">
      <c r="B213" s="207"/>
      <c r="C213" s="208"/>
      <c r="D213" s="198" t="s">
        <v>142</v>
      </c>
      <c r="E213" s="209" t="s">
        <v>1</v>
      </c>
      <c r="F213" s="210" t="s">
        <v>271</v>
      </c>
      <c r="G213" s="208"/>
      <c r="H213" s="211">
        <v>0.8</v>
      </c>
      <c r="I213" s="212"/>
      <c r="J213" s="208"/>
      <c r="K213" s="208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142</v>
      </c>
      <c r="AU213" s="217" t="s">
        <v>84</v>
      </c>
      <c r="AV213" s="14" t="s">
        <v>84</v>
      </c>
      <c r="AW213" s="14" t="s">
        <v>32</v>
      </c>
      <c r="AX213" s="14" t="s">
        <v>82</v>
      </c>
      <c r="AY213" s="217" t="s">
        <v>133</v>
      </c>
    </row>
    <row r="214" spans="1:65" s="2" customFormat="1" ht="24.2" customHeight="1">
      <c r="A214" s="34"/>
      <c r="B214" s="35"/>
      <c r="C214" s="182" t="s">
        <v>272</v>
      </c>
      <c r="D214" s="182" t="s">
        <v>136</v>
      </c>
      <c r="E214" s="183" t="s">
        <v>273</v>
      </c>
      <c r="F214" s="184" t="s">
        <v>274</v>
      </c>
      <c r="G214" s="185" t="s">
        <v>153</v>
      </c>
      <c r="H214" s="186">
        <v>90.78</v>
      </c>
      <c r="I214" s="187"/>
      <c r="J214" s="188">
        <f>ROUND(I214*H214,2)</f>
        <v>0</v>
      </c>
      <c r="K214" s="189"/>
      <c r="L214" s="39"/>
      <c r="M214" s="190" t="s">
        <v>1</v>
      </c>
      <c r="N214" s="191" t="s">
        <v>42</v>
      </c>
      <c r="O214" s="71"/>
      <c r="P214" s="192">
        <f>O214*H214</f>
        <v>0</v>
      </c>
      <c r="Q214" s="192">
        <v>0</v>
      </c>
      <c r="R214" s="192">
        <f>Q214*H214</f>
        <v>0</v>
      </c>
      <c r="S214" s="192">
        <v>6.6000000000000003E-2</v>
      </c>
      <c r="T214" s="193">
        <f>S214*H214</f>
        <v>5.9914800000000001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4" t="s">
        <v>140</v>
      </c>
      <c r="AT214" s="194" t="s">
        <v>136</v>
      </c>
      <c r="AU214" s="194" t="s">
        <v>84</v>
      </c>
      <c r="AY214" s="17" t="s">
        <v>133</v>
      </c>
      <c r="BE214" s="195">
        <f>IF(N214="základní",J214,0)</f>
        <v>0</v>
      </c>
      <c r="BF214" s="195">
        <f>IF(N214="snížená",J214,0)</f>
        <v>0</v>
      </c>
      <c r="BG214" s="195">
        <f>IF(N214="zákl. přenesená",J214,0)</f>
        <v>0</v>
      </c>
      <c r="BH214" s="195">
        <f>IF(N214="sníž. přenesená",J214,0)</f>
        <v>0</v>
      </c>
      <c r="BI214" s="195">
        <f>IF(N214="nulová",J214,0)</f>
        <v>0</v>
      </c>
      <c r="BJ214" s="17" t="s">
        <v>82</v>
      </c>
      <c r="BK214" s="195">
        <f>ROUND(I214*H214,2)</f>
        <v>0</v>
      </c>
      <c r="BL214" s="17" t="s">
        <v>140</v>
      </c>
      <c r="BM214" s="194" t="s">
        <v>275</v>
      </c>
    </row>
    <row r="215" spans="1:65" s="13" customFormat="1" ht="11.25">
      <c r="B215" s="196"/>
      <c r="C215" s="197"/>
      <c r="D215" s="198" t="s">
        <v>142</v>
      </c>
      <c r="E215" s="199" t="s">
        <v>1</v>
      </c>
      <c r="F215" s="200" t="s">
        <v>172</v>
      </c>
      <c r="G215" s="197"/>
      <c r="H215" s="199" t="s">
        <v>1</v>
      </c>
      <c r="I215" s="201"/>
      <c r="J215" s="197"/>
      <c r="K215" s="197"/>
      <c r="L215" s="202"/>
      <c r="M215" s="203"/>
      <c r="N215" s="204"/>
      <c r="O215" s="204"/>
      <c r="P215" s="204"/>
      <c r="Q215" s="204"/>
      <c r="R215" s="204"/>
      <c r="S215" s="204"/>
      <c r="T215" s="205"/>
      <c r="AT215" s="206" t="s">
        <v>142</v>
      </c>
      <c r="AU215" s="206" t="s">
        <v>84</v>
      </c>
      <c r="AV215" s="13" t="s">
        <v>82</v>
      </c>
      <c r="AW215" s="13" t="s">
        <v>32</v>
      </c>
      <c r="AX215" s="13" t="s">
        <v>77</v>
      </c>
      <c r="AY215" s="206" t="s">
        <v>133</v>
      </c>
    </row>
    <row r="216" spans="1:65" s="14" customFormat="1" ht="11.25">
      <c r="B216" s="207"/>
      <c r="C216" s="208"/>
      <c r="D216" s="198" t="s">
        <v>142</v>
      </c>
      <c r="E216" s="209" t="s">
        <v>1</v>
      </c>
      <c r="F216" s="210" t="s">
        <v>173</v>
      </c>
      <c r="G216" s="208"/>
      <c r="H216" s="211">
        <v>16.27</v>
      </c>
      <c r="I216" s="212"/>
      <c r="J216" s="208"/>
      <c r="K216" s="208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142</v>
      </c>
      <c r="AU216" s="217" t="s">
        <v>84</v>
      </c>
      <c r="AV216" s="14" t="s">
        <v>84</v>
      </c>
      <c r="AW216" s="14" t="s">
        <v>32</v>
      </c>
      <c r="AX216" s="14" t="s">
        <v>77</v>
      </c>
      <c r="AY216" s="217" t="s">
        <v>133</v>
      </c>
    </row>
    <row r="217" spans="1:65" s="13" customFormat="1" ht="11.25">
      <c r="B217" s="196"/>
      <c r="C217" s="197"/>
      <c r="D217" s="198" t="s">
        <v>142</v>
      </c>
      <c r="E217" s="199" t="s">
        <v>1</v>
      </c>
      <c r="F217" s="200" t="s">
        <v>222</v>
      </c>
      <c r="G217" s="197"/>
      <c r="H217" s="199" t="s">
        <v>1</v>
      </c>
      <c r="I217" s="201"/>
      <c r="J217" s="197"/>
      <c r="K217" s="197"/>
      <c r="L217" s="202"/>
      <c r="M217" s="203"/>
      <c r="N217" s="204"/>
      <c r="O217" s="204"/>
      <c r="P217" s="204"/>
      <c r="Q217" s="204"/>
      <c r="R217" s="204"/>
      <c r="S217" s="204"/>
      <c r="T217" s="205"/>
      <c r="AT217" s="206" t="s">
        <v>142</v>
      </c>
      <c r="AU217" s="206" t="s">
        <v>84</v>
      </c>
      <c r="AV217" s="13" t="s">
        <v>82</v>
      </c>
      <c r="AW217" s="13" t="s">
        <v>32</v>
      </c>
      <c r="AX217" s="13" t="s">
        <v>77</v>
      </c>
      <c r="AY217" s="206" t="s">
        <v>133</v>
      </c>
    </row>
    <row r="218" spans="1:65" s="14" customFormat="1" ht="11.25">
      <c r="B218" s="207"/>
      <c r="C218" s="208"/>
      <c r="D218" s="198" t="s">
        <v>142</v>
      </c>
      <c r="E218" s="209" t="s">
        <v>1</v>
      </c>
      <c r="F218" s="210" t="s">
        <v>223</v>
      </c>
      <c r="G218" s="208"/>
      <c r="H218" s="211">
        <v>7.07</v>
      </c>
      <c r="I218" s="212"/>
      <c r="J218" s="208"/>
      <c r="K218" s="208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142</v>
      </c>
      <c r="AU218" s="217" t="s">
        <v>84</v>
      </c>
      <c r="AV218" s="14" t="s">
        <v>84</v>
      </c>
      <c r="AW218" s="14" t="s">
        <v>32</v>
      </c>
      <c r="AX218" s="14" t="s">
        <v>77</v>
      </c>
      <c r="AY218" s="217" t="s">
        <v>133</v>
      </c>
    </row>
    <row r="219" spans="1:65" s="13" customFormat="1" ht="11.25">
      <c r="B219" s="196"/>
      <c r="C219" s="197"/>
      <c r="D219" s="198" t="s">
        <v>142</v>
      </c>
      <c r="E219" s="199" t="s">
        <v>1</v>
      </c>
      <c r="F219" s="200" t="s">
        <v>210</v>
      </c>
      <c r="G219" s="197"/>
      <c r="H219" s="199" t="s">
        <v>1</v>
      </c>
      <c r="I219" s="201"/>
      <c r="J219" s="197"/>
      <c r="K219" s="197"/>
      <c r="L219" s="202"/>
      <c r="M219" s="203"/>
      <c r="N219" s="204"/>
      <c r="O219" s="204"/>
      <c r="P219" s="204"/>
      <c r="Q219" s="204"/>
      <c r="R219" s="204"/>
      <c r="S219" s="204"/>
      <c r="T219" s="205"/>
      <c r="AT219" s="206" t="s">
        <v>142</v>
      </c>
      <c r="AU219" s="206" t="s">
        <v>84</v>
      </c>
      <c r="AV219" s="13" t="s">
        <v>82</v>
      </c>
      <c r="AW219" s="13" t="s">
        <v>32</v>
      </c>
      <c r="AX219" s="13" t="s">
        <v>77</v>
      </c>
      <c r="AY219" s="206" t="s">
        <v>133</v>
      </c>
    </row>
    <row r="220" spans="1:65" s="14" customFormat="1" ht="11.25">
      <c r="B220" s="207"/>
      <c r="C220" s="208"/>
      <c r="D220" s="198" t="s">
        <v>142</v>
      </c>
      <c r="E220" s="209" t="s">
        <v>1</v>
      </c>
      <c r="F220" s="210" t="s">
        <v>224</v>
      </c>
      <c r="G220" s="208"/>
      <c r="H220" s="211">
        <v>8.57</v>
      </c>
      <c r="I220" s="212"/>
      <c r="J220" s="208"/>
      <c r="K220" s="208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142</v>
      </c>
      <c r="AU220" s="217" t="s">
        <v>84</v>
      </c>
      <c r="AV220" s="14" t="s">
        <v>84</v>
      </c>
      <c r="AW220" s="14" t="s">
        <v>32</v>
      </c>
      <c r="AX220" s="14" t="s">
        <v>77</v>
      </c>
      <c r="AY220" s="217" t="s">
        <v>133</v>
      </c>
    </row>
    <row r="221" spans="1:65" s="13" customFormat="1" ht="11.25">
      <c r="B221" s="196"/>
      <c r="C221" s="197"/>
      <c r="D221" s="198" t="s">
        <v>142</v>
      </c>
      <c r="E221" s="199" t="s">
        <v>1</v>
      </c>
      <c r="F221" s="200" t="s">
        <v>197</v>
      </c>
      <c r="G221" s="197"/>
      <c r="H221" s="199" t="s">
        <v>1</v>
      </c>
      <c r="I221" s="201"/>
      <c r="J221" s="197"/>
      <c r="K221" s="197"/>
      <c r="L221" s="202"/>
      <c r="M221" s="203"/>
      <c r="N221" s="204"/>
      <c r="O221" s="204"/>
      <c r="P221" s="204"/>
      <c r="Q221" s="204"/>
      <c r="R221" s="204"/>
      <c r="S221" s="204"/>
      <c r="T221" s="205"/>
      <c r="AT221" s="206" t="s">
        <v>142</v>
      </c>
      <c r="AU221" s="206" t="s">
        <v>84</v>
      </c>
      <c r="AV221" s="13" t="s">
        <v>82</v>
      </c>
      <c r="AW221" s="13" t="s">
        <v>32</v>
      </c>
      <c r="AX221" s="13" t="s">
        <v>77</v>
      </c>
      <c r="AY221" s="206" t="s">
        <v>133</v>
      </c>
    </row>
    <row r="222" spans="1:65" s="14" customFormat="1" ht="11.25">
      <c r="B222" s="207"/>
      <c r="C222" s="208"/>
      <c r="D222" s="198" t="s">
        <v>142</v>
      </c>
      <c r="E222" s="209" t="s">
        <v>1</v>
      </c>
      <c r="F222" s="210" t="s">
        <v>220</v>
      </c>
      <c r="G222" s="208"/>
      <c r="H222" s="211">
        <v>58.87</v>
      </c>
      <c r="I222" s="212"/>
      <c r="J222" s="208"/>
      <c r="K222" s="208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142</v>
      </c>
      <c r="AU222" s="217" t="s">
        <v>84</v>
      </c>
      <c r="AV222" s="14" t="s">
        <v>84</v>
      </c>
      <c r="AW222" s="14" t="s">
        <v>32</v>
      </c>
      <c r="AX222" s="14" t="s">
        <v>77</v>
      </c>
      <c r="AY222" s="217" t="s">
        <v>133</v>
      </c>
    </row>
    <row r="223" spans="1:65" s="15" customFormat="1" ht="11.25">
      <c r="B223" s="218"/>
      <c r="C223" s="219"/>
      <c r="D223" s="198" t="s">
        <v>142</v>
      </c>
      <c r="E223" s="220" t="s">
        <v>1</v>
      </c>
      <c r="F223" s="221" t="s">
        <v>199</v>
      </c>
      <c r="G223" s="219"/>
      <c r="H223" s="222">
        <v>90.78</v>
      </c>
      <c r="I223" s="223"/>
      <c r="J223" s="219"/>
      <c r="K223" s="219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142</v>
      </c>
      <c r="AU223" s="228" t="s">
        <v>84</v>
      </c>
      <c r="AV223" s="15" t="s">
        <v>140</v>
      </c>
      <c r="AW223" s="15" t="s">
        <v>32</v>
      </c>
      <c r="AX223" s="15" t="s">
        <v>82</v>
      </c>
      <c r="AY223" s="228" t="s">
        <v>133</v>
      </c>
    </row>
    <row r="224" spans="1:65" s="2" customFormat="1" ht="16.5" customHeight="1">
      <c r="A224" s="34"/>
      <c r="B224" s="35"/>
      <c r="C224" s="182" t="s">
        <v>276</v>
      </c>
      <c r="D224" s="182" t="s">
        <v>136</v>
      </c>
      <c r="E224" s="183" t="s">
        <v>277</v>
      </c>
      <c r="F224" s="184" t="s">
        <v>278</v>
      </c>
      <c r="G224" s="185" t="s">
        <v>279</v>
      </c>
      <c r="H224" s="186">
        <v>20</v>
      </c>
      <c r="I224" s="187"/>
      <c r="J224" s="188">
        <f>ROUND(I224*H224,2)</f>
        <v>0</v>
      </c>
      <c r="K224" s="189"/>
      <c r="L224" s="39"/>
      <c r="M224" s="190" t="s">
        <v>1</v>
      </c>
      <c r="N224" s="191" t="s">
        <v>42</v>
      </c>
      <c r="O224" s="71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4" t="s">
        <v>140</v>
      </c>
      <c r="AT224" s="194" t="s">
        <v>136</v>
      </c>
      <c r="AU224" s="194" t="s">
        <v>84</v>
      </c>
      <c r="AY224" s="17" t="s">
        <v>133</v>
      </c>
      <c r="BE224" s="195">
        <f>IF(N224="základní",J224,0)</f>
        <v>0</v>
      </c>
      <c r="BF224" s="195">
        <f>IF(N224="snížená",J224,0)</f>
        <v>0</v>
      </c>
      <c r="BG224" s="195">
        <f>IF(N224="zákl. přenesená",J224,0)</f>
        <v>0</v>
      </c>
      <c r="BH224" s="195">
        <f>IF(N224="sníž. přenesená",J224,0)</f>
        <v>0</v>
      </c>
      <c r="BI224" s="195">
        <f>IF(N224="nulová",J224,0)</f>
        <v>0</v>
      </c>
      <c r="BJ224" s="17" t="s">
        <v>82</v>
      </c>
      <c r="BK224" s="195">
        <f>ROUND(I224*H224,2)</f>
        <v>0</v>
      </c>
      <c r="BL224" s="17" t="s">
        <v>140</v>
      </c>
      <c r="BM224" s="194" t="s">
        <v>280</v>
      </c>
    </row>
    <row r="225" spans="1:65" s="2" customFormat="1" ht="16.5" customHeight="1">
      <c r="A225" s="34"/>
      <c r="B225" s="35"/>
      <c r="C225" s="182" t="s">
        <v>281</v>
      </c>
      <c r="D225" s="182" t="s">
        <v>136</v>
      </c>
      <c r="E225" s="183" t="s">
        <v>282</v>
      </c>
      <c r="F225" s="184" t="s">
        <v>283</v>
      </c>
      <c r="G225" s="185" t="s">
        <v>279</v>
      </c>
      <c r="H225" s="186">
        <v>6</v>
      </c>
      <c r="I225" s="187"/>
      <c r="J225" s="188">
        <f>ROUND(I225*H225,2)</f>
        <v>0</v>
      </c>
      <c r="K225" s="189"/>
      <c r="L225" s="39"/>
      <c r="M225" s="190" t="s">
        <v>1</v>
      </c>
      <c r="N225" s="191" t="s">
        <v>42</v>
      </c>
      <c r="O225" s="71"/>
      <c r="P225" s="192">
        <f>O225*H225</f>
        <v>0</v>
      </c>
      <c r="Q225" s="192">
        <v>0</v>
      </c>
      <c r="R225" s="192">
        <f>Q225*H225</f>
        <v>0</v>
      </c>
      <c r="S225" s="192">
        <v>0</v>
      </c>
      <c r="T225" s="193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4" t="s">
        <v>140</v>
      </c>
      <c r="AT225" s="194" t="s">
        <v>136</v>
      </c>
      <c r="AU225" s="194" t="s">
        <v>84</v>
      </c>
      <c r="AY225" s="17" t="s">
        <v>133</v>
      </c>
      <c r="BE225" s="195">
        <f>IF(N225="základní",J225,0)</f>
        <v>0</v>
      </c>
      <c r="BF225" s="195">
        <f>IF(N225="snížená",J225,0)</f>
        <v>0</v>
      </c>
      <c r="BG225" s="195">
        <f>IF(N225="zákl. přenesená",J225,0)</f>
        <v>0</v>
      </c>
      <c r="BH225" s="195">
        <f>IF(N225="sníž. přenesená",J225,0)</f>
        <v>0</v>
      </c>
      <c r="BI225" s="195">
        <f>IF(N225="nulová",J225,0)</f>
        <v>0</v>
      </c>
      <c r="BJ225" s="17" t="s">
        <v>82</v>
      </c>
      <c r="BK225" s="195">
        <f>ROUND(I225*H225,2)</f>
        <v>0</v>
      </c>
      <c r="BL225" s="17" t="s">
        <v>140</v>
      </c>
      <c r="BM225" s="194" t="s">
        <v>284</v>
      </c>
    </row>
    <row r="226" spans="1:65" s="2" customFormat="1" ht="16.5" customHeight="1">
      <c r="A226" s="34"/>
      <c r="B226" s="35"/>
      <c r="C226" s="182" t="s">
        <v>285</v>
      </c>
      <c r="D226" s="182" t="s">
        <v>136</v>
      </c>
      <c r="E226" s="183" t="s">
        <v>286</v>
      </c>
      <c r="F226" s="184" t="s">
        <v>287</v>
      </c>
      <c r="G226" s="185" t="s">
        <v>189</v>
      </c>
      <c r="H226" s="186">
        <v>1</v>
      </c>
      <c r="I226" s="187"/>
      <c r="J226" s="188">
        <f>ROUND(I226*H226,2)</f>
        <v>0</v>
      </c>
      <c r="K226" s="189"/>
      <c r="L226" s="39"/>
      <c r="M226" s="190" t="s">
        <v>1</v>
      </c>
      <c r="N226" s="191" t="s">
        <v>42</v>
      </c>
      <c r="O226" s="71"/>
      <c r="P226" s="192">
        <f>O226*H226</f>
        <v>0</v>
      </c>
      <c r="Q226" s="192">
        <v>0</v>
      </c>
      <c r="R226" s="192">
        <f>Q226*H226</f>
        <v>0</v>
      </c>
      <c r="S226" s="192">
        <v>0</v>
      </c>
      <c r="T226" s="193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4" t="s">
        <v>140</v>
      </c>
      <c r="AT226" s="194" t="s">
        <v>136</v>
      </c>
      <c r="AU226" s="194" t="s">
        <v>84</v>
      </c>
      <c r="AY226" s="17" t="s">
        <v>133</v>
      </c>
      <c r="BE226" s="195">
        <f>IF(N226="základní",J226,0)</f>
        <v>0</v>
      </c>
      <c r="BF226" s="195">
        <f>IF(N226="snížená",J226,0)</f>
        <v>0</v>
      </c>
      <c r="BG226" s="195">
        <f>IF(N226="zákl. přenesená",J226,0)</f>
        <v>0</v>
      </c>
      <c r="BH226" s="195">
        <f>IF(N226="sníž. přenesená",J226,0)</f>
        <v>0</v>
      </c>
      <c r="BI226" s="195">
        <f>IF(N226="nulová",J226,0)</f>
        <v>0</v>
      </c>
      <c r="BJ226" s="17" t="s">
        <v>82</v>
      </c>
      <c r="BK226" s="195">
        <f>ROUND(I226*H226,2)</f>
        <v>0</v>
      </c>
      <c r="BL226" s="17" t="s">
        <v>140</v>
      </c>
      <c r="BM226" s="194" t="s">
        <v>288</v>
      </c>
    </row>
    <row r="227" spans="1:65" s="12" customFormat="1" ht="22.9" customHeight="1">
      <c r="B227" s="166"/>
      <c r="C227" s="167"/>
      <c r="D227" s="168" t="s">
        <v>76</v>
      </c>
      <c r="E227" s="180" t="s">
        <v>289</v>
      </c>
      <c r="F227" s="180" t="s">
        <v>290</v>
      </c>
      <c r="G227" s="167"/>
      <c r="H227" s="167"/>
      <c r="I227" s="170"/>
      <c r="J227" s="181">
        <f>BK227</f>
        <v>0</v>
      </c>
      <c r="K227" s="167"/>
      <c r="L227" s="172"/>
      <c r="M227" s="173"/>
      <c r="N227" s="174"/>
      <c r="O227" s="174"/>
      <c r="P227" s="175">
        <f>SUM(P228:P234)</f>
        <v>0</v>
      </c>
      <c r="Q227" s="174"/>
      <c r="R227" s="175">
        <f>SUM(R228:R234)</f>
        <v>0</v>
      </c>
      <c r="S227" s="174"/>
      <c r="T227" s="176">
        <f>SUM(T228:T234)</f>
        <v>0</v>
      </c>
      <c r="AR227" s="177" t="s">
        <v>82</v>
      </c>
      <c r="AT227" s="178" t="s">
        <v>76</v>
      </c>
      <c r="AU227" s="178" t="s">
        <v>82</v>
      </c>
      <c r="AY227" s="177" t="s">
        <v>133</v>
      </c>
      <c r="BK227" s="179">
        <f>SUM(BK228:BK234)</f>
        <v>0</v>
      </c>
    </row>
    <row r="228" spans="1:65" s="2" customFormat="1" ht="16.5" customHeight="1">
      <c r="A228" s="34"/>
      <c r="B228" s="35"/>
      <c r="C228" s="182" t="s">
        <v>291</v>
      </c>
      <c r="D228" s="182" t="s">
        <v>136</v>
      </c>
      <c r="E228" s="183" t="s">
        <v>292</v>
      </c>
      <c r="F228" s="184" t="s">
        <v>293</v>
      </c>
      <c r="G228" s="185" t="s">
        <v>139</v>
      </c>
      <c r="H228" s="186">
        <v>8.8849999999999998</v>
      </c>
      <c r="I228" s="187"/>
      <c r="J228" s="188">
        <f>ROUND(I228*H228,2)</f>
        <v>0</v>
      </c>
      <c r="K228" s="189"/>
      <c r="L228" s="39"/>
      <c r="M228" s="190" t="s">
        <v>1</v>
      </c>
      <c r="N228" s="191" t="s">
        <v>42</v>
      </c>
      <c r="O228" s="71"/>
      <c r="P228" s="192">
        <f>O228*H228</f>
        <v>0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4" t="s">
        <v>140</v>
      </c>
      <c r="AT228" s="194" t="s">
        <v>136</v>
      </c>
      <c r="AU228" s="194" t="s">
        <v>84</v>
      </c>
      <c r="AY228" s="17" t="s">
        <v>133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17" t="s">
        <v>82</v>
      </c>
      <c r="BK228" s="195">
        <f>ROUND(I228*H228,2)</f>
        <v>0</v>
      </c>
      <c r="BL228" s="17" t="s">
        <v>140</v>
      </c>
      <c r="BM228" s="194" t="s">
        <v>294</v>
      </c>
    </row>
    <row r="229" spans="1:65" s="2" customFormat="1" ht="33" customHeight="1">
      <c r="A229" s="34"/>
      <c r="B229" s="35"/>
      <c r="C229" s="182" t="s">
        <v>295</v>
      </c>
      <c r="D229" s="182" t="s">
        <v>136</v>
      </c>
      <c r="E229" s="183" t="s">
        <v>296</v>
      </c>
      <c r="F229" s="184" t="s">
        <v>297</v>
      </c>
      <c r="G229" s="185" t="s">
        <v>139</v>
      </c>
      <c r="H229" s="186">
        <v>8.8849999999999998</v>
      </c>
      <c r="I229" s="187"/>
      <c r="J229" s="188">
        <f>ROUND(I229*H229,2)</f>
        <v>0</v>
      </c>
      <c r="K229" s="189"/>
      <c r="L229" s="39"/>
      <c r="M229" s="190" t="s">
        <v>1</v>
      </c>
      <c r="N229" s="191" t="s">
        <v>42</v>
      </c>
      <c r="O229" s="71"/>
      <c r="P229" s="192">
        <f>O229*H229</f>
        <v>0</v>
      </c>
      <c r="Q229" s="192">
        <v>0</v>
      </c>
      <c r="R229" s="192">
        <f>Q229*H229</f>
        <v>0</v>
      </c>
      <c r="S229" s="192">
        <v>0</v>
      </c>
      <c r="T229" s="193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4" t="s">
        <v>140</v>
      </c>
      <c r="AT229" s="194" t="s">
        <v>136</v>
      </c>
      <c r="AU229" s="194" t="s">
        <v>84</v>
      </c>
      <c r="AY229" s="17" t="s">
        <v>133</v>
      </c>
      <c r="BE229" s="195">
        <f>IF(N229="základní",J229,0)</f>
        <v>0</v>
      </c>
      <c r="BF229" s="195">
        <f>IF(N229="snížená",J229,0)</f>
        <v>0</v>
      </c>
      <c r="BG229" s="195">
        <f>IF(N229="zákl. přenesená",J229,0)</f>
        <v>0</v>
      </c>
      <c r="BH229" s="195">
        <f>IF(N229="sníž. přenesená",J229,0)</f>
        <v>0</v>
      </c>
      <c r="BI229" s="195">
        <f>IF(N229="nulová",J229,0)</f>
        <v>0</v>
      </c>
      <c r="BJ229" s="17" t="s">
        <v>82</v>
      </c>
      <c r="BK229" s="195">
        <f>ROUND(I229*H229,2)</f>
        <v>0</v>
      </c>
      <c r="BL229" s="17" t="s">
        <v>140</v>
      </c>
      <c r="BM229" s="194" t="s">
        <v>298</v>
      </c>
    </row>
    <row r="230" spans="1:65" s="2" customFormat="1" ht="24.2" customHeight="1">
      <c r="A230" s="34"/>
      <c r="B230" s="35"/>
      <c r="C230" s="182" t="s">
        <v>299</v>
      </c>
      <c r="D230" s="182" t="s">
        <v>136</v>
      </c>
      <c r="E230" s="183" t="s">
        <v>300</v>
      </c>
      <c r="F230" s="184" t="s">
        <v>301</v>
      </c>
      <c r="G230" s="185" t="s">
        <v>139</v>
      </c>
      <c r="H230" s="186">
        <v>8.8849999999999998</v>
      </c>
      <c r="I230" s="187"/>
      <c r="J230" s="188">
        <f>ROUND(I230*H230,2)</f>
        <v>0</v>
      </c>
      <c r="K230" s="189"/>
      <c r="L230" s="39"/>
      <c r="M230" s="190" t="s">
        <v>1</v>
      </c>
      <c r="N230" s="191" t="s">
        <v>42</v>
      </c>
      <c r="O230" s="71"/>
      <c r="P230" s="192">
        <f>O230*H230</f>
        <v>0</v>
      </c>
      <c r="Q230" s="192">
        <v>0</v>
      </c>
      <c r="R230" s="192">
        <f>Q230*H230</f>
        <v>0</v>
      </c>
      <c r="S230" s="192">
        <v>0</v>
      </c>
      <c r="T230" s="193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4" t="s">
        <v>140</v>
      </c>
      <c r="AT230" s="194" t="s">
        <v>136</v>
      </c>
      <c r="AU230" s="194" t="s">
        <v>84</v>
      </c>
      <c r="AY230" s="17" t="s">
        <v>133</v>
      </c>
      <c r="BE230" s="195">
        <f>IF(N230="základní",J230,0)</f>
        <v>0</v>
      </c>
      <c r="BF230" s="195">
        <f>IF(N230="snížená",J230,0)</f>
        <v>0</v>
      </c>
      <c r="BG230" s="195">
        <f>IF(N230="zákl. přenesená",J230,0)</f>
        <v>0</v>
      </c>
      <c r="BH230" s="195">
        <f>IF(N230="sníž. přenesená",J230,0)</f>
        <v>0</v>
      </c>
      <c r="BI230" s="195">
        <f>IF(N230="nulová",J230,0)</f>
        <v>0</v>
      </c>
      <c r="BJ230" s="17" t="s">
        <v>82</v>
      </c>
      <c r="BK230" s="195">
        <f>ROUND(I230*H230,2)</f>
        <v>0</v>
      </c>
      <c r="BL230" s="17" t="s">
        <v>140</v>
      </c>
      <c r="BM230" s="194" t="s">
        <v>302</v>
      </c>
    </row>
    <row r="231" spans="1:65" s="2" customFormat="1" ht="24.2" customHeight="1">
      <c r="A231" s="34"/>
      <c r="B231" s="35"/>
      <c r="C231" s="182" t="s">
        <v>303</v>
      </c>
      <c r="D231" s="182" t="s">
        <v>136</v>
      </c>
      <c r="E231" s="183" t="s">
        <v>304</v>
      </c>
      <c r="F231" s="184" t="s">
        <v>305</v>
      </c>
      <c r="G231" s="185" t="s">
        <v>139</v>
      </c>
      <c r="H231" s="186">
        <v>106.62</v>
      </c>
      <c r="I231" s="187"/>
      <c r="J231" s="188">
        <f>ROUND(I231*H231,2)</f>
        <v>0</v>
      </c>
      <c r="K231" s="189"/>
      <c r="L231" s="39"/>
      <c r="M231" s="190" t="s">
        <v>1</v>
      </c>
      <c r="N231" s="191" t="s">
        <v>42</v>
      </c>
      <c r="O231" s="71"/>
      <c r="P231" s="192">
        <f>O231*H231</f>
        <v>0</v>
      </c>
      <c r="Q231" s="192">
        <v>0</v>
      </c>
      <c r="R231" s="192">
        <f>Q231*H231</f>
        <v>0</v>
      </c>
      <c r="S231" s="192">
        <v>0</v>
      </c>
      <c r="T231" s="193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4" t="s">
        <v>140</v>
      </c>
      <c r="AT231" s="194" t="s">
        <v>136</v>
      </c>
      <c r="AU231" s="194" t="s">
        <v>84</v>
      </c>
      <c r="AY231" s="17" t="s">
        <v>133</v>
      </c>
      <c r="BE231" s="195">
        <f>IF(N231="základní",J231,0)</f>
        <v>0</v>
      </c>
      <c r="BF231" s="195">
        <f>IF(N231="snížená",J231,0)</f>
        <v>0</v>
      </c>
      <c r="BG231" s="195">
        <f>IF(N231="zákl. přenesená",J231,0)</f>
        <v>0</v>
      </c>
      <c r="BH231" s="195">
        <f>IF(N231="sníž. přenesená",J231,0)</f>
        <v>0</v>
      </c>
      <c r="BI231" s="195">
        <f>IF(N231="nulová",J231,0)</f>
        <v>0</v>
      </c>
      <c r="BJ231" s="17" t="s">
        <v>82</v>
      </c>
      <c r="BK231" s="195">
        <f>ROUND(I231*H231,2)</f>
        <v>0</v>
      </c>
      <c r="BL231" s="17" t="s">
        <v>140</v>
      </c>
      <c r="BM231" s="194" t="s">
        <v>306</v>
      </c>
    </row>
    <row r="232" spans="1:65" s="14" customFormat="1" ht="11.25">
      <c r="B232" s="207"/>
      <c r="C232" s="208"/>
      <c r="D232" s="198" t="s">
        <v>142</v>
      </c>
      <c r="E232" s="208"/>
      <c r="F232" s="210" t="s">
        <v>307</v>
      </c>
      <c r="G232" s="208"/>
      <c r="H232" s="211">
        <v>106.62</v>
      </c>
      <c r="I232" s="212"/>
      <c r="J232" s="208"/>
      <c r="K232" s="208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142</v>
      </c>
      <c r="AU232" s="217" t="s">
        <v>84</v>
      </c>
      <c r="AV232" s="14" t="s">
        <v>84</v>
      </c>
      <c r="AW232" s="14" t="s">
        <v>4</v>
      </c>
      <c r="AX232" s="14" t="s">
        <v>82</v>
      </c>
      <c r="AY232" s="217" t="s">
        <v>133</v>
      </c>
    </row>
    <row r="233" spans="1:65" s="2" customFormat="1" ht="49.15" customHeight="1">
      <c r="A233" s="34"/>
      <c r="B233" s="35"/>
      <c r="C233" s="182" t="s">
        <v>308</v>
      </c>
      <c r="D233" s="182" t="s">
        <v>136</v>
      </c>
      <c r="E233" s="183" t="s">
        <v>309</v>
      </c>
      <c r="F233" s="184" t="s">
        <v>310</v>
      </c>
      <c r="G233" s="185" t="s">
        <v>139</v>
      </c>
      <c r="H233" s="186">
        <v>6.7670000000000003</v>
      </c>
      <c r="I233" s="187"/>
      <c r="J233" s="188">
        <f>ROUND(I233*H233,2)</f>
        <v>0</v>
      </c>
      <c r="K233" s="189"/>
      <c r="L233" s="39"/>
      <c r="M233" s="190" t="s">
        <v>1</v>
      </c>
      <c r="N233" s="191" t="s">
        <v>42</v>
      </c>
      <c r="O233" s="71"/>
      <c r="P233" s="192">
        <f>O233*H233</f>
        <v>0</v>
      </c>
      <c r="Q233" s="192">
        <v>0</v>
      </c>
      <c r="R233" s="192">
        <f>Q233*H233</f>
        <v>0</v>
      </c>
      <c r="S233" s="192">
        <v>0</v>
      </c>
      <c r="T233" s="193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4" t="s">
        <v>140</v>
      </c>
      <c r="AT233" s="194" t="s">
        <v>136</v>
      </c>
      <c r="AU233" s="194" t="s">
        <v>84</v>
      </c>
      <c r="AY233" s="17" t="s">
        <v>133</v>
      </c>
      <c r="BE233" s="195">
        <f>IF(N233="základní",J233,0)</f>
        <v>0</v>
      </c>
      <c r="BF233" s="195">
        <f>IF(N233="snížená",J233,0)</f>
        <v>0</v>
      </c>
      <c r="BG233" s="195">
        <f>IF(N233="zákl. přenesená",J233,0)</f>
        <v>0</v>
      </c>
      <c r="BH233" s="195">
        <f>IF(N233="sníž. přenesená",J233,0)</f>
        <v>0</v>
      </c>
      <c r="BI233" s="195">
        <f>IF(N233="nulová",J233,0)</f>
        <v>0</v>
      </c>
      <c r="BJ233" s="17" t="s">
        <v>82</v>
      </c>
      <c r="BK233" s="195">
        <f>ROUND(I233*H233,2)</f>
        <v>0</v>
      </c>
      <c r="BL233" s="17" t="s">
        <v>140</v>
      </c>
      <c r="BM233" s="194" t="s">
        <v>311</v>
      </c>
    </row>
    <row r="234" spans="1:65" s="2" customFormat="1" ht="33" customHeight="1">
      <c r="A234" s="34"/>
      <c r="B234" s="35"/>
      <c r="C234" s="182" t="s">
        <v>312</v>
      </c>
      <c r="D234" s="182" t="s">
        <v>136</v>
      </c>
      <c r="E234" s="183" t="s">
        <v>313</v>
      </c>
      <c r="F234" s="184" t="s">
        <v>314</v>
      </c>
      <c r="G234" s="185" t="s">
        <v>139</v>
      </c>
      <c r="H234" s="186">
        <v>2.133</v>
      </c>
      <c r="I234" s="187"/>
      <c r="J234" s="188">
        <f>ROUND(I234*H234,2)</f>
        <v>0</v>
      </c>
      <c r="K234" s="189"/>
      <c r="L234" s="39"/>
      <c r="M234" s="190" t="s">
        <v>1</v>
      </c>
      <c r="N234" s="191" t="s">
        <v>42</v>
      </c>
      <c r="O234" s="71"/>
      <c r="P234" s="192">
        <f>O234*H234</f>
        <v>0</v>
      </c>
      <c r="Q234" s="192">
        <v>0</v>
      </c>
      <c r="R234" s="192">
        <f>Q234*H234</f>
        <v>0</v>
      </c>
      <c r="S234" s="192">
        <v>0</v>
      </c>
      <c r="T234" s="193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4" t="s">
        <v>140</v>
      </c>
      <c r="AT234" s="194" t="s">
        <v>136</v>
      </c>
      <c r="AU234" s="194" t="s">
        <v>84</v>
      </c>
      <c r="AY234" s="17" t="s">
        <v>133</v>
      </c>
      <c r="BE234" s="195">
        <f>IF(N234="základní",J234,0)</f>
        <v>0</v>
      </c>
      <c r="BF234" s="195">
        <f>IF(N234="snížená",J234,0)</f>
        <v>0</v>
      </c>
      <c r="BG234" s="195">
        <f>IF(N234="zákl. přenesená",J234,0)</f>
        <v>0</v>
      </c>
      <c r="BH234" s="195">
        <f>IF(N234="sníž. přenesená",J234,0)</f>
        <v>0</v>
      </c>
      <c r="BI234" s="195">
        <f>IF(N234="nulová",J234,0)</f>
        <v>0</v>
      </c>
      <c r="BJ234" s="17" t="s">
        <v>82</v>
      </c>
      <c r="BK234" s="195">
        <f>ROUND(I234*H234,2)</f>
        <v>0</v>
      </c>
      <c r="BL234" s="17" t="s">
        <v>140</v>
      </c>
      <c r="BM234" s="194" t="s">
        <v>315</v>
      </c>
    </row>
    <row r="235" spans="1:65" s="12" customFormat="1" ht="22.9" customHeight="1">
      <c r="B235" s="166"/>
      <c r="C235" s="167"/>
      <c r="D235" s="168" t="s">
        <v>76</v>
      </c>
      <c r="E235" s="180" t="s">
        <v>316</v>
      </c>
      <c r="F235" s="180" t="s">
        <v>317</v>
      </c>
      <c r="G235" s="167"/>
      <c r="H235" s="167"/>
      <c r="I235" s="170"/>
      <c r="J235" s="181">
        <f>BK235</f>
        <v>0</v>
      </c>
      <c r="K235" s="167"/>
      <c r="L235" s="172"/>
      <c r="M235" s="173"/>
      <c r="N235" s="174"/>
      <c r="O235" s="174"/>
      <c r="P235" s="175">
        <f>P236</f>
        <v>0</v>
      </c>
      <c r="Q235" s="174"/>
      <c r="R235" s="175">
        <f>R236</f>
        <v>0</v>
      </c>
      <c r="S235" s="174"/>
      <c r="T235" s="176">
        <f>T236</f>
        <v>0</v>
      </c>
      <c r="AR235" s="177" t="s">
        <v>82</v>
      </c>
      <c r="AT235" s="178" t="s">
        <v>76</v>
      </c>
      <c r="AU235" s="178" t="s">
        <v>82</v>
      </c>
      <c r="AY235" s="177" t="s">
        <v>133</v>
      </c>
      <c r="BK235" s="179">
        <f>BK236</f>
        <v>0</v>
      </c>
    </row>
    <row r="236" spans="1:65" s="2" customFormat="1" ht="21.75" customHeight="1">
      <c r="A236" s="34"/>
      <c r="B236" s="35"/>
      <c r="C236" s="182" t="s">
        <v>318</v>
      </c>
      <c r="D236" s="182" t="s">
        <v>136</v>
      </c>
      <c r="E236" s="183" t="s">
        <v>319</v>
      </c>
      <c r="F236" s="184" t="s">
        <v>320</v>
      </c>
      <c r="G236" s="185" t="s">
        <v>139</v>
      </c>
      <c r="H236" s="186">
        <v>13.939</v>
      </c>
      <c r="I236" s="187"/>
      <c r="J236" s="188">
        <f>ROUND(I236*H236,2)</f>
        <v>0</v>
      </c>
      <c r="K236" s="189"/>
      <c r="L236" s="39"/>
      <c r="M236" s="190" t="s">
        <v>1</v>
      </c>
      <c r="N236" s="191" t="s">
        <v>42</v>
      </c>
      <c r="O236" s="71"/>
      <c r="P236" s="192">
        <f>O236*H236</f>
        <v>0</v>
      </c>
      <c r="Q236" s="192">
        <v>0</v>
      </c>
      <c r="R236" s="192">
        <f>Q236*H236</f>
        <v>0</v>
      </c>
      <c r="S236" s="192">
        <v>0</v>
      </c>
      <c r="T236" s="193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4" t="s">
        <v>140</v>
      </c>
      <c r="AT236" s="194" t="s">
        <v>136</v>
      </c>
      <c r="AU236" s="194" t="s">
        <v>84</v>
      </c>
      <c r="AY236" s="17" t="s">
        <v>133</v>
      </c>
      <c r="BE236" s="195">
        <f>IF(N236="základní",J236,0)</f>
        <v>0</v>
      </c>
      <c r="BF236" s="195">
        <f>IF(N236="snížená",J236,0)</f>
        <v>0</v>
      </c>
      <c r="BG236" s="195">
        <f>IF(N236="zákl. přenesená",J236,0)</f>
        <v>0</v>
      </c>
      <c r="BH236" s="195">
        <f>IF(N236="sníž. přenesená",J236,0)</f>
        <v>0</v>
      </c>
      <c r="BI236" s="195">
        <f>IF(N236="nulová",J236,0)</f>
        <v>0</v>
      </c>
      <c r="BJ236" s="17" t="s">
        <v>82</v>
      </c>
      <c r="BK236" s="195">
        <f>ROUND(I236*H236,2)</f>
        <v>0</v>
      </c>
      <c r="BL236" s="17" t="s">
        <v>140</v>
      </c>
      <c r="BM236" s="194" t="s">
        <v>321</v>
      </c>
    </row>
    <row r="237" spans="1:65" s="12" customFormat="1" ht="25.9" customHeight="1">
      <c r="B237" s="166"/>
      <c r="C237" s="167"/>
      <c r="D237" s="168" t="s">
        <v>76</v>
      </c>
      <c r="E237" s="169" t="s">
        <v>322</v>
      </c>
      <c r="F237" s="169" t="s">
        <v>323</v>
      </c>
      <c r="G237" s="167"/>
      <c r="H237" s="167"/>
      <c r="I237" s="170"/>
      <c r="J237" s="171">
        <f>BK237</f>
        <v>0</v>
      </c>
      <c r="K237" s="167"/>
      <c r="L237" s="172"/>
      <c r="M237" s="173"/>
      <c r="N237" s="174"/>
      <c r="O237" s="174"/>
      <c r="P237" s="175">
        <f>P238+P244+P253+P261+P269+P312+P321</f>
        <v>0</v>
      </c>
      <c r="Q237" s="174"/>
      <c r="R237" s="175">
        <f>R238+R244+R253+R261+R269+R312+R321</f>
        <v>7.4001300000000006E-2</v>
      </c>
      <c r="S237" s="174"/>
      <c r="T237" s="176">
        <f>T238+T244+T253+T261+T269+T312+T321</f>
        <v>0.17136000000000001</v>
      </c>
      <c r="AR237" s="177" t="s">
        <v>84</v>
      </c>
      <c r="AT237" s="178" t="s">
        <v>76</v>
      </c>
      <c r="AU237" s="178" t="s">
        <v>77</v>
      </c>
      <c r="AY237" s="177" t="s">
        <v>133</v>
      </c>
      <c r="BK237" s="179">
        <f>BK238+BK244+BK253+BK261+BK269+BK312+BK321</f>
        <v>0</v>
      </c>
    </row>
    <row r="238" spans="1:65" s="12" customFormat="1" ht="22.9" customHeight="1">
      <c r="B238" s="166"/>
      <c r="C238" s="167"/>
      <c r="D238" s="168" t="s">
        <v>76</v>
      </c>
      <c r="E238" s="180" t="s">
        <v>324</v>
      </c>
      <c r="F238" s="180" t="s">
        <v>325</v>
      </c>
      <c r="G238" s="167"/>
      <c r="H238" s="167"/>
      <c r="I238" s="170"/>
      <c r="J238" s="181">
        <f>BK238</f>
        <v>0</v>
      </c>
      <c r="K238" s="167"/>
      <c r="L238" s="172"/>
      <c r="M238" s="173"/>
      <c r="N238" s="174"/>
      <c r="O238" s="174"/>
      <c r="P238" s="175">
        <f>SUM(P239:P243)</f>
        <v>0</v>
      </c>
      <c r="Q238" s="174"/>
      <c r="R238" s="175">
        <f>SUM(R239:R243)</f>
        <v>9.2899999999999996E-3</v>
      </c>
      <c r="S238" s="174"/>
      <c r="T238" s="176">
        <f>SUM(T239:T243)</f>
        <v>0</v>
      </c>
      <c r="AR238" s="177" t="s">
        <v>84</v>
      </c>
      <c r="AT238" s="178" t="s">
        <v>76</v>
      </c>
      <c r="AU238" s="178" t="s">
        <v>82</v>
      </c>
      <c r="AY238" s="177" t="s">
        <v>133</v>
      </c>
      <c r="BK238" s="179">
        <f>SUM(BK239:BK243)</f>
        <v>0</v>
      </c>
    </row>
    <row r="239" spans="1:65" s="2" customFormat="1" ht="16.5" customHeight="1">
      <c r="A239" s="34"/>
      <c r="B239" s="35"/>
      <c r="C239" s="182" t="s">
        <v>326</v>
      </c>
      <c r="D239" s="182" t="s">
        <v>136</v>
      </c>
      <c r="E239" s="183" t="s">
        <v>327</v>
      </c>
      <c r="F239" s="184" t="s">
        <v>328</v>
      </c>
      <c r="G239" s="185" t="s">
        <v>189</v>
      </c>
      <c r="H239" s="186">
        <v>1</v>
      </c>
      <c r="I239" s="187"/>
      <c r="J239" s="188">
        <f>ROUND(I239*H239,2)</f>
        <v>0</v>
      </c>
      <c r="K239" s="189"/>
      <c r="L239" s="39"/>
      <c r="M239" s="190" t="s">
        <v>1</v>
      </c>
      <c r="N239" s="191" t="s">
        <v>42</v>
      </c>
      <c r="O239" s="71"/>
      <c r="P239" s="192">
        <f>O239*H239</f>
        <v>0</v>
      </c>
      <c r="Q239" s="192">
        <v>1.7899999999999999E-3</v>
      </c>
      <c r="R239" s="192">
        <f>Q239*H239</f>
        <v>1.7899999999999999E-3</v>
      </c>
      <c r="S239" s="192">
        <v>0</v>
      </c>
      <c r="T239" s="193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4" t="s">
        <v>225</v>
      </c>
      <c r="AT239" s="194" t="s">
        <v>136</v>
      </c>
      <c r="AU239" s="194" t="s">
        <v>84</v>
      </c>
      <c r="AY239" s="17" t="s">
        <v>133</v>
      </c>
      <c r="BE239" s="195">
        <f>IF(N239="základní",J239,0)</f>
        <v>0</v>
      </c>
      <c r="BF239" s="195">
        <f>IF(N239="snížená",J239,0)</f>
        <v>0</v>
      </c>
      <c r="BG239" s="195">
        <f>IF(N239="zákl. přenesená",J239,0)</f>
        <v>0</v>
      </c>
      <c r="BH239" s="195">
        <f>IF(N239="sníž. přenesená",J239,0)</f>
        <v>0</v>
      </c>
      <c r="BI239" s="195">
        <f>IF(N239="nulová",J239,0)</f>
        <v>0</v>
      </c>
      <c r="BJ239" s="17" t="s">
        <v>82</v>
      </c>
      <c r="BK239" s="195">
        <f>ROUND(I239*H239,2)</f>
        <v>0</v>
      </c>
      <c r="BL239" s="17" t="s">
        <v>225</v>
      </c>
      <c r="BM239" s="194" t="s">
        <v>329</v>
      </c>
    </row>
    <row r="240" spans="1:65" s="2" customFormat="1" ht="16.5" customHeight="1">
      <c r="A240" s="34"/>
      <c r="B240" s="35"/>
      <c r="C240" s="182" t="s">
        <v>330</v>
      </c>
      <c r="D240" s="182" t="s">
        <v>136</v>
      </c>
      <c r="E240" s="183" t="s">
        <v>331</v>
      </c>
      <c r="F240" s="184" t="s">
        <v>332</v>
      </c>
      <c r="G240" s="185" t="s">
        <v>147</v>
      </c>
      <c r="H240" s="186">
        <v>1</v>
      </c>
      <c r="I240" s="187"/>
      <c r="J240" s="188">
        <f>ROUND(I240*H240,2)</f>
        <v>0</v>
      </c>
      <c r="K240" s="189"/>
      <c r="L240" s="39"/>
      <c r="M240" s="190" t="s">
        <v>1</v>
      </c>
      <c r="N240" s="191" t="s">
        <v>42</v>
      </c>
      <c r="O240" s="71"/>
      <c r="P240" s="192">
        <f>O240*H240</f>
        <v>0</v>
      </c>
      <c r="Q240" s="192">
        <v>2.0100000000000001E-3</v>
      </c>
      <c r="R240" s="192">
        <f>Q240*H240</f>
        <v>2.0100000000000001E-3</v>
      </c>
      <c r="S240" s="192">
        <v>0</v>
      </c>
      <c r="T240" s="193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4" t="s">
        <v>225</v>
      </c>
      <c r="AT240" s="194" t="s">
        <v>136</v>
      </c>
      <c r="AU240" s="194" t="s">
        <v>84</v>
      </c>
      <c r="AY240" s="17" t="s">
        <v>133</v>
      </c>
      <c r="BE240" s="195">
        <f>IF(N240="základní",J240,0)</f>
        <v>0</v>
      </c>
      <c r="BF240" s="195">
        <f>IF(N240="snížená",J240,0)</f>
        <v>0</v>
      </c>
      <c r="BG240" s="195">
        <f>IF(N240="zákl. přenesená",J240,0)</f>
        <v>0</v>
      </c>
      <c r="BH240" s="195">
        <f>IF(N240="sníž. přenesená",J240,0)</f>
        <v>0</v>
      </c>
      <c r="BI240" s="195">
        <f>IF(N240="nulová",J240,0)</f>
        <v>0</v>
      </c>
      <c r="BJ240" s="17" t="s">
        <v>82</v>
      </c>
      <c r="BK240" s="195">
        <f>ROUND(I240*H240,2)</f>
        <v>0</v>
      </c>
      <c r="BL240" s="17" t="s">
        <v>225</v>
      </c>
      <c r="BM240" s="194" t="s">
        <v>333</v>
      </c>
    </row>
    <row r="241" spans="1:65" s="2" customFormat="1" ht="16.5" customHeight="1">
      <c r="A241" s="34"/>
      <c r="B241" s="35"/>
      <c r="C241" s="182" t="s">
        <v>334</v>
      </c>
      <c r="D241" s="182" t="s">
        <v>136</v>
      </c>
      <c r="E241" s="183" t="s">
        <v>335</v>
      </c>
      <c r="F241" s="184" t="s">
        <v>336</v>
      </c>
      <c r="G241" s="185" t="s">
        <v>147</v>
      </c>
      <c r="H241" s="186">
        <v>7</v>
      </c>
      <c r="I241" s="187"/>
      <c r="J241" s="188">
        <f>ROUND(I241*H241,2)</f>
        <v>0</v>
      </c>
      <c r="K241" s="189"/>
      <c r="L241" s="39"/>
      <c r="M241" s="190" t="s">
        <v>1</v>
      </c>
      <c r="N241" s="191" t="s">
        <v>42</v>
      </c>
      <c r="O241" s="71"/>
      <c r="P241" s="192">
        <f>O241*H241</f>
        <v>0</v>
      </c>
      <c r="Q241" s="192">
        <v>4.8000000000000001E-4</v>
      </c>
      <c r="R241" s="192">
        <f>Q241*H241</f>
        <v>3.3600000000000001E-3</v>
      </c>
      <c r="S241" s="192">
        <v>0</v>
      </c>
      <c r="T241" s="193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4" t="s">
        <v>225</v>
      </c>
      <c r="AT241" s="194" t="s">
        <v>136</v>
      </c>
      <c r="AU241" s="194" t="s">
        <v>84</v>
      </c>
      <c r="AY241" s="17" t="s">
        <v>133</v>
      </c>
      <c r="BE241" s="195">
        <f>IF(N241="základní",J241,0)</f>
        <v>0</v>
      </c>
      <c r="BF241" s="195">
        <f>IF(N241="snížená",J241,0)</f>
        <v>0</v>
      </c>
      <c r="BG241" s="195">
        <f>IF(N241="zákl. přenesená",J241,0)</f>
        <v>0</v>
      </c>
      <c r="BH241" s="195">
        <f>IF(N241="sníž. přenesená",J241,0)</f>
        <v>0</v>
      </c>
      <c r="BI241" s="195">
        <f>IF(N241="nulová",J241,0)</f>
        <v>0</v>
      </c>
      <c r="BJ241" s="17" t="s">
        <v>82</v>
      </c>
      <c r="BK241" s="195">
        <f>ROUND(I241*H241,2)</f>
        <v>0</v>
      </c>
      <c r="BL241" s="17" t="s">
        <v>225</v>
      </c>
      <c r="BM241" s="194" t="s">
        <v>337</v>
      </c>
    </row>
    <row r="242" spans="1:65" s="2" customFormat="1" ht="16.5" customHeight="1">
      <c r="A242" s="34"/>
      <c r="B242" s="35"/>
      <c r="C242" s="182" t="s">
        <v>338</v>
      </c>
      <c r="D242" s="182" t="s">
        <v>136</v>
      </c>
      <c r="E242" s="183" t="s">
        <v>339</v>
      </c>
      <c r="F242" s="184" t="s">
        <v>340</v>
      </c>
      <c r="G242" s="185" t="s">
        <v>147</v>
      </c>
      <c r="H242" s="186">
        <v>3</v>
      </c>
      <c r="I242" s="187"/>
      <c r="J242" s="188">
        <f>ROUND(I242*H242,2)</f>
        <v>0</v>
      </c>
      <c r="K242" s="189"/>
      <c r="L242" s="39"/>
      <c r="M242" s="190" t="s">
        <v>1</v>
      </c>
      <c r="N242" s="191" t="s">
        <v>42</v>
      </c>
      <c r="O242" s="71"/>
      <c r="P242" s="192">
        <f>O242*H242</f>
        <v>0</v>
      </c>
      <c r="Q242" s="192">
        <v>7.1000000000000002E-4</v>
      </c>
      <c r="R242" s="192">
        <f>Q242*H242</f>
        <v>2.1299999999999999E-3</v>
      </c>
      <c r="S242" s="192">
        <v>0</v>
      </c>
      <c r="T242" s="193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4" t="s">
        <v>225</v>
      </c>
      <c r="AT242" s="194" t="s">
        <v>136</v>
      </c>
      <c r="AU242" s="194" t="s">
        <v>84</v>
      </c>
      <c r="AY242" s="17" t="s">
        <v>133</v>
      </c>
      <c r="BE242" s="195">
        <f>IF(N242="základní",J242,0)</f>
        <v>0</v>
      </c>
      <c r="BF242" s="195">
        <f>IF(N242="snížená",J242,0)</f>
        <v>0</v>
      </c>
      <c r="BG242" s="195">
        <f>IF(N242="zákl. přenesená",J242,0)</f>
        <v>0</v>
      </c>
      <c r="BH242" s="195">
        <f>IF(N242="sníž. přenesená",J242,0)</f>
        <v>0</v>
      </c>
      <c r="BI242" s="195">
        <f>IF(N242="nulová",J242,0)</f>
        <v>0</v>
      </c>
      <c r="BJ242" s="17" t="s">
        <v>82</v>
      </c>
      <c r="BK242" s="195">
        <f>ROUND(I242*H242,2)</f>
        <v>0</v>
      </c>
      <c r="BL242" s="17" t="s">
        <v>225</v>
      </c>
      <c r="BM242" s="194" t="s">
        <v>341</v>
      </c>
    </row>
    <row r="243" spans="1:65" s="2" customFormat="1" ht="24.2" customHeight="1">
      <c r="A243" s="34"/>
      <c r="B243" s="35"/>
      <c r="C243" s="182" t="s">
        <v>342</v>
      </c>
      <c r="D243" s="182" t="s">
        <v>136</v>
      </c>
      <c r="E243" s="183" t="s">
        <v>343</v>
      </c>
      <c r="F243" s="184" t="s">
        <v>344</v>
      </c>
      <c r="G243" s="185" t="s">
        <v>139</v>
      </c>
      <c r="H243" s="186">
        <v>8.9999999999999993E-3</v>
      </c>
      <c r="I243" s="187"/>
      <c r="J243" s="188">
        <f>ROUND(I243*H243,2)</f>
        <v>0</v>
      </c>
      <c r="K243" s="189"/>
      <c r="L243" s="39"/>
      <c r="M243" s="190" t="s">
        <v>1</v>
      </c>
      <c r="N243" s="191" t="s">
        <v>42</v>
      </c>
      <c r="O243" s="71"/>
      <c r="P243" s="192">
        <f>O243*H243</f>
        <v>0</v>
      </c>
      <c r="Q243" s="192">
        <v>0</v>
      </c>
      <c r="R243" s="192">
        <f>Q243*H243</f>
        <v>0</v>
      </c>
      <c r="S243" s="192">
        <v>0</v>
      </c>
      <c r="T243" s="193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4" t="s">
        <v>225</v>
      </c>
      <c r="AT243" s="194" t="s">
        <v>136</v>
      </c>
      <c r="AU243" s="194" t="s">
        <v>84</v>
      </c>
      <c r="AY243" s="17" t="s">
        <v>133</v>
      </c>
      <c r="BE243" s="195">
        <f>IF(N243="základní",J243,0)</f>
        <v>0</v>
      </c>
      <c r="BF243" s="195">
        <f>IF(N243="snížená",J243,0)</f>
        <v>0</v>
      </c>
      <c r="BG243" s="195">
        <f>IF(N243="zákl. přenesená",J243,0)</f>
        <v>0</v>
      </c>
      <c r="BH243" s="195">
        <f>IF(N243="sníž. přenesená",J243,0)</f>
        <v>0</v>
      </c>
      <c r="BI243" s="195">
        <f>IF(N243="nulová",J243,0)</f>
        <v>0</v>
      </c>
      <c r="BJ243" s="17" t="s">
        <v>82</v>
      </c>
      <c r="BK243" s="195">
        <f>ROUND(I243*H243,2)</f>
        <v>0</v>
      </c>
      <c r="BL243" s="17" t="s">
        <v>225</v>
      </c>
      <c r="BM243" s="194" t="s">
        <v>345</v>
      </c>
    </row>
    <row r="244" spans="1:65" s="12" customFormat="1" ht="22.9" customHeight="1">
      <c r="B244" s="166"/>
      <c r="C244" s="167"/>
      <c r="D244" s="168" t="s">
        <v>76</v>
      </c>
      <c r="E244" s="180" t="s">
        <v>346</v>
      </c>
      <c r="F244" s="180" t="s">
        <v>347</v>
      </c>
      <c r="G244" s="167"/>
      <c r="H244" s="167"/>
      <c r="I244" s="170"/>
      <c r="J244" s="181">
        <f>BK244</f>
        <v>0</v>
      </c>
      <c r="K244" s="167"/>
      <c r="L244" s="172"/>
      <c r="M244" s="173"/>
      <c r="N244" s="174"/>
      <c r="O244" s="174"/>
      <c r="P244" s="175">
        <f>SUM(P245:P252)</f>
        <v>0</v>
      </c>
      <c r="Q244" s="174"/>
      <c r="R244" s="175">
        <f>SUM(R245:R252)</f>
        <v>1.9123300000000003E-2</v>
      </c>
      <c r="S244" s="174"/>
      <c r="T244" s="176">
        <f>SUM(T245:T252)</f>
        <v>0</v>
      </c>
      <c r="AR244" s="177" t="s">
        <v>84</v>
      </c>
      <c r="AT244" s="178" t="s">
        <v>76</v>
      </c>
      <c r="AU244" s="178" t="s">
        <v>82</v>
      </c>
      <c r="AY244" s="177" t="s">
        <v>133</v>
      </c>
      <c r="BK244" s="179">
        <f>SUM(BK245:BK252)</f>
        <v>0</v>
      </c>
    </row>
    <row r="245" spans="1:65" s="2" customFormat="1" ht="24.2" customHeight="1">
      <c r="A245" s="34"/>
      <c r="B245" s="35"/>
      <c r="C245" s="182" t="s">
        <v>348</v>
      </c>
      <c r="D245" s="182" t="s">
        <v>136</v>
      </c>
      <c r="E245" s="183" t="s">
        <v>349</v>
      </c>
      <c r="F245" s="184" t="s">
        <v>350</v>
      </c>
      <c r="G245" s="185" t="s">
        <v>189</v>
      </c>
      <c r="H245" s="186">
        <v>1</v>
      </c>
      <c r="I245" s="187"/>
      <c r="J245" s="188">
        <f>ROUND(I245*H245,2)</f>
        <v>0</v>
      </c>
      <c r="K245" s="189"/>
      <c r="L245" s="39"/>
      <c r="M245" s="190" t="s">
        <v>1</v>
      </c>
      <c r="N245" s="191" t="s">
        <v>42</v>
      </c>
      <c r="O245" s="71"/>
      <c r="P245" s="192">
        <f>O245*H245</f>
        <v>0</v>
      </c>
      <c r="Q245" s="192">
        <v>5.0000000000000002E-5</v>
      </c>
      <c r="R245" s="192">
        <f>Q245*H245</f>
        <v>5.0000000000000002E-5</v>
      </c>
      <c r="S245" s="192">
        <v>0</v>
      </c>
      <c r="T245" s="193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4" t="s">
        <v>225</v>
      </c>
      <c r="AT245" s="194" t="s">
        <v>136</v>
      </c>
      <c r="AU245" s="194" t="s">
        <v>84</v>
      </c>
      <c r="AY245" s="17" t="s">
        <v>133</v>
      </c>
      <c r="BE245" s="195">
        <f>IF(N245="základní",J245,0)</f>
        <v>0</v>
      </c>
      <c r="BF245" s="195">
        <f>IF(N245="snížená",J245,0)</f>
        <v>0</v>
      </c>
      <c r="BG245" s="195">
        <f>IF(N245="zákl. přenesená",J245,0)</f>
        <v>0</v>
      </c>
      <c r="BH245" s="195">
        <f>IF(N245="sníž. přenesená",J245,0)</f>
        <v>0</v>
      </c>
      <c r="BI245" s="195">
        <f>IF(N245="nulová",J245,0)</f>
        <v>0</v>
      </c>
      <c r="BJ245" s="17" t="s">
        <v>82</v>
      </c>
      <c r="BK245" s="195">
        <f>ROUND(I245*H245,2)</f>
        <v>0</v>
      </c>
      <c r="BL245" s="17" t="s">
        <v>225</v>
      </c>
      <c r="BM245" s="194" t="s">
        <v>351</v>
      </c>
    </row>
    <row r="246" spans="1:65" s="2" customFormat="1" ht="24.2" customHeight="1">
      <c r="A246" s="34"/>
      <c r="B246" s="35"/>
      <c r="C246" s="229" t="s">
        <v>352</v>
      </c>
      <c r="D246" s="229" t="s">
        <v>232</v>
      </c>
      <c r="E246" s="230" t="s">
        <v>353</v>
      </c>
      <c r="F246" s="231" t="s">
        <v>354</v>
      </c>
      <c r="G246" s="232" t="s">
        <v>189</v>
      </c>
      <c r="H246" s="233">
        <v>1.03</v>
      </c>
      <c r="I246" s="234"/>
      <c r="J246" s="235">
        <f>ROUND(I246*H246,2)</f>
        <v>0</v>
      </c>
      <c r="K246" s="236"/>
      <c r="L246" s="237"/>
      <c r="M246" s="238" t="s">
        <v>1</v>
      </c>
      <c r="N246" s="239" t="s">
        <v>42</v>
      </c>
      <c r="O246" s="71"/>
      <c r="P246" s="192">
        <f>O246*H246</f>
        <v>0</v>
      </c>
      <c r="Q246" s="192">
        <v>1.1E-4</v>
      </c>
      <c r="R246" s="192">
        <f>Q246*H246</f>
        <v>1.133E-4</v>
      </c>
      <c r="S246" s="192">
        <v>0</v>
      </c>
      <c r="T246" s="193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4" t="s">
        <v>295</v>
      </c>
      <c r="AT246" s="194" t="s">
        <v>232</v>
      </c>
      <c r="AU246" s="194" t="s">
        <v>84</v>
      </c>
      <c r="AY246" s="17" t="s">
        <v>133</v>
      </c>
      <c r="BE246" s="195">
        <f>IF(N246="základní",J246,0)</f>
        <v>0</v>
      </c>
      <c r="BF246" s="195">
        <f>IF(N246="snížená",J246,0)</f>
        <v>0</v>
      </c>
      <c r="BG246" s="195">
        <f>IF(N246="zákl. přenesená",J246,0)</f>
        <v>0</v>
      </c>
      <c r="BH246" s="195">
        <f>IF(N246="sníž. přenesená",J246,0)</f>
        <v>0</v>
      </c>
      <c r="BI246" s="195">
        <f>IF(N246="nulová",J246,0)</f>
        <v>0</v>
      </c>
      <c r="BJ246" s="17" t="s">
        <v>82</v>
      </c>
      <c r="BK246" s="195">
        <f>ROUND(I246*H246,2)</f>
        <v>0</v>
      </c>
      <c r="BL246" s="17" t="s">
        <v>225</v>
      </c>
      <c r="BM246" s="194" t="s">
        <v>355</v>
      </c>
    </row>
    <row r="247" spans="1:65" s="14" customFormat="1" ht="11.25">
      <c r="B247" s="207"/>
      <c r="C247" s="208"/>
      <c r="D247" s="198" t="s">
        <v>142</v>
      </c>
      <c r="E247" s="208"/>
      <c r="F247" s="210" t="s">
        <v>356</v>
      </c>
      <c r="G247" s="208"/>
      <c r="H247" s="211">
        <v>1.03</v>
      </c>
      <c r="I247" s="212"/>
      <c r="J247" s="208"/>
      <c r="K247" s="208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142</v>
      </c>
      <c r="AU247" s="217" t="s">
        <v>84</v>
      </c>
      <c r="AV247" s="14" t="s">
        <v>84</v>
      </c>
      <c r="AW247" s="14" t="s">
        <v>4</v>
      </c>
      <c r="AX247" s="14" t="s">
        <v>82</v>
      </c>
      <c r="AY247" s="217" t="s">
        <v>133</v>
      </c>
    </row>
    <row r="248" spans="1:65" s="2" customFormat="1" ht="24.2" customHeight="1">
      <c r="A248" s="34"/>
      <c r="B248" s="35"/>
      <c r="C248" s="182" t="s">
        <v>357</v>
      </c>
      <c r="D248" s="182" t="s">
        <v>136</v>
      </c>
      <c r="E248" s="183" t="s">
        <v>358</v>
      </c>
      <c r="F248" s="184" t="s">
        <v>359</v>
      </c>
      <c r="G248" s="185" t="s">
        <v>147</v>
      </c>
      <c r="H248" s="186">
        <v>14</v>
      </c>
      <c r="I248" s="187"/>
      <c r="J248" s="188">
        <f>ROUND(I248*H248,2)</f>
        <v>0</v>
      </c>
      <c r="K248" s="189"/>
      <c r="L248" s="39"/>
      <c r="M248" s="190" t="s">
        <v>1</v>
      </c>
      <c r="N248" s="191" t="s">
        <v>42</v>
      </c>
      <c r="O248" s="71"/>
      <c r="P248" s="192">
        <f>O248*H248</f>
        <v>0</v>
      </c>
      <c r="Q248" s="192">
        <v>8.4000000000000003E-4</v>
      </c>
      <c r="R248" s="192">
        <f>Q248*H248</f>
        <v>1.176E-2</v>
      </c>
      <c r="S248" s="192">
        <v>0</v>
      </c>
      <c r="T248" s="193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4" t="s">
        <v>225</v>
      </c>
      <c r="AT248" s="194" t="s">
        <v>136</v>
      </c>
      <c r="AU248" s="194" t="s">
        <v>84</v>
      </c>
      <c r="AY248" s="17" t="s">
        <v>133</v>
      </c>
      <c r="BE248" s="195">
        <f>IF(N248="základní",J248,0)</f>
        <v>0</v>
      </c>
      <c r="BF248" s="195">
        <f>IF(N248="snížená",J248,0)</f>
        <v>0</v>
      </c>
      <c r="BG248" s="195">
        <f>IF(N248="zákl. přenesená",J248,0)</f>
        <v>0</v>
      </c>
      <c r="BH248" s="195">
        <f>IF(N248="sníž. přenesená",J248,0)</f>
        <v>0</v>
      </c>
      <c r="BI248" s="195">
        <f>IF(N248="nulová",J248,0)</f>
        <v>0</v>
      </c>
      <c r="BJ248" s="17" t="s">
        <v>82</v>
      </c>
      <c r="BK248" s="195">
        <f>ROUND(I248*H248,2)</f>
        <v>0</v>
      </c>
      <c r="BL248" s="17" t="s">
        <v>225</v>
      </c>
      <c r="BM248" s="194" t="s">
        <v>360</v>
      </c>
    </row>
    <row r="249" spans="1:65" s="2" customFormat="1" ht="24.2" customHeight="1">
      <c r="A249" s="34"/>
      <c r="B249" s="35"/>
      <c r="C249" s="182" t="s">
        <v>361</v>
      </c>
      <c r="D249" s="182" t="s">
        <v>136</v>
      </c>
      <c r="E249" s="183" t="s">
        <v>362</v>
      </c>
      <c r="F249" s="184" t="s">
        <v>363</v>
      </c>
      <c r="G249" s="185" t="s">
        <v>147</v>
      </c>
      <c r="H249" s="186">
        <v>3</v>
      </c>
      <c r="I249" s="187"/>
      <c r="J249" s="188">
        <f>ROUND(I249*H249,2)</f>
        <v>0</v>
      </c>
      <c r="K249" s="189"/>
      <c r="L249" s="39"/>
      <c r="M249" s="190" t="s">
        <v>1</v>
      </c>
      <c r="N249" s="191" t="s">
        <v>42</v>
      </c>
      <c r="O249" s="71"/>
      <c r="P249" s="192">
        <f>O249*H249</f>
        <v>0</v>
      </c>
      <c r="Q249" s="192">
        <v>1.16E-3</v>
      </c>
      <c r="R249" s="192">
        <f>Q249*H249</f>
        <v>3.48E-3</v>
      </c>
      <c r="S249" s="192">
        <v>0</v>
      </c>
      <c r="T249" s="193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4" t="s">
        <v>225</v>
      </c>
      <c r="AT249" s="194" t="s">
        <v>136</v>
      </c>
      <c r="AU249" s="194" t="s">
        <v>84</v>
      </c>
      <c r="AY249" s="17" t="s">
        <v>133</v>
      </c>
      <c r="BE249" s="195">
        <f>IF(N249="základní",J249,0)</f>
        <v>0</v>
      </c>
      <c r="BF249" s="195">
        <f>IF(N249="snížená",J249,0)</f>
        <v>0</v>
      </c>
      <c r="BG249" s="195">
        <f>IF(N249="zákl. přenesená",J249,0)</f>
        <v>0</v>
      </c>
      <c r="BH249" s="195">
        <f>IF(N249="sníž. přenesená",J249,0)</f>
        <v>0</v>
      </c>
      <c r="BI249" s="195">
        <f>IF(N249="nulová",J249,0)</f>
        <v>0</v>
      </c>
      <c r="BJ249" s="17" t="s">
        <v>82</v>
      </c>
      <c r="BK249" s="195">
        <f>ROUND(I249*H249,2)</f>
        <v>0</v>
      </c>
      <c r="BL249" s="17" t="s">
        <v>225</v>
      </c>
      <c r="BM249" s="194" t="s">
        <v>364</v>
      </c>
    </row>
    <row r="250" spans="1:65" s="2" customFormat="1" ht="24.2" customHeight="1">
      <c r="A250" s="34"/>
      <c r="B250" s="35"/>
      <c r="C250" s="182" t="s">
        <v>365</v>
      </c>
      <c r="D250" s="182" t="s">
        <v>136</v>
      </c>
      <c r="E250" s="183" t="s">
        <v>366</v>
      </c>
      <c r="F250" s="184" t="s">
        <v>367</v>
      </c>
      <c r="G250" s="185" t="s">
        <v>147</v>
      </c>
      <c r="H250" s="186">
        <v>17</v>
      </c>
      <c r="I250" s="187"/>
      <c r="J250" s="188">
        <f>ROUND(I250*H250,2)</f>
        <v>0</v>
      </c>
      <c r="K250" s="189"/>
      <c r="L250" s="39"/>
      <c r="M250" s="190" t="s">
        <v>1</v>
      </c>
      <c r="N250" s="191" t="s">
        <v>42</v>
      </c>
      <c r="O250" s="71"/>
      <c r="P250" s="192">
        <f>O250*H250</f>
        <v>0</v>
      </c>
      <c r="Q250" s="192">
        <v>1.6000000000000001E-4</v>
      </c>
      <c r="R250" s="192">
        <f>Q250*H250</f>
        <v>2.7200000000000002E-3</v>
      </c>
      <c r="S250" s="192">
        <v>0</v>
      </c>
      <c r="T250" s="193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4" t="s">
        <v>225</v>
      </c>
      <c r="AT250" s="194" t="s">
        <v>136</v>
      </c>
      <c r="AU250" s="194" t="s">
        <v>84</v>
      </c>
      <c r="AY250" s="17" t="s">
        <v>133</v>
      </c>
      <c r="BE250" s="195">
        <f>IF(N250="základní",J250,0)</f>
        <v>0</v>
      </c>
      <c r="BF250" s="195">
        <f>IF(N250="snížená",J250,0)</f>
        <v>0</v>
      </c>
      <c r="BG250" s="195">
        <f>IF(N250="zákl. přenesená",J250,0)</f>
        <v>0</v>
      </c>
      <c r="BH250" s="195">
        <f>IF(N250="sníž. přenesená",J250,0)</f>
        <v>0</v>
      </c>
      <c r="BI250" s="195">
        <f>IF(N250="nulová",J250,0)</f>
        <v>0</v>
      </c>
      <c r="BJ250" s="17" t="s">
        <v>82</v>
      </c>
      <c r="BK250" s="195">
        <f>ROUND(I250*H250,2)</f>
        <v>0</v>
      </c>
      <c r="BL250" s="17" t="s">
        <v>225</v>
      </c>
      <c r="BM250" s="194" t="s">
        <v>368</v>
      </c>
    </row>
    <row r="251" spans="1:65" s="2" customFormat="1" ht="21.75" customHeight="1">
      <c r="A251" s="34"/>
      <c r="B251" s="35"/>
      <c r="C251" s="182" t="s">
        <v>369</v>
      </c>
      <c r="D251" s="182" t="s">
        <v>136</v>
      </c>
      <c r="E251" s="183" t="s">
        <v>370</v>
      </c>
      <c r="F251" s="184" t="s">
        <v>371</v>
      </c>
      <c r="G251" s="185" t="s">
        <v>189</v>
      </c>
      <c r="H251" s="186">
        <v>2</v>
      </c>
      <c r="I251" s="187"/>
      <c r="J251" s="188">
        <f>ROUND(I251*H251,2)</f>
        <v>0</v>
      </c>
      <c r="K251" s="189"/>
      <c r="L251" s="39"/>
      <c r="M251" s="190" t="s">
        <v>1</v>
      </c>
      <c r="N251" s="191" t="s">
        <v>42</v>
      </c>
      <c r="O251" s="71"/>
      <c r="P251" s="192">
        <f>O251*H251</f>
        <v>0</v>
      </c>
      <c r="Q251" s="192">
        <v>5.0000000000000001E-4</v>
      </c>
      <c r="R251" s="192">
        <f>Q251*H251</f>
        <v>1E-3</v>
      </c>
      <c r="S251" s="192">
        <v>0</v>
      </c>
      <c r="T251" s="193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4" t="s">
        <v>225</v>
      </c>
      <c r="AT251" s="194" t="s">
        <v>136</v>
      </c>
      <c r="AU251" s="194" t="s">
        <v>84</v>
      </c>
      <c r="AY251" s="17" t="s">
        <v>133</v>
      </c>
      <c r="BE251" s="195">
        <f>IF(N251="základní",J251,0)</f>
        <v>0</v>
      </c>
      <c r="BF251" s="195">
        <f>IF(N251="snížená",J251,0)</f>
        <v>0</v>
      </c>
      <c r="BG251" s="195">
        <f>IF(N251="zákl. přenesená",J251,0)</f>
        <v>0</v>
      </c>
      <c r="BH251" s="195">
        <f>IF(N251="sníž. přenesená",J251,0)</f>
        <v>0</v>
      </c>
      <c r="BI251" s="195">
        <f>IF(N251="nulová",J251,0)</f>
        <v>0</v>
      </c>
      <c r="BJ251" s="17" t="s">
        <v>82</v>
      </c>
      <c r="BK251" s="195">
        <f>ROUND(I251*H251,2)</f>
        <v>0</v>
      </c>
      <c r="BL251" s="17" t="s">
        <v>225</v>
      </c>
      <c r="BM251" s="194" t="s">
        <v>372</v>
      </c>
    </row>
    <row r="252" spans="1:65" s="2" customFormat="1" ht="24.2" customHeight="1">
      <c r="A252" s="34"/>
      <c r="B252" s="35"/>
      <c r="C252" s="182" t="s">
        <v>373</v>
      </c>
      <c r="D252" s="182" t="s">
        <v>136</v>
      </c>
      <c r="E252" s="183" t="s">
        <v>374</v>
      </c>
      <c r="F252" s="184" t="s">
        <v>375</v>
      </c>
      <c r="G252" s="185" t="s">
        <v>139</v>
      </c>
      <c r="H252" s="186">
        <v>1.9E-2</v>
      </c>
      <c r="I252" s="187"/>
      <c r="J252" s="188">
        <f>ROUND(I252*H252,2)</f>
        <v>0</v>
      </c>
      <c r="K252" s="189"/>
      <c r="L252" s="39"/>
      <c r="M252" s="190" t="s">
        <v>1</v>
      </c>
      <c r="N252" s="191" t="s">
        <v>42</v>
      </c>
      <c r="O252" s="71"/>
      <c r="P252" s="192">
        <f>O252*H252</f>
        <v>0</v>
      </c>
      <c r="Q252" s="192">
        <v>0</v>
      </c>
      <c r="R252" s="192">
        <f>Q252*H252</f>
        <v>0</v>
      </c>
      <c r="S252" s="192">
        <v>0</v>
      </c>
      <c r="T252" s="193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4" t="s">
        <v>225</v>
      </c>
      <c r="AT252" s="194" t="s">
        <v>136</v>
      </c>
      <c r="AU252" s="194" t="s">
        <v>84</v>
      </c>
      <c r="AY252" s="17" t="s">
        <v>133</v>
      </c>
      <c r="BE252" s="195">
        <f>IF(N252="základní",J252,0)</f>
        <v>0</v>
      </c>
      <c r="BF252" s="195">
        <f>IF(N252="snížená",J252,0)</f>
        <v>0</v>
      </c>
      <c r="BG252" s="195">
        <f>IF(N252="zákl. přenesená",J252,0)</f>
        <v>0</v>
      </c>
      <c r="BH252" s="195">
        <f>IF(N252="sníž. přenesená",J252,0)</f>
        <v>0</v>
      </c>
      <c r="BI252" s="195">
        <f>IF(N252="nulová",J252,0)</f>
        <v>0</v>
      </c>
      <c r="BJ252" s="17" t="s">
        <v>82</v>
      </c>
      <c r="BK252" s="195">
        <f>ROUND(I252*H252,2)</f>
        <v>0</v>
      </c>
      <c r="BL252" s="17" t="s">
        <v>225</v>
      </c>
      <c r="BM252" s="194" t="s">
        <v>376</v>
      </c>
    </row>
    <row r="253" spans="1:65" s="12" customFormat="1" ht="22.9" customHeight="1">
      <c r="B253" s="166"/>
      <c r="C253" s="167"/>
      <c r="D253" s="168" t="s">
        <v>76</v>
      </c>
      <c r="E253" s="180" t="s">
        <v>377</v>
      </c>
      <c r="F253" s="180" t="s">
        <v>378</v>
      </c>
      <c r="G253" s="167"/>
      <c r="H253" s="167"/>
      <c r="I253" s="170"/>
      <c r="J253" s="181">
        <f>BK253</f>
        <v>0</v>
      </c>
      <c r="K253" s="167"/>
      <c r="L253" s="172"/>
      <c r="M253" s="173"/>
      <c r="N253" s="174"/>
      <c r="O253" s="174"/>
      <c r="P253" s="175">
        <f>SUM(P254:P260)</f>
        <v>0</v>
      </c>
      <c r="Q253" s="174"/>
      <c r="R253" s="175">
        <f>SUM(R254:R260)</f>
        <v>3.5580000000000001E-2</v>
      </c>
      <c r="S253" s="174"/>
      <c r="T253" s="176">
        <f>SUM(T254:T260)</f>
        <v>0</v>
      </c>
      <c r="AR253" s="177" t="s">
        <v>84</v>
      </c>
      <c r="AT253" s="178" t="s">
        <v>76</v>
      </c>
      <c r="AU253" s="178" t="s">
        <v>82</v>
      </c>
      <c r="AY253" s="177" t="s">
        <v>133</v>
      </c>
      <c r="BK253" s="179">
        <f>SUM(BK254:BK260)</f>
        <v>0</v>
      </c>
    </row>
    <row r="254" spans="1:65" s="2" customFormat="1" ht="24.2" customHeight="1">
      <c r="A254" s="34"/>
      <c r="B254" s="35"/>
      <c r="C254" s="182" t="s">
        <v>379</v>
      </c>
      <c r="D254" s="182" t="s">
        <v>136</v>
      </c>
      <c r="E254" s="183" t="s">
        <v>380</v>
      </c>
      <c r="F254" s="184" t="s">
        <v>381</v>
      </c>
      <c r="G254" s="185" t="s">
        <v>382</v>
      </c>
      <c r="H254" s="186">
        <v>1</v>
      </c>
      <c r="I254" s="187"/>
      <c r="J254" s="188">
        <f t="shared" ref="J254:J260" si="0">ROUND(I254*H254,2)</f>
        <v>0</v>
      </c>
      <c r="K254" s="189"/>
      <c r="L254" s="39"/>
      <c r="M254" s="190" t="s">
        <v>1</v>
      </c>
      <c r="N254" s="191" t="s">
        <v>42</v>
      </c>
      <c r="O254" s="71"/>
      <c r="P254" s="192">
        <f t="shared" ref="P254:P260" si="1">O254*H254</f>
        <v>0</v>
      </c>
      <c r="Q254" s="192">
        <v>1.4970000000000001E-2</v>
      </c>
      <c r="R254" s="192">
        <f t="shared" ref="R254:R260" si="2">Q254*H254</f>
        <v>1.4970000000000001E-2</v>
      </c>
      <c r="S254" s="192">
        <v>0</v>
      </c>
      <c r="T254" s="193">
        <f t="shared" ref="T254:T260" si="3"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4" t="s">
        <v>225</v>
      </c>
      <c r="AT254" s="194" t="s">
        <v>136</v>
      </c>
      <c r="AU254" s="194" t="s">
        <v>84</v>
      </c>
      <c r="AY254" s="17" t="s">
        <v>133</v>
      </c>
      <c r="BE254" s="195">
        <f t="shared" ref="BE254:BE260" si="4">IF(N254="základní",J254,0)</f>
        <v>0</v>
      </c>
      <c r="BF254" s="195">
        <f t="shared" ref="BF254:BF260" si="5">IF(N254="snížená",J254,0)</f>
        <v>0</v>
      </c>
      <c r="BG254" s="195">
        <f t="shared" ref="BG254:BG260" si="6">IF(N254="zákl. přenesená",J254,0)</f>
        <v>0</v>
      </c>
      <c r="BH254" s="195">
        <f t="shared" ref="BH254:BH260" si="7">IF(N254="sníž. přenesená",J254,0)</f>
        <v>0</v>
      </c>
      <c r="BI254" s="195">
        <f t="shared" ref="BI254:BI260" si="8">IF(N254="nulová",J254,0)</f>
        <v>0</v>
      </c>
      <c r="BJ254" s="17" t="s">
        <v>82</v>
      </c>
      <c r="BK254" s="195">
        <f t="shared" ref="BK254:BK260" si="9">ROUND(I254*H254,2)</f>
        <v>0</v>
      </c>
      <c r="BL254" s="17" t="s">
        <v>225</v>
      </c>
      <c r="BM254" s="194" t="s">
        <v>383</v>
      </c>
    </row>
    <row r="255" spans="1:65" s="2" customFormat="1" ht="24.2" customHeight="1">
      <c r="A255" s="34"/>
      <c r="B255" s="35"/>
      <c r="C255" s="182" t="s">
        <v>384</v>
      </c>
      <c r="D255" s="182" t="s">
        <v>136</v>
      </c>
      <c r="E255" s="183" t="s">
        <v>385</v>
      </c>
      <c r="F255" s="184" t="s">
        <v>386</v>
      </c>
      <c r="G255" s="185" t="s">
        <v>382</v>
      </c>
      <c r="H255" s="186">
        <v>1</v>
      </c>
      <c r="I255" s="187"/>
      <c r="J255" s="188">
        <f t="shared" si="0"/>
        <v>0</v>
      </c>
      <c r="K255" s="189"/>
      <c r="L255" s="39"/>
      <c r="M255" s="190" t="s">
        <v>1</v>
      </c>
      <c r="N255" s="191" t="s">
        <v>42</v>
      </c>
      <c r="O255" s="71"/>
      <c r="P255" s="192">
        <f t="shared" si="1"/>
        <v>0</v>
      </c>
      <c r="Q255" s="192">
        <v>1.4749999999999999E-2</v>
      </c>
      <c r="R255" s="192">
        <f t="shared" si="2"/>
        <v>1.4749999999999999E-2</v>
      </c>
      <c r="S255" s="192">
        <v>0</v>
      </c>
      <c r="T255" s="193">
        <f t="shared" si="3"/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4" t="s">
        <v>225</v>
      </c>
      <c r="AT255" s="194" t="s">
        <v>136</v>
      </c>
      <c r="AU255" s="194" t="s">
        <v>84</v>
      </c>
      <c r="AY255" s="17" t="s">
        <v>133</v>
      </c>
      <c r="BE255" s="195">
        <f t="shared" si="4"/>
        <v>0</v>
      </c>
      <c r="BF255" s="195">
        <f t="shared" si="5"/>
        <v>0</v>
      </c>
      <c r="BG255" s="195">
        <f t="shared" si="6"/>
        <v>0</v>
      </c>
      <c r="BH255" s="195">
        <f t="shared" si="7"/>
        <v>0</v>
      </c>
      <c r="BI255" s="195">
        <f t="shared" si="8"/>
        <v>0</v>
      </c>
      <c r="BJ255" s="17" t="s">
        <v>82</v>
      </c>
      <c r="BK255" s="195">
        <f t="shared" si="9"/>
        <v>0</v>
      </c>
      <c r="BL255" s="17" t="s">
        <v>225</v>
      </c>
      <c r="BM255" s="194" t="s">
        <v>387</v>
      </c>
    </row>
    <row r="256" spans="1:65" s="2" customFormat="1" ht="24.2" customHeight="1">
      <c r="A256" s="34"/>
      <c r="B256" s="35"/>
      <c r="C256" s="182" t="s">
        <v>388</v>
      </c>
      <c r="D256" s="182" t="s">
        <v>136</v>
      </c>
      <c r="E256" s="183" t="s">
        <v>389</v>
      </c>
      <c r="F256" s="184" t="s">
        <v>390</v>
      </c>
      <c r="G256" s="185" t="s">
        <v>382</v>
      </c>
      <c r="H256" s="186">
        <v>8</v>
      </c>
      <c r="I256" s="187"/>
      <c r="J256" s="188">
        <f t="shared" si="0"/>
        <v>0</v>
      </c>
      <c r="K256" s="189"/>
      <c r="L256" s="39"/>
      <c r="M256" s="190" t="s">
        <v>1</v>
      </c>
      <c r="N256" s="191" t="s">
        <v>42</v>
      </c>
      <c r="O256" s="71"/>
      <c r="P256" s="192">
        <f t="shared" si="1"/>
        <v>0</v>
      </c>
      <c r="Q256" s="192">
        <v>2.4000000000000001E-4</v>
      </c>
      <c r="R256" s="192">
        <f t="shared" si="2"/>
        <v>1.92E-3</v>
      </c>
      <c r="S256" s="192">
        <v>0</v>
      </c>
      <c r="T256" s="193">
        <f t="shared" si="3"/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4" t="s">
        <v>225</v>
      </c>
      <c r="AT256" s="194" t="s">
        <v>136</v>
      </c>
      <c r="AU256" s="194" t="s">
        <v>84</v>
      </c>
      <c r="AY256" s="17" t="s">
        <v>133</v>
      </c>
      <c r="BE256" s="195">
        <f t="shared" si="4"/>
        <v>0</v>
      </c>
      <c r="BF256" s="195">
        <f t="shared" si="5"/>
        <v>0</v>
      </c>
      <c r="BG256" s="195">
        <f t="shared" si="6"/>
        <v>0</v>
      </c>
      <c r="BH256" s="195">
        <f t="shared" si="7"/>
        <v>0</v>
      </c>
      <c r="BI256" s="195">
        <f t="shared" si="8"/>
        <v>0</v>
      </c>
      <c r="BJ256" s="17" t="s">
        <v>82</v>
      </c>
      <c r="BK256" s="195">
        <f t="shared" si="9"/>
        <v>0</v>
      </c>
      <c r="BL256" s="17" t="s">
        <v>225</v>
      </c>
      <c r="BM256" s="194" t="s">
        <v>391</v>
      </c>
    </row>
    <row r="257" spans="1:65" s="2" customFormat="1" ht="21.75" customHeight="1">
      <c r="A257" s="34"/>
      <c r="B257" s="35"/>
      <c r="C257" s="182" t="s">
        <v>392</v>
      </c>
      <c r="D257" s="182" t="s">
        <v>136</v>
      </c>
      <c r="E257" s="183" t="s">
        <v>393</v>
      </c>
      <c r="F257" s="184" t="s">
        <v>394</v>
      </c>
      <c r="G257" s="185" t="s">
        <v>382</v>
      </c>
      <c r="H257" s="186">
        <v>1</v>
      </c>
      <c r="I257" s="187"/>
      <c r="J257" s="188">
        <f t="shared" si="0"/>
        <v>0</v>
      </c>
      <c r="K257" s="189"/>
      <c r="L257" s="39"/>
      <c r="M257" s="190" t="s">
        <v>1</v>
      </c>
      <c r="N257" s="191" t="s">
        <v>42</v>
      </c>
      <c r="O257" s="71"/>
      <c r="P257" s="192">
        <f t="shared" si="1"/>
        <v>0</v>
      </c>
      <c r="Q257" s="192">
        <v>1.8E-3</v>
      </c>
      <c r="R257" s="192">
        <f t="shared" si="2"/>
        <v>1.8E-3</v>
      </c>
      <c r="S257" s="192">
        <v>0</v>
      </c>
      <c r="T257" s="193">
        <f t="shared" si="3"/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4" t="s">
        <v>225</v>
      </c>
      <c r="AT257" s="194" t="s">
        <v>136</v>
      </c>
      <c r="AU257" s="194" t="s">
        <v>84</v>
      </c>
      <c r="AY257" s="17" t="s">
        <v>133</v>
      </c>
      <c r="BE257" s="195">
        <f t="shared" si="4"/>
        <v>0</v>
      </c>
      <c r="BF257" s="195">
        <f t="shared" si="5"/>
        <v>0</v>
      </c>
      <c r="BG257" s="195">
        <f t="shared" si="6"/>
        <v>0</v>
      </c>
      <c r="BH257" s="195">
        <f t="shared" si="7"/>
        <v>0</v>
      </c>
      <c r="BI257" s="195">
        <f t="shared" si="8"/>
        <v>0</v>
      </c>
      <c r="BJ257" s="17" t="s">
        <v>82</v>
      </c>
      <c r="BK257" s="195">
        <f t="shared" si="9"/>
        <v>0</v>
      </c>
      <c r="BL257" s="17" t="s">
        <v>225</v>
      </c>
      <c r="BM257" s="194" t="s">
        <v>395</v>
      </c>
    </row>
    <row r="258" spans="1:65" s="2" customFormat="1" ht="16.5" customHeight="1">
      <c r="A258" s="34"/>
      <c r="B258" s="35"/>
      <c r="C258" s="182" t="s">
        <v>396</v>
      </c>
      <c r="D258" s="182" t="s">
        <v>136</v>
      </c>
      <c r="E258" s="183" t="s">
        <v>397</v>
      </c>
      <c r="F258" s="184" t="s">
        <v>398</v>
      </c>
      <c r="G258" s="185" t="s">
        <v>382</v>
      </c>
      <c r="H258" s="186">
        <v>1</v>
      </c>
      <c r="I258" s="187"/>
      <c r="J258" s="188">
        <f t="shared" si="0"/>
        <v>0</v>
      </c>
      <c r="K258" s="189"/>
      <c r="L258" s="39"/>
      <c r="M258" s="190" t="s">
        <v>1</v>
      </c>
      <c r="N258" s="191" t="s">
        <v>42</v>
      </c>
      <c r="O258" s="71"/>
      <c r="P258" s="192">
        <f t="shared" si="1"/>
        <v>0</v>
      </c>
      <c r="Q258" s="192">
        <v>1.9599999999999999E-3</v>
      </c>
      <c r="R258" s="192">
        <f t="shared" si="2"/>
        <v>1.9599999999999999E-3</v>
      </c>
      <c r="S258" s="192">
        <v>0</v>
      </c>
      <c r="T258" s="193">
        <f t="shared" si="3"/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4" t="s">
        <v>225</v>
      </c>
      <c r="AT258" s="194" t="s">
        <v>136</v>
      </c>
      <c r="AU258" s="194" t="s">
        <v>84</v>
      </c>
      <c r="AY258" s="17" t="s">
        <v>133</v>
      </c>
      <c r="BE258" s="195">
        <f t="shared" si="4"/>
        <v>0</v>
      </c>
      <c r="BF258" s="195">
        <f t="shared" si="5"/>
        <v>0</v>
      </c>
      <c r="BG258" s="195">
        <f t="shared" si="6"/>
        <v>0</v>
      </c>
      <c r="BH258" s="195">
        <f t="shared" si="7"/>
        <v>0</v>
      </c>
      <c r="BI258" s="195">
        <f t="shared" si="8"/>
        <v>0</v>
      </c>
      <c r="BJ258" s="17" t="s">
        <v>82</v>
      </c>
      <c r="BK258" s="195">
        <f t="shared" si="9"/>
        <v>0</v>
      </c>
      <c r="BL258" s="17" t="s">
        <v>225</v>
      </c>
      <c r="BM258" s="194" t="s">
        <v>399</v>
      </c>
    </row>
    <row r="259" spans="1:65" s="2" customFormat="1" ht="16.5" customHeight="1">
      <c r="A259" s="34"/>
      <c r="B259" s="35"/>
      <c r="C259" s="182" t="s">
        <v>400</v>
      </c>
      <c r="D259" s="182" t="s">
        <v>136</v>
      </c>
      <c r="E259" s="183" t="s">
        <v>401</v>
      </c>
      <c r="F259" s="184" t="s">
        <v>402</v>
      </c>
      <c r="G259" s="185" t="s">
        <v>189</v>
      </c>
      <c r="H259" s="186">
        <v>2</v>
      </c>
      <c r="I259" s="187"/>
      <c r="J259" s="188">
        <f t="shared" si="0"/>
        <v>0</v>
      </c>
      <c r="K259" s="189"/>
      <c r="L259" s="39"/>
      <c r="M259" s="190" t="s">
        <v>1</v>
      </c>
      <c r="N259" s="191" t="s">
        <v>42</v>
      </c>
      <c r="O259" s="71"/>
      <c r="P259" s="192">
        <f t="shared" si="1"/>
        <v>0</v>
      </c>
      <c r="Q259" s="192">
        <v>9.0000000000000006E-5</v>
      </c>
      <c r="R259" s="192">
        <f t="shared" si="2"/>
        <v>1.8000000000000001E-4</v>
      </c>
      <c r="S259" s="192">
        <v>0</v>
      </c>
      <c r="T259" s="193">
        <f t="shared" si="3"/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4" t="s">
        <v>225</v>
      </c>
      <c r="AT259" s="194" t="s">
        <v>136</v>
      </c>
      <c r="AU259" s="194" t="s">
        <v>84</v>
      </c>
      <c r="AY259" s="17" t="s">
        <v>133</v>
      </c>
      <c r="BE259" s="195">
        <f t="shared" si="4"/>
        <v>0</v>
      </c>
      <c r="BF259" s="195">
        <f t="shared" si="5"/>
        <v>0</v>
      </c>
      <c r="BG259" s="195">
        <f t="shared" si="6"/>
        <v>0</v>
      </c>
      <c r="BH259" s="195">
        <f t="shared" si="7"/>
        <v>0</v>
      </c>
      <c r="BI259" s="195">
        <f t="shared" si="8"/>
        <v>0</v>
      </c>
      <c r="BJ259" s="17" t="s">
        <v>82</v>
      </c>
      <c r="BK259" s="195">
        <f t="shared" si="9"/>
        <v>0</v>
      </c>
      <c r="BL259" s="17" t="s">
        <v>225</v>
      </c>
      <c r="BM259" s="194" t="s">
        <v>403</v>
      </c>
    </row>
    <row r="260" spans="1:65" s="2" customFormat="1" ht="24.2" customHeight="1">
      <c r="A260" s="34"/>
      <c r="B260" s="35"/>
      <c r="C260" s="182" t="s">
        <v>404</v>
      </c>
      <c r="D260" s="182" t="s">
        <v>136</v>
      </c>
      <c r="E260" s="183" t="s">
        <v>405</v>
      </c>
      <c r="F260" s="184" t="s">
        <v>406</v>
      </c>
      <c r="G260" s="185" t="s">
        <v>139</v>
      </c>
      <c r="H260" s="186">
        <v>3.5999999999999997E-2</v>
      </c>
      <c r="I260" s="187"/>
      <c r="J260" s="188">
        <f t="shared" si="0"/>
        <v>0</v>
      </c>
      <c r="K260" s="189"/>
      <c r="L260" s="39"/>
      <c r="M260" s="190" t="s">
        <v>1</v>
      </c>
      <c r="N260" s="191" t="s">
        <v>42</v>
      </c>
      <c r="O260" s="71"/>
      <c r="P260" s="192">
        <f t="shared" si="1"/>
        <v>0</v>
      </c>
      <c r="Q260" s="192">
        <v>0</v>
      </c>
      <c r="R260" s="192">
        <f t="shared" si="2"/>
        <v>0</v>
      </c>
      <c r="S260" s="192">
        <v>0</v>
      </c>
      <c r="T260" s="193">
        <f t="shared" si="3"/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4" t="s">
        <v>225</v>
      </c>
      <c r="AT260" s="194" t="s">
        <v>136</v>
      </c>
      <c r="AU260" s="194" t="s">
        <v>84</v>
      </c>
      <c r="AY260" s="17" t="s">
        <v>133</v>
      </c>
      <c r="BE260" s="195">
        <f t="shared" si="4"/>
        <v>0</v>
      </c>
      <c r="BF260" s="195">
        <f t="shared" si="5"/>
        <v>0</v>
      </c>
      <c r="BG260" s="195">
        <f t="shared" si="6"/>
        <v>0</v>
      </c>
      <c r="BH260" s="195">
        <f t="shared" si="7"/>
        <v>0</v>
      </c>
      <c r="BI260" s="195">
        <f t="shared" si="8"/>
        <v>0</v>
      </c>
      <c r="BJ260" s="17" t="s">
        <v>82</v>
      </c>
      <c r="BK260" s="195">
        <f t="shared" si="9"/>
        <v>0</v>
      </c>
      <c r="BL260" s="17" t="s">
        <v>225</v>
      </c>
      <c r="BM260" s="194" t="s">
        <v>407</v>
      </c>
    </row>
    <row r="261" spans="1:65" s="12" customFormat="1" ht="22.9" customHeight="1">
      <c r="B261" s="166"/>
      <c r="C261" s="167"/>
      <c r="D261" s="168" t="s">
        <v>76</v>
      </c>
      <c r="E261" s="180" t="s">
        <v>408</v>
      </c>
      <c r="F261" s="180" t="s">
        <v>409</v>
      </c>
      <c r="G261" s="167"/>
      <c r="H261" s="167"/>
      <c r="I261" s="170"/>
      <c r="J261" s="181">
        <f>BK261</f>
        <v>0</v>
      </c>
      <c r="K261" s="167"/>
      <c r="L261" s="172"/>
      <c r="M261" s="173"/>
      <c r="N261" s="174"/>
      <c r="O261" s="174"/>
      <c r="P261" s="175">
        <f>SUM(P262:P268)</f>
        <v>0</v>
      </c>
      <c r="Q261" s="174"/>
      <c r="R261" s="175">
        <f>SUM(R262:R268)</f>
        <v>1.0008E-2</v>
      </c>
      <c r="S261" s="174"/>
      <c r="T261" s="176">
        <f>SUM(T262:T268)</f>
        <v>0.17136000000000001</v>
      </c>
      <c r="AR261" s="177" t="s">
        <v>84</v>
      </c>
      <c r="AT261" s="178" t="s">
        <v>76</v>
      </c>
      <c r="AU261" s="178" t="s">
        <v>82</v>
      </c>
      <c r="AY261" s="177" t="s">
        <v>133</v>
      </c>
      <c r="BK261" s="179">
        <f>SUM(BK262:BK268)</f>
        <v>0</v>
      </c>
    </row>
    <row r="262" spans="1:65" s="2" customFormat="1" ht="16.5" customHeight="1">
      <c r="A262" s="34"/>
      <c r="B262" s="35"/>
      <c r="C262" s="182" t="s">
        <v>410</v>
      </c>
      <c r="D262" s="182" t="s">
        <v>136</v>
      </c>
      <c r="E262" s="183" t="s">
        <v>411</v>
      </c>
      <c r="F262" s="184" t="s">
        <v>412</v>
      </c>
      <c r="G262" s="185" t="s">
        <v>153</v>
      </c>
      <c r="H262" s="186">
        <v>7.2</v>
      </c>
      <c r="I262" s="187"/>
      <c r="J262" s="188">
        <f>ROUND(I262*H262,2)</f>
        <v>0</v>
      </c>
      <c r="K262" s="189"/>
      <c r="L262" s="39"/>
      <c r="M262" s="190" t="s">
        <v>1</v>
      </c>
      <c r="N262" s="191" t="s">
        <v>42</v>
      </c>
      <c r="O262" s="71"/>
      <c r="P262" s="192">
        <f>O262*H262</f>
        <v>0</v>
      </c>
      <c r="Q262" s="192">
        <v>0</v>
      </c>
      <c r="R262" s="192">
        <f>Q262*H262</f>
        <v>0</v>
      </c>
      <c r="S262" s="192">
        <v>2.3800000000000002E-2</v>
      </c>
      <c r="T262" s="193">
        <f>S262*H262</f>
        <v>0.17136000000000001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4" t="s">
        <v>225</v>
      </c>
      <c r="AT262" s="194" t="s">
        <v>136</v>
      </c>
      <c r="AU262" s="194" t="s">
        <v>84</v>
      </c>
      <c r="AY262" s="17" t="s">
        <v>133</v>
      </c>
      <c r="BE262" s="195">
        <f>IF(N262="základní",J262,0)</f>
        <v>0</v>
      </c>
      <c r="BF262" s="195">
        <f>IF(N262="snížená",J262,0)</f>
        <v>0</v>
      </c>
      <c r="BG262" s="195">
        <f>IF(N262="zákl. přenesená",J262,0)</f>
        <v>0</v>
      </c>
      <c r="BH262" s="195">
        <f>IF(N262="sníž. přenesená",J262,0)</f>
        <v>0</v>
      </c>
      <c r="BI262" s="195">
        <f>IF(N262="nulová",J262,0)</f>
        <v>0</v>
      </c>
      <c r="BJ262" s="17" t="s">
        <v>82</v>
      </c>
      <c r="BK262" s="195">
        <f>ROUND(I262*H262,2)</f>
        <v>0</v>
      </c>
      <c r="BL262" s="17" t="s">
        <v>225</v>
      </c>
      <c r="BM262" s="194" t="s">
        <v>413</v>
      </c>
    </row>
    <row r="263" spans="1:65" s="14" customFormat="1" ht="11.25">
      <c r="B263" s="207"/>
      <c r="C263" s="208"/>
      <c r="D263" s="198" t="s">
        <v>142</v>
      </c>
      <c r="E263" s="209" t="s">
        <v>1</v>
      </c>
      <c r="F263" s="210" t="s">
        <v>414</v>
      </c>
      <c r="G263" s="208"/>
      <c r="H263" s="211">
        <v>7.2</v>
      </c>
      <c r="I263" s="212"/>
      <c r="J263" s="208"/>
      <c r="K263" s="208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142</v>
      </c>
      <c r="AU263" s="217" t="s">
        <v>84</v>
      </c>
      <c r="AV263" s="14" t="s">
        <v>84</v>
      </c>
      <c r="AW263" s="14" t="s">
        <v>32</v>
      </c>
      <c r="AX263" s="14" t="s">
        <v>82</v>
      </c>
      <c r="AY263" s="217" t="s">
        <v>133</v>
      </c>
    </row>
    <row r="264" spans="1:65" s="2" customFormat="1" ht="24.2" customHeight="1">
      <c r="A264" s="34"/>
      <c r="B264" s="35"/>
      <c r="C264" s="182" t="s">
        <v>415</v>
      </c>
      <c r="D264" s="182" t="s">
        <v>136</v>
      </c>
      <c r="E264" s="183" t="s">
        <v>416</v>
      </c>
      <c r="F264" s="184" t="s">
        <v>417</v>
      </c>
      <c r="G264" s="185" t="s">
        <v>153</v>
      </c>
      <c r="H264" s="186">
        <v>7.2</v>
      </c>
      <c r="I264" s="187"/>
      <c r="J264" s="188">
        <f>ROUND(I264*H264,2)</f>
        <v>0</v>
      </c>
      <c r="K264" s="189"/>
      <c r="L264" s="39"/>
      <c r="M264" s="190" t="s">
        <v>1</v>
      </c>
      <c r="N264" s="191" t="s">
        <v>42</v>
      </c>
      <c r="O264" s="71"/>
      <c r="P264" s="192">
        <f>O264*H264</f>
        <v>0</v>
      </c>
      <c r="Q264" s="192">
        <v>0</v>
      </c>
      <c r="R264" s="192">
        <f>Q264*H264</f>
        <v>0</v>
      </c>
      <c r="S264" s="192">
        <v>0</v>
      </c>
      <c r="T264" s="193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4" t="s">
        <v>225</v>
      </c>
      <c r="AT264" s="194" t="s">
        <v>136</v>
      </c>
      <c r="AU264" s="194" t="s">
        <v>84</v>
      </c>
      <c r="AY264" s="17" t="s">
        <v>133</v>
      </c>
      <c r="BE264" s="195">
        <f>IF(N264="základní",J264,0)</f>
        <v>0</v>
      </c>
      <c r="BF264" s="195">
        <f>IF(N264="snížená",J264,0)</f>
        <v>0</v>
      </c>
      <c r="BG264" s="195">
        <f>IF(N264="zákl. přenesená",J264,0)</f>
        <v>0</v>
      </c>
      <c r="BH264" s="195">
        <f>IF(N264="sníž. přenesená",J264,0)</f>
        <v>0</v>
      </c>
      <c r="BI264" s="195">
        <f>IF(N264="nulová",J264,0)</f>
        <v>0</v>
      </c>
      <c r="BJ264" s="17" t="s">
        <v>82</v>
      </c>
      <c r="BK264" s="195">
        <f>ROUND(I264*H264,2)</f>
        <v>0</v>
      </c>
      <c r="BL264" s="17" t="s">
        <v>225</v>
      </c>
      <c r="BM264" s="194" t="s">
        <v>418</v>
      </c>
    </row>
    <row r="265" spans="1:65" s="2" customFormat="1" ht="16.5" customHeight="1">
      <c r="A265" s="34"/>
      <c r="B265" s="35"/>
      <c r="C265" s="182" t="s">
        <v>419</v>
      </c>
      <c r="D265" s="182" t="s">
        <v>136</v>
      </c>
      <c r="E265" s="183" t="s">
        <v>420</v>
      </c>
      <c r="F265" s="184" t="s">
        <v>421</v>
      </c>
      <c r="G265" s="185" t="s">
        <v>153</v>
      </c>
      <c r="H265" s="186">
        <v>7.2</v>
      </c>
      <c r="I265" s="187"/>
      <c r="J265" s="188">
        <f>ROUND(I265*H265,2)</f>
        <v>0</v>
      </c>
      <c r="K265" s="189"/>
      <c r="L265" s="39"/>
      <c r="M265" s="190" t="s">
        <v>1</v>
      </c>
      <c r="N265" s="191" t="s">
        <v>42</v>
      </c>
      <c r="O265" s="71"/>
      <c r="P265" s="192">
        <f>O265*H265</f>
        <v>0</v>
      </c>
      <c r="Q265" s="192">
        <v>1.39E-3</v>
      </c>
      <c r="R265" s="192">
        <f>Q265*H265</f>
        <v>1.0008E-2</v>
      </c>
      <c r="S265" s="192">
        <v>0</v>
      </c>
      <c r="T265" s="193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4" t="s">
        <v>225</v>
      </c>
      <c r="AT265" s="194" t="s">
        <v>136</v>
      </c>
      <c r="AU265" s="194" t="s">
        <v>84</v>
      </c>
      <c r="AY265" s="17" t="s">
        <v>133</v>
      </c>
      <c r="BE265" s="195">
        <f>IF(N265="základní",J265,0)</f>
        <v>0</v>
      </c>
      <c r="BF265" s="195">
        <f>IF(N265="snížená",J265,0)</f>
        <v>0</v>
      </c>
      <c r="BG265" s="195">
        <f>IF(N265="zákl. přenesená",J265,0)</f>
        <v>0</v>
      </c>
      <c r="BH265" s="195">
        <f>IF(N265="sníž. přenesená",J265,0)</f>
        <v>0</v>
      </c>
      <c r="BI265" s="195">
        <f>IF(N265="nulová",J265,0)</f>
        <v>0</v>
      </c>
      <c r="BJ265" s="17" t="s">
        <v>82</v>
      </c>
      <c r="BK265" s="195">
        <f>ROUND(I265*H265,2)</f>
        <v>0</v>
      </c>
      <c r="BL265" s="17" t="s">
        <v>225</v>
      </c>
      <c r="BM265" s="194" t="s">
        <v>422</v>
      </c>
    </row>
    <row r="266" spans="1:65" s="14" customFormat="1" ht="11.25">
      <c r="B266" s="207"/>
      <c r="C266" s="208"/>
      <c r="D266" s="198" t="s">
        <v>142</v>
      </c>
      <c r="E266" s="209" t="s">
        <v>1</v>
      </c>
      <c r="F266" s="210" t="s">
        <v>414</v>
      </c>
      <c r="G266" s="208"/>
      <c r="H266" s="211">
        <v>7.2</v>
      </c>
      <c r="I266" s="212"/>
      <c r="J266" s="208"/>
      <c r="K266" s="208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142</v>
      </c>
      <c r="AU266" s="217" t="s">
        <v>84</v>
      </c>
      <c r="AV266" s="14" t="s">
        <v>84</v>
      </c>
      <c r="AW266" s="14" t="s">
        <v>32</v>
      </c>
      <c r="AX266" s="14" t="s">
        <v>82</v>
      </c>
      <c r="AY266" s="217" t="s">
        <v>133</v>
      </c>
    </row>
    <row r="267" spans="1:65" s="2" customFormat="1" ht="16.5" customHeight="1">
      <c r="A267" s="34"/>
      <c r="B267" s="35"/>
      <c r="C267" s="182" t="s">
        <v>423</v>
      </c>
      <c r="D267" s="182" t="s">
        <v>136</v>
      </c>
      <c r="E267" s="183" t="s">
        <v>424</v>
      </c>
      <c r="F267" s="184" t="s">
        <v>425</v>
      </c>
      <c r="G267" s="185" t="s">
        <v>153</v>
      </c>
      <c r="H267" s="186">
        <v>9.6</v>
      </c>
      <c r="I267" s="187"/>
      <c r="J267" s="188">
        <f>ROUND(I267*H267,2)</f>
        <v>0</v>
      </c>
      <c r="K267" s="189"/>
      <c r="L267" s="39"/>
      <c r="M267" s="190" t="s">
        <v>1</v>
      </c>
      <c r="N267" s="191" t="s">
        <v>42</v>
      </c>
      <c r="O267" s="71"/>
      <c r="P267" s="192">
        <f>O267*H267</f>
        <v>0</v>
      </c>
      <c r="Q267" s="192">
        <v>0</v>
      </c>
      <c r="R267" s="192">
        <f>Q267*H267</f>
        <v>0</v>
      </c>
      <c r="S267" s="192">
        <v>0</v>
      </c>
      <c r="T267" s="193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4" t="s">
        <v>225</v>
      </c>
      <c r="AT267" s="194" t="s">
        <v>136</v>
      </c>
      <c r="AU267" s="194" t="s">
        <v>84</v>
      </c>
      <c r="AY267" s="17" t="s">
        <v>133</v>
      </c>
      <c r="BE267" s="195">
        <f>IF(N267="základní",J267,0)</f>
        <v>0</v>
      </c>
      <c r="BF267" s="195">
        <f>IF(N267="snížená",J267,0)</f>
        <v>0</v>
      </c>
      <c r="BG267" s="195">
        <f>IF(N267="zákl. přenesená",J267,0)</f>
        <v>0</v>
      </c>
      <c r="BH267" s="195">
        <f>IF(N267="sníž. přenesená",J267,0)</f>
        <v>0</v>
      </c>
      <c r="BI267" s="195">
        <f>IF(N267="nulová",J267,0)</f>
        <v>0</v>
      </c>
      <c r="BJ267" s="17" t="s">
        <v>82</v>
      </c>
      <c r="BK267" s="195">
        <f>ROUND(I267*H267,2)</f>
        <v>0</v>
      </c>
      <c r="BL267" s="17" t="s">
        <v>225</v>
      </c>
      <c r="BM267" s="194" t="s">
        <v>426</v>
      </c>
    </row>
    <row r="268" spans="1:65" s="14" customFormat="1" ht="11.25">
      <c r="B268" s="207"/>
      <c r="C268" s="208"/>
      <c r="D268" s="198" t="s">
        <v>142</v>
      </c>
      <c r="E268" s="209" t="s">
        <v>1</v>
      </c>
      <c r="F268" s="210" t="s">
        <v>427</v>
      </c>
      <c r="G268" s="208"/>
      <c r="H268" s="211">
        <v>9.6</v>
      </c>
      <c r="I268" s="212"/>
      <c r="J268" s="208"/>
      <c r="K268" s="208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142</v>
      </c>
      <c r="AU268" s="217" t="s">
        <v>84</v>
      </c>
      <c r="AV268" s="14" t="s">
        <v>84</v>
      </c>
      <c r="AW268" s="14" t="s">
        <v>32</v>
      </c>
      <c r="AX268" s="14" t="s">
        <v>82</v>
      </c>
      <c r="AY268" s="217" t="s">
        <v>133</v>
      </c>
    </row>
    <row r="269" spans="1:65" s="12" customFormat="1" ht="22.9" customHeight="1">
      <c r="B269" s="166"/>
      <c r="C269" s="167"/>
      <c r="D269" s="168" t="s">
        <v>76</v>
      </c>
      <c r="E269" s="180" t="s">
        <v>428</v>
      </c>
      <c r="F269" s="180" t="s">
        <v>429</v>
      </c>
      <c r="G269" s="167"/>
      <c r="H269" s="167"/>
      <c r="I269" s="170"/>
      <c r="J269" s="181">
        <f>BK269</f>
        <v>0</v>
      </c>
      <c r="K269" s="167"/>
      <c r="L269" s="172"/>
      <c r="M269" s="173"/>
      <c r="N269" s="174"/>
      <c r="O269" s="174"/>
      <c r="P269" s="175">
        <f>SUM(P270:P311)</f>
        <v>0</v>
      </c>
      <c r="Q269" s="174"/>
      <c r="R269" s="175">
        <f>SUM(R270:R311)</f>
        <v>0</v>
      </c>
      <c r="S269" s="174"/>
      <c r="T269" s="176">
        <f>SUM(T270:T311)</f>
        <v>0</v>
      </c>
      <c r="AR269" s="177" t="s">
        <v>84</v>
      </c>
      <c r="AT269" s="178" t="s">
        <v>76</v>
      </c>
      <c r="AU269" s="178" t="s">
        <v>82</v>
      </c>
      <c r="AY269" s="177" t="s">
        <v>133</v>
      </c>
      <c r="BK269" s="179">
        <f>SUM(BK270:BK311)</f>
        <v>0</v>
      </c>
    </row>
    <row r="270" spans="1:65" s="2" customFormat="1" ht="21.75" customHeight="1">
      <c r="A270" s="34"/>
      <c r="B270" s="35"/>
      <c r="C270" s="182" t="s">
        <v>430</v>
      </c>
      <c r="D270" s="182" t="s">
        <v>136</v>
      </c>
      <c r="E270" s="183" t="s">
        <v>431</v>
      </c>
      <c r="F270" s="184" t="s">
        <v>432</v>
      </c>
      <c r="G270" s="185" t="s">
        <v>433</v>
      </c>
      <c r="H270" s="186">
        <v>3</v>
      </c>
      <c r="I270" s="187"/>
      <c r="J270" s="188">
        <f t="shared" ref="J270:J311" si="10">ROUND(I270*H270,2)</f>
        <v>0</v>
      </c>
      <c r="K270" s="189"/>
      <c r="L270" s="39"/>
      <c r="M270" s="190" t="s">
        <v>1</v>
      </c>
      <c r="N270" s="191" t="s">
        <v>42</v>
      </c>
      <c r="O270" s="71"/>
      <c r="P270" s="192">
        <f t="shared" ref="P270:P311" si="11">O270*H270</f>
        <v>0</v>
      </c>
      <c r="Q270" s="192">
        <v>0</v>
      </c>
      <c r="R270" s="192">
        <f t="shared" ref="R270:R311" si="12">Q270*H270</f>
        <v>0</v>
      </c>
      <c r="S270" s="192">
        <v>0</v>
      </c>
      <c r="T270" s="193">
        <f t="shared" ref="T270:T311" si="13"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4" t="s">
        <v>225</v>
      </c>
      <c r="AT270" s="194" t="s">
        <v>136</v>
      </c>
      <c r="AU270" s="194" t="s">
        <v>84</v>
      </c>
      <c r="AY270" s="17" t="s">
        <v>133</v>
      </c>
      <c r="BE270" s="195">
        <f t="shared" ref="BE270:BE311" si="14">IF(N270="základní",J270,0)</f>
        <v>0</v>
      </c>
      <c r="BF270" s="195">
        <f t="shared" ref="BF270:BF311" si="15">IF(N270="snížená",J270,0)</f>
        <v>0</v>
      </c>
      <c r="BG270" s="195">
        <f t="shared" ref="BG270:BG311" si="16">IF(N270="zákl. přenesená",J270,0)</f>
        <v>0</v>
      </c>
      <c r="BH270" s="195">
        <f t="shared" ref="BH270:BH311" si="17">IF(N270="sníž. přenesená",J270,0)</f>
        <v>0</v>
      </c>
      <c r="BI270" s="195">
        <f t="shared" ref="BI270:BI311" si="18">IF(N270="nulová",J270,0)</f>
        <v>0</v>
      </c>
      <c r="BJ270" s="17" t="s">
        <v>82</v>
      </c>
      <c r="BK270" s="195">
        <f t="shared" ref="BK270:BK311" si="19">ROUND(I270*H270,2)</f>
        <v>0</v>
      </c>
      <c r="BL270" s="17" t="s">
        <v>225</v>
      </c>
      <c r="BM270" s="194" t="s">
        <v>434</v>
      </c>
    </row>
    <row r="271" spans="1:65" s="2" customFormat="1" ht="24.2" customHeight="1">
      <c r="A271" s="34"/>
      <c r="B271" s="35"/>
      <c r="C271" s="182" t="s">
        <v>435</v>
      </c>
      <c r="D271" s="182" t="s">
        <v>136</v>
      </c>
      <c r="E271" s="183" t="s">
        <v>436</v>
      </c>
      <c r="F271" s="184" t="s">
        <v>437</v>
      </c>
      <c r="G271" s="185" t="s">
        <v>433</v>
      </c>
      <c r="H271" s="186">
        <v>9</v>
      </c>
      <c r="I271" s="187"/>
      <c r="J271" s="188">
        <f t="shared" si="10"/>
        <v>0</v>
      </c>
      <c r="K271" s="189"/>
      <c r="L271" s="39"/>
      <c r="M271" s="190" t="s">
        <v>1</v>
      </c>
      <c r="N271" s="191" t="s">
        <v>42</v>
      </c>
      <c r="O271" s="71"/>
      <c r="P271" s="192">
        <f t="shared" si="11"/>
        <v>0</v>
      </c>
      <c r="Q271" s="192">
        <v>0</v>
      </c>
      <c r="R271" s="192">
        <f t="shared" si="12"/>
        <v>0</v>
      </c>
      <c r="S271" s="192">
        <v>0</v>
      </c>
      <c r="T271" s="193">
        <f t="shared" si="13"/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4" t="s">
        <v>225</v>
      </c>
      <c r="AT271" s="194" t="s">
        <v>136</v>
      </c>
      <c r="AU271" s="194" t="s">
        <v>84</v>
      </c>
      <c r="AY271" s="17" t="s">
        <v>133</v>
      </c>
      <c r="BE271" s="195">
        <f t="shared" si="14"/>
        <v>0</v>
      </c>
      <c r="BF271" s="195">
        <f t="shared" si="15"/>
        <v>0</v>
      </c>
      <c r="BG271" s="195">
        <f t="shared" si="16"/>
        <v>0</v>
      </c>
      <c r="BH271" s="195">
        <f t="shared" si="17"/>
        <v>0</v>
      </c>
      <c r="BI271" s="195">
        <f t="shared" si="18"/>
        <v>0</v>
      </c>
      <c r="BJ271" s="17" t="s">
        <v>82</v>
      </c>
      <c r="BK271" s="195">
        <f t="shared" si="19"/>
        <v>0</v>
      </c>
      <c r="BL271" s="17" t="s">
        <v>225</v>
      </c>
      <c r="BM271" s="194" t="s">
        <v>438</v>
      </c>
    </row>
    <row r="272" spans="1:65" s="2" customFormat="1" ht="16.5" customHeight="1">
      <c r="A272" s="34"/>
      <c r="B272" s="35"/>
      <c r="C272" s="182" t="s">
        <v>439</v>
      </c>
      <c r="D272" s="182" t="s">
        <v>136</v>
      </c>
      <c r="E272" s="183" t="s">
        <v>440</v>
      </c>
      <c r="F272" s="184" t="s">
        <v>441</v>
      </c>
      <c r="G272" s="185" t="s">
        <v>433</v>
      </c>
      <c r="H272" s="186">
        <v>0</v>
      </c>
      <c r="I272" s="187"/>
      <c r="J272" s="188">
        <f t="shared" si="10"/>
        <v>0</v>
      </c>
      <c r="K272" s="189"/>
      <c r="L272" s="39"/>
      <c r="M272" s="190" t="s">
        <v>1</v>
      </c>
      <c r="N272" s="191" t="s">
        <v>42</v>
      </c>
      <c r="O272" s="71"/>
      <c r="P272" s="192">
        <f t="shared" si="11"/>
        <v>0</v>
      </c>
      <c r="Q272" s="192">
        <v>0</v>
      </c>
      <c r="R272" s="192">
        <f t="shared" si="12"/>
        <v>0</v>
      </c>
      <c r="S272" s="192">
        <v>0</v>
      </c>
      <c r="T272" s="193">
        <f t="shared" si="13"/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4" t="s">
        <v>225</v>
      </c>
      <c r="AT272" s="194" t="s">
        <v>136</v>
      </c>
      <c r="AU272" s="194" t="s">
        <v>84</v>
      </c>
      <c r="AY272" s="17" t="s">
        <v>133</v>
      </c>
      <c r="BE272" s="195">
        <f t="shared" si="14"/>
        <v>0</v>
      </c>
      <c r="BF272" s="195">
        <f t="shared" si="15"/>
        <v>0</v>
      </c>
      <c r="BG272" s="195">
        <f t="shared" si="16"/>
        <v>0</v>
      </c>
      <c r="BH272" s="195">
        <f t="shared" si="17"/>
        <v>0</v>
      </c>
      <c r="BI272" s="195">
        <f t="shared" si="18"/>
        <v>0</v>
      </c>
      <c r="BJ272" s="17" t="s">
        <v>82</v>
      </c>
      <c r="BK272" s="195">
        <f t="shared" si="19"/>
        <v>0</v>
      </c>
      <c r="BL272" s="17" t="s">
        <v>225</v>
      </c>
      <c r="BM272" s="194" t="s">
        <v>442</v>
      </c>
    </row>
    <row r="273" spans="1:65" s="2" customFormat="1" ht="24.2" customHeight="1">
      <c r="A273" s="34"/>
      <c r="B273" s="35"/>
      <c r="C273" s="182" t="s">
        <v>443</v>
      </c>
      <c r="D273" s="182" t="s">
        <v>136</v>
      </c>
      <c r="E273" s="183" t="s">
        <v>444</v>
      </c>
      <c r="F273" s="184" t="s">
        <v>445</v>
      </c>
      <c r="G273" s="185" t="s">
        <v>147</v>
      </c>
      <c r="H273" s="186">
        <v>20</v>
      </c>
      <c r="I273" s="187"/>
      <c r="J273" s="188">
        <f t="shared" si="10"/>
        <v>0</v>
      </c>
      <c r="K273" s="189"/>
      <c r="L273" s="39"/>
      <c r="M273" s="190" t="s">
        <v>1</v>
      </c>
      <c r="N273" s="191" t="s">
        <v>42</v>
      </c>
      <c r="O273" s="71"/>
      <c r="P273" s="192">
        <f t="shared" si="11"/>
        <v>0</v>
      </c>
      <c r="Q273" s="192">
        <v>0</v>
      </c>
      <c r="R273" s="192">
        <f t="shared" si="12"/>
        <v>0</v>
      </c>
      <c r="S273" s="192">
        <v>0</v>
      </c>
      <c r="T273" s="193">
        <f t="shared" si="13"/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4" t="s">
        <v>225</v>
      </c>
      <c r="AT273" s="194" t="s">
        <v>136</v>
      </c>
      <c r="AU273" s="194" t="s">
        <v>84</v>
      </c>
      <c r="AY273" s="17" t="s">
        <v>133</v>
      </c>
      <c r="BE273" s="195">
        <f t="shared" si="14"/>
        <v>0</v>
      </c>
      <c r="BF273" s="195">
        <f t="shared" si="15"/>
        <v>0</v>
      </c>
      <c r="BG273" s="195">
        <f t="shared" si="16"/>
        <v>0</v>
      </c>
      <c r="BH273" s="195">
        <f t="shared" si="17"/>
        <v>0</v>
      </c>
      <c r="BI273" s="195">
        <f t="shared" si="18"/>
        <v>0</v>
      </c>
      <c r="BJ273" s="17" t="s">
        <v>82</v>
      </c>
      <c r="BK273" s="195">
        <f t="shared" si="19"/>
        <v>0</v>
      </c>
      <c r="BL273" s="17" t="s">
        <v>225</v>
      </c>
      <c r="BM273" s="194" t="s">
        <v>446</v>
      </c>
    </row>
    <row r="274" spans="1:65" s="2" customFormat="1" ht="21.75" customHeight="1">
      <c r="A274" s="34"/>
      <c r="B274" s="35"/>
      <c r="C274" s="229" t="s">
        <v>447</v>
      </c>
      <c r="D274" s="229" t="s">
        <v>232</v>
      </c>
      <c r="E274" s="230" t="s">
        <v>448</v>
      </c>
      <c r="F274" s="231" t="s">
        <v>449</v>
      </c>
      <c r="G274" s="232" t="s">
        <v>147</v>
      </c>
      <c r="H274" s="233">
        <v>20</v>
      </c>
      <c r="I274" s="234"/>
      <c r="J274" s="235">
        <f t="shared" si="10"/>
        <v>0</v>
      </c>
      <c r="K274" s="236"/>
      <c r="L274" s="237"/>
      <c r="M274" s="238" t="s">
        <v>1</v>
      </c>
      <c r="N274" s="239" t="s">
        <v>42</v>
      </c>
      <c r="O274" s="71"/>
      <c r="P274" s="192">
        <f t="shared" si="11"/>
        <v>0</v>
      </c>
      <c r="Q274" s="192">
        <v>0</v>
      </c>
      <c r="R274" s="192">
        <f t="shared" si="12"/>
        <v>0</v>
      </c>
      <c r="S274" s="192">
        <v>0</v>
      </c>
      <c r="T274" s="193">
        <f t="shared" si="13"/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4" t="s">
        <v>295</v>
      </c>
      <c r="AT274" s="194" t="s">
        <v>232</v>
      </c>
      <c r="AU274" s="194" t="s">
        <v>84</v>
      </c>
      <c r="AY274" s="17" t="s">
        <v>133</v>
      </c>
      <c r="BE274" s="195">
        <f t="shared" si="14"/>
        <v>0</v>
      </c>
      <c r="BF274" s="195">
        <f t="shared" si="15"/>
        <v>0</v>
      </c>
      <c r="BG274" s="195">
        <f t="shared" si="16"/>
        <v>0</v>
      </c>
      <c r="BH274" s="195">
        <f t="shared" si="17"/>
        <v>0</v>
      </c>
      <c r="BI274" s="195">
        <f t="shared" si="18"/>
        <v>0</v>
      </c>
      <c r="BJ274" s="17" t="s">
        <v>82</v>
      </c>
      <c r="BK274" s="195">
        <f t="shared" si="19"/>
        <v>0</v>
      </c>
      <c r="BL274" s="17" t="s">
        <v>225</v>
      </c>
      <c r="BM274" s="194" t="s">
        <v>450</v>
      </c>
    </row>
    <row r="275" spans="1:65" s="2" customFormat="1" ht="24.2" customHeight="1">
      <c r="A275" s="34"/>
      <c r="B275" s="35"/>
      <c r="C275" s="182" t="s">
        <v>451</v>
      </c>
      <c r="D275" s="182" t="s">
        <v>136</v>
      </c>
      <c r="E275" s="183" t="s">
        <v>452</v>
      </c>
      <c r="F275" s="184" t="s">
        <v>453</v>
      </c>
      <c r="G275" s="185" t="s">
        <v>147</v>
      </c>
      <c r="H275" s="186">
        <v>0</v>
      </c>
      <c r="I275" s="187"/>
      <c r="J275" s="188">
        <f t="shared" si="10"/>
        <v>0</v>
      </c>
      <c r="K275" s="189"/>
      <c r="L275" s="39"/>
      <c r="M275" s="190" t="s">
        <v>1</v>
      </c>
      <c r="N275" s="191" t="s">
        <v>42</v>
      </c>
      <c r="O275" s="71"/>
      <c r="P275" s="192">
        <f t="shared" si="11"/>
        <v>0</v>
      </c>
      <c r="Q275" s="192">
        <v>0</v>
      </c>
      <c r="R275" s="192">
        <f t="shared" si="12"/>
        <v>0</v>
      </c>
      <c r="S275" s="192">
        <v>0</v>
      </c>
      <c r="T275" s="193">
        <f t="shared" si="13"/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94" t="s">
        <v>225</v>
      </c>
      <c r="AT275" s="194" t="s">
        <v>136</v>
      </c>
      <c r="AU275" s="194" t="s">
        <v>84</v>
      </c>
      <c r="AY275" s="17" t="s">
        <v>133</v>
      </c>
      <c r="BE275" s="195">
        <f t="shared" si="14"/>
        <v>0</v>
      </c>
      <c r="BF275" s="195">
        <f t="shared" si="15"/>
        <v>0</v>
      </c>
      <c r="BG275" s="195">
        <f t="shared" si="16"/>
        <v>0</v>
      </c>
      <c r="BH275" s="195">
        <f t="shared" si="17"/>
        <v>0</v>
      </c>
      <c r="BI275" s="195">
        <f t="shared" si="18"/>
        <v>0</v>
      </c>
      <c r="BJ275" s="17" t="s">
        <v>82</v>
      </c>
      <c r="BK275" s="195">
        <f t="shared" si="19"/>
        <v>0</v>
      </c>
      <c r="BL275" s="17" t="s">
        <v>225</v>
      </c>
      <c r="BM275" s="194" t="s">
        <v>454</v>
      </c>
    </row>
    <row r="276" spans="1:65" s="2" customFormat="1" ht="16.5" customHeight="1">
      <c r="A276" s="34"/>
      <c r="B276" s="35"/>
      <c r="C276" s="229" t="s">
        <v>455</v>
      </c>
      <c r="D276" s="229" t="s">
        <v>232</v>
      </c>
      <c r="E276" s="230" t="s">
        <v>456</v>
      </c>
      <c r="F276" s="231" t="s">
        <v>457</v>
      </c>
      <c r="G276" s="232" t="s">
        <v>147</v>
      </c>
      <c r="H276" s="233">
        <v>0</v>
      </c>
      <c r="I276" s="234"/>
      <c r="J276" s="235">
        <f t="shared" si="10"/>
        <v>0</v>
      </c>
      <c r="K276" s="236"/>
      <c r="L276" s="237"/>
      <c r="M276" s="238" t="s">
        <v>1</v>
      </c>
      <c r="N276" s="239" t="s">
        <v>42</v>
      </c>
      <c r="O276" s="71"/>
      <c r="P276" s="192">
        <f t="shared" si="11"/>
        <v>0</v>
      </c>
      <c r="Q276" s="192">
        <v>0</v>
      </c>
      <c r="R276" s="192">
        <f t="shared" si="12"/>
        <v>0</v>
      </c>
      <c r="S276" s="192">
        <v>0</v>
      </c>
      <c r="T276" s="193">
        <f t="shared" si="13"/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4" t="s">
        <v>295</v>
      </c>
      <c r="AT276" s="194" t="s">
        <v>232</v>
      </c>
      <c r="AU276" s="194" t="s">
        <v>84</v>
      </c>
      <c r="AY276" s="17" t="s">
        <v>133</v>
      </c>
      <c r="BE276" s="195">
        <f t="shared" si="14"/>
        <v>0</v>
      </c>
      <c r="BF276" s="195">
        <f t="shared" si="15"/>
        <v>0</v>
      </c>
      <c r="BG276" s="195">
        <f t="shared" si="16"/>
        <v>0</v>
      </c>
      <c r="BH276" s="195">
        <f t="shared" si="17"/>
        <v>0</v>
      </c>
      <c r="BI276" s="195">
        <f t="shared" si="18"/>
        <v>0</v>
      </c>
      <c r="BJ276" s="17" t="s">
        <v>82</v>
      </c>
      <c r="BK276" s="195">
        <f t="shared" si="19"/>
        <v>0</v>
      </c>
      <c r="BL276" s="17" t="s">
        <v>225</v>
      </c>
      <c r="BM276" s="194" t="s">
        <v>458</v>
      </c>
    </row>
    <row r="277" spans="1:65" s="2" customFormat="1" ht="24.2" customHeight="1">
      <c r="A277" s="34"/>
      <c r="B277" s="35"/>
      <c r="C277" s="182" t="s">
        <v>459</v>
      </c>
      <c r="D277" s="182" t="s">
        <v>136</v>
      </c>
      <c r="E277" s="183" t="s">
        <v>460</v>
      </c>
      <c r="F277" s="184" t="s">
        <v>461</v>
      </c>
      <c r="G277" s="185" t="s">
        <v>147</v>
      </c>
      <c r="H277" s="186">
        <v>8</v>
      </c>
      <c r="I277" s="187"/>
      <c r="J277" s="188">
        <f t="shared" si="10"/>
        <v>0</v>
      </c>
      <c r="K277" s="189"/>
      <c r="L277" s="39"/>
      <c r="M277" s="190" t="s">
        <v>1</v>
      </c>
      <c r="N277" s="191" t="s">
        <v>42</v>
      </c>
      <c r="O277" s="71"/>
      <c r="P277" s="192">
        <f t="shared" si="11"/>
        <v>0</v>
      </c>
      <c r="Q277" s="192">
        <v>0</v>
      </c>
      <c r="R277" s="192">
        <f t="shared" si="12"/>
        <v>0</v>
      </c>
      <c r="S277" s="192">
        <v>0</v>
      </c>
      <c r="T277" s="193">
        <f t="shared" si="13"/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4" t="s">
        <v>225</v>
      </c>
      <c r="AT277" s="194" t="s">
        <v>136</v>
      </c>
      <c r="AU277" s="194" t="s">
        <v>84</v>
      </c>
      <c r="AY277" s="17" t="s">
        <v>133</v>
      </c>
      <c r="BE277" s="195">
        <f t="shared" si="14"/>
        <v>0</v>
      </c>
      <c r="BF277" s="195">
        <f t="shared" si="15"/>
        <v>0</v>
      </c>
      <c r="BG277" s="195">
        <f t="shared" si="16"/>
        <v>0</v>
      </c>
      <c r="BH277" s="195">
        <f t="shared" si="17"/>
        <v>0</v>
      </c>
      <c r="BI277" s="195">
        <f t="shared" si="18"/>
        <v>0</v>
      </c>
      <c r="BJ277" s="17" t="s">
        <v>82</v>
      </c>
      <c r="BK277" s="195">
        <f t="shared" si="19"/>
        <v>0</v>
      </c>
      <c r="BL277" s="17" t="s">
        <v>225</v>
      </c>
      <c r="BM277" s="194" t="s">
        <v>462</v>
      </c>
    </row>
    <row r="278" spans="1:65" s="2" customFormat="1" ht="16.5" customHeight="1">
      <c r="A278" s="34"/>
      <c r="B278" s="35"/>
      <c r="C278" s="229" t="s">
        <v>463</v>
      </c>
      <c r="D278" s="229" t="s">
        <v>232</v>
      </c>
      <c r="E278" s="230" t="s">
        <v>464</v>
      </c>
      <c r="F278" s="231" t="s">
        <v>465</v>
      </c>
      <c r="G278" s="232" t="s">
        <v>147</v>
      </c>
      <c r="H278" s="233">
        <v>8</v>
      </c>
      <c r="I278" s="234"/>
      <c r="J278" s="235">
        <f t="shared" si="10"/>
        <v>0</v>
      </c>
      <c r="K278" s="236"/>
      <c r="L278" s="237"/>
      <c r="M278" s="238" t="s">
        <v>1</v>
      </c>
      <c r="N278" s="239" t="s">
        <v>42</v>
      </c>
      <c r="O278" s="71"/>
      <c r="P278" s="192">
        <f t="shared" si="11"/>
        <v>0</v>
      </c>
      <c r="Q278" s="192">
        <v>0</v>
      </c>
      <c r="R278" s="192">
        <f t="shared" si="12"/>
        <v>0</v>
      </c>
      <c r="S278" s="192">
        <v>0</v>
      </c>
      <c r="T278" s="193">
        <f t="shared" si="13"/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94" t="s">
        <v>295</v>
      </c>
      <c r="AT278" s="194" t="s">
        <v>232</v>
      </c>
      <c r="AU278" s="194" t="s">
        <v>84</v>
      </c>
      <c r="AY278" s="17" t="s">
        <v>133</v>
      </c>
      <c r="BE278" s="195">
        <f t="shared" si="14"/>
        <v>0</v>
      </c>
      <c r="BF278" s="195">
        <f t="shared" si="15"/>
        <v>0</v>
      </c>
      <c r="BG278" s="195">
        <f t="shared" si="16"/>
        <v>0</v>
      </c>
      <c r="BH278" s="195">
        <f t="shared" si="17"/>
        <v>0</v>
      </c>
      <c r="BI278" s="195">
        <f t="shared" si="18"/>
        <v>0</v>
      </c>
      <c r="BJ278" s="17" t="s">
        <v>82</v>
      </c>
      <c r="BK278" s="195">
        <f t="shared" si="19"/>
        <v>0</v>
      </c>
      <c r="BL278" s="17" t="s">
        <v>225</v>
      </c>
      <c r="BM278" s="194" t="s">
        <v>466</v>
      </c>
    </row>
    <row r="279" spans="1:65" s="2" customFormat="1" ht="21.75" customHeight="1">
      <c r="A279" s="34"/>
      <c r="B279" s="35"/>
      <c r="C279" s="182" t="s">
        <v>467</v>
      </c>
      <c r="D279" s="182" t="s">
        <v>136</v>
      </c>
      <c r="E279" s="183" t="s">
        <v>468</v>
      </c>
      <c r="F279" s="184" t="s">
        <v>469</v>
      </c>
      <c r="G279" s="185" t="s">
        <v>189</v>
      </c>
      <c r="H279" s="186">
        <v>46</v>
      </c>
      <c r="I279" s="187"/>
      <c r="J279" s="188">
        <f t="shared" si="10"/>
        <v>0</v>
      </c>
      <c r="K279" s="189"/>
      <c r="L279" s="39"/>
      <c r="M279" s="190" t="s">
        <v>1</v>
      </c>
      <c r="N279" s="191" t="s">
        <v>42</v>
      </c>
      <c r="O279" s="71"/>
      <c r="P279" s="192">
        <f t="shared" si="11"/>
        <v>0</v>
      </c>
      <c r="Q279" s="192">
        <v>0</v>
      </c>
      <c r="R279" s="192">
        <f t="shared" si="12"/>
        <v>0</v>
      </c>
      <c r="S279" s="192">
        <v>0</v>
      </c>
      <c r="T279" s="193">
        <f t="shared" si="13"/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94" t="s">
        <v>225</v>
      </c>
      <c r="AT279" s="194" t="s">
        <v>136</v>
      </c>
      <c r="AU279" s="194" t="s">
        <v>84</v>
      </c>
      <c r="AY279" s="17" t="s">
        <v>133</v>
      </c>
      <c r="BE279" s="195">
        <f t="shared" si="14"/>
        <v>0</v>
      </c>
      <c r="BF279" s="195">
        <f t="shared" si="15"/>
        <v>0</v>
      </c>
      <c r="BG279" s="195">
        <f t="shared" si="16"/>
        <v>0</v>
      </c>
      <c r="BH279" s="195">
        <f t="shared" si="17"/>
        <v>0</v>
      </c>
      <c r="BI279" s="195">
        <f t="shared" si="18"/>
        <v>0</v>
      </c>
      <c r="BJ279" s="17" t="s">
        <v>82</v>
      </c>
      <c r="BK279" s="195">
        <f t="shared" si="19"/>
        <v>0</v>
      </c>
      <c r="BL279" s="17" t="s">
        <v>225</v>
      </c>
      <c r="BM279" s="194" t="s">
        <v>470</v>
      </c>
    </row>
    <row r="280" spans="1:65" s="2" customFormat="1" ht="16.5" customHeight="1">
      <c r="A280" s="34"/>
      <c r="B280" s="35"/>
      <c r="C280" s="229" t="s">
        <v>471</v>
      </c>
      <c r="D280" s="229" t="s">
        <v>232</v>
      </c>
      <c r="E280" s="230" t="s">
        <v>472</v>
      </c>
      <c r="F280" s="231" t="s">
        <v>473</v>
      </c>
      <c r="G280" s="232" t="s">
        <v>189</v>
      </c>
      <c r="H280" s="233">
        <v>46</v>
      </c>
      <c r="I280" s="234"/>
      <c r="J280" s="235">
        <f t="shared" si="10"/>
        <v>0</v>
      </c>
      <c r="K280" s="236"/>
      <c r="L280" s="237"/>
      <c r="M280" s="238" t="s">
        <v>1</v>
      </c>
      <c r="N280" s="239" t="s">
        <v>42</v>
      </c>
      <c r="O280" s="71"/>
      <c r="P280" s="192">
        <f t="shared" si="11"/>
        <v>0</v>
      </c>
      <c r="Q280" s="192">
        <v>0</v>
      </c>
      <c r="R280" s="192">
        <f t="shared" si="12"/>
        <v>0</v>
      </c>
      <c r="S280" s="192">
        <v>0</v>
      </c>
      <c r="T280" s="193">
        <f t="shared" si="13"/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4" t="s">
        <v>295</v>
      </c>
      <c r="AT280" s="194" t="s">
        <v>232</v>
      </c>
      <c r="AU280" s="194" t="s">
        <v>84</v>
      </c>
      <c r="AY280" s="17" t="s">
        <v>133</v>
      </c>
      <c r="BE280" s="195">
        <f t="shared" si="14"/>
        <v>0</v>
      </c>
      <c r="BF280" s="195">
        <f t="shared" si="15"/>
        <v>0</v>
      </c>
      <c r="BG280" s="195">
        <f t="shared" si="16"/>
        <v>0</v>
      </c>
      <c r="BH280" s="195">
        <f t="shared" si="17"/>
        <v>0</v>
      </c>
      <c r="BI280" s="195">
        <f t="shared" si="18"/>
        <v>0</v>
      </c>
      <c r="BJ280" s="17" t="s">
        <v>82</v>
      </c>
      <c r="BK280" s="195">
        <f t="shared" si="19"/>
        <v>0</v>
      </c>
      <c r="BL280" s="17" t="s">
        <v>225</v>
      </c>
      <c r="BM280" s="194" t="s">
        <v>474</v>
      </c>
    </row>
    <row r="281" spans="1:65" s="2" customFormat="1" ht="33" customHeight="1">
      <c r="A281" s="34"/>
      <c r="B281" s="35"/>
      <c r="C281" s="182" t="s">
        <v>475</v>
      </c>
      <c r="D281" s="182" t="s">
        <v>136</v>
      </c>
      <c r="E281" s="183" t="s">
        <v>476</v>
      </c>
      <c r="F281" s="184" t="s">
        <v>477</v>
      </c>
      <c r="G281" s="185" t="s">
        <v>147</v>
      </c>
      <c r="H281" s="186">
        <v>50</v>
      </c>
      <c r="I281" s="187"/>
      <c r="J281" s="188">
        <f t="shared" si="10"/>
        <v>0</v>
      </c>
      <c r="K281" s="189"/>
      <c r="L281" s="39"/>
      <c r="M281" s="190" t="s">
        <v>1</v>
      </c>
      <c r="N281" s="191" t="s">
        <v>42</v>
      </c>
      <c r="O281" s="71"/>
      <c r="P281" s="192">
        <f t="shared" si="11"/>
        <v>0</v>
      </c>
      <c r="Q281" s="192">
        <v>0</v>
      </c>
      <c r="R281" s="192">
        <f t="shared" si="12"/>
        <v>0</v>
      </c>
      <c r="S281" s="192">
        <v>0</v>
      </c>
      <c r="T281" s="193">
        <f t="shared" si="13"/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4" t="s">
        <v>225</v>
      </c>
      <c r="AT281" s="194" t="s">
        <v>136</v>
      </c>
      <c r="AU281" s="194" t="s">
        <v>84</v>
      </c>
      <c r="AY281" s="17" t="s">
        <v>133</v>
      </c>
      <c r="BE281" s="195">
        <f t="shared" si="14"/>
        <v>0</v>
      </c>
      <c r="BF281" s="195">
        <f t="shared" si="15"/>
        <v>0</v>
      </c>
      <c r="BG281" s="195">
        <f t="shared" si="16"/>
        <v>0</v>
      </c>
      <c r="BH281" s="195">
        <f t="shared" si="17"/>
        <v>0</v>
      </c>
      <c r="BI281" s="195">
        <f t="shared" si="18"/>
        <v>0</v>
      </c>
      <c r="BJ281" s="17" t="s">
        <v>82</v>
      </c>
      <c r="BK281" s="195">
        <f t="shared" si="19"/>
        <v>0</v>
      </c>
      <c r="BL281" s="17" t="s">
        <v>225</v>
      </c>
      <c r="BM281" s="194" t="s">
        <v>478</v>
      </c>
    </row>
    <row r="282" spans="1:65" s="2" customFormat="1" ht="16.5" customHeight="1">
      <c r="A282" s="34"/>
      <c r="B282" s="35"/>
      <c r="C282" s="229" t="s">
        <v>479</v>
      </c>
      <c r="D282" s="229" t="s">
        <v>232</v>
      </c>
      <c r="E282" s="230" t="s">
        <v>480</v>
      </c>
      <c r="F282" s="231" t="s">
        <v>481</v>
      </c>
      <c r="G282" s="232" t="s">
        <v>147</v>
      </c>
      <c r="H282" s="233">
        <v>50</v>
      </c>
      <c r="I282" s="234"/>
      <c r="J282" s="235">
        <f t="shared" si="10"/>
        <v>0</v>
      </c>
      <c r="K282" s="236"/>
      <c r="L282" s="237"/>
      <c r="M282" s="238" t="s">
        <v>1</v>
      </c>
      <c r="N282" s="239" t="s">
        <v>42</v>
      </c>
      <c r="O282" s="71"/>
      <c r="P282" s="192">
        <f t="shared" si="11"/>
        <v>0</v>
      </c>
      <c r="Q282" s="192">
        <v>0</v>
      </c>
      <c r="R282" s="192">
        <f t="shared" si="12"/>
        <v>0</v>
      </c>
      <c r="S282" s="192">
        <v>0</v>
      </c>
      <c r="T282" s="193">
        <f t="shared" si="13"/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94" t="s">
        <v>295</v>
      </c>
      <c r="AT282" s="194" t="s">
        <v>232</v>
      </c>
      <c r="AU282" s="194" t="s">
        <v>84</v>
      </c>
      <c r="AY282" s="17" t="s">
        <v>133</v>
      </c>
      <c r="BE282" s="195">
        <f t="shared" si="14"/>
        <v>0</v>
      </c>
      <c r="BF282" s="195">
        <f t="shared" si="15"/>
        <v>0</v>
      </c>
      <c r="BG282" s="195">
        <f t="shared" si="16"/>
        <v>0</v>
      </c>
      <c r="BH282" s="195">
        <f t="shared" si="17"/>
        <v>0</v>
      </c>
      <c r="BI282" s="195">
        <f t="shared" si="18"/>
        <v>0</v>
      </c>
      <c r="BJ282" s="17" t="s">
        <v>82</v>
      </c>
      <c r="BK282" s="195">
        <f t="shared" si="19"/>
        <v>0</v>
      </c>
      <c r="BL282" s="17" t="s">
        <v>225</v>
      </c>
      <c r="BM282" s="194" t="s">
        <v>482</v>
      </c>
    </row>
    <row r="283" spans="1:65" s="2" customFormat="1" ht="24.2" customHeight="1">
      <c r="A283" s="34"/>
      <c r="B283" s="35"/>
      <c r="C283" s="182" t="s">
        <v>483</v>
      </c>
      <c r="D283" s="182" t="s">
        <v>136</v>
      </c>
      <c r="E283" s="183" t="s">
        <v>484</v>
      </c>
      <c r="F283" s="184" t="s">
        <v>485</v>
      </c>
      <c r="G283" s="185" t="s">
        <v>147</v>
      </c>
      <c r="H283" s="186">
        <v>50</v>
      </c>
      <c r="I283" s="187"/>
      <c r="J283" s="188">
        <f t="shared" si="10"/>
        <v>0</v>
      </c>
      <c r="K283" s="189"/>
      <c r="L283" s="39"/>
      <c r="M283" s="190" t="s">
        <v>1</v>
      </c>
      <c r="N283" s="191" t="s">
        <v>42</v>
      </c>
      <c r="O283" s="71"/>
      <c r="P283" s="192">
        <f t="shared" si="11"/>
        <v>0</v>
      </c>
      <c r="Q283" s="192">
        <v>0</v>
      </c>
      <c r="R283" s="192">
        <f t="shared" si="12"/>
        <v>0</v>
      </c>
      <c r="S283" s="192">
        <v>0</v>
      </c>
      <c r="T283" s="193">
        <f t="shared" si="13"/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94" t="s">
        <v>225</v>
      </c>
      <c r="AT283" s="194" t="s">
        <v>136</v>
      </c>
      <c r="AU283" s="194" t="s">
        <v>84</v>
      </c>
      <c r="AY283" s="17" t="s">
        <v>133</v>
      </c>
      <c r="BE283" s="195">
        <f t="shared" si="14"/>
        <v>0</v>
      </c>
      <c r="BF283" s="195">
        <f t="shared" si="15"/>
        <v>0</v>
      </c>
      <c r="BG283" s="195">
        <f t="shared" si="16"/>
        <v>0</v>
      </c>
      <c r="BH283" s="195">
        <f t="shared" si="17"/>
        <v>0</v>
      </c>
      <c r="BI283" s="195">
        <f t="shared" si="18"/>
        <v>0</v>
      </c>
      <c r="BJ283" s="17" t="s">
        <v>82</v>
      </c>
      <c r="BK283" s="195">
        <f t="shared" si="19"/>
        <v>0</v>
      </c>
      <c r="BL283" s="17" t="s">
        <v>225</v>
      </c>
      <c r="BM283" s="194" t="s">
        <v>486</v>
      </c>
    </row>
    <row r="284" spans="1:65" s="2" customFormat="1" ht="16.5" customHeight="1">
      <c r="A284" s="34"/>
      <c r="B284" s="35"/>
      <c r="C284" s="229" t="s">
        <v>487</v>
      </c>
      <c r="D284" s="229" t="s">
        <v>232</v>
      </c>
      <c r="E284" s="230" t="s">
        <v>488</v>
      </c>
      <c r="F284" s="231" t="s">
        <v>489</v>
      </c>
      <c r="G284" s="232" t="s">
        <v>147</v>
      </c>
      <c r="H284" s="233">
        <v>50</v>
      </c>
      <c r="I284" s="234"/>
      <c r="J284" s="235">
        <f t="shared" si="10"/>
        <v>0</v>
      </c>
      <c r="K284" s="236"/>
      <c r="L284" s="237"/>
      <c r="M284" s="238" t="s">
        <v>1</v>
      </c>
      <c r="N284" s="239" t="s">
        <v>42</v>
      </c>
      <c r="O284" s="71"/>
      <c r="P284" s="192">
        <f t="shared" si="11"/>
        <v>0</v>
      </c>
      <c r="Q284" s="192">
        <v>0</v>
      </c>
      <c r="R284" s="192">
        <f t="shared" si="12"/>
        <v>0</v>
      </c>
      <c r="S284" s="192">
        <v>0</v>
      </c>
      <c r="T284" s="193">
        <f t="shared" si="13"/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94" t="s">
        <v>295</v>
      </c>
      <c r="AT284" s="194" t="s">
        <v>232</v>
      </c>
      <c r="AU284" s="194" t="s">
        <v>84</v>
      </c>
      <c r="AY284" s="17" t="s">
        <v>133</v>
      </c>
      <c r="BE284" s="195">
        <f t="shared" si="14"/>
        <v>0</v>
      </c>
      <c r="BF284" s="195">
        <f t="shared" si="15"/>
        <v>0</v>
      </c>
      <c r="BG284" s="195">
        <f t="shared" si="16"/>
        <v>0</v>
      </c>
      <c r="BH284" s="195">
        <f t="shared" si="17"/>
        <v>0</v>
      </c>
      <c r="BI284" s="195">
        <f t="shared" si="18"/>
        <v>0</v>
      </c>
      <c r="BJ284" s="17" t="s">
        <v>82</v>
      </c>
      <c r="BK284" s="195">
        <f t="shared" si="19"/>
        <v>0</v>
      </c>
      <c r="BL284" s="17" t="s">
        <v>225</v>
      </c>
      <c r="BM284" s="194" t="s">
        <v>490</v>
      </c>
    </row>
    <row r="285" spans="1:65" s="2" customFormat="1" ht="24.2" customHeight="1">
      <c r="A285" s="34"/>
      <c r="B285" s="35"/>
      <c r="C285" s="182" t="s">
        <v>491</v>
      </c>
      <c r="D285" s="182" t="s">
        <v>136</v>
      </c>
      <c r="E285" s="183" t="s">
        <v>492</v>
      </c>
      <c r="F285" s="184" t="s">
        <v>493</v>
      </c>
      <c r="G285" s="185" t="s">
        <v>147</v>
      </c>
      <c r="H285" s="186">
        <v>250</v>
      </c>
      <c r="I285" s="187"/>
      <c r="J285" s="188">
        <f t="shared" si="10"/>
        <v>0</v>
      </c>
      <c r="K285" s="189"/>
      <c r="L285" s="39"/>
      <c r="M285" s="190" t="s">
        <v>1</v>
      </c>
      <c r="N285" s="191" t="s">
        <v>42</v>
      </c>
      <c r="O285" s="71"/>
      <c r="P285" s="192">
        <f t="shared" si="11"/>
        <v>0</v>
      </c>
      <c r="Q285" s="192">
        <v>0</v>
      </c>
      <c r="R285" s="192">
        <f t="shared" si="12"/>
        <v>0</v>
      </c>
      <c r="S285" s="192">
        <v>0</v>
      </c>
      <c r="T285" s="193">
        <f t="shared" si="13"/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4" t="s">
        <v>225</v>
      </c>
      <c r="AT285" s="194" t="s">
        <v>136</v>
      </c>
      <c r="AU285" s="194" t="s">
        <v>84</v>
      </c>
      <c r="AY285" s="17" t="s">
        <v>133</v>
      </c>
      <c r="BE285" s="195">
        <f t="shared" si="14"/>
        <v>0</v>
      </c>
      <c r="BF285" s="195">
        <f t="shared" si="15"/>
        <v>0</v>
      </c>
      <c r="BG285" s="195">
        <f t="shared" si="16"/>
        <v>0</v>
      </c>
      <c r="BH285" s="195">
        <f t="shared" si="17"/>
        <v>0</v>
      </c>
      <c r="BI285" s="195">
        <f t="shared" si="18"/>
        <v>0</v>
      </c>
      <c r="BJ285" s="17" t="s">
        <v>82</v>
      </c>
      <c r="BK285" s="195">
        <f t="shared" si="19"/>
        <v>0</v>
      </c>
      <c r="BL285" s="17" t="s">
        <v>225</v>
      </c>
      <c r="BM285" s="194" t="s">
        <v>494</v>
      </c>
    </row>
    <row r="286" spans="1:65" s="2" customFormat="1" ht="16.5" customHeight="1">
      <c r="A286" s="34"/>
      <c r="B286" s="35"/>
      <c r="C286" s="229" t="s">
        <v>495</v>
      </c>
      <c r="D286" s="229" t="s">
        <v>232</v>
      </c>
      <c r="E286" s="230" t="s">
        <v>496</v>
      </c>
      <c r="F286" s="231" t="s">
        <v>497</v>
      </c>
      <c r="G286" s="232" t="s">
        <v>147</v>
      </c>
      <c r="H286" s="233">
        <v>250</v>
      </c>
      <c r="I286" s="234"/>
      <c r="J286" s="235">
        <f t="shared" si="10"/>
        <v>0</v>
      </c>
      <c r="K286" s="236"/>
      <c r="L286" s="237"/>
      <c r="M286" s="238" t="s">
        <v>1</v>
      </c>
      <c r="N286" s="239" t="s">
        <v>42</v>
      </c>
      <c r="O286" s="71"/>
      <c r="P286" s="192">
        <f t="shared" si="11"/>
        <v>0</v>
      </c>
      <c r="Q286" s="192">
        <v>0</v>
      </c>
      <c r="R286" s="192">
        <f t="shared" si="12"/>
        <v>0</v>
      </c>
      <c r="S286" s="192">
        <v>0</v>
      </c>
      <c r="T286" s="193">
        <f t="shared" si="13"/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4" t="s">
        <v>295</v>
      </c>
      <c r="AT286" s="194" t="s">
        <v>232</v>
      </c>
      <c r="AU286" s="194" t="s">
        <v>84</v>
      </c>
      <c r="AY286" s="17" t="s">
        <v>133</v>
      </c>
      <c r="BE286" s="195">
        <f t="shared" si="14"/>
        <v>0</v>
      </c>
      <c r="BF286" s="195">
        <f t="shared" si="15"/>
        <v>0</v>
      </c>
      <c r="BG286" s="195">
        <f t="shared" si="16"/>
        <v>0</v>
      </c>
      <c r="BH286" s="195">
        <f t="shared" si="17"/>
        <v>0</v>
      </c>
      <c r="BI286" s="195">
        <f t="shared" si="18"/>
        <v>0</v>
      </c>
      <c r="BJ286" s="17" t="s">
        <v>82</v>
      </c>
      <c r="BK286" s="195">
        <f t="shared" si="19"/>
        <v>0</v>
      </c>
      <c r="BL286" s="17" t="s">
        <v>225</v>
      </c>
      <c r="BM286" s="194" t="s">
        <v>498</v>
      </c>
    </row>
    <row r="287" spans="1:65" s="2" customFormat="1" ht="33" customHeight="1">
      <c r="A287" s="34"/>
      <c r="B287" s="35"/>
      <c r="C287" s="182" t="s">
        <v>499</v>
      </c>
      <c r="D287" s="182" t="s">
        <v>136</v>
      </c>
      <c r="E287" s="183" t="s">
        <v>500</v>
      </c>
      <c r="F287" s="184" t="s">
        <v>501</v>
      </c>
      <c r="G287" s="185" t="s">
        <v>147</v>
      </c>
      <c r="H287" s="186">
        <v>410</v>
      </c>
      <c r="I287" s="187"/>
      <c r="J287" s="188">
        <f t="shared" si="10"/>
        <v>0</v>
      </c>
      <c r="K287" s="189"/>
      <c r="L287" s="39"/>
      <c r="M287" s="190" t="s">
        <v>1</v>
      </c>
      <c r="N287" s="191" t="s">
        <v>42</v>
      </c>
      <c r="O287" s="71"/>
      <c r="P287" s="192">
        <f t="shared" si="11"/>
        <v>0</v>
      </c>
      <c r="Q287" s="192">
        <v>0</v>
      </c>
      <c r="R287" s="192">
        <f t="shared" si="12"/>
        <v>0</v>
      </c>
      <c r="S287" s="192">
        <v>0</v>
      </c>
      <c r="T287" s="193">
        <f t="shared" si="13"/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4" t="s">
        <v>225</v>
      </c>
      <c r="AT287" s="194" t="s">
        <v>136</v>
      </c>
      <c r="AU287" s="194" t="s">
        <v>84</v>
      </c>
      <c r="AY287" s="17" t="s">
        <v>133</v>
      </c>
      <c r="BE287" s="195">
        <f t="shared" si="14"/>
        <v>0</v>
      </c>
      <c r="BF287" s="195">
        <f t="shared" si="15"/>
        <v>0</v>
      </c>
      <c r="BG287" s="195">
        <f t="shared" si="16"/>
        <v>0</v>
      </c>
      <c r="BH287" s="195">
        <f t="shared" si="17"/>
        <v>0</v>
      </c>
      <c r="BI287" s="195">
        <f t="shared" si="18"/>
        <v>0</v>
      </c>
      <c r="BJ287" s="17" t="s">
        <v>82</v>
      </c>
      <c r="BK287" s="195">
        <f t="shared" si="19"/>
        <v>0</v>
      </c>
      <c r="BL287" s="17" t="s">
        <v>225</v>
      </c>
      <c r="BM287" s="194" t="s">
        <v>502</v>
      </c>
    </row>
    <row r="288" spans="1:65" s="2" customFormat="1" ht="16.5" customHeight="1">
      <c r="A288" s="34"/>
      <c r="B288" s="35"/>
      <c r="C288" s="229" t="s">
        <v>503</v>
      </c>
      <c r="D288" s="229" t="s">
        <v>232</v>
      </c>
      <c r="E288" s="230" t="s">
        <v>504</v>
      </c>
      <c r="F288" s="231" t="s">
        <v>505</v>
      </c>
      <c r="G288" s="232" t="s">
        <v>147</v>
      </c>
      <c r="H288" s="233">
        <v>410</v>
      </c>
      <c r="I288" s="234"/>
      <c r="J288" s="235">
        <f t="shared" si="10"/>
        <v>0</v>
      </c>
      <c r="K288" s="236"/>
      <c r="L288" s="237"/>
      <c r="M288" s="238" t="s">
        <v>1</v>
      </c>
      <c r="N288" s="239" t="s">
        <v>42</v>
      </c>
      <c r="O288" s="71"/>
      <c r="P288" s="192">
        <f t="shared" si="11"/>
        <v>0</v>
      </c>
      <c r="Q288" s="192">
        <v>0</v>
      </c>
      <c r="R288" s="192">
        <f t="shared" si="12"/>
        <v>0</v>
      </c>
      <c r="S288" s="192">
        <v>0</v>
      </c>
      <c r="T288" s="193">
        <f t="shared" si="13"/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4" t="s">
        <v>295</v>
      </c>
      <c r="AT288" s="194" t="s">
        <v>232</v>
      </c>
      <c r="AU288" s="194" t="s">
        <v>84</v>
      </c>
      <c r="AY288" s="17" t="s">
        <v>133</v>
      </c>
      <c r="BE288" s="195">
        <f t="shared" si="14"/>
        <v>0</v>
      </c>
      <c r="BF288" s="195">
        <f t="shared" si="15"/>
        <v>0</v>
      </c>
      <c r="BG288" s="195">
        <f t="shared" si="16"/>
        <v>0</v>
      </c>
      <c r="BH288" s="195">
        <f t="shared" si="17"/>
        <v>0</v>
      </c>
      <c r="BI288" s="195">
        <f t="shared" si="18"/>
        <v>0</v>
      </c>
      <c r="BJ288" s="17" t="s">
        <v>82</v>
      </c>
      <c r="BK288" s="195">
        <f t="shared" si="19"/>
        <v>0</v>
      </c>
      <c r="BL288" s="17" t="s">
        <v>225</v>
      </c>
      <c r="BM288" s="194" t="s">
        <v>506</v>
      </c>
    </row>
    <row r="289" spans="1:65" s="2" customFormat="1" ht="24.2" customHeight="1">
      <c r="A289" s="34"/>
      <c r="B289" s="35"/>
      <c r="C289" s="182" t="s">
        <v>507</v>
      </c>
      <c r="D289" s="182" t="s">
        <v>136</v>
      </c>
      <c r="E289" s="183" t="s">
        <v>508</v>
      </c>
      <c r="F289" s="184" t="s">
        <v>509</v>
      </c>
      <c r="G289" s="185" t="s">
        <v>147</v>
      </c>
      <c r="H289" s="186">
        <v>20</v>
      </c>
      <c r="I289" s="187"/>
      <c r="J289" s="188">
        <f t="shared" si="10"/>
        <v>0</v>
      </c>
      <c r="K289" s="189"/>
      <c r="L289" s="39"/>
      <c r="M289" s="190" t="s">
        <v>1</v>
      </c>
      <c r="N289" s="191" t="s">
        <v>42</v>
      </c>
      <c r="O289" s="71"/>
      <c r="P289" s="192">
        <f t="shared" si="11"/>
        <v>0</v>
      </c>
      <c r="Q289" s="192">
        <v>0</v>
      </c>
      <c r="R289" s="192">
        <f t="shared" si="12"/>
        <v>0</v>
      </c>
      <c r="S289" s="192">
        <v>0</v>
      </c>
      <c r="T289" s="193">
        <f t="shared" si="13"/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4" t="s">
        <v>225</v>
      </c>
      <c r="AT289" s="194" t="s">
        <v>136</v>
      </c>
      <c r="AU289" s="194" t="s">
        <v>84</v>
      </c>
      <c r="AY289" s="17" t="s">
        <v>133</v>
      </c>
      <c r="BE289" s="195">
        <f t="shared" si="14"/>
        <v>0</v>
      </c>
      <c r="BF289" s="195">
        <f t="shared" si="15"/>
        <v>0</v>
      </c>
      <c r="BG289" s="195">
        <f t="shared" si="16"/>
        <v>0</v>
      </c>
      <c r="BH289" s="195">
        <f t="shared" si="17"/>
        <v>0</v>
      </c>
      <c r="BI289" s="195">
        <f t="shared" si="18"/>
        <v>0</v>
      </c>
      <c r="BJ289" s="17" t="s">
        <v>82</v>
      </c>
      <c r="BK289" s="195">
        <f t="shared" si="19"/>
        <v>0</v>
      </c>
      <c r="BL289" s="17" t="s">
        <v>225</v>
      </c>
      <c r="BM289" s="194" t="s">
        <v>510</v>
      </c>
    </row>
    <row r="290" spans="1:65" s="2" customFormat="1" ht="16.5" customHeight="1">
      <c r="A290" s="34"/>
      <c r="B290" s="35"/>
      <c r="C290" s="229" t="s">
        <v>511</v>
      </c>
      <c r="D290" s="229" t="s">
        <v>232</v>
      </c>
      <c r="E290" s="230" t="s">
        <v>512</v>
      </c>
      <c r="F290" s="231" t="s">
        <v>513</v>
      </c>
      <c r="G290" s="232" t="s">
        <v>147</v>
      </c>
      <c r="H290" s="233">
        <v>20</v>
      </c>
      <c r="I290" s="234"/>
      <c r="J290" s="235">
        <f t="shared" si="10"/>
        <v>0</v>
      </c>
      <c r="K290" s="236"/>
      <c r="L290" s="237"/>
      <c r="M290" s="238" t="s">
        <v>1</v>
      </c>
      <c r="N290" s="239" t="s">
        <v>42</v>
      </c>
      <c r="O290" s="71"/>
      <c r="P290" s="192">
        <f t="shared" si="11"/>
        <v>0</v>
      </c>
      <c r="Q290" s="192">
        <v>0</v>
      </c>
      <c r="R290" s="192">
        <f t="shared" si="12"/>
        <v>0</v>
      </c>
      <c r="S290" s="192">
        <v>0</v>
      </c>
      <c r="T290" s="193">
        <f t="shared" si="13"/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94" t="s">
        <v>295</v>
      </c>
      <c r="AT290" s="194" t="s">
        <v>232</v>
      </c>
      <c r="AU290" s="194" t="s">
        <v>84</v>
      </c>
      <c r="AY290" s="17" t="s">
        <v>133</v>
      </c>
      <c r="BE290" s="195">
        <f t="shared" si="14"/>
        <v>0</v>
      </c>
      <c r="BF290" s="195">
        <f t="shared" si="15"/>
        <v>0</v>
      </c>
      <c r="BG290" s="195">
        <f t="shared" si="16"/>
        <v>0</v>
      </c>
      <c r="BH290" s="195">
        <f t="shared" si="17"/>
        <v>0</v>
      </c>
      <c r="BI290" s="195">
        <f t="shared" si="18"/>
        <v>0</v>
      </c>
      <c r="BJ290" s="17" t="s">
        <v>82</v>
      </c>
      <c r="BK290" s="195">
        <f t="shared" si="19"/>
        <v>0</v>
      </c>
      <c r="BL290" s="17" t="s">
        <v>225</v>
      </c>
      <c r="BM290" s="194" t="s">
        <v>514</v>
      </c>
    </row>
    <row r="291" spans="1:65" s="2" customFormat="1" ht="24.2" customHeight="1">
      <c r="A291" s="34"/>
      <c r="B291" s="35"/>
      <c r="C291" s="182" t="s">
        <v>515</v>
      </c>
      <c r="D291" s="182" t="s">
        <v>136</v>
      </c>
      <c r="E291" s="183" t="s">
        <v>516</v>
      </c>
      <c r="F291" s="184" t="s">
        <v>517</v>
      </c>
      <c r="G291" s="185" t="s">
        <v>189</v>
      </c>
      <c r="H291" s="186">
        <v>8</v>
      </c>
      <c r="I291" s="187"/>
      <c r="J291" s="188">
        <f t="shared" si="10"/>
        <v>0</v>
      </c>
      <c r="K291" s="189"/>
      <c r="L291" s="39"/>
      <c r="M291" s="190" t="s">
        <v>1</v>
      </c>
      <c r="N291" s="191" t="s">
        <v>42</v>
      </c>
      <c r="O291" s="71"/>
      <c r="P291" s="192">
        <f t="shared" si="11"/>
        <v>0</v>
      </c>
      <c r="Q291" s="192">
        <v>0</v>
      </c>
      <c r="R291" s="192">
        <f t="shared" si="12"/>
        <v>0</v>
      </c>
      <c r="S291" s="192">
        <v>0</v>
      </c>
      <c r="T291" s="193">
        <f t="shared" si="13"/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94" t="s">
        <v>225</v>
      </c>
      <c r="AT291" s="194" t="s">
        <v>136</v>
      </c>
      <c r="AU291" s="194" t="s">
        <v>84</v>
      </c>
      <c r="AY291" s="17" t="s">
        <v>133</v>
      </c>
      <c r="BE291" s="195">
        <f t="shared" si="14"/>
        <v>0</v>
      </c>
      <c r="BF291" s="195">
        <f t="shared" si="15"/>
        <v>0</v>
      </c>
      <c r="BG291" s="195">
        <f t="shared" si="16"/>
        <v>0</v>
      </c>
      <c r="BH291" s="195">
        <f t="shared" si="17"/>
        <v>0</v>
      </c>
      <c r="BI291" s="195">
        <f t="shared" si="18"/>
        <v>0</v>
      </c>
      <c r="BJ291" s="17" t="s">
        <v>82</v>
      </c>
      <c r="BK291" s="195">
        <f t="shared" si="19"/>
        <v>0</v>
      </c>
      <c r="BL291" s="17" t="s">
        <v>225</v>
      </c>
      <c r="BM291" s="194" t="s">
        <v>518</v>
      </c>
    </row>
    <row r="292" spans="1:65" s="2" customFormat="1" ht="16.5" customHeight="1">
      <c r="A292" s="34"/>
      <c r="B292" s="35"/>
      <c r="C292" s="229" t="s">
        <v>519</v>
      </c>
      <c r="D292" s="229" t="s">
        <v>232</v>
      </c>
      <c r="E292" s="230" t="s">
        <v>520</v>
      </c>
      <c r="F292" s="231" t="s">
        <v>521</v>
      </c>
      <c r="G292" s="232" t="s">
        <v>189</v>
      </c>
      <c r="H292" s="233">
        <v>8</v>
      </c>
      <c r="I292" s="234"/>
      <c r="J292" s="235">
        <f t="shared" si="10"/>
        <v>0</v>
      </c>
      <c r="K292" s="236"/>
      <c r="L292" s="237"/>
      <c r="M292" s="238" t="s">
        <v>1</v>
      </c>
      <c r="N292" s="239" t="s">
        <v>42</v>
      </c>
      <c r="O292" s="71"/>
      <c r="P292" s="192">
        <f t="shared" si="11"/>
        <v>0</v>
      </c>
      <c r="Q292" s="192">
        <v>0</v>
      </c>
      <c r="R292" s="192">
        <f t="shared" si="12"/>
        <v>0</v>
      </c>
      <c r="S292" s="192">
        <v>0</v>
      </c>
      <c r="T292" s="193">
        <f t="shared" si="13"/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94" t="s">
        <v>295</v>
      </c>
      <c r="AT292" s="194" t="s">
        <v>232</v>
      </c>
      <c r="AU292" s="194" t="s">
        <v>84</v>
      </c>
      <c r="AY292" s="17" t="s">
        <v>133</v>
      </c>
      <c r="BE292" s="195">
        <f t="shared" si="14"/>
        <v>0</v>
      </c>
      <c r="BF292" s="195">
        <f t="shared" si="15"/>
        <v>0</v>
      </c>
      <c r="BG292" s="195">
        <f t="shared" si="16"/>
        <v>0</v>
      </c>
      <c r="BH292" s="195">
        <f t="shared" si="17"/>
        <v>0</v>
      </c>
      <c r="BI292" s="195">
        <f t="shared" si="18"/>
        <v>0</v>
      </c>
      <c r="BJ292" s="17" t="s">
        <v>82</v>
      </c>
      <c r="BK292" s="195">
        <f t="shared" si="19"/>
        <v>0</v>
      </c>
      <c r="BL292" s="17" t="s">
        <v>225</v>
      </c>
      <c r="BM292" s="194" t="s">
        <v>522</v>
      </c>
    </row>
    <row r="293" spans="1:65" s="2" customFormat="1" ht="16.5" customHeight="1">
      <c r="A293" s="34"/>
      <c r="B293" s="35"/>
      <c r="C293" s="229" t="s">
        <v>523</v>
      </c>
      <c r="D293" s="229" t="s">
        <v>232</v>
      </c>
      <c r="E293" s="230" t="s">
        <v>524</v>
      </c>
      <c r="F293" s="231" t="s">
        <v>525</v>
      </c>
      <c r="G293" s="232" t="s">
        <v>189</v>
      </c>
      <c r="H293" s="233">
        <v>8</v>
      </c>
      <c r="I293" s="234"/>
      <c r="J293" s="235">
        <f t="shared" si="10"/>
        <v>0</v>
      </c>
      <c r="K293" s="236"/>
      <c r="L293" s="237"/>
      <c r="M293" s="238" t="s">
        <v>1</v>
      </c>
      <c r="N293" s="239" t="s">
        <v>42</v>
      </c>
      <c r="O293" s="71"/>
      <c r="P293" s="192">
        <f t="shared" si="11"/>
        <v>0</v>
      </c>
      <c r="Q293" s="192">
        <v>0</v>
      </c>
      <c r="R293" s="192">
        <f t="shared" si="12"/>
        <v>0</v>
      </c>
      <c r="S293" s="192">
        <v>0</v>
      </c>
      <c r="T293" s="193">
        <f t="shared" si="13"/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94" t="s">
        <v>295</v>
      </c>
      <c r="AT293" s="194" t="s">
        <v>232</v>
      </c>
      <c r="AU293" s="194" t="s">
        <v>84</v>
      </c>
      <c r="AY293" s="17" t="s">
        <v>133</v>
      </c>
      <c r="BE293" s="195">
        <f t="shared" si="14"/>
        <v>0</v>
      </c>
      <c r="BF293" s="195">
        <f t="shared" si="15"/>
        <v>0</v>
      </c>
      <c r="BG293" s="195">
        <f t="shared" si="16"/>
        <v>0</v>
      </c>
      <c r="BH293" s="195">
        <f t="shared" si="17"/>
        <v>0</v>
      </c>
      <c r="BI293" s="195">
        <f t="shared" si="18"/>
        <v>0</v>
      </c>
      <c r="BJ293" s="17" t="s">
        <v>82</v>
      </c>
      <c r="BK293" s="195">
        <f t="shared" si="19"/>
        <v>0</v>
      </c>
      <c r="BL293" s="17" t="s">
        <v>225</v>
      </c>
      <c r="BM293" s="194" t="s">
        <v>526</v>
      </c>
    </row>
    <row r="294" spans="1:65" s="2" customFormat="1" ht="16.5" customHeight="1">
      <c r="A294" s="34"/>
      <c r="B294" s="35"/>
      <c r="C294" s="229" t="s">
        <v>527</v>
      </c>
      <c r="D294" s="229" t="s">
        <v>232</v>
      </c>
      <c r="E294" s="230" t="s">
        <v>528</v>
      </c>
      <c r="F294" s="231" t="s">
        <v>529</v>
      </c>
      <c r="G294" s="232" t="s">
        <v>189</v>
      </c>
      <c r="H294" s="233">
        <v>8</v>
      </c>
      <c r="I294" s="234"/>
      <c r="J294" s="235">
        <f t="shared" si="10"/>
        <v>0</v>
      </c>
      <c r="K294" s="236"/>
      <c r="L294" s="237"/>
      <c r="M294" s="238" t="s">
        <v>1</v>
      </c>
      <c r="N294" s="239" t="s">
        <v>42</v>
      </c>
      <c r="O294" s="71"/>
      <c r="P294" s="192">
        <f t="shared" si="11"/>
        <v>0</v>
      </c>
      <c r="Q294" s="192">
        <v>0</v>
      </c>
      <c r="R294" s="192">
        <f t="shared" si="12"/>
        <v>0</v>
      </c>
      <c r="S294" s="192">
        <v>0</v>
      </c>
      <c r="T294" s="193">
        <f t="shared" si="13"/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94" t="s">
        <v>295</v>
      </c>
      <c r="AT294" s="194" t="s">
        <v>232</v>
      </c>
      <c r="AU294" s="194" t="s">
        <v>84</v>
      </c>
      <c r="AY294" s="17" t="s">
        <v>133</v>
      </c>
      <c r="BE294" s="195">
        <f t="shared" si="14"/>
        <v>0</v>
      </c>
      <c r="BF294" s="195">
        <f t="shared" si="15"/>
        <v>0</v>
      </c>
      <c r="BG294" s="195">
        <f t="shared" si="16"/>
        <v>0</v>
      </c>
      <c r="BH294" s="195">
        <f t="shared" si="17"/>
        <v>0</v>
      </c>
      <c r="BI294" s="195">
        <f t="shared" si="18"/>
        <v>0</v>
      </c>
      <c r="BJ294" s="17" t="s">
        <v>82</v>
      </c>
      <c r="BK294" s="195">
        <f t="shared" si="19"/>
        <v>0</v>
      </c>
      <c r="BL294" s="17" t="s">
        <v>225</v>
      </c>
      <c r="BM294" s="194" t="s">
        <v>530</v>
      </c>
    </row>
    <row r="295" spans="1:65" s="2" customFormat="1" ht="24.2" customHeight="1">
      <c r="A295" s="34"/>
      <c r="B295" s="35"/>
      <c r="C295" s="182" t="s">
        <v>531</v>
      </c>
      <c r="D295" s="182" t="s">
        <v>136</v>
      </c>
      <c r="E295" s="183" t="s">
        <v>532</v>
      </c>
      <c r="F295" s="184" t="s">
        <v>533</v>
      </c>
      <c r="G295" s="185" t="s">
        <v>189</v>
      </c>
      <c r="H295" s="186">
        <v>4</v>
      </c>
      <c r="I295" s="187"/>
      <c r="J295" s="188">
        <f t="shared" si="10"/>
        <v>0</v>
      </c>
      <c r="K295" s="189"/>
      <c r="L295" s="39"/>
      <c r="M295" s="190" t="s">
        <v>1</v>
      </c>
      <c r="N295" s="191" t="s">
        <v>42</v>
      </c>
      <c r="O295" s="71"/>
      <c r="P295" s="192">
        <f t="shared" si="11"/>
        <v>0</v>
      </c>
      <c r="Q295" s="192">
        <v>0</v>
      </c>
      <c r="R295" s="192">
        <f t="shared" si="12"/>
        <v>0</v>
      </c>
      <c r="S295" s="192">
        <v>0</v>
      </c>
      <c r="T295" s="193">
        <f t="shared" si="13"/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4" t="s">
        <v>225</v>
      </c>
      <c r="AT295" s="194" t="s">
        <v>136</v>
      </c>
      <c r="AU295" s="194" t="s">
        <v>84</v>
      </c>
      <c r="AY295" s="17" t="s">
        <v>133</v>
      </c>
      <c r="BE295" s="195">
        <f t="shared" si="14"/>
        <v>0</v>
      </c>
      <c r="BF295" s="195">
        <f t="shared" si="15"/>
        <v>0</v>
      </c>
      <c r="BG295" s="195">
        <f t="shared" si="16"/>
        <v>0</v>
      </c>
      <c r="BH295" s="195">
        <f t="shared" si="17"/>
        <v>0</v>
      </c>
      <c r="BI295" s="195">
        <f t="shared" si="18"/>
        <v>0</v>
      </c>
      <c r="BJ295" s="17" t="s">
        <v>82</v>
      </c>
      <c r="BK295" s="195">
        <f t="shared" si="19"/>
        <v>0</v>
      </c>
      <c r="BL295" s="17" t="s">
        <v>225</v>
      </c>
      <c r="BM295" s="194" t="s">
        <v>534</v>
      </c>
    </row>
    <row r="296" spans="1:65" s="2" customFormat="1" ht="16.5" customHeight="1">
      <c r="A296" s="34"/>
      <c r="B296" s="35"/>
      <c r="C296" s="229" t="s">
        <v>535</v>
      </c>
      <c r="D296" s="229" t="s">
        <v>232</v>
      </c>
      <c r="E296" s="230" t="s">
        <v>536</v>
      </c>
      <c r="F296" s="231" t="s">
        <v>537</v>
      </c>
      <c r="G296" s="232" t="s">
        <v>189</v>
      </c>
      <c r="H296" s="233">
        <v>4</v>
      </c>
      <c r="I296" s="234"/>
      <c r="J296" s="235">
        <f t="shared" si="10"/>
        <v>0</v>
      </c>
      <c r="K296" s="236"/>
      <c r="L296" s="237"/>
      <c r="M296" s="238" t="s">
        <v>1</v>
      </c>
      <c r="N296" s="239" t="s">
        <v>42</v>
      </c>
      <c r="O296" s="71"/>
      <c r="P296" s="192">
        <f t="shared" si="11"/>
        <v>0</v>
      </c>
      <c r="Q296" s="192">
        <v>0</v>
      </c>
      <c r="R296" s="192">
        <f t="shared" si="12"/>
        <v>0</v>
      </c>
      <c r="S296" s="192">
        <v>0</v>
      </c>
      <c r="T296" s="193">
        <f t="shared" si="13"/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94" t="s">
        <v>295</v>
      </c>
      <c r="AT296" s="194" t="s">
        <v>232</v>
      </c>
      <c r="AU296" s="194" t="s">
        <v>84</v>
      </c>
      <c r="AY296" s="17" t="s">
        <v>133</v>
      </c>
      <c r="BE296" s="195">
        <f t="shared" si="14"/>
        <v>0</v>
      </c>
      <c r="BF296" s="195">
        <f t="shared" si="15"/>
        <v>0</v>
      </c>
      <c r="BG296" s="195">
        <f t="shared" si="16"/>
        <v>0</v>
      </c>
      <c r="BH296" s="195">
        <f t="shared" si="17"/>
        <v>0</v>
      </c>
      <c r="BI296" s="195">
        <f t="shared" si="18"/>
        <v>0</v>
      </c>
      <c r="BJ296" s="17" t="s">
        <v>82</v>
      </c>
      <c r="BK296" s="195">
        <f t="shared" si="19"/>
        <v>0</v>
      </c>
      <c r="BL296" s="17" t="s">
        <v>225</v>
      </c>
      <c r="BM296" s="194" t="s">
        <v>538</v>
      </c>
    </row>
    <row r="297" spans="1:65" s="2" customFormat="1" ht="16.5" customHeight="1">
      <c r="A297" s="34"/>
      <c r="B297" s="35"/>
      <c r="C297" s="229" t="s">
        <v>539</v>
      </c>
      <c r="D297" s="229" t="s">
        <v>232</v>
      </c>
      <c r="E297" s="230" t="s">
        <v>540</v>
      </c>
      <c r="F297" s="231" t="s">
        <v>525</v>
      </c>
      <c r="G297" s="232" t="s">
        <v>189</v>
      </c>
      <c r="H297" s="233">
        <v>4</v>
      </c>
      <c r="I297" s="234"/>
      <c r="J297" s="235">
        <f t="shared" si="10"/>
        <v>0</v>
      </c>
      <c r="K297" s="236"/>
      <c r="L297" s="237"/>
      <c r="M297" s="238" t="s">
        <v>1</v>
      </c>
      <c r="N297" s="239" t="s">
        <v>42</v>
      </c>
      <c r="O297" s="71"/>
      <c r="P297" s="192">
        <f t="shared" si="11"/>
        <v>0</v>
      </c>
      <c r="Q297" s="192">
        <v>0</v>
      </c>
      <c r="R297" s="192">
        <f t="shared" si="12"/>
        <v>0</v>
      </c>
      <c r="S297" s="192">
        <v>0</v>
      </c>
      <c r="T297" s="193">
        <f t="shared" si="13"/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4" t="s">
        <v>295</v>
      </c>
      <c r="AT297" s="194" t="s">
        <v>232</v>
      </c>
      <c r="AU297" s="194" t="s">
        <v>84</v>
      </c>
      <c r="AY297" s="17" t="s">
        <v>133</v>
      </c>
      <c r="BE297" s="195">
        <f t="shared" si="14"/>
        <v>0</v>
      </c>
      <c r="BF297" s="195">
        <f t="shared" si="15"/>
        <v>0</v>
      </c>
      <c r="BG297" s="195">
        <f t="shared" si="16"/>
        <v>0</v>
      </c>
      <c r="BH297" s="195">
        <f t="shared" si="17"/>
        <v>0</v>
      </c>
      <c r="BI297" s="195">
        <f t="shared" si="18"/>
        <v>0</v>
      </c>
      <c r="BJ297" s="17" t="s">
        <v>82</v>
      </c>
      <c r="BK297" s="195">
        <f t="shared" si="19"/>
        <v>0</v>
      </c>
      <c r="BL297" s="17" t="s">
        <v>225</v>
      </c>
      <c r="BM297" s="194" t="s">
        <v>541</v>
      </c>
    </row>
    <row r="298" spans="1:65" s="2" customFormat="1" ht="16.5" customHeight="1">
      <c r="A298" s="34"/>
      <c r="B298" s="35"/>
      <c r="C298" s="229" t="s">
        <v>542</v>
      </c>
      <c r="D298" s="229" t="s">
        <v>232</v>
      </c>
      <c r="E298" s="230" t="s">
        <v>543</v>
      </c>
      <c r="F298" s="231" t="s">
        <v>529</v>
      </c>
      <c r="G298" s="232" t="s">
        <v>189</v>
      </c>
      <c r="H298" s="233">
        <v>4</v>
      </c>
      <c r="I298" s="234"/>
      <c r="J298" s="235">
        <f t="shared" si="10"/>
        <v>0</v>
      </c>
      <c r="K298" s="236"/>
      <c r="L298" s="237"/>
      <c r="M298" s="238" t="s">
        <v>1</v>
      </c>
      <c r="N298" s="239" t="s">
        <v>42</v>
      </c>
      <c r="O298" s="71"/>
      <c r="P298" s="192">
        <f t="shared" si="11"/>
        <v>0</v>
      </c>
      <c r="Q298" s="192">
        <v>0</v>
      </c>
      <c r="R298" s="192">
        <f t="shared" si="12"/>
        <v>0</v>
      </c>
      <c r="S298" s="192">
        <v>0</v>
      </c>
      <c r="T298" s="193">
        <f t="shared" si="13"/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94" t="s">
        <v>295</v>
      </c>
      <c r="AT298" s="194" t="s">
        <v>232</v>
      </c>
      <c r="AU298" s="194" t="s">
        <v>84</v>
      </c>
      <c r="AY298" s="17" t="s">
        <v>133</v>
      </c>
      <c r="BE298" s="195">
        <f t="shared" si="14"/>
        <v>0</v>
      </c>
      <c r="BF298" s="195">
        <f t="shared" si="15"/>
        <v>0</v>
      </c>
      <c r="BG298" s="195">
        <f t="shared" si="16"/>
        <v>0</v>
      </c>
      <c r="BH298" s="195">
        <f t="shared" si="17"/>
        <v>0</v>
      </c>
      <c r="BI298" s="195">
        <f t="shared" si="18"/>
        <v>0</v>
      </c>
      <c r="BJ298" s="17" t="s">
        <v>82</v>
      </c>
      <c r="BK298" s="195">
        <f t="shared" si="19"/>
        <v>0</v>
      </c>
      <c r="BL298" s="17" t="s">
        <v>225</v>
      </c>
      <c r="BM298" s="194" t="s">
        <v>544</v>
      </c>
    </row>
    <row r="299" spans="1:65" s="2" customFormat="1" ht="24.2" customHeight="1">
      <c r="A299" s="34"/>
      <c r="B299" s="35"/>
      <c r="C299" s="182" t="s">
        <v>545</v>
      </c>
      <c r="D299" s="182" t="s">
        <v>136</v>
      </c>
      <c r="E299" s="183" t="s">
        <v>546</v>
      </c>
      <c r="F299" s="184" t="s">
        <v>547</v>
      </c>
      <c r="G299" s="185" t="s">
        <v>189</v>
      </c>
      <c r="H299" s="186">
        <v>37</v>
      </c>
      <c r="I299" s="187"/>
      <c r="J299" s="188">
        <f t="shared" si="10"/>
        <v>0</v>
      </c>
      <c r="K299" s="189"/>
      <c r="L299" s="39"/>
      <c r="M299" s="190" t="s">
        <v>1</v>
      </c>
      <c r="N299" s="191" t="s">
        <v>42</v>
      </c>
      <c r="O299" s="71"/>
      <c r="P299" s="192">
        <f t="shared" si="11"/>
        <v>0</v>
      </c>
      <c r="Q299" s="192">
        <v>0</v>
      </c>
      <c r="R299" s="192">
        <f t="shared" si="12"/>
        <v>0</v>
      </c>
      <c r="S299" s="192">
        <v>0</v>
      </c>
      <c r="T299" s="193">
        <f t="shared" si="13"/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94" t="s">
        <v>225</v>
      </c>
      <c r="AT299" s="194" t="s">
        <v>136</v>
      </c>
      <c r="AU299" s="194" t="s">
        <v>84</v>
      </c>
      <c r="AY299" s="17" t="s">
        <v>133</v>
      </c>
      <c r="BE299" s="195">
        <f t="shared" si="14"/>
        <v>0</v>
      </c>
      <c r="BF299" s="195">
        <f t="shared" si="15"/>
        <v>0</v>
      </c>
      <c r="BG299" s="195">
        <f t="shared" si="16"/>
        <v>0</v>
      </c>
      <c r="BH299" s="195">
        <f t="shared" si="17"/>
        <v>0</v>
      </c>
      <c r="BI299" s="195">
        <f t="shared" si="18"/>
        <v>0</v>
      </c>
      <c r="BJ299" s="17" t="s">
        <v>82</v>
      </c>
      <c r="BK299" s="195">
        <f t="shared" si="19"/>
        <v>0</v>
      </c>
      <c r="BL299" s="17" t="s">
        <v>225</v>
      </c>
      <c r="BM299" s="194" t="s">
        <v>548</v>
      </c>
    </row>
    <row r="300" spans="1:65" s="2" customFormat="1" ht="16.5" customHeight="1">
      <c r="A300" s="34"/>
      <c r="B300" s="35"/>
      <c r="C300" s="229" t="s">
        <v>549</v>
      </c>
      <c r="D300" s="229" t="s">
        <v>232</v>
      </c>
      <c r="E300" s="230" t="s">
        <v>550</v>
      </c>
      <c r="F300" s="231" t="s">
        <v>551</v>
      </c>
      <c r="G300" s="232" t="s">
        <v>189</v>
      </c>
      <c r="H300" s="233">
        <v>37</v>
      </c>
      <c r="I300" s="234"/>
      <c r="J300" s="235">
        <f t="shared" si="10"/>
        <v>0</v>
      </c>
      <c r="K300" s="236"/>
      <c r="L300" s="237"/>
      <c r="M300" s="238" t="s">
        <v>1</v>
      </c>
      <c r="N300" s="239" t="s">
        <v>42</v>
      </c>
      <c r="O300" s="71"/>
      <c r="P300" s="192">
        <f t="shared" si="11"/>
        <v>0</v>
      </c>
      <c r="Q300" s="192">
        <v>0</v>
      </c>
      <c r="R300" s="192">
        <f t="shared" si="12"/>
        <v>0</v>
      </c>
      <c r="S300" s="192">
        <v>0</v>
      </c>
      <c r="T300" s="193">
        <f t="shared" si="13"/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94" t="s">
        <v>295</v>
      </c>
      <c r="AT300" s="194" t="s">
        <v>232</v>
      </c>
      <c r="AU300" s="194" t="s">
        <v>84</v>
      </c>
      <c r="AY300" s="17" t="s">
        <v>133</v>
      </c>
      <c r="BE300" s="195">
        <f t="shared" si="14"/>
        <v>0</v>
      </c>
      <c r="BF300" s="195">
        <f t="shared" si="15"/>
        <v>0</v>
      </c>
      <c r="BG300" s="195">
        <f t="shared" si="16"/>
        <v>0</v>
      </c>
      <c r="BH300" s="195">
        <f t="shared" si="17"/>
        <v>0</v>
      </c>
      <c r="BI300" s="195">
        <f t="shared" si="18"/>
        <v>0</v>
      </c>
      <c r="BJ300" s="17" t="s">
        <v>82</v>
      </c>
      <c r="BK300" s="195">
        <f t="shared" si="19"/>
        <v>0</v>
      </c>
      <c r="BL300" s="17" t="s">
        <v>225</v>
      </c>
      <c r="BM300" s="194" t="s">
        <v>552</v>
      </c>
    </row>
    <row r="301" spans="1:65" s="2" customFormat="1" ht="16.5" customHeight="1">
      <c r="A301" s="34"/>
      <c r="B301" s="35"/>
      <c r="C301" s="229" t="s">
        <v>553</v>
      </c>
      <c r="D301" s="229" t="s">
        <v>232</v>
      </c>
      <c r="E301" s="230" t="s">
        <v>528</v>
      </c>
      <c r="F301" s="231" t="s">
        <v>529</v>
      </c>
      <c r="G301" s="232" t="s">
        <v>189</v>
      </c>
      <c r="H301" s="233">
        <v>37</v>
      </c>
      <c r="I301" s="234"/>
      <c r="J301" s="235">
        <f t="shared" si="10"/>
        <v>0</v>
      </c>
      <c r="K301" s="236"/>
      <c r="L301" s="237"/>
      <c r="M301" s="238" t="s">
        <v>1</v>
      </c>
      <c r="N301" s="239" t="s">
        <v>42</v>
      </c>
      <c r="O301" s="71"/>
      <c r="P301" s="192">
        <f t="shared" si="11"/>
        <v>0</v>
      </c>
      <c r="Q301" s="192">
        <v>0</v>
      </c>
      <c r="R301" s="192">
        <f t="shared" si="12"/>
        <v>0</v>
      </c>
      <c r="S301" s="192">
        <v>0</v>
      </c>
      <c r="T301" s="193">
        <f t="shared" si="13"/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94" t="s">
        <v>295</v>
      </c>
      <c r="AT301" s="194" t="s">
        <v>232</v>
      </c>
      <c r="AU301" s="194" t="s">
        <v>84</v>
      </c>
      <c r="AY301" s="17" t="s">
        <v>133</v>
      </c>
      <c r="BE301" s="195">
        <f t="shared" si="14"/>
        <v>0</v>
      </c>
      <c r="BF301" s="195">
        <f t="shared" si="15"/>
        <v>0</v>
      </c>
      <c r="BG301" s="195">
        <f t="shared" si="16"/>
        <v>0</v>
      </c>
      <c r="BH301" s="195">
        <f t="shared" si="17"/>
        <v>0</v>
      </c>
      <c r="BI301" s="195">
        <f t="shared" si="18"/>
        <v>0</v>
      </c>
      <c r="BJ301" s="17" t="s">
        <v>82</v>
      </c>
      <c r="BK301" s="195">
        <f t="shared" si="19"/>
        <v>0</v>
      </c>
      <c r="BL301" s="17" t="s">
        <v>225</v>
      </c>
      <c r="BM301" s="194" t="s">
        <v>554</v>
      </c>
    </row>
    <row r="302" spans="1:65" s="2" customFormat="1" ht="16.5" customHeight="1">
      <c r="A302" s="34"/>
      <c r="B302" s="35"/>
      <c r="C302" s="182" t="s">
        <v>555</v>
      </c>
      <c r="D302" s="182" t="s">
        <v>136</v>
      </c>
      <c r="E302" s="183" t="s">
        <v>556</v>
      </c>
      <c r="F302" s="184" t="s">
        <v>557</v>
      </c>
      <c r="G302" s="185" t="s">
        <v>558</v>
      </c>
      <c r="H302" s="186">
        <v>1</v>
      </c>
      <c r="I302" s="187"/>
      <c r="J302" s="188">
        <f t="shared" si="10"/>
        <v>0</v>
      </c>
      <c r="K302" s="189"/>
      <c r="L302" s="39"/>
      <c r="M302" s="190" t="s">
        <v>1</v>
      </c>
      <c r="N302" s="191" t="s">
        <v>42</v>
      </c>
      <c r="O302" s="71"/>
      <c r="P302" s="192">
        <f t="shared" si="11"/>
        <v>0</v>
      </c>
      <c r="Q302" s="192">
        <v>0</v>
      </c>
      <c r="R302" s="192">
        <f t="shared" si="12"/>
        <v>0</v>
      </c>
      <c r="S302" s="192">
        <v>0</v>
      </c>
      <c r="T302" s="193">
        <f t="shared" si="13"/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94" t="s">
        <v>225</v>
      </c>
      <c r="AT302" s="194" t="s">
        <v>136</v>
      </c>
      <c r="AU302" s="194" t="s">
        <v>84</v>
      </c>
      <c r="AY302" s="17" t="s">
        <v>133</v>
      </c>
      <c r="BE302" s="195">
        <f t="shared" si="14"/>
        <v>0</v>
      </c>
      <c r="BF302" s="195">
        <f t="shared" si="15"/>
        <v>0</v>
      </c>
      <c r="BG302" s="195">
        <f t="shared" si="16"/>
        <v>0</v>
      </c>
      <c r="BH302" s="195">
        <f t="shared" si="17"/>
        <v>0</v>
      </c>
      <c r="BI302" s="195">
        <f t="shared" si="18"/>
        <v>0</v>
      </c>
      <c r="BJ302" s="17" t="s">
        <v>82</v>
      </c>
      <c r="BK302" s="195">
        <f t="shared" si="19"/>
        <v>0</v>
      </c>
      <c r="BL302" s="17" t="s">
        <v>225</v>
      </c>
      <c r="BM302" s="194" t="s">
        <v>559</v>
      </c>
    </row>
    <row r="303" spans="1:65" s="2" customFormat="1" ht="16.5" customHeight="1">
      <c r="A303" s="34"/>
      <c r="B303" s="35"/>
      <c r="C303" s="182" t="s">
        <v>560</v>
      </c>
      <c r="D303" s="182" t="s">
        <v>136</v>
      </c>
      <c r="E303" s="183" t="s">
        <v>561</v>
      </c>
      <c r="F303" s="184" t="s">
        <v>562</v>
      </c>
      <c r="G303" s="185" t="s">
        <v>433</v>
      </c>
      <c r="H303" s="186">
        <v>28</v>
      </c>
      <c r="I303" s="187"/>
      <c r="J303" s="188">
        <f t="shared" si="10"/>
        <v>0</v>
      </c>
      <c r="K303" s="189"/>
      <c r="L303" s="39"/>
      <c r="M303" s="190" t="s">
        <v>1</v>
      </c>
      <c r="N303" s="191" t="s">
        <v>42</v>
      </c>
      <c r="O303" s="71"/>
      <c r="P303" s="192">
        <f t="shared" si="11"/>
        <v>0</v>
      </c>
      <c r="Q303" s="192">
        <v>0</v>
      </c>
      <c r="R303" s="192">
        <f t="shared" si="12"/>
        <v>0</v>
      </c>
      <c r="S303" s="192">
        <v>0</v>
      </c>
      <c r="T303" s="193">
        <f t="shared" si="13"/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94" t="s">
        <v>225</v>
      </c>
      <c r="AT303" s="194" t="s">
        <v>136</v>
      </c>
      <c r="AU303" s="194" t="s">
        <v>84</v>
      </c>
      <c r="AY303" s="17" t="s">
        <v>133</v>
      </c>
      <c r="BE303" s="195">
        <f t="shared" si="14"/>
        <v>0</v>
      </c>
      <c r="BF303" s="195">
        <f t="shared" si="15"/>
        <v>0</v>
      </c>
      <c r="BG303" s="195">
        <f t="shared" si="16"/>
        <v>0</v>
      </c>
      <c r="BH303" s="195">
        <f t="shared" si="17"/>
        <v>0</v>
      </c>
      <c r="BI303" s="195">
        <f t="shared" si="18"/>
        <v>0</v>
      </c>
      <c r="BJ303" s="17" t="s">
        <v>82</v>
      </c>
      <c r="BK303" s="195">
        <f t="shared" si="19"/>
        <v>0</v>
      </c>
      <c r="BL303" s="17" t="s">
        <v>225</v>
      </c>
      <c r="BM303" s="194" t="s">
        <v>563</v>
      </c>
    </row>
    <row r="304" spans="1:65" s="2" customFormat="1" ht="24.2" customHeight="1">
      <c r="A304" s="34"/>
      <c r="B304" s="35"/>
      <c r="C304" s="229" t="s">
        <v>564</v>
      </c>
      <c r="D304" s="229" t="s">
        <v>232</v>
      </c>
      <c r="E304" s="230" t="s">
        <v>565</v>
      </c>
      <c r="F304" s="231" t="s">
        <v>566</v>
      </c>
      <c r="G304" s="232" t="s">
        <v>189</v>
      </c>
      <c r="H304" s="233">
        <v>2</v>
      </c>
      <c r="I304" s="234"/>
      <c r="J304" s="235">
        <f t="shared" si="10"/>
        <v>0</v>
      </c>
      <c r="K304" s="236"/>
      <c r="L304" s="237"/>
      <c r="M304" s="238" t="s">
        <v>1</v>
      </c>
      <c r="N304" s="239" t="s">
        <v>42</v>
      </c>
      <c r="O304" s="71"/>
      <c r="P304" s="192">
        <f t="shared" si="11"/>
        <v>0</v>
      </c>
      <c r="Q304" s="192">
        <v>0</v>
      </c>
      <c r="R304" s="192">
        <f t="shared" si="12"/>
        <v>0</v>
      </c>
      <c r="S304" s="192">
        <v>0</v>
      </c>
      <c r="T304" s="193">
        <f t="shared" si="13"/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4" t="s">
        <v>295</v>
      </c>
      <c r="AT304" s="194" t="s">
        <v>232</v>
      </c>
      <c r="AU304" s="194" t="s">
        <v>84</v>
      </c>
      <c r="AY304" s="17" t="s">
        <v>133</v>
      </c>
      <c r="BE304" s="195">
        <f t="shared" si="14"/>
        <v>0</v>
      </c>
      <c r="BF304" s="195">
        <f t="shared" si="15"/>
        <v>0</v>
      </c>
      <c r="BG304" s="195">
        <f t="shared" si="16"/>
        <v>0</v>
      </c>
      <c r="BH304" s="195">
        <f t="shared" si="17"/>
        <v>0</v>
      </c>
      <c r="BI304" s="195">
        <f t="shared" si="18"/>
        <v>0</v>
      </c>
      <c r="BJ304" s="17" t="s">
        <v>82</v>
      </c>
      <c r="BK304" s="195">
        <f t="shared" si="19"/>
        <v>0</v>
      </c>
      <c r="BL304" s="17" t="s">
        <v>225</v>
      </c>
      <c r="BM304" s="194" t="s">
        <v>567</v>
      </c>
    </row>
    <row r="305" spans="1:65" s="2" customFormat="1" ht="24.2" customHeight="1">
      <c r="A305" s="34"/>
      <c r="B305" s="35"/>
      <c r="C305" s="229" t="s">
        <v>568</v>
      </c>
      <c r="D305" s="229" t="s">
        <v>232</v>
      </c>
      <c r="E305" s="230" t="s">
        <v>569</v>
      </c>
      <c r="F305" s="231" t="s">
        <v>570</v>
      </c>
      <c r="G305" s="232" t="s">
        <v>189</v>
      </c>
      <c r="H305" s="233">
        <v>25</v>
      </c>
      <c r="I305" s="234"/>
      <c r="J305" s="235">
        <f t="shared" si="10"/>
        <v>0</v>
      </c>
      <c r="K305" s="236"/>
      <c r="L305" s="237"/>
      <c r="M305" s="238" t="s">
        <v>1</v>
      </c>
      <c r="N305" s="239" t="s">
        <v>42</v>
      </c>
      <c r="O305" s="71"/>
      <c r="P305" s="192">
        <f t="shared" si="11"/>
        <v>0</v>
      </c>
      <c r="Q305" s="192">
        <v>0</v>
      </c>
      <c r="R305" s="192">
        <f t="shared" si="12"/>
        <v>0</v>
      </c>
      <c r="S305" s="192">
        <v>0</v>
      </c>
      <c r="T305" s="193">
        <f t="shared" si="13"/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94" t="s">
        <v>295</v>
      </c>
      <c r="AT305" s="194" t="s">
        <v>232</v>
      </c>
      <c r="AU305" s="194" t="s">
        <v>84</v>
      </c>
      <c r="AY305" s="17" t="s">
        <v>133</v>
      </c>
      <c r="BE305" s="195">
        <f t="shared" si="14"/>
        <v>0</v>
      </c>
      <c r="BF305" s="195">
        <f t="shared" si="15"/>
        <v>0</v>
      </c>
      <c r="BG305" s="195">
        <f t="shared" si="16"/>
        <v>0</v>
      </c>
      <c r="BH305" s="195">
        <f t="shared" si="17"/>
        <v>0</v>
      </c>
      <c r="BI305" s="195">
        <f t="shared" si="18"/>
        <v>0</v>
      </c>
      <c r="BJ305" s="17" t="s">
        <v>82</v>
      </c>
      <c r="BK305" s="195">
        <f t="shared" si="19"/>
        <v>0</v>
      </c>
      <c r="BL305" s="17" t="s">
        <v>225</v>
      </c>
      <c r="BM305" s="194" t="s">
        <v>571</v>
      </c>
    </row>
    <row r="306" spans="1:65" s="2" customFormat="1" ht="24.2" customHeight="1">
      <c r="A306" s="34"/>
      <c r="B306" s="35"/>
      <c r="C306" s="229" t="s">
        <v>572</v>
      </c>
      <c r="D306" s="229" t="s">
        <v>232</v>
      </c>
      <c r="E306" s="230" t="s">
        <v>573</v>
      </c>
      <c r="F306" s="231" t="s">
        <v>574</v>
      </c>
      <c r="G306" s="232" t="s">
        <v>189</v>
      </c>
      <c r="H306" s="233">
        <v>1</v>
      </c>
      <c r="I306" s="234"/>
      <c r="J306" s="235">
        <f t="shared" si="10"/>
        <v>0</v>
      </c>
      <c r="K306" s="236"/>
      <c r="L306" s="237"/>
      <c r="M306" s="238" t="s">
        <v>1</v>
      </c>
      <c r="N306" s="239" t="s">
        <v>42</v>
      </c>
      <c r="O306" s="71"/>
      <c r="P306" s="192">
        <f t="shared" si="11"/>
        <v>0</v>
      </c>
      <c r="Q306" s="192">
        <v>0</v>
      </c>
      <c r="R306" s="192">
        <f t="shared" si="12"/>
        <v>0</v>
      </c>
      <c r="S306" s="192">
        <v>0</v>
      </c>
      <c r="T306" s="193">
        <f t="shared" si="13"/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94" t="s">
        <v>295</v>
      </c>
      <c r="AT306" s="194" t="s">
        <v>232</v>
      </c>
      <c r="AU306" s="194" t="s">
        <v>84</v>
      </c>
      <c r="AY306" s="17" t="s">
        <v>133</v>
      </c>
      <c r="BE306" s="195">
        <f t="shared" si="14"/>
        <v>0</v>
      </c>
      <c r="BF306" s="195">
        <f t="shared" si="15"/>
        <v>0</v>
      </c>
      <c r="BG306" s="195">
        <f t="shared" si="16"/>
        <v>0</v>
      </c>
      <c r="BH306" s="195">
        <f t="shared" si="17"/>
        <v>0</v>
      </c>
      <c r="BI306" s="195">
        <f t="shared" si="18"/>
        <v>0</v>
      </c>
      <c r="BJ306" s="17" t="s">
        <v>82</v>
      </c>
      <c r="BK306" s="195">
        <f t="shared" si="19"/>
        <v>0</v>
      </c>
      <c r="BL306" s="17" t="s">
        <v>225</v>
      </c>
      <c r="BM306" s="194" t="s">
        <v>575</v>
      </c>
    </row>
    <row r="307" spans="1:65" s="2" customFormat="1" ht="16.5" customHeight="1">
      <c r="A307" s="34"/>
      <c r="B307" s="35"/>
      <c r="C307" s="182" t="s">
        <v>576</v>
      </c>
      <c r="D307" s="182" t="s">
        <v>136</v>
      </c>
      <c r="E307" s="183" t="s">
        <v>577</v>
      </c>
      <c r="F307" s="184" t="s">
        <v>578</v>
      </c>
      <c r="G307" s="185" t="s">
        <v>189</v>
      </c>
      <c r="H307" s="186">
        <v>1</v>
      </c>
      <c r="I307" s="187"/>
      <c r="J307" s="188">
        <f t="shared" si="10"/>
        <v>0</v>
      </c>
      <c r="K307" s="189"/>
      <c r="L307" s="39"/>
      <c r="M307" s="190" t="s">
        <v>1</v>
      </c>
      <c r="N307" s="191" t="s">
        <v>42</v>
      </c>
      <c r="O307" s="71"/>
      <c r="P307" s="192">
        <f t="shared" si="11"/>
        <v>0</v>
      </c>
      <c r="Q307" s="192">
        <v>0</v>
      </c>
      <c r="R307" s="192">
        <f t="shared" si="12"/>
        <v>0</v>
      </c>
      <c r="S307" s="192">
        <v>0</v>
      </c>
      <c r="T307" s="193">
        <f t="shared" si="13"/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94" t="s">
        <v>225</v>
      </c>
      <c r="AT307" s="194" t="s">
        <v>136</v>
      </c>
      <c r="AU307" s="194" t="s">
        <v>84</v>
      </c>
      <c r="AY307" s="17" t="s">
        <v>133</v>
      </c>
      <c r="BE307" s="195">
        <f t="shared" si="14"/>
        <v>0</v>
      </c>
      <c r="BF307" s="195">
        <f t="shared" si="15"/>
        <v>0</v>
      </c>
      <c r="BG307" s="195">
        <f t="shared" si="16"/>
        <v>0</v>
      </c>
      <c r="BH307" s="195">
        <f t="shared" si="17"/>
        <v>0</v>
      </c>
      <c r="BI307" s="195">
        <f t="shared" si="18"/>
        <v>0</v>
      </c>
      <c r="BJ307" s="17" t="s">
        <v>82</v>
      </c>
      <c r="BK307" s="195">
        <f t="shared" si="19"/>
        <v>0</v>
      </c>
      <c r="BL307" s="17" t="s">
        <v>225</v>
      </c>
      <c r="BM307" s="194" t="s">
        <v>579</v>
      </c>
    </row>
    <row r="308" spans="1:65" s="2" customFormat="1" ht="16.5" customHeight="1">
      <c r="A308" s="34"/>
      <c r="B308" s="35"/>
      <c r="C308" s="229" t="s">
        <v>580</v>
      </c>
      <c r="D308" s="229" t="s">
        <v>232</v>
      </c>
      <c r="E308" s="230" t="s">
        <v>581</v>
      </c>
      <c r="F308" s="231" t="s">
        <v>582</v>
      </c>
      <c r="G308" s="232" t="s">
        <v>189</v>
      </c>
      <c r="H308" s="233">
        <v>1</v>
      </c>
      <c r="I308" s="234"/>
      <c r="J308" s="235">
        <f t="shared" si="10"/>
        <v>0</v>
      </c>
      <c r="K308" s="236"/>
      <c r="L308" s="237"/>
      <c r="M308" s="238" t="s">
        <v>1</v>
      </c>
      <c r="N308" s="239" t="s">
        <v>42</v>
      </c>
      <c r="O308" s="71"/>
      <c r="P308" s="192">
        <f t="shared" si="11"/>
        <v>0</v>
      </c>
      <c r="Q308" s="192">
        <v>0</v>
      </c>
      <c r="R308" s="192">
        <f t="shared" si="12"/>
        <v>0</v>
      </c>
      <c r="S308" s="192">
        <v>0</v>
      </c>
      <c r="T308" s="193">
        <f t="shared" si="13"/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94" t="s">
        <v>295</v>
      </c>
      <c r="AT308" s="194" t="s">
        <v>232</v>
      </c>
      <c r="AU308" s="194" t="s">
        <v>84</v>
      </c>
      <c r="AY308" s="17" t="s">
        <v>133</v>
      </c>
      <c r="BE308" s="195">
        <f t="shared" si="14"/>
        <v>0</v>
      </c>
      <c r="BF308" s="195">
        <f t="shared" si="15"/>
        <v>0</v>
      </c>
      <c r="BG308" s="195">
        <f t="shared" si="16"/>
        <v>0</v>
      </c>
      <c r="BH308" s="195">
        <f t="shared" si="17"/>
        <v>0</v>
      </c>
      <c r="BI308" s="195">
        <f t="shared" si="18"/>
        <v>0</v>
      </c>
      <c r="BJ308" s="17" t="s">
        <v>82</v>
      </c>
      <c r="BK308" s="195">
        <f t="shared" si="19"/>
        <v>0</v>
      </c>
      <c r="BL308" s="17" t="s">
        <v>225</v>
      </c>
      <c r="BM308" s="194" t="s">
        <v>583</v>
      </c>
    </row>
    <row r="309" spans="1:65" s="2" customFormat="1" ht="16.5" customHeight="1">
      <c r="A309" s="34"/>
      <c r="B309" s="35"/>
      <c r="C309" s="182" t="s">
        <v>584</v>
      </c>
      <c r="D309" s="182" t="s">
        <v>136</v>
      </c>
      <c r="E309" s="183" t="s">
        <v>585</v>
      </c>
      <c r="F309" s="184" t="s">
        <v>586</v>
      </c>
      <c r="G309" s="185" t="s">
        <v>433</v>
      </c>
      <c r="H309" s="186">
        <v>1</v>
      </c>
      <c r="I309" s="187"/>
      <c r="J309" s="188">
        <f t="shared" si="10"/>
        <v>0</v>
      </c>
      <c r="K309" s="189"/>
      <c r="L309" s="39"/>
      <c r="M309" s="190" t="s">
        <v>1</v>
      </c>
      <c r="N309" s="191" t="s">
        <v>42</v>
      </c>
      <c r="O309" s="71"/>
      <c r="P309" s="192">
        <f t="shared" si="11"/>
        <v>0</v>
      </c>
      <c r="Q309" s="192">
        <v>0</v>
      </c>
      <c r="R309" s="192">
        <f t="shared" si="12"/>
        <v>0</v>
      </c>
      <c r="S309" s="192">
        <v>0</v>
      </c>
      <c r="T309" s="193">
        <f t="shared" si="13"/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94" t="s">
        <v>225</v>
      </c>
      <c r="AT309" s="194" t="s">
        <v>136</v>
      </c>
      <c r="AU309" s="194" t="s">
        <v>84</v>
      </c>
      <c r="AY309" s="17" t="s">
        <v>133</v>
      </c>
      <c r="BE309" s="195">
        <f t="shared" si="14"/>
        <v>0</v>
      </c>
      <c r="BF309" s="195">
        <f t="shared" si="15"/>
        <v>0</v>
      </c>
      <c r="BG309" s="195">
        <f t="shared" si="16"/>
        <v>0</v>
      </c>
      <c r="BH309" s="195">
        <f t="shared" si="17"/>
        <v>0</v>
      </c>
      <c r="BI309" s="195">
        <f t="shared" si="18"/>
        <v>0</v>
      </c>
      <c r="BJ309" s="17" t="s">
        <v>82</v>
      </c>
      <c r="BK309" s="195">
        <f t="shared" si="19"/>
        <v>0</v>
      </c>
      <c r="BL309" s="17" t="s">
        <v>225</v>
      </c>
      <c r="BM309" s="194" t="s">
        <v>587</v>
      </c>
    </row>
    <row r="310" spans="1:65" s="2" customFormat="1" ht="16.5" customHeight="1">
      <c r="A310" s="34"/>
      <c r="B310" s="35"/>
      <c r="C310" s="229" t="s">
        <v>588</v>
      </c>
      <c r="D310" s="229" t="s">
        <v>232</v>
      </c>
      <c r="E310" s="230" t="s">
        <v>589</v>
      </c>
      <c r="F310" s="231" t="s">
        <v>590</v>
      </c>
      <c r="G310" s="232" t="s">
        <v>433</v>
      </c>
      <c r="H310" s="233">
        <v>1</v>
      </c>
      <c r="I310" s="234"/>
      <c r="J310" s="235">
        <f t="shared" si="10"/>
        <v>0</v>
      </c>
      <c r="K310" s="236"/>
      <c r="L310" s="237"/>
      <c r="M310" s="238" t="s">
        <v>1</v>
      </c>
      <c r="N310" s="239" t="s">
        <v>42</v>
      </c>
      <c r="O310" s="71"/>
      <c r="P310" s="192">
        <f t="shared" si="11"/>
        <v>0</v>
      </c>
      <c r="Q310" s="192">
        <v>0</v>
      </c>
      <c r="R310" s="192">
        <f t="shared" si="12"/>
        <v>0</v>
      </c>
      <c r="S310" s="192">
        <v>0</v>
      </c>
      <c r="T310" s="193">
        <f t="shared" si="13"/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94" t="s">
        <v>295</v>
      </c>
      <c r="AT310" s="194" t="s">
        <v>232</v>
      </c>
      <c r="AU310" s="194" t="s">
        <v>84</v>
      </c>
      <c r="AY310" s="17" t="s">
        <v>133</v>
      </c>
      <c r="BE310" s="195">
        <f t="shared" si="14"/>
        <v>0</v>
      </c>
      <c r="BF310" s="195">
        <f t="shared" si="15"/>
        <v>0</v>
      </c>
      <c r="BG310" s="195">
        <f t="shared" si="16"/>
        <v>0</v>
      </c>
      <c r="BH310" s="195">
        <f t="shared" si="17"/>
        <v>0</v>
      </c>
      <c r="BI310" s="195">
        <f t="shared" si="18"/>
        <v>0</v>
      </c>
      <c r="BJ310" s="17" t="s">
        <v>82</v>
      </c>
      <c r="BK310" s="195">
        <f t="shared" si="19"/>
        <v>0</v>
      </c>
      <c r="BL310" s="17" t="s">
        <v>225</v>
      </c>
      <c r="BM310" s="194" t="s">
        <v>591</v>
      </c>
    </row>
    <row r="311" spans="1:65" s="2" customFormat="1" ht="16.5" customHeight="1">
      <c r="A311" s="34"/>
      <c r="B311" s="35"/>
      <c r="C311" s="229" t="s">
        <v>592</v>
      </c>
      <c r="D311" s="229" t="s">
        <v>232</v>
      </c>
      <c r="E311" s="230" t="s">
        <v>593</v>
      </c>
      <c r="F311" s="231" t="s">
        <v>594</v>
      </c>
      <c r="G311" s="232" t="s">
        <v>433</v>
      </c>
      <c r="H311" s="233">
        <v>0</v>
      </c>
      <c r="I311" s="234"/>
      <c r="J311" s="235">
        <f t="shared" si="10"/>
        <v>0</v>
      </c>
      <c r="K311" s="236"/>
      <c r="L311" s="237"/>
      <c r="M311" s="238" t="s">
        <v>1</v>
      </c>
      <c r="N311" s="239" t="s">
        <v>42</v>
      </c>
      <c r="O311" s="71"/>
      <c r="P311" s="192">
        <f t="shared" si="11"/>
        <v>0</v>
      </c>
      <c r="Q311" s="192">
        <v>0</v>
      </c>
      <c r="R311" s="192">
        <f t="shared" si="12"/>
        <v>0</v>
      </c>
      <c r="S311" s="192">
        <v>0</v>
      </c>
      <c r="T311" s="193">
        <f t="shared" si="13"/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94" t="s">
        <v>295</v>
      </c>
      <c r="AT311" s="194" t="s">
        <v>232</v>
      </c>
      <c r="AU311" s="194" t="s">
        <v>84</v>
      </c>
      <c r="AY311" s="17" t="s">
        <v>133</v>
      </c>
      <c r="BE311" s="195">
        <f t="shared" si="14"/>
        <v>0</v>
      </c>
      <c r="BF311" s="195">
        <f t="shared" si="15"/>
        <v>0</v>
      </c>
      <c r="BG311" s="195">
        <f t="shared" si="16"/>
        <v>0</v>
      </c>
      <c r="BH311" s="195">
        <f t="shared" si="17"/>
        <v>0</v>
      </c>
      <c r="BI311" s="195">
        <f t="shared" si="18"/>
        <v>0</v>
      </c>
      <c r="BJ311" s="17" t="s">
        <v>82</v>
      </c>
      <c r="BK311" s="195">
        <f t="shared" si="19"/>
        <v>0</v>
      </c>
      <c r="BL311" s="17" t="s">
        <v>225</v>
      </c>
      <c r="BM311" s="194" t="s">
        <v>595</v>
      </c>
    </row>
    <row r="312" spans="1:65" s="12" customFormat="1" ht="22.9" customHeight="1">
      <c r="B312" s="166"/>
      <c r="C312" s="167"/>
      <c r="D312" s="168" t="s">
        <v>76</v>
      </c>
      <c r="E312" s="180" t="s">
        <v>596</v>
      </c>
      <c r="F312" s="180" t="s">
        <v>597</v>
      </c>
      <c r="G312" s="167"/>
      <c r="H312" s="167"/>
      <c r="I312" s="170"/>
      <c r="J312" s="181">
        <f>BK312</f>
        <v>0</v>
      </c>
      <c r="K312" s="167"/>
      <c r="L312" s="172"/>
      <c r="M312" s="173"/>
      <c r="N312" s="174"/>
      <c r="O312" s="174"/>
      <c r="P312" s="175">
        <f>SUM(P313:P320)</f>
        <v>0</v>
      </c>
      <c r="Q312" s="174"/>
      <c r="R312" s="175">
        <f>SUM(R313:R320)</f>
        <v>0</v>
      </c>
      <c r="S312" s="174"/>
      <c r="T312" s="176">
        <f>SUM(T313:T320)</f>
        <v>0</v>
      </c>
      <c r="AR312" s="177" t="s">
        <v>84</v>
      </c>
      <c r="AT312" s="178" t="s">
        <v>76</v>
      </c>
      <c r="AU312" s="178" t="s">
        <v>82</v>
      </c>
      <c r="AY312" s="177" t="s">
        <v>133</v>
      </c>
      <c r="BK312" s="179">
        <f>SUM(BK313:BK320)</f>
        <v>0</v>
      </c>
    </row>
    <row r="313" spans="1:65" s="2" customFormat="1" ht="24.2" customHeight="1">
      <c r="A313" s="34"/>
      <c r="B313" s="35"/>
      <c r="C313" s="182" t="s">
        <v>598</v>
      </c>
      <c r="D313" s="182" t="s">
        <v>136</v>
      </c>
      <c r="E313" s="183" t="s">
        <v>599</v>
      </c>
      <c r="F313" s="184" t="s">
        <v>600</v>
      </c>
      <c r="G313" s="185" t="s">
        <v>147</v>
      </c>
      <c r="H313" s="186">
        <v>300</v>
      </c>
      <c r="I313" s="187"/>
      <c r="J313" s="188">
        <f t="shared" ref="J313:J320" si="20">ROUND(I313*H313,2)</f>
        <v>0</v>
      </c>
      <c r="K313" s="189"/>
      <c r="L313" s="39"/>
      <c r="M313" s="190" t="s">
        <v>1</v>
      </c>
      <c r="N313" s="191" t="s">
        <v>42</v>
      </c>
      <c r="O313" s="71"/>
      <c r="P313" s="192">
        <f t="shared" ref="P313:P320" si="21">O313*H313</f>
        <v>0</v>
      </c>
      <c r="Q313" s="192">
        <v>0</v>
      </c>
      <c r="R313" s="192">
        <f t="shared" ref="R313:R320" si="22">Q313*H313</f>
        <v>0</v>
      </c>
      <c r="S313" s="192">
        <v>0</v>
      </c>
      <c r="T313" s="193">
        <f t="shared" ref="T313:T320" si="23"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94" t="s">
        <v>225</v>
      </c>
      <c r="AT313" s="194" t="s">
        <v>136</v>
      </c>
      <c r="AU313" s="194" t="s">
        <v>84</v>
      </c>
      <c r="AY313" s="17" t="s">
        <v>133</v>
      </c>
      <c r="BE313" s="195">
        <f t="shared" ref="BE313:BE320" si="24">IF(N313="základní",J313,0)</f>
        <v>0</v>
      </c>
      <c r="BF313" s="195">
        <f t="shared" ref="BF313:BF320" si="25">IF(N313="snížená",J313,0)</f>
        <v>0</v>
      </c>
      <c r="BG313" s="195">
        <f t="shared" ref="BG313:BG320" si="26">IF(N313="zákl. přenesená",J313,0)</f>
        <v>0</v>
      </c>
      <c r="BH313" s="195">
        <f t="shared" ref="BH313:BH320" si="27">IF(N313="sníž. přenesená",J313,0)</f>
        <v>0</v>
      </c>
      <c r="BI313" s="195">
        <f t="shared" ref="BI313:BI320" si="28">IF(N313="nulová",J313,0)</f>
        <v>0</v>
      </c>
      <c r="BJ313" s="17" t="s">
        <v>82</v>
      </c>
      <c r="BK313" s="195">
        <f t="shared" ref="BK313:BK320" si="29">ROUND(I313*H313,2)</f>
        <v>0</v>
      </c>
      <c r="BL313" s="17" t="s">
        <v>225</v>
      </c>
      <c r="BM313" s="194" t="s">
        <v>601</v>
      </c>
    </row>
    <row r="314" spans="1:65" s="2" customFormat="1" ht="16.5" customHeight="1">
      <c r="A314" s="34"/>
      <c r="B314" s="35"/>
      <c r="C314" s="229" t="s">
        <v>602</v>
      </c>
      <c r="D314" s="229" t="s">
        <v>232</v>
      </c>
      <c r="E314" s="230" t="s">
        <v>603</v>
      </c>
      <c r="F314" s="231" t="s">
        <v>604</v>
      </c>
      <c r="G314" s="232" t="s">
        <v>147</v>
      </c>
      <c r="H314" s="233">
        <v>300</v>
      </c>
      <c r="I314" s="234"/>
      <c r="J314" s="235">
        <f t="shared" si="20"/>
        <v>0</v>
      </c>
      <c r="K314" s="236"/>
      <c r="L314" s="237"/>
      <c r="M314" s="238" t="s">
        <v>1</v>
      </c>
      <c r="N314" s="239" t="s">
        <v>42</v>
      </c>
      <c r="O314" s="71"/>
      <c r="P314" s="192">
        <f t="shared" si="21"/>
        <v>0</v>
      </c>
      <c r="Q314" s="192">
        <v>0</v>
      </c>
      <c r="R314" s="192">
        <f t="shared" si="22"/>
        <v>0</v>
      </c>
      <c r="S314" s="192">
        <v>0</v>
      </c>
      <c r="T314" s="193">
        <f t="shared" si="23"/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94" t="s">
        <v>295</v>
      </c>
      <c r="AT314" s="194" t="s">
        <v>232</v>
      </c>
      <c r="AU314" s="194" t="s">
        <v>84</v>
      </c>
      <c r="AY314" s="17" t="s">
        <v>133</v>
      </c>
      <c r="BE314" s="195">
        <f t="shared" si="24"/>
        <v>0</v>
      </c>
      <c r="BF314" s="195">
        <f t="shared" si="25"/>
        <v>0</v>
      </c>
      <c r="BG314" s="195">
        <f t="shared" si="26"/>
        <v>0</v>
      </c>
      <c r="BH314" s="195">
        <f t="shared" si="27"/>
        <v>0</v>
      </c>
      <c r="BI314" s="195">
        <f t="shared" si="28"/>
        <v>0</v>
      </c>
      <c r="BJ314" s="17" t="s">
        <v>82</v>
      </c>
      <c r="BK314" s="195">
        <f t="shared" si="29"/>
        <v>0</v>
      </c>
      <c r="BL314" s="17" t="s">
        <v>225</v>
      </c>
      <c r="BM314" s="194" t="s">
        <v>605</v>
      </c>
    </row>
    <row r="315" spans="1:65" s="2" customFormat="1" ht="21.75" customHeight="1">
      <c r="A315" s="34"/>
      <c r="B315" s="35"/>
      <c r="C315" s="182" t="s">
        <v>606</v>
      </c>
      <c r="D315" s="182" t="s">
        <v>136</v>
      </c>
      <c r="E315" s="183" t="s">
        <v>607</v>
      </c>
      <c r="F315" s="184" t="s">
        <v>608</v>
      </c>
      <c r="G315" s="185" t="s">
        <v>147</v>
      </c>
      <c r="H315" s="186">
        <v>700</v>
      </c>
      <c r="I315" s="187"/>
      <c r="J315" s="188">
        <f t="shared" si="20"/>
        <v>0</v>
      </c>
      <c r="K315" s="189"/>
      <c r="L315" s="39"/>
      <c r="M315" s="190" t="s">
        <v>1</v>
      </c>
      <c r="N315" s="191" t="s">
        <v>42</v>
      </c>
      <c r="O315" s="71"/>
      <c r="P315" s="192">
        <f t="shared" si="21"/>
        <v>0</v>
      </c>
      <c r="Q315" s="192">
        <v>0</v>
      </c>
      <c r="R315" s="192">
        <f t="shared" si="22"/>
        <v>0</v>
      </c>
      <c r="S315" s="192">
        <v>0</v>
      </c>
      <c r="T315" s="193">
        <f t="shared" si="23"/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94" t="s">
        <v>225</v>
      </c>
      <c r="AT315" s="194" t="s">
        <v>136</v>
      </c>
      <c r="AU315" s="194" t="s">
        <v>84</v>
      </c>
      <c r="AY315" s="17" t="s">
        <v>133</v>
      </c>
      <c r="BE315" s="195">
        <f t="shared" si="24"/>
        <v>0</v>
      </c>
      <c r="BF315" s="195">
        <f t="shared" si="25"/>
        <v>0</v>
      </c>
      <c r="BG315" s="195">
        <f t="shared" si="26"/>
        <v>0</v>
      </c>
      <c r="BH315" s="195">
        <f t="shared" si="27"/>
        <v>0</v>
      </c>
      <c r="BI315" s="195">
        <f t="shared" si="28"/>
        <v>0</v>
      </c>
      <c r="BJ315" s="17" t="s">
        <v>82</v>
      </c>
      <c r="BK315" s="195">
        <f t="shared" si="29"/>
        <v>0</v>
      </c>
      <c r="BL315" s="17" t="s">
        <v>225</v>
      </c>
      <c r="BM315" s="194" t="s">
        <v>609</v>
      </c>
    </row>
    <row r="316" spans="1:65" s="2" customFormat="1" ht="16.5" customHeight="1">
      <c r="A316" s="34"/>
      <c r="B316" s="35"/>
      <c r="C316" s="229" t="s">
        <v>610</v>
      </c>
      <c r="D316" s="229" t="s">
        <v>232</v>
      </c>
      <c r="E316" s="230" t="s">
        <v>611</v>
      </c>
      <c r="F316" s="231" t="s">
        <v>612</v>
      </c>
      <c r="G316" s="232" t="s">
        <v>147</v>
      </c>
      <c r="H316" s="233">
        <v>700</v>
      </c>
      <c r="I316" s="234"/>
      <c r="J316" s="235">
        <f t="shared" si="20"/>
        <v>0</v>
      </c>
      <c r="K316" s="236"/>
      <c r="L316" s="237"/>
      <c r="M316" s="238" t="s">
        <v>1</v>
      </c>
      <c r="N316" s="239" t="s">
        <v>42</v>
      </c>
      <c r="O316" s="71"/>
      <c r="P316" s="192">
        <f t="shared" si="21"/>
        <v>0</v>
      </c>
      <c r="Q316" s="192">
        <v>0</v>
      </c>
      <c r="R316" s="192">
        <f t="shared" si="22"/>
        <v>0</v>
      </c>
      <c r="S316" s="192">
        <v>0</v>
      </c>
      <c r="T316" s="193">
        <f t="shared" si="23"/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94" t="s">
        <v>295</v>
      </c>
      <c r="AT316" s="194" t="s">
        <v>232</v>
      </c>
      <c r="AU316" s="194" t="s">
        <v>84</v>
      </c>
      <c r="AY316" s="17" t="s">
        <v>133</v>
      </c>
      <c r="BE316" s="195">
        <f t="shared" si="24"/>
        <v>0</v>
      </c>
      <c r="BF316" s="195">
        <f t="shared" si="25"/>
        <v>0</v>
      </c>
      <c r="BG316" s="195">
        <f t="shared" si="26"/>
        <v>0</v>
      </c>
      <c r="BH316" s="195">
        <f t="shared" si="27"/>
        <v>0</v>
      </c>
      <c r="BI316" s="195">
        <f t="shared" si="28"/>
        <v>0</v>
      </c>
      <c r="BJ316" s="17" t="s">
        <v>82</v>
      </c>
      <c r="BK316" s="195">
        <f t="shared" si="29"/>
        <v>0</v>
      </c>
      <c r="BL316" s="17" t="s">
        <v>225</v>
      </c>
      <c r="BM316" s="194" t="s">
        <v>613</v>
      </c>
    </row>
    <row r="317" spans="1:65" s="2" customFormat="1" ht="16.5" customHeight="1">
      <c r="A317" s="34"/>
      <c r="B317" s="35"/>
      <c r="C317" s="182" t="s">
        <v>614</v>
      </c>
      <c r="D317" s="182" t="s">
        <v>136</v>
      </c>
      <c r="E317" s="183" t="s">
        <v>615</v>
      </c>
      <c r="F317" s="184" t="s">
        <v>616</v>
      </c>
      <c r="G317" s="185" t="s">
        <v>189</v>
      </c>
      <c r="H317" s="186">
        <v>2</v>
      </c>
      <c r="I317" s="187"/>
      <c r="J317" s="188">
        <f t="shared" si="20"/>
        <v>0</v>
      </c>
      <c r="K317" s="189"/>
      <c r="L317" s="39"/>
      <c r="M317" s="190" t="s">
        <v>1</v>
      </c>
      <c r="N317" s="191" t="s">
        <v>42</v>
      </c>
      <c r="O317" s="71"/>
      <c r="P317" s="192">
        <f t="shared" si="21"/>
        <v>0</v>
      </c>
      <c r="Q317" s="192">
        <v>0</v>
      </c>
      <c r="R317" s="192">
        <f t="shared" si="22"/>
        <v>0</v>
      </c>
      <c r="S317" s="192">
        <v>0</v>
      </c>
      <c r="T317" s="193">
        <f t="shared" si="23"/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94" t="s">
        <v>225</v>
      </c>
      <c r="AT317" s="194" t="s">
        <v>136</v>
      </c>
      <c r="AU317" s="194" t="s">
        <v>84</v>
      </c>
      <c r="AY317" s="17" t="s">
        <v>133</v>
      </c>
      <c r="BE317" s="195">
        <f t="shared" si="24"/>
        <v>0</v>
      </c>
      <c r="BF317" s="195">
        <f t="shared" si="25"/>
        <v>0</v>
      </c>
      <c r="BG317" s="195">
        <f t="shared" si="26"/>
        <v>0</v>
      </c>
      <c r="BH317" s="195">
        <f t="shared" si="27"/>
        <v>0</v>
      </c>
      <c r="BI317" s="195">
        <f t="shared" si="28"/>
        <v>0</v>
      </c>
      <c r="BJ317" s="17" t="s">
        <v>82</v>
      </c>
      <c r="BK317" s="195">
        <f t="shared" si="29"/>
        <v>0</v>
      </c>
      <c r="BL317" s="17" t="s">
        <v>225</v>
      </c>
      <c r="BM317" s="194" t="s">
        <v>617</v>
      </c>
    </row>
    <row r="318" spans="1:65" s="2" customFormat="1" ht="16.5" customHeight="1">
      <c r="A318" s="34"/>
      <c r="B318" s="35"/>
      <c r="C318" s="229" t="s">
        <v>618</v>
      </c>
      <c r="D318" s="229" t="s">
        <v>232</v>
      </c>
      <c r="E318" s="230" t="s">
        <v>619</v>
      </c>
      <c r="F318" s="231" t="s">
        <v>620</v>
      </c>
      <c r="G318" s="232" t="s">
        <v>189</v>
      </c>
      <c r="H318" s="233">
        <v>2</v>
      </c>
      <c r="I318" s="234"/>
      <c r="J318" s="235">
        <f t="shared" si="20"/>
        <v>0</v>
      </c>
      <c r="K318" s="236"/>
      <c r="L318" s="237"/>
      <c r="M318" s="238" t="s">
        <v>1</v>
      </c>
      <c r="N318" s="239" t="s">
        <v>42</v>
      </c>
      <c r="O318" s="71"/>
      <c r="P318" s="192">
        <f t="shared" si="21"/>
        <v>0</v>
      </c>
      <c r="Q318" s="192">
        <v>0</v>
      </c>
      <c r="R318" s="192">
        <f t="shared" si="22"/>
        <v>0</v>
      </c>
      <c r="S318" s="192">
        <v>0</v>
      </c>
      <c r="T318" s="193">
        <f t="shared" si="23"/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94" t="s">
        <v>295</v>
      </c>
      <c r="AT318" s="194" t="s">
        <v>232</v>
      </c>
      <c r="AU318" s="194" t="s">
        <v>84</v>
      </c>
      <c r="AY318" s="17" t="s">
        <v>133</v>
      </c>
      <c r="BE318" s="195">
        <f t="shared" si="24"/>
        <v>0</v>
      </c>
      <c r="BF318" s="195">
        <f t="shared" si="25"/>
        <v>0</v>
      </c>
      <c r="BG318" s="195">
        <f t="shared" si="26"/>
        <v>0</v>
      </c>
      <c r="BH318" s="195">
        <f t="shared" si="27"/>
        <v>0</v>
      </c>
      <c r="BI318" s="195">
        <f t="shared" si="28"/>
        <v>0</v>
      </c>
      <c r="BJ318" s="17" t="s">
        <v>82</v>
      </c>
      <c r="BK318" s="195">
        <f t="shared" si="29"/>
        <v>0</v>
      </c>
      <c r="BL318" s="17" t="s">
        <v>225</v>
      </c>
      <c r="BM318" s="194" t="s">
        <v>621</v>
      </c>
    </row>
    <row r="319" spans="1:65" s="2" customFormat="1" ht="16.5" customHeight="1">
      <c r="A319" s="34"/>
      <c r="B319" s="35"/>
      <c r="C319" s="229" t="s">
        <v>622</v>
      </c>
      <c r="D319" s="229" t="s">
        <v>232</v>
      </c>
      <c r="E319" s="230" t="s">
        <v>623</v>
      </c>
      <c r="F319" s="231" t="s">
        <v>624</v>
      </c>
      <c r="G319" s="232" t="s">
        <v>189</v>
      </c>
      <c r="H319" s="233">
        <v>2</v>
      </c>
      <c r="I319" s="234"/>
      <c r="J319" s="235">
        <f t="shared" si="20"/>
        <v>0</v>
      </c>
      <c r="K319" s="236"/>
      <c r="L319" s="237"/>
      <c r="M319" s="238" t="s">
        <v>1</v>
      </c>
      <c r="N319" s="239" t="s">
        <v>42</v>
      </c>
      <c r="O319" s="71"/>
      <c r="P319" s="192">
        <f t="shared" si="21"/>
        <v>0</v>
      </c>
      <c r="Q319" s="192">
        <v>0</v>
      </c>
      <c r="R319" s="192">
        <f t="shared" si="22"/>
        <v>0</v>
      </c>
      <c r="S319" s="192">
        <v>0</v>
      </c>
      <c r="T319" s="193">
        <f t="shared" si="23"/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94" t="s">
        <v>295</v>
      </c>
      <c r="AT319" s="194" t="s">
        <v>232</v>
      </c>
      <c r="AU319" s="194" t="s">
        <v>84</v>
      </c>
      <c r="AY319" s="17" t="s">
        <v>133</v>
      </c>
      <c r="BE319" s="195">
        <f t="shared" si="24"/>
        <v>0</v>
      </c>
      <c r="BF319" s="195">
        <f t="shared" si="25"/>
        <v>0</v>
      </c>
      <c r="BG319" s="195">
        <f t="shared" si="26"/>
        <v>0</v>
      </c>
      <c r="BH319" s="195">
        <f t="shared" si="27"/>
        <v>0</v>
      </c>
      <c r="BI319" s="195">
        <f t="shared" si="28"/>
        <v>0</v>
      </c>
      <c r="BJ319" s="17" t="s">
        <v>82</v>
      </c>
      <c r="BK319" s="195">
        <f t="shared" si="29"/>
        <v>0</v>
      </c>
      <c r="BL319" s="17" t="s">
        <v>225</v>
      </c>
      <c r="BM319" s="194" t="s">
        <v>625</v>
      </c>
    </row>
    <row r="320" spans="1:65" s="2" customFormat="1" ht="16.5" customHeight="1">
      <c r="A320" s="34"/>
      <c r="B320" s="35"/>
      <c r="C320" s="229" t="s">
        <v>626</v>
      </c>
      <c r="D320" s="229" t="s">
        <v>232</v>
      </c>
      <c r="E320" s="230" t="s">
        <v>627</v>
      </c>
      <c r="F320" s="231" t="s">
        <v>628</v>
      </c>
      <c r="G320" s="232" t="s">
        <v>189</v>
      </c>
      <c r="H320" s="233">
        <v>2</v>
      </c>
      <c r="I320" s="234"/>
      <c r="J320" s="235">
        <f t="shared" si="20"/>
        <v>0</v>
      </c>
      <c r="K320" s="236"/>
      <c r="L320" s="237"/>
      <c r="M320" s="238" t="s">
        <v>1</v>
      </c>
      <c r="N320" s="239" t="s">
        <v>42</v>
      </c>
      <c r="O320" s="71"/>
      <c r="P320" s="192">
        <f t="shared" si="21"/>
        <v>0</v>
      </c>
      <c r="Q320" s="192">
        <v>0</v>
      </c>
      <c r="R320" s="192">
        <f t="shared" si="22"/>
        <v>0</v>
      </c>
      <c r="S320" s="192">
        <v>0</v>
      </c>
      <c r="T320" s="193">
        <f t="shared" si="23"/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94" t="s">
        <v>295</v>
      </c>
      <c r="AT320" s="194" t="s">
        <v>232</v>
      </c>
      <c r="AU320" s="194" t="s">
        <v>84</v>
      </c>
      <c r="AY320" s="17" t="s">
        <v>133</v>
      </c>
      <c r="BE320" s="195">
        <f t="shared" si="24"/>
        <v>0</v>
      </c>
      <c r="BF320" s="195">
        <f t="shared" si="25"/>
        <v>0</v>
      </c>
      <c r="BG320" s="195">
        <f t="shared" si="26"/>
        <v>0</v>
      </c>
      <c r="BH320" s="195">
        <f t="shared" si="27"/>
        <v>0</v>
      </c>
      <c r="BI320" s="195">
        <f t="shared" si="28"/>
        <v>0</v>
      </c>
      <c r="BJ320" s="17" t="s">
        <v>82</v>
      </c>
      <c r="BK320" s="195">
        <f t="shared" si="29"/>
        <v>0</v>
      </c>
      <c r="BL320" s="17" t="s">
        <v>225</v>
      </c>
      <c r="BM320" s="194" t="s">
        <v>629</v>
      </c>
    </row>
    <row r="321" spans="1:65" s="12" customFormat="1" ht="22.9" customHeight="1">
      <c r="B321" s="166"/>
      <c r="C321" s="167"/>
      <c r="D321" s="168" t="s">
        <v>76</v>
      </c>
      <c r="E321" s="180" t="s">
        <v>630</v>
      </c>
      <c r="F321" s="180" t="s">
        <v>631</v>
      </c>
      <c r="G321" s="167"/>
      <c r="H321" s="167"/>
      <c r="I321" s="170"/>
      <c r="J321" s="181">
        <f>BK321</f>
        <v>0</v>
      </c>
      <c r="K321" s="167"/>
      <c r="L321" s="172"/>
      <c r="M321" s="173"/>
      <c r="N321" s="174"/>
      <c r="O321" s="174"/>
      <c r="P321" s="175">
        <f>SUM(P322:P326)</f>
        <v>0</v>
      </c>
      <c r="Q321" s="174"/>
      <c r="R321" s="175">
        <f>SUM(R322:R326)</f>
        <v>0</v>
      </c>
      <c r="S321" s="174"/>
      <c r="T321" s="176">
        <f>SUM(T322:T326)</f>
        <v>0</v>
      </c>
      <c r="AR321" s="177" t="s">
        <v>84</v>
      </c>
      <c r="AT321" s="178" t="s">
        <v>76</v>
      </c>
      <c r="AU321" s="178" t="s">
        <v>82</v>
      </c>
      <c r="AY321" s="177" t="s">
        <v>133</v>
      </c>
      <c r="BK321" s="179">
        <f>SUM(BK322:BK326)</f>
        <v>0</v>
      </c>
    </row>
    <row r="322" spans="1:65" s="2" customFormat="1" ht="16.5" customHeight="1">
      <c r="A322" s="34"/>
      <c r="B322" s="35"/>
      <c r="C322" s="182" t="s">
        <v>632</v>
      </c>
      <c r="D322" s="182" t="s">
        <v>136</v>
      </c>
      <c r="E322" s="183" t="s">
        <v>633</v>
      </c>
      <c r="F322" s="184" t="s">
        <v>634</v>
      </c>
      <c r="G322" s="185" t="s">
        <v>558</v>
      </c>
      <c r="H322" s="186">
        <v>1</v>
      </c>
      <c r="I322" s="187"/>
      <c r="J322" s="188">
        <f>ROUND(I322*H322,2)</f>
        <v>0</v>
      </c>
      <c r="K322" s="189"/>
      <c r="L322" s="39"/>
      <c r="M322" s="190" t="s">
        <v>1</v>
      </c>
      <c r="N322" s="191" t="s">
        <v>42</v>
      </c>
      <c r="O322" s="71"/>
      <c r="P322" s="192">
        <f>O322*H322</f>
        <v>0</v>
      </c>
      <c r="Q322" s="192">
        <v>0</v>
      </c>
      <c r="R322" s="192">
        <f>Q322*H322</f>
        <v>0</v>
      </c>
      <c r="S322" s="192">
        <v>0</v>
      </c>
      <c r="T322" s="193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94" t="s">
        <v>140</v>
      </c>
      <c r="AT322" s="194" t="s">
        <v>136</v>
      </c>
      <c r="AU322" s="194" t="s">
        <v>84</v>
      </c>
      <c r="AY322" s="17" t="s">
        <v>133</v>
      </c>
      <c r="BE322" s="195">
        <f>IF(N322="základní",J322,0)</f>
        <v>0</v>
      </c>
      <c r="BF322" s="195">
        <f>IF(N322="snížená",J322,0)</f>
        <v>0</v>
      </c>
      <c r="BG322" s="195">
        <f>IF(N322="zákl. přenesená",J322,0)</f>
        <v>0</v>
      </c>
      <c r="BH322" s="195">
        <f>IF(N322="sníž. přenesená",J322,0)</f>
        <v>0</v>
      </c>
      <c r="BI322" s="195">
        <f>IF(N322="nulová",J322,0)</f>
        <v>0</v>
      </c>
      <c r="BJ322" s="17" t="s">
        <v>82</v>
      </c>
      <c r="BK322" s="195">
        <f>ROUND(I322*H322,2)</f>
        <v>0</v>
      </c>
      <c r="BL322" s="17" t="s">
        <v>140</v>
      </c>
      <c r="BM322" s="194" t="s">
        <v>635</v>
      </c>
    </row>
    <row r="323" spans="1:65" s="2" customFormat="1" ht="16.5" customHeight="1">
      <c r="A323" s="34"/>
      <c r="B323" s="35"/>
      <c r="C323" s="182" t="s">
        <v>636</v>
      </c>
      <c r="D323" s="182" t="s">
        <v>136</v>
      </c>
      <c r="E323" s="183" t="s">
        <v>637</v>
      </c>
      <c r="F323" s="184" t="s">
        <v>638</v>
      </c>
      <c r="G323" s="185" t="s">
        <v>558</v>
      </c>
      <c r="H323" s="186">
        <v>1</v>
      </c>
      <c r="I323" s="187"/>
      <c r="J323" s="188">
        <f>ROUND(I323*H323,2)</f>
        <v>0</v>
      </c>
      <c r="K323" s="189"/>
      <c r="L323" s="39"/>
      <c r="M323" s="190" t="s">
        <v>1</v>
      </c>
      <c r="N323" s="191" t="s">
        <v>42</v>
      </c>
      <c r="O323" s="71"/>
      <c r="P323" s="192">
        <f>O323*H323</f>
        <v>0</v>
      </c>
      <c r="Q323" s="192">
        <v>0</v>
      </c>
      <c r="R323" s="192">
        <f>Q323*H323</f>
        <v>0</v>
      </c>
      <c r="S323" s="192">
        <v>0</v>
      </c>
      <c r="T323" s="193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94" t="s">
        <v>140</v>
      </c>
      <c r="AT323" s="194" t="s">
        <v>136</v>
      </c>
      <c r="AU323" s="194" t="s">
        <v>84</v>
      </c>
      <c r="AY323" s="17" t="s">
        <v>133</v>
      </c>
      <c r="BE323" s="195">
        <f>IF(N323="základní",J323,0)</f>
        <v>0</v>
      </c>
      <c r="BF323" s="195">
        <f>IF(N323="snížená",J323,0)</f>
        <v>0</v>
      </c>
      <c r="BG323" s="195">
        <f>IF(N323="zákl. přenesená",J323,0)</f>
        <v>0</v>
      </c>
      <c r="BH323" s="195">
        <f>IF(N323="sníž. přenesená",J323,0)</f>
        <v>0</v>
      </c>
      <c r="BI323" s="195">
        <f>IF(N323="nulová",J323,0)</f>
        <v>0</v>
      </c>
      <c r="BJ323" s="17" t="s">
        <v>82</v>
      </c>
      <c r="BK323" s="195">
        <f>ROUND(I323*H323,2)</f>
        <v>0</v>
      </c>
      <c r="BL323" s="17" t="s">
        <v>140</v>
      </c>
      <c r="BM323" s="194" t="s">
        <v>639</v>
      </c>
    </row>
    <row r="324" spans="1:65" s="2" customFormat="1" ht="16.5" customHeight="1">
      <c r="A324" s="34"/>
      <c r="B324" s="35"/>
      <c r="C324" s="182" t="s">
        <v>640</v>
      </c>
      <c r="D324" s="182" t="s">
        <v>136</v>
      </c>
      <c r="E324" s="183" t="s">
        <v>641</v>
      </c>
      <c r="F324" s="184" t="s">
        <v>642</v>
      </c>
      <c r="G324" s="185" t="s">
        <v>558</v>
      </c>
      <c r="H324" s="186">
        <v>1</v>
      </c>
      <c r="I324" s="187"/>
      <c r="J324" s="188">
        <f>ROUND(I324*H324,2)</f>
        <v>0</v>
      </c>
      <c r="K324" s="189"/>
      <c r="L324" s="39"/>
      <c r="M324" s="190" t="s">
        <v>1</v>
      </c>
      <c r="N324" s="191" t="s">
        <v>42</v>
      </c>
      <c r="O324" s="71"/>
      <c r="P324" s="192">
        <f>O324*H324</f>
        <v>0</v>
      </c>
      <c r="Q324" s="192">
        <v>0</v>
      </c>
      <c r="R324" s="192">
        <f>Q324*H324</f>
        <v>0</v>
      </c>
      <c r="S324" s="192">
        <v>0</v>
      </c>
      <c r="T324" s="193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94" t="s">
        <v>140</v>
      </c>
      <c r="AT324" s="194" t="s">
        <v>136</v>
      </c>
      <c r="AU324" s="194" t="s">
        <v>84</v>
      </c>
      <c r="AY324" s="17" t="s">
        <v>133</v>
      </c>
      <c r="BE324" s="195">
        <f>IF(N324="základní",J324,0)</f>
        <v>0</v>
      </c>
      <c r="BF324" s="195">
        <f>IF(N324="snížená",J324,0)</f>
        <v>0</v>
      </c>
      <c r="BG324" s="195">
        <f>IF(N324="zákl. přenesená",J324,0)</f>
        <v>0</v>
      </c>
      <c r="BH324" s="195">
        <f>IF(N324="sníž. přenesená",J324,0)</f>
        <v>0</v>
      </c>
      <c r="BI324" s="195">
        <f>IF(N324="nulová",J324,0)</f>
        <v>0</v>
      </c>
      <c r="BJ324" s="17" t="s">
        <v>82</v>
      </c>
      <c r="BK324" s="195">
        <f>ROUND(I324*H324,2)</f>
        <v>0</v>
      </c>
      <c r="BL324" s="17" t="s">
        <v>140</v>
      </c>
      <c r="BM324" s="194" t="s">
        <v>643</v>
      </c>
    </row>
    <row r="325" spans="1:65" s="2" customFormat="1" ht="33" customHeight="1">
      <c r="A325" s="34"/>
      <c r="B325" s="35"/>
      <c r="C325" s="182" t="s">
        <v>644</v>
      </c>
      <c r="D325" s="182" t="s">
        <v>136</v>
      </c>
      <c r="E325" s="183" t="s">
        <v>645</v>
      </c>
      <c r="F325" s="184" t="s">
        <v>646</v>
      </c>
      <c r="G325" s="185" t="s">
        <v>189</v>
      </c>
      <c r="H325" s="186">
        <v>1</v>
      </c>
      <c r="I325" s="187"/>
      <c r="J325" s="188">
        <f>ROUND(I325*H325,2)</f>
        <v>0</v>
      </c>
      <c r="K325" s="189"/>
      <c r="L325" s="39"/>
      <c r="M325" s="190" t="s">
        <v>1</v>
      </c>
      <c r="N325" s="191" t="s">
        <v>42</v>
      </c>
      <c r="O325" s="71"/>
      <c r="P325" s="192">
        <f>O325*H325</f>
        <v>0</v>
      </c>
      <c r="Q325" s="192">
        <v>0</v>
      </c>
      <c r="R325" s="192">
        <f>Q325*H325</f>
        <v>0</v>
      </c>
      <c r="S325" s="192">
        <v>0</v>
      </c>
      <c r="T325" s="193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94" t="s">
        <v>140</v>
      </c>
      <c r="AT325" s="194" t="s">
        <v>136</v>
      </c>
      <c r="AU325" s="194" t="s">
        <v>84</v>
      </c>
      <c r="AY325" s="17" t="s">
        <v>133</v>
      </c>
      <c r="BE325" s="195">
        <f>IF(N325="základní",J325,0)</f>
        <v>0</v>
      </c>
      <c r="BF325" s="195">
        <f>IF(N325="snížená",J325,0)</f>
        <v>0</v>
      </c>
      <c r="BG325" s="195">
        <f>IF(N325="zákl. přenesená",J325,0)</f>
        <v>0</v>
      </c>
      <c r="BH325" s="195">
        <f>IF(N325="sníž. přenesená",J325,0)</f>
        <v>0</v>
      </c>
      <c r="BI325" s="195">
        <f>IF(N325="nulová",J325,0)</f>
        <v>0</v>
      </c>
      <c r="BJ325" s="17" t="s">
        <v>82</v>
      </c>
      <c r="BK325" s="195">
        <f>ROUND(I325*H325,2)</f>
        <v>0</v>
      </c>
      <c r="BL325" s="17" t="s">
        <v>140</v>
      </c>
      <c r="BM325" s="194" t="s">
        <v>647</v>
      </c>
    </row>
    <row r="326" spans="1:65" s="2" customFormat="1" ht="37.9" customHeight="1">
      <c r="A326" s="34"/>
      <c r="B326" s="35"/>
      <c r="C326" s="182" t="s">
        <v>648</v>
      </c>
      <c r="D326" s="182" t="s">
        <v>136</v>
      </c>
      <c r="E326" s="183" t="s">
        <v>649</v>
      </c>
      <c r="F326" s="184" t="s">
        <v>650</v>
      </c>
      <c r="G326" s="185" t="s">
        <v>558</v>
      </c>
      <c r="H326" s="186">
        <v>1</v>
      </c>
      <c r="I326" s="187"/>
      <c r="J326" s="188">
        <f>ROUND(I326*H326,2)</f>
        <v>0</v>
      </c>
      <c r="K326" s="189"/>
      <c r="L326" s="39"/>
      <c r="M326" s="190" t="s">
        <v>1</v>
      </c>
      <c r="N326" s="191" t="s">
        <v>42</v>
      </c>
      <c r="O326" s="71"/>
      <c r="P326" s="192">
        <f>O326*H326</f>
        <v>0</v>
      </c>
      <c r="Q326" s="192">
        <v>0</v>
      </c>
      <c r="R326" s="192">
        <f>Q326*H326</f>
        <v>0</v>
      </c>
      <c r="S326" s="192">
        <v>0</v>
      </c>
      <c r="T326" s="193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94" t="s">
        <v>140</v>
      </c>
      <c r="AT326" s="194" t="s">
        <v>136</v>
      </c>
      <c r="AU326" s="194" t="s">
        <v>84</v>
      </c>
      <c r="AY326" s="17" t="s">
        <v>133</v>
      </c>
      <c r="BE326" s="195">
        <f>IF(N326="základní",J326,0)</f>
        <v>0</v>
      </c>
      <c r="BF326" s="195">
        <f>IF(N326="snížená",J326,0)</f>
        <v>0</v>
      </c>
      <c r="BG326" s="195">
        <f>IF(N326="zákl. přenesená",J326,0)</f>
        <v>0</v>
      </c>
      <c r="BH326" s="195">
        <f>IF(N326="sníž. přenesená",J326,0)</f>
        <v>0</v>
      </c>
      <c r="BI326" s="195">
        <f>IF(N326="nulová",J326,0)</f>
        <v>0</v>
      </c>
      <c r="BJ326" s="17" t="s">
        <v>82</v>
      </c>
      <c r="BK326" s="195">
        <f>ROUND(I326*H326,2)</f>
        <v>0</v>
      </c>
      <c r="BL326" s="17" t="s">
        <v>140</v>
      </c>
      <c r="BM326" s="194" t="s">
        <v>651</v>
      </c>
    </row>
    <row r="327" spans="1:65" s="12" customFormat="1" ht="25.9" customHeight="1">
      <c r="B327" s="166"/>
      <c r="C327" s="167"/>
      <c r="D327" s="168" t="s">
        <v>76</v>
      </c>
      <c r="E327" s="169" t="s">
        <v>279</v>
      </c>
      <c r="F327" s="169" t="s">
        <v>652</v>
      </c>
      <c r="G327" s="167"/>
      <c r="H327" s="167"/>
      <c r="I327" s="170"/>
      <c r="J327" s="171">
        <f>BK327</f>
        <v>0</v>
      </c>
      <c r="K327" s="167"/>
      <c r="L327" s="172"/>
      <c r="M327" s="173"/>
      <c r="N327" s="174"/>
      <c r="O327" s="174"/>
      <c r="P327" s="175">
        <f>P328+P329+P335+P358+P377+P384+P395+P424+P471+P511</f>
        <v>0</v>
      </c>
      <c r="Q327" s="174"/>
      <c r="R327" s="175">
        <f>R328+R329+R335+R358+R377+R384+R395+R424+R471+R511</f>
        <v>2.25255071</v>
      </c>
      <c r="S327" s="174"/>
      <c r="T327" s="176">
        <f>T328+T329+T335+T358+T377+T384+T395+T424+T471+T511</f>
        <v>1.9333740400000001</v>
      </c>
      <c r="AR327" s="177" t="s">
        <v>140</v>
      </c>
      <c r="AT327" s="178" t="s">
        <v>76</v>
      </c>
      <c r="AU327" s="178" t="s">
        <v>77</v>
      </c>
      <c r="AY327" s="177" t="s">
        <v>133</v>
      </c>
      <c r="BK327" s="179">
        <f>BK328+BK329+BK335+BK358+BK377+BK384+BK395+BK424+BK471+BK511</f>
        <v>0</v>
      </c>
    </row>
    <row r="328" spans="1:65" s="2" customFormat="1" ht="24.2" customHeight="1">
      <c r="A328" s="34"/>
      <c r="B328" s="35"/>
      <c r="C328" s="182" t="s">
        <v>653</v>
      </c>
      <c r="D328" s="182" t="s">
        <v>136</v>
      </c>
      <c r="E328" s="183" t="s">
        <v>654</v>
      </c>
      <c r="F328" s="184" t="s">
        <v>655</v>
      </c>
      <c r="G328" s="185" t="s">
        <v>656</v>
      </c>
      <c r="H328" s="186">
        <v>3</v>
      </c>
      <c r="I328" s="187"/>
      <c r="J328" s="188">
        <f>ROUND(I328*H328,2)</f>
        <v>0</v>
      </c>
      <c r="K328" s="189"/>
      <c r="L328" s="39"/>
      <c r="M328" s="190" t="s">
        <v>1</v>
      </c>
      <c r="N328" s="191" t="s">
        <v>42</v>
      </c>
      <c r="O328" s="71"/>
      <c r="P328" s="192">
        <f>O328*H328</f>
        <v>0</v>
      </c>
      <c r="Q328" s="192">
        <v>0</v>
      </c>
      <c r="R328" s="192">
        <f>Q328*H328</f>
        <v>0</v>
      </c>
      <c r="S328" s="192">
        <v>0</v>
      </c>
      <c r="T328" s="193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94" t="s">
        <v>657</v>
      </c>
      <c r="AT328" s="194" t="s">
        <v>136</v>
      </c>
      <c r="AU328" s="194" t="s">
        <v>82</v>
      </c>
      <c r="AY328" s="17" t="s">
        <v>133</v>
      </c>
      <c r="BE328" s="195">
        <f>IF(N328="základní",J328,0)</f>
        <v>0</v>
      </c>
      <c r="BF328" s="195">
        <f>IF(N328="snížená",J328,0)</f>
        <v>0</v>
      </c>
      <c r="BG328" s="195">
        <f>IF(N328="zákl. přenesená",J328,0)</f>
        <v>0</v>
      </c>
      <c r="BH328" s="195">
        <f>IF(N328="sníž. přenesená",J328,0)</f>
        <v>0</v>
      </c>
      <c r="BI328" s="195">
        <f>IF(N328="nulová",J328,0)</f>
        <v>0</v>
      </c>
      <c r="BJ328" s="17" t="s">
        <v>82</v>
      </c>
      <c r="BK328" s="195">
        <f>ROUND(I328*H328,2)</f>
        <v>0</v>
      </c>
      <c r="BL328" s="17" t="s">
        <v>657</v>
      </c>
      <c r="BM328" s="194" t="s">
        <v>658</v>
      </c>
    </row>
    <row r="329" spans="1:65" s="12" customFormat="1" ht="22.9" customHeight="1">
      <c r="B329" s="166"/>
      <c r="C329" s="167"/>
      <c r="D329" s="168" t="s">
        <v>76</v>
      </c>
      <c r="E329" s="180" t="s">
        <v>659</v>
      </c>
      <c r="F329" s="180" t="s">
        <v>660</v>
      </c>
      <c r="G329" s="167"/>
      <c r="H329" s="167"/>
      <c r="I329" s="170"/>
      <c r="J329" s="181">
        <f>BK329</f>
        <v>0</v>
      </c>
      <c r="K329" s="167"/>
      <c r="L329" s="172"/>
      <c r="M329" s="173"/>
      <c r="N329" s="174"/>
      <c r="O329" s="174"/>
      <c r="P329" s="175">
        <f>SUM(P330:P334)</f>
        <v>0</v>
      </c>
      <c r="Q329" s="174"/>
      <c r="R329" s="175">
        <f>SUM(R330:R334)</f>
        <v>2.904E-2</v>
      </c>
      <c r="S329" s="174"/>
      <c r="T329" s="176">
        <f>SUM(T330:T334)</f>
        <v>0</v>
      </c>
      <c r="AR329" s="177" t="s">
        <v>84</v>
      </c>
      <c r="AT329" s="178" t="s">
        <v>76</v>
      </c>
      <c r="AU329" s="178" t="s">
        <v>82</v>
      </c>
      <c r="AY329" s="177" t="s">
        <v>133</v>
      </c>
      <c r="BK329" s="179">
        <f>SUM(BK330:BK334)</f>
        <v>0</v>
      </c>
    </row>
    <row r="330" spans="1:65" s="2" customFormat="1" ht="24.2" customHeight="1">
      <c r="A330" s="34"/>
      <c r="B330" s="35"/>
      <c r="C330" s="182" t="s">
        <v>661</v>
      </c>
      <c r="D330" s="182" t="s">
        <v>136</v>
      </c>
      <c r="E330" s="183" t="s">
        <v>662</v>
      </c>
      <c r="F330" s="184" t="s">
        <v>663</v>
      </c>
      <c r="G330" s="185" t="s">
        <v>147</v>
      </c>
      <c r="H330" s="186">
        <v>24.04</v>
      </c>
      <c r="I330" s="187"/>
      <c r="J330" s="188">
        <f>ROUND(I330*H330,2)</f>
        <v>0</v>
      </c>
      <c r="K330" s="189"/>
      <c r="L330" s="39"/>
      <c r="M330" s="190" t="s">
        <v>1</v>
      </c>
      <c r="N330" s="191" t="s">
        <v>42</v>
      </c>
      <c r="O330" s="71"/>
      <c r="P330" s="192">
        <f>O330*H330</f>
        <v>0</v>
      </c>
      <c r="Q330" s="192">
        <v>0</v>
      </c>
      <c r="R330" s="192">
        <f>Q330*H330</f>
        <v>0</v>
      </c>
      <c r="S330" s="192">
        <v>0</v>
      </c>
      <c r="T330" s="193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94" t="s">
        <v>225</v>
      </c>
      <c r="AT330" s="194" t="s">
        <v>136</v>
      </c>
      <c r="AU330" s="194" t="s">
        <v>84</v>
      </c>
      <c r="AY330" s="17" t="s">
        <v>133</v>
      </c>
      <c r="BE330" s="195">
        <f>IF(N330="základní",J330,0)</f>
        <v>0</v>
      </c>
      <c r="BF330" s="195">
        <f>IF(N330="snížená",J330,0)</f>
        <v>0</v>
      </c>
      <c r="BG330" s="195">
        <f>IF(N330="zákl. přenesená",J330,0)</f>
        <v>0</v>
      </c>
      <c r="BH330" s="195">
        <f>IF(N330="sníž. přenesená",J330,0)</f>
        <v>0</v>
      </c>
      <c r="BI330" s="195">
        <f>IF(N330="nulová",J330,0)</f>
        <v>0</v>
      </c>
      <c r="BJ330" s="17" t="s">
        <v>82</v>
      </c>
      <c r="BK330" s="195">
        <f>ROUND(I330*H330,2)</f>
        <v>0</v>
      </c>
      <c r="BL330" s="17" t="s">
        <v>225</v>
      </c>
      <c r="BM330" s="194" t="s">
        <v>664</v>
      </c>
    </row>
    <row r="331" spans="1:65" s="14" customFormat="1" ht="11.25">
      <c r="B331" s="207"/>
      <c r="C331" s="208"/>
      <c r="D331" s="198" t="s">
        <v>142</v>
      </c>
      <c r="E331" s="209" t="s">
        <v>1</v>
      </c>
      <c r="F331" s="210" t="s">
        <v>665</v>
      </c>
      <c r="G331" s="208"/>
      <c r="H331" s="211">
        <v>24.04</v>
      </c>
      <c r="I331" s="212"/>
      <c r="J331" s="208"/>
      <c r="K331" s="208"/>
      <c r="L331" s="213"/>
      <c r="M331" s="214"/>
      <c r="N331" s="215"/>
      <c r="O331" s="215"/>
      <c r="P331" s="215"/>
      <c r="Q331" s="215"/>
      <c r="R331" s="215"/>
      <c r="S331" s="215"/>
      <c r="T331" s="216"/>
      <c r="AT331" s="217" t="s">
        <v>142</v>
      </c>
      <c r="AU331" s="217" t="s">
        <v>84</v>
      </c>
      <c r="AV331" s="14" t="s">
        <v>84</v>
      </c>
      <c r="AW331" s="14" t="s">
        <v>32</v>
      </c>
      <c r="AX331" s="14" t="s">
        <v>82</v>
      </c>
      <c r="AY331" s="217" t="s">
        <v>133</v>
      </c>
    </row>
    <row r="332" spans="1:65" s="2" customFormat="1" ht="24.2" customHeight="1">
      <c r="A332" s="34"/>
      <c r="B332" s="35"/>
      <c r="C332" s="229" t="s">
        <v>666</v>
      </c>
      <c r="D332" s="229" t="s">
        <v>232</v>
      </c>
      <c r="E332" s="230" t="s">
        <v>667</v>
      </c>
      <c r="F332" s="231" t="s">
        <v>668</v>
      </c>
      <c r="G332" s="232" t="s">
        <v>669</v>
      </c>
      <c r="H332" s="233">
        <v>6.6000000000000003E-2</v>
      </c>
      <c r="I332" s="234"/>
      <c r="J332" s="235">
        <f>ROUND(I332*H332,2)</f>
        <v>0</v>
      </c>
      <c r="K332" s="236"/>
      <c r="L332" s="237"/>
      <c r="M332" s="238" t="s">
        <v>1</v>
      </c>
      <c r="N332" s="239" t="s">
        <v>42</v>
      </c>
      <c r="O332" s="71"/>
      <c r="P332" s="192">
        <f>O332*H332</f>
        <v>0</v>
      </c>
      <c r="Q332" s="192">
        <v>0.44</v>
      </c>
      <c r="R332" s="192">
        <f>Q332*H332</f>
        <v>2.904E-2</v>
      </c>
      <c r="S332" s="192">
        <v>0</v>
      </c>
      <c r="T332" s="193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94" t="s">
        <v>295</v>
      </c>
      <c r="AT332" s="194" t="s">
        <v>232</v>
      </c>
      <c r="AU332" s="194" t="s">
        <v>84</v>
      </c>
      <c r="AY332" s="17" t="s">
        <v>133</v>
      </c>
      <c r="BE332" s="195">
        <f>IF(N332="základní",J332,0)</f>
        <v>0</v>
      </c>
      <c r="BF332" s="195">
        <f>IF(N332="snížená",J332,0)</f>
        <v>0</v>
      </c>
      <c r="BG332" s="195">
        <f>IF(N332="zákl. přenesená",J332,0)</f>
        <v>0</v>
      </c>
      <c r="BH332" s="195">
        <f>IF(N332="sníž. přenesená",J332,0)</f>
        <v>0</v>
      </c>
      <c r="BI332" s="195">
        <f>IF(N332="nulová",J332,0)</f>
        <v>0</v>
      </c>
      <c r="BJ332" s="17" t="s">
        <v>82</v>
      </c>
      <c r="BK332" s="195">
        <f>ROUND(I332*H332,2)</f>
        <v>0</v>
      </c>
      <c r="BL332" s="17" t="s">
        <v>225</v>
      </c>
      <c r="BM332" s="194" t="s">
        <v>670</v>
      </c>
    </row>
    <row r="333" spans="1:65" s="14" customFormat="1" ht="11.25">
      <c r="B333" s="207"/>
      <c r="C333" s="208"/>
      <c r="D333" s="198" t="s">
        <v>142</v>
      </c>
      <c r="E333" s="209" t="s">
        <v>1</v>
      </c>
      <c r="F333" s="210" t="s">
        <v>671</v>
      </c>
      <c r="G333" s="208"/>
      <c r="H333" s="211">
        <v>6.6000000000000003E-2</v>
      </c>
      <c r="I333" s="212"/>
      <c r="J333" s="208"/>
      <c r="K333" s="208"/>
      <c r="L333" s="213"/>
      <c r="M333" s="214"/>
      <c r="N333" s="215"/>
      <c r="O333" s="215"/>
      <c r="P333" s="215"/>
      <c r="Q333" s="215"/>
      <c r="R333" s="215"/>
      <c r="S333" s="215"/>
      <c r="T333" s="216"/>
      <c r="AT333" s="217" t="s">
        <v>142</v>
      </c>
      <c r="AU333" s="217" t="s">
        <v>84</v>
      </c>
      <c r="AV333" s="14" t="s">
        <v>84</v>
      </c>
      <c r="AW333" s="14" t="s">
        <v>32</v>
      </c>
      <c r="AX333" s="14" t="s">
        <v>82</v>
      </c>
      <c r="AY333" s="217" t="s">
        <v>133</v>
      </c>
    </row>
    <row r="334" spans="1:65" s="2" customFormat="1" ht="24.2" customHeight="1">
      <c r="A334" s="34"/>
      <c r="B334" s="35"/>
      <c r="C334" s="182" t="s">
        <v>672</v>
      </c>
      <c r="D334" s="182" t="s">
        <v>136</v>
      </c>
      <c r="E334" s="183" t="s">
        <v>673</v>
      </c>
      <c r="F334" s="184" t="s">
        <v>674</v>
      </c>
      <c r="G334" s="185" t="s">
        <v>139</v>
      </c>
      <c r="H334" s="186">
        <v>2.9000000000000001E-2</v>
      </c>
      <c r="I334" s="187"/>
      <c r="J334" s="188">
        <f>ROUND(I334*H334,2)</f>
        <v>0</v>
      </c>
      <c r="K334" s="189"/>
      <c r="L334" s="39"/>
      <c r="M334" s="190" t="s">
        <v>1</v>
      </c>
      <c r="N334" s="191" t="s">
        <v>42</v>
      </c>
      <c r="O334" s="71"/>
      <c r="P334" s="192">
        <f>O334*H334</f>
        <v>0</v>
      </c>
      <c r="Q334" s="192">
        <v>0</v>
      </c>
      <c r="R334" s="192">
        <f>Q334*H334</f>
        <v>0</v>
      </c>
      <c r="S334" s="192">
        <v>0</v>
      </c>
      <c r="T334" s="193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94" t="s">
        <v>225</v>
      </c>
      <c r="AT334" s="194" t="s">
        <v>136</v>
      </c>
      <c r="AU334" s="194" t="s">
        <v>84</v>
      </c>
      <c r="AY334" s="17" t="s">
        <v>133</v>
      </c>
      <c r="BE334" s="195">
        <f>IF(N334="základní",J334,0)</f>
        <v>0</v>
      </c>
      <c r="BF334" s="195">
        <f>IF(N334="snížená",J334,0)</f>
        <v>0</v>
      </c>
      <c r="BG334" s="195">
        <f>IF(N334="zákl. přenesená",J334,0)</f>
        <v>0</v>
      </c>
      <c r="BH334" s="195">
        <f>IF(N334="sníž. přenesená",J334,0)</f>
        <v>0</v>
      </c>
      <c r="BI334" s="195">
        <f>IF(N334="nulová",J334,0)</f>
        <v>0</v>
      </c>
      <c r="BJ334" s="17" t="s">
        <v>82</v>
      </c>
      <c r="BK334" s="195">
        <f>ROUND(I334*H334,2)</f>
        <v>0</v>
      </c>
      <c r="BL334" s="17" t="s">
        <v>225</v>
      </c>
      <c r="BM334" s="194" t="s">
        <v>675</v>
      </c>
    </row>
    <row r="335" spans="1:65" s="12" customFormat="1" ht="22.9" customHeight="1">
      <c r="B335" s="166"/>
      <c r="C335" s="167"/>
      <c r="D335" s="168" t="s">
        <v>76</v>
      </c>
      <c r="E335" s="180" t="s">
        <v>676</v>
      </c>
      <c r="F335" s="180" t="s">
        <v>677</v>
      </c>
      <c r="G335" s="167"/>
      <c r="H335" s="167"/>
      <c r="I335" s="170"/>
      <c r="J335" s="181">
        <f>BK335</f>
        <v>0</v>
      </c>
      <c r="K335" s="167"/>
      <c r="L335" s="172"/>
      <c r="M335" s="173"/>
      <c r="N335" s="174"/>
      <c r="O335" s="174"/>
      <c r="P335" s="175">
        <f>SUM(P336:P357)</f>
        <v>0</v>
      </c>
      <c r="Q335" s="174"/>
      <c r="R335" s="175">
        <f>SUM(R336:R357)</f>
        <v>0.52906894999999998</v>
      </c>
      <c r="S335" s="174"/>
      <c r="T335" s="176">
        <f>SUM(T336:T357)</f>
        <v>0</v>
      </c>
      <c r="AR335" s="177" t="s">
        <v>84</v>
      </c>
      <c r="AT335" s="178" t="s">
        <v>76</v>
      </c>
      <c r="AU335" s="178" t="s">
        <v>82</v>
      </c>
      <c r="AY335" s="177" t="s">
        <v>133</v>
      </c>
      <c r="BK335" s="179">
        <f>SUM(BK336:BK357)</f>
        <v>0</v>
      </c>
    </row>
    <row r="336" spans="1:65" s="2" customFormat="1" ht="24.2" customHeight="1">
      <c r="A336" s="34"/>
      <c r="B336" s="35"/>
      <c r="C336" s="182" t="s">
        <v>678</v>
      </c>
      <c r="D336" s="182" t="s">
        <v>136</v>
      </c>
      <c r="E336" s="183" t="s">
        <v>679</v>
      </c>
      <c r="F336" s="184" t="s">
        <v>680</v>
      </c>
      <c r="G336" s="185" t="s">
        <v>153</v>
      </c>
      <c r="H336" s="186">
        <v>9.0299999999999994</v>
      </c>
      <c r="I336" s="187"/>
      <c r="J336" s="188">
        <f>ROUND(I336*H336,2)</f>
        <v>0</v>
      </c>
      <c r="K336" s="189"/>
      <c r="L336" s="39"/>
      <c r="M336" s="190" t="s">
        <v>1</v>
      </c>
      <c r="N336" s="191" t="s">
        <v>42</v>
      </c>
      <c r="O336" s="71"/>
      <c r="P336" s="192">
        <f>O336*H336</f>
        <v>0</v>
      </c>
      <c r="Q336" s="192">
        <v>2.5510000000000001E-2</v>
      </c>
      <c r="R336" s="192">
        <f>Q336*H336</f>
        <v>0.23035529999999999</v>
      </c>
      <c r="S336" s="192">
        <v>0</v>
      </c>
      <c r="T336" s="193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94" t="s">
        <v>225</v>
      </c>
      <c r="AT336" s="194" t="s">
        <v>136</v>
      </c>
      <c r="AU336" s="194" t="s">
        <v>84</v>
      </c>
      <c r="AY336" s="17" t="s">
        <v>133</v>
      </c>
      <c r="BE336" s="195">
        <f>IF(N336="základní",J336,0)</f>
        <v>0</v>
      </c>
      <c r="BF336" s="195">
        <f>IF(N336="snížená",J336,0)</f>
        <v>0</v>
      </c>
      <c r="BG336" s="195">
        <f>IF(N336="zákl. přenesená",J336,0)</f>
        <v>0</v>
      </c>
      <c r="BH336" s="195">
        <f>IF(N336="sníž. přenesená",J336,0)</f>
        <v>0</v>
      </c>
      <c r="BI336" s="195">
        <f>IF(N336="nulová",J336,0)</f>
        <v>0</v>
      </c>
      <c r="BJ336" s="17" t="s">
        <v>82</v>
      </c>
      <c r="BK336" s="195">
        <f>ROUND(I336*H336,2)</f>
        <v>0</v>
      </c>
      <c r="BL336" s="17" t="s">
        <v>225</v>
      </c>
      <c r="BM336" s="194" t="s">
        <v>681</v>
      </c>
    </row>
    <row r="337" spans="1:65" s="13" customFormat="1" ht="11.25">
      <c r="B337" s="196"/>
      <c r="C337" s="197"/>
      <c r="D337" s="198" t="s">
        <v>142</v>
      </c>
      <c r="E337" s="199" t="s">
        <v>1</v>
      </c>
      <c r="F337" s="200" t="s">
        <v>682</v>
      </c>
      <c r="G337" s="197"/>
      <c r="H337" s="199" t="s">
        <v>1</v>
      </c>
      <c r="I337" s="201"/>
      <c r="J337" s="197"/>
      <c r="K337" s="197"/>
      <c r="L337" s="202"/>
      <c r="M337" s="203"/>
      <c r="N337" s="204"/>
      <c r="O337" s="204"/>
      <c r="P337" s="204"/>
      <c r="Q337" s="204"/>
      <c r="R337" s="204"/>
      <c r="S337" s="204"/>
      <c r="T337" s="205"/>
      <c r="AT337" s="206" t="s">
        <v>142</v>
      </c>
      <c r="AU337" s="206" t="s">
        <v>84</v>
      </c>
      <c r="AV337" s="13" t="s">
        <v>82</v>
      </c>
      <c r="AW337" s="13" t="s">
        <v>32</v>
      </c>
      <c r="AX337" s="13" t="s">
        <v>77</v>
      </c>
      <c r="AY337" s="206" t="s">
        <v>133</v>
      </c>
    </row>
    <row r="338" spans="1:65" s="14" customFormat="1" ht="11.25">
      <c r="B338" s="207"/>
      <c r="C338" s="208"/>
      <c r="D338" s="198" t="s">
        <v>142</v>
      </c>
      <c r="E338" s="209" t="s">
        <v>1</v>
      </c>
      <c r="F338" s="210" t="s">
        <v>683</v>
      </c>
      <c r="G338" s="208"/>
      <c r="H338" s="211">
        <v>9.0299999999999994</v>
      </c>
      <c r="I338" s="212"/>
      <c r="J338" s="208"/>
      <c r="K338" s="208"/>
      <c r="L338" s="213"/>
      <c r="M338" s="214"/>
      <c r="N338" s="215"/>
      <c r="O338" s="215"/>
      <c r="P338" s="215"/>
      <c r="Q338" s="215"/>
      <c r="R338" s="215"/>
      <c r="S338" s="215"/>
      <c r="T338" s="216"/>
      <c r="AT338" s="217" t="s">
        <v>142</v>
      </c>
      <c r="AU338" s="217" t="s">
        <v>84</v>
      </c>
      <c r="AV338" s="14" t="s">
        <v>84</v>
      </c>
      <c r="AW338" s="14" t="s">
        <v>32</v>
      </c>
      <c r="AX338" s="14" t="s">
        <v>82</v>
      </c>
      <c r="AY338" s="217" t="s">
        <v>133</v>
      </c>
    </row>
    <row r="339" spans="1:65" s="2" customFormat="1" ht="33" customHeight="1">
      <c r="A339" s="34"/>
      <c r="B339" s="35"/>
      <c r="C339" s="182" t="s">
        <v>684</v>
      </c>
      <c r="D339" s="182" t="s">
        <v>136</v>
      </c>
      <c r="E339" s="183" t="s">
        <v>685</v>
      </c>
      <c r="F339" s="184" t="s">
        <v>686</v>
      </c>
      <c r="G339" s="185" t="s">
        <v>153</v>
      </c>
      <c r="H339" s="186">
        <v>15.64</v>
      </c>
      <c r="I339" s="187"/>
      <c r="J339" s="188">
        <f>ROUND(I339*H339,2)</f>
        <v>0</v>
      </c>
      <c r="K339" s="189"/>
      <c r="L339" s="39"/>
      <c r="M339" s="190" t="s">
        <v>1</v>
      </c>
      <c r="N339" s="191" t="s">
        <v>42</v>
      </c>
      <c r="O339" s="71"/>
      <c r="P339" s="192">
        <f>O339*H339</f>
        <v>0</v>
      </c>
      <c r="Q339" s="192">
        <v>1.17E-3</v>
      </c>
      <c r="R339" s="192">
        <f>Q339*H339</f>
        <v>1.82988E-2</v>
      </c>
      <c r="S339" s="192">
        <v>0</v>
      </c>
      <c r="T339" s="193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94" t="s">
        <v>225</v>
      </c>
      <c r="AT339" s="194" t="s">
        <v>136</v>
      </c>
      <c r="AU339" s="194" t="s">
        <v>84</v>
      </c>
      <c r="AY339" s="17" t="s">
        <v>133</v>
      </c>
      <c r="BE339" s="195">
        <f>IF(N339="základní",J339,0)</f>
        <v>0</v>
      </c>
      <c r="BF339" s="195">
        <f>IF(N339="snížená",J339,0)</f>
        <v>0</v>
      </c>
      <c r="BG339" s="195">
        <f>IF(N339="zákl. přenesená",J339,0)</f>
        <v>0</v>
      </c>
      <c r="BH339" s="195">
        <f>IF(N339="sníž. přenesená",J339,0)</f>
        <v>0</v>
      </c>
      <c r="BI339" s="195">
        <f>IF(N339="nulová",J339,0)</f>
        <v>0</v>
      </c>
      <c r="BJ339" s="17" t="s">
        <v>82</v>
      </c>
      <c r="BK339" s="195">
        <f>ROUND(I339*H339,2)</f>
        <v>0</v>
      </c>
      <c r="BL339" s="17" t="s">
        <v>225</v>
      </c>
      <c r="BM339" s="194" t="s">
        <v>687</v>
      </c>
    </row>
    <row r="340" spans="1:65" s="13" customFormat="1" ht="11.25">
      <c r="B340" s="196"/>
      <c r="C340" s="197"/>
      <c r="D340" s="198" t="s">
        <v>142</v>
      </c>
      <c r="E340" s="199" t="s">
        <v>1</v>
      </c>
      <c r="F340" s="200" t="s">
        <v>222</v>
      </c>
      <c r="G340" s="197"/>
      <c r="H340" s="199" t="s">
        <v>1</v>
      </c>
      <c r="I340" s="201"/>
      <c r="J340" s="197"/>
      <c r="K340" s="197"/>
      <c r="L340" s="202"/>
      <c r="M340" s="203"/>
      <c r="N340" s="204"/>
      <c r="O340" s="204"/>
      <c r="P340" s="204"/>
      <c r="Q340" s="204"/>
      <c r="R340" s="204"/>
      <c r="S340" s="204"/>
      <c r="T340" s="205"/>
      <c r="AT340" s="206" t="s">
        <v>142</v>
      </c>
      <c r="AU340" s="206" t="s">
        <v>84</v>
      </c>
      <c r="AV340" s="13" t="s">
        <v>82</v>
      </c>
      <c r="AW340" s="13" t="s">
        <v>32</v>
      </c>
      <c r="AX340" s="13" t="s">
        <v>77</v>
      </c>
      <c r="AY340" s="206" t="s">
        <v>133</v>
      </c>
    </row>
    <row r="341" spans="1:65" s="14" customFormat="1" ht="11.25">
      <c r="B341" s="207"/>
      <c r="C341" s="208"/>
      <c r="D341" s="198" t="s">
        <v>142</v>
      </c>
      <c r="E341" s="209" t="s">
        <v>1</v>
      </c>
      <c r="F341" s="210" t="s">
        <v>223</v>
      </c>
      <c r="G341" s="208"/>
      <c r="H341" s="211">
        <v>7.07</v>
      </c>
      <c r="I341" s="212"/>
      <c r="J341" s="208"/>
      <c r="K341" s="208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142</v>
      </c>
      <c r="AU341" s="217" t="s">
        <v>84</v>
      </c>
      <c r="AV341" s="14" t="s">
        <v>84</v>
      </c>
      <c r="AW341" s="14" t="s">
        <v>32</v>
      </c>
      <c r="AX341" s="14" t="s">
        <v>77</v>
      </c>
      <c r="AY341" s="217" t="s">
        <v>133</v>
      </c>
    </row>
    <row r="342" spans="1:65" s="13" customFormat="1" ht="11.25">
      <c r="B342" s="196"/>
      <c r="C342" s="197"/>
      <c r="D342" s="198" t="s">
        <v>142</v>
      </c>
      <c r="E342" s="199" t="s">
        <v>1</v>
      </c>
      <c r="F342" s="200" t="s">
        <v>210</v>
      </c>
      <c r="G342" s="197"/>
      <c r="H342" s="199" t="s">
        <v>1</v>
      </c>
      <c r="I342" s="201"/>
      <c r="J342" s="197"/>
      <c r="K342" s="197"/>
      <c r="L342" s="202"/>
      <c r="M342" s="203"/>
      <c r="N342" s="204"/>
      <c r="O342" s="204"/>
      <c r="P342" s="204"/>
      <c r="Q342" s="204"/>
      <c r="R342" s="204"/>
      <c r="S342" s="204"/>
      <c r="T342" s="205"/>
      <c r="AT342" s="206" t="s">
        <v>142</v>
      </c>
      <c r="AU342" s="206" t="s">
        <v>84</v>
      </c>
      <c r="AV342" s="13" t="s">
        <v>82</v>
      </c>
      <c r="AW342" s="13" t="s">
        <v>32</v>
      </c>
      <c r="AX342" s="13" t="s">
        <v>77</v>
      </c>
      <c r="AY342" s="206" t="s">
        <v>133</v>
      </c>
    </row>
    <row r="343" spans="1:65" s="14" customFormat="1" ht="11.25">
      <c r="B343" s="207"/>
      <c r="C343" s="208"/>
      <c r="D343" s="198" t="s">
        <v>142</v>
      </c>
      <c r="E343" s="209" t="s">
        <v>1</v>
      </c>
      <c r="F343" s="210" t="s">
        <v>224</v>
      </c>
      <c r="G343" s="208"/>
      <c r="H343" s="211">
        <v>8.57</v>
      </c>
      <c r="I343" s="212"/>
      <c r="J343" s="208"/>
      <c r="K343" s="208"/>
      <c r="L343" s="213"/>
      <c r="M343" s="214"/>
      <c r="N343" s="215"/>
      <c r="O343" s="215"/>
      <c r="P343" s="215"/>
      <c r="Q343" s="215"/>
      <c r="R343" s="215"/>
      <c r="S343" s="215"/>
      <c r="T343" s="216"/>
      <c r="AT343" s="217" t="s">
        <v>142</v>
      </c>
      <c r="AU343" s="217" t="s">
        <v>84</v>
      </c>
      <c r="AV343" s="14" t="s">
        <v>84</v>
      </c>
      <c r="AW343" s="14" t="s">
        <v>32</v>
      </c>
      <c r="AX343" s="14" t="s">
        <v>77</v>
      </c>
      <c r="AY343" s="217" t="s">
        <v>133</v>
      </c>
    </row>
    <row r="344" spans="1:65" s="15" customFormat="1" ht="11.25">
      <c r="B344" s="218"/>
      <c r="C344" s="219"/>
      <c r="D344" s="198" t="s">
        <v>142</v>
      </c>
      <c r="E344" s="220" t="s">
        <v>1</v>
      </c>
      <c r="F344" s="221" t="s">
        <v>199</v>
      </c>
      <c r="G344" s="219"/>
      <c r="H344" s="222">
        <v>15.64</v>
      </c>
      <c r="I344" s="223"/>
      <c r="J344" s="219"/>
      <c r="K344" s="219"/>
      <c r="L344" s="224"/>
      <c r="M344" s="225"/>
      <c r="N344" s="226"/>
      <c r="O344" s="226"/>
      <c r="P344" s="226"/>
      <c r="Q344" s="226"/>
      <c r="R344" s="226"/>
      <c r="S344" s="226"/>
      <c r="T344" s="227"/>
      <c r="AT344" s="228" t="s">
        <v>142</v>
      </c>
      <c r="AU344" s="228" t="s">
        <v>84</v>
      </c>
      <c r="AV344" s="15" t="s">
        <v>140</v>
      </c>
      <c r="AW344" s="15" t="s">
        <v>32</v>
      </c>
      <c r="AX344" s="15" t="s">
        <v>82</v>
      </c>
      <c r="AY344" s="228" t="s">
        <v>133</v>
      </c>
    </row>
    <row r="345" spans="1:65" s="2" customFormat="1" ht="24.2" customHeight="1">
      <c r="A345" s="34"/>
      <c r="B345" s="35"/>
      <c r="C345" s="229" t="s">
        <v>688</v>
      </c>
      <c r="D345" s="229" t="s">
        <v>232</v>
      </c>
      <c r="E345" s="230" t="s">
        <v>689</v>
      </c>
      <c r="F345" s="231" t="s">
        <v>690</v>
      </c>
      <c r="G345" s="232" t="s">
        <v>153</v>
      </c>
      <c r="H345" s="233">
        <v>16.422000000000001</v>
      </c>
      <c r="I345" s="234"/>
      <c r="J345" s="235">
        <f>ROUND(I345*H345,2)</f>
        <v>0</v>
      </c>
      <c r="K345" s="236"/>
      <c r="L345" s="237"/>
      <c r="M345" s="238" t="s">
        <v>1</v>
      </c>
      <c r="N345" s="239" t="s">
        <v>42</v>
      </c>
      <c r="O345" s="71"/>
      <c r="P345" s="192">
        <f>O345*H345</f>
        <v>0</v>
      </c>
      <c r="Q345" s="192">
        <v>4.0000000000000001E-3</v>
      </c>
      <c r="R345" s="192">
        <f>Q345*H345</f>
        <v>6.568800000000001E-2</v>
      </c>
      <c r="S345" s="192">
        <v>0</v>
      </c>
      <c r="T345" s="193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94" t="s">
        <v>295</v>
      </c>
      <c r="AT345" s="194" t="s">
        <v>232</v>
      </c>
      <c r="AU345" s="194" t="s">
        <v>84</v>
      </c>
      <c r="AY345" s="17" t="s">
        <v>133</v>
      </c>
      <c r="BE345" s="195">
        <f>IF(N345="základní",J345,0)</f>
        <v>0</v>
      </c>
      <c r="BF345" s="195">
        <f>IF(N345="snížená",J345,0)</f>
        <v>0</v>
      </c>
      <c r="BG345" s="195">
        <f>IF(N345="zákl. přenesená",J345,0)</f>
        <v>0</v>
      </c>
      <c r="BH345" s="195">
        <f>IF(N345="sníž. přenesená",J345,0)</f>
        <v>0</v>
      </c>
      <c r="BI345" s="195">
        <f>IF(N345="nulová",J345,0)</f>
        <v>0</v>
      </c>
      <c r="BJ345" s="17" t="s">
        <v>82</v>
      </c>
      <c r="BK345" s="195">
        <f>ROUND(I345*H345,2)</f>
        <v>0</v>
      </c>
      <c r="BL345" s="17" t="s">
        <v>225</v>
      </c>
      <c r="BM345" s="194" t="s">
        <v>691</v>
      </c>
    </row>
    <row r="346" spans="1:65" s="14" customFormat="1" ht="11.25">
      <c r="B346" s="207"/>
      <c r="C346" s="208"/>
      <c r="D346" s="198" t="s">
        <v>142</v>
      </c>
      <c r="E346" s="208"/>
      <c r="F346" s="210" t="s">
        <v>692</v>
      </c>
      <c r="G346" s="208"/>
      <c r="H346" s="211">
        <v>16.422000000000001</v>
      </c>
      <c r="I346" s="212"/>
      <c r="J346" s="208"/>
      <c r="K346" s="208"/>
      <c r="L346" s="213"/>
      <c r="M346" s="214"/>
      <c r="N346" s="215"/>
      <c r="O346" s="215"/>
      <c r="P346" s="215"/>
      <c r="Q346" s="215"/>
      <c r="R346" s="215"/>
      <c r="S346" s="215"/>
      <c r="T346" s="216"/>
      <c r="AT346" s="217" t="s">
        <v>142</v>
      </c>
      <c r="AU346" s="217" t="s">
        <v>84</v>
      </c>
      <c r="AV346" s="14" t="s">
        <v>84</v>
      </c>
      <c r="AW346" s="14" t="s">
        <v>4</v>
      </c>
      <c r="AX346" s="14" t="s">
        <v>82</v>
      </c>
      <c r="AY346" s="217" t="s">
        <v>133</v>
      </c>
    </row>
    <row r="347" spans="1:65" s="2" customFormat="1" ht="37.9" customHeight="1">
      <c r="A347" s="34"/>
      <c r="B347" s="35"/>
      <c r="C347" s="182" t="s">
        <v>693</v>
      </c>
      <c r="D347" s="182" t="s">
        <v>136</v>
      </c>
      <c r="E347" s="183" t="s">
        <v>694</v>
      </c>
      <c r="F347" s="184" t="s">
        <v>695</v>
      </c>
      <c r="G347" s="185" t="s">
        <v>153</v>
      </c>
      <c r="H347" s="186">
        <v>74.98</v>
      </c>
      <c r="I347" s="187"/>
      <c r="J347" s="188">
        <f>ROUND(I347*H347,2)</f>
        <v>0</v>
      </c>
      <c r="K347" s="189"/>
      <c r="L347" s="39"/>
      <c r="M347" s="190" t="s">
        <v>1</v>
      </c>
      <c r="N347" s="191" t="s">
        <v>42</v>
      </c>
      <c r="O347" s="71"/>
      <c r="P347" s="192">
        <f>O347*H347</f>
        <v>0</v>
      </c>
      <c r="Q347" s="192">
        <v>9.5E-4</v>
      </c>
      <c r="R347" s="192">
        <f>Q347*H347</f>
        <v>7.1231000000000003E-2</v>
      </c>
      <c r="S347" s="192">
        <v>0</v>
      </c>
      <c r="T347" s="193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94" t="s">
        <v>225</v>
      </c>
      <c r="AT347" s="194" t="s">
        <v>136</v>
      </c>
      <c r="AU347" s="194" t="s">
        <v>84</v>
      </c>
      <c r="AY347" s="17" t="s">
        <v>133</v>
      </c>
      <c r="BE347" s="195">
        <f>IF(N347="základní",J347,0)</f>
        <v>0</v>
      </c>
      <c r="BF347" s="195">
        <f>IF(N347="snížená",J347,0)</f>
        <v>0</v>
      </c>
      <c r="BG347" s="195">
        <f>IF(N347="zákl. přenesená",J347,0)</f>
        <v>0</v>
      </c>
      <c r="BH347" s="195">
        <f>IF(N347="sníž. přenesená",J347,0)</f>
        <v>0</v>
      </c>
      <c r="BI347" s="195">
        <f>IF(N347="nulová",J347,0)</f>
        <v>0</v>
      </c>
      <c r="BJ347" s="17" t="s">
        <v>82</v>
      </c>
      <c r="BK347" s="195">
        <f>ROUND(I347*H347,2)</f>
        <v>0</v>
      </c>
      <c r="BL347" s="17" t="s">
        <v>225</v>
      </c>
      <c r="BM347" s="194" t="s">
        <v>696</v>
      </c>
    </row>
    <row r="348" spans="1:65" s="13" customFormat="1" ht="11.25">
      <c r="B348" s="196"/>
      <c r="C348" s="197"/>
      <c r="D348" s="198" t="s">
        <v>142</v>
      </c>
      <c r="E348" s="199" t="s">
        <v>1</v>
      </c>
      <c r="F348" s="200" t="s">
        <v>197</v>
      </c>
      <c r="G348" s="197"/>
      <c r="H348" s="199" t="s">
        <v>1</v>
      </c>
      <c r="I348" s="201"/>
      <c r="J348" s="197"/>
      <c r="K348" s="197"/>
      <c r="L348" s="202"/>
      <c r="M348" s="203"/>
      <c r="N348" s="204"/>
      <c r="O348" s="204"/>
      <c r="P348" s="204"/>
      <c r="Q348" s="204"/>
      <c r="R348" s="204"/>
      <c r="S348" s="204"/>
      <c r="T348" s="205"/>
      <c r="AT348" s="206" t="s">
        <v>142</v>
      </c>
      <c r="AU348" s="206" t="s">
        <v>84</v>
      </c>
      <c r="AV348" s="13" t="s">
        <v>82</v>
      </c>
      <c r="AW348" s="13" t="s">
        <v>32</v>
      </c>
      <c r="AX348" s="13" t="s">
        <v>77</v>
      </c>
      <c r="AY348" s="206" t="s">
        <v>133</v>
      </c>
    </row>
    <row r="349" spans="1:65" s="14" customFormat="1" ht="11.25">
      <c r="B349" s="207"/>
      <c r="C349" s="208"/>
      <c r="D349" s="198" t="s">
        <v>142</v>
      </c>
      <c r="E349" s="209" t="s">
        <v>1</v>
      </c>
      <c r="F349" s="210" t="s">
        <v>220</v>
      </c>
      <c r="G349" s="208"/>
      <c r="H349" s="211">
        <v>58.87</v>
      </c>
      <c r="I349" s="212"/>
      <c r="J349" s="208"/>
      <c r="K349" s="208"/>
      <c r="L349" s="213"/>
      <c r="M349" s="214"/>
      <c r="N349" s="215"/>
      <c r="O349" s="215"/>
      <c r="P349" s="215"/>
      <c r="Q349" s="215"/>
      <c r="R349" s="215"/>
      <c r="S349" s="215"/>
      <c r="T349" s="216"/>
      <c r="AT349" s="217" t="s">
        <v>142</v>
      </c>
      <c r="AU349" s="217" t="s">
        <v>84</v>
      </c>
      <c r="AV349" s="14" t="s">
        <v>84</v>
      </c>
      <c r="AW349" s="14" t="s">
        <v>32</v>
      </c>
      <c r="AX349" s="14" t="s">
        <v>77</v>
      </c>
      <c r="AY349" s="217" t="s">
        <v>133</v>
      </c>
    </row>
    <row r="350" spans="1:65" s="13" customFormat="1" ht="11.25">
      <c r="B350" s="196"/>
      <c r="C350" s="197"/>
      <c r="D350" s="198" t="s">
        <v>142</v>
      </c>
      <c r="E350" s="199" t="s">
        <v>1</v>
      </c>
      <c r="F350" s="200" t="s">
        <v>172</v>
      </c>
      <c r="G350" s="197"/>
      <c r="H350" s="199" t="s">
        <v>1</v>
      </c>
      <c r="I350" s="201"/>
      <c r="J350" s="197"/>
      <c r="K350" s="197"/>
      <c r="L350" s="202"/>
      <c r="M350" s="203"/>
      <c r="N350" s="204"/>
      <c r="O350" s="204"/>
      <c r="P350" s="204"/>
      <c r="Q350" s="204"/>
      <c r="R350" s="204"/>
      <c r="S350" s="204"/>
      <c r="T350" s="205"/>
      <c r="AT350" s="206" t="s">
        <v>142</v>
      </c>
      <c r="AU350" s="206" t="s">
        <v>84</v>
      </c>
      <c r="AV350" s="13" t="s">
        <v>82</v>
      </c>
      <c r="AW350" s="13" t="s">
        <v>32</v>
      </c>
      <c r="AX350" s="13" t="s">
        <v>77</v>
      </c>
      <c r="AY350" s="206" t="s">
        <v>133</v>
      </c>
    </row>
    <row r="351" spans="1:65" s="14" customFormat="1" ht="11.25">
      <c r="B351" s="207"/>
      <c r="C351" s="208"/>
      <c r="D351" s="198" t="s">
        <v>142</v>
      </c>
      <c r="E351" s="209" t="s">
        <v>1</v>
      </c>
      <c r="F351" s="210" t="s">
        <v>221</v>
      </c>
      <c r="G351" s="208"/>
      <c r="H351" s="211">
        <v>16.11</v>
      </c>
      <c r="I351" s="212"/>
      <c r="J351" s="208"/>
      <c r="K351" s="208"/>
      <c r="L351" s="213"/>
      <c r="M351" s="214"/>
      <c r="N351" s="215"/>
      <c r="O351" s="215"/>
      <c r="P351" s="215"/>
      <c r="Q351" s="215"/>
      <c r="R351" s="215"/>
      <c r="S351" s="215"/>
      <c r="T351" s="216"/>
      <c r="AT351" s="217" t="s">
        <v>142</v>
      </c>
      <c r="AU351" s="217" t="s">
        <v>84</v>
      </c>
      <c r="AV351" s="14" t="s">
        <v>84</v>
      </c>
      <c r="AW351" s="14" t="s">
        <v>32</v>
      </c>
      <c r="AX351" s="14" t="s">
        <v>77</v>
      </c>
      <c r="AY351" s="217" t="s">
        <v>133</v>
      </c>
    </row>
    <row r="352" spans="1:65" s="15" customFormat="1" ht="11.25">
      <c r="B352" s="218"/>
      <c r="C352" s="219"/>
      <c r="D352" s="198" t="s">
        <v>142</v>
      </c>
      <c r="E352" s="220" t="s">
        <v>1</v>
      </c>
      <c r="F352" s="221" t="s">
        <v>199</v>
      </c>
      <c r="G352" s="219"/>
      <c r="H352" s="222">
        <v>74.98</v>
      </c>
      <c r="I352" s="223"/>
      <c r="J352" s="219"/>
      <c r="K352" s="219"/>
      <c r="L352" s="224"/>
      <c r="M352" s="225"/>
      <c r="N352" s="226"/>
      <c r="O352" s="226"/>
      <c r="P352" s="226"/>
      <c r="Q352" s="226"/>
      <c r="R352" s="226"/>
      <c r="S352" s="226"/>
      <c r="T352" s="227"/>
      <c r="AT352" s="228" t="s">
        <v>142</v>
      </c>
      <c r="AU352" s="228" t="s">
        <v>84</v>
      </c>
      <c r="AV352" s="15" t="s">
        <v>140</v>
      </c>
      <c r="AW352" s="15" t="s">
        <v>32</v>
      </c>
      <c r="AX352" s="15" t="s">
        <v>82</v>
      </c>
      <c r="AY352" s="228" t="s">
        <v>133</v>
      </c>
    </row>
    <row r="353" spans="1:65" s="2" customFormat="1" ht="24.2" customHeight="1">
      <c r="A353" s="34"/>
      <c r="B353" s="35"/>
      <c r="C353" s="229" t="s">
        <v>697</v>
      </c>
      <c r="D353" s="229" t="s">
        <v>232</v>
      </c>
      <c r="E353" s="230" t="s">
        <v>698</v>
      </c>
      <c r="F353" s="231" t="s">
        <v>699</v>
      </c>
      <c r="G353" s="232" t="s">
        <v>153</v>
      </c>
      <c r="H353" s="233">
        <v>78.728999999999999</v>
      </c>
      <c r="I353" s="234"/>
      <c r="J353" s="235">
        <f>ROUND(I353*H353,2)</f>
        <v>0</v>
      </c>
      <c r="K353" s="236"/>
      <c r="L353" s="237"/>
      <c r="M353" s="238" t="s">
        <v>1</v>
      </c>
      <c r="N353" s="239" t="s">
        <v>42</v>
      </c>
      <c r="O353" s="71"/>
      <c r="P353" s="192">
        <f>O353*H353</f>
        <v>0</v>
      </c>
      <c r="Q353" s="192">
        <v>1.65E-3</v>
      </c>
      <c r="R353" s="192">
        <f>Q353*H353</f>
        <v>0.12990284999999999</v>
      </c>
      <c r="S353" s="192">
        <v>0</v>
      </c>
      <c r="T353" s="193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94" t="s">
        <v>295</v>
      </c>
      <c r="AT353" s="194" t="s">
        <v>232</v>
      </c>
      <c r="AU353" s="194" t="s">
        <v>84</v>
      </c>
      <c r="AY353" s="17" t="s">
        <v>133</v>
      </c>
      <c r="BE353" s="195">
        <f>IF(N353="základní",J353,0)</f>
        <v>0</v>
      </c>
      <c r="BF353" s="195">
        <f>IF(N353="snížená",J353,0)</f>
        <v>0</v>
      </c>
      <c r="BG353" s="195">
        <f>IF(N353="zákl. přenesená",J353,0)</f>
        <v>0</v>
      </c>
      <c r="BH353" s="195">
        <f>IF(N353="sníž. přenesená",J353,0)</f>
        <v>0</v>
      </c>
      <c r="BI353" s="195">
        <f>IF(N353="nulová",J353,0)</f>
        <v>0</v>
      </c>
      <c r="BJ353" s="17" t="s">
        <v>82</v>
      </c>
      <c r="BK353" s="195">
        <f>ROUND(I353*H353,2)</f>
        <v>0</v>
      </c>
      <c r="BL353" s="17" t="s">
        <v>225</v>
      </c>
      <c r="BM353" s="194" t="s">
        <v>700</v>
      </c>
    </row>
    <row r="354" spans="1:65" s="14" customFormat="1" ht="11.25">
      <c r="B354" s="207"/>
      <c r="C354" s="208"/>
      <c r="D354" s="198" t="s">
        <v>142</v>
      </c>
      <c r="E354" s="208"/>
      <c r="F354" s="210" t="s">
        <v>701</v>
      </c>
      <c r="G354" s="208"/>
      <c r="H354" s="211">
        <v>78.728999999999999</v>
      </c>
      <c r="I354" s="212"/>
      <c r="J354" s="208"/>
      <c r="K354" s="208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142</v>
      </c>
      <c r="AU354" s="217" t="s">
        <v>84</v>
      </c>
      <c r="AV354" s="14" t="s">
        <v>84</v>
      </c>
      <c r="AW354" s="14" t="s">
        <v>4</v>
      </c>
      <c r="AX354" s="14" t="s">
        <v>82</v>
      </c>
      <c r="AY354" s="217" t="s">
        <v>133</v>
      </c>
    </row>
    <row r="355" spans="1:65" s="2" customFormat="1" ht="33" customHeight="1">
      <c r="A355" s="34"/>
      <c r="B355" s="35"/>
      <c r="C355" s="182" t="s">
        <v>702</v>
      </c>
      <c r="D355" s="182" t="s">
        <v>136</v>
      </c>
      <c r="E355" s="183" t="s">
        <v>703</v>
      </c>
      <c r="F355" s="184" t="s">
        <v>704</v>
      </c>
      <c r="G355" s="185" t="s">
        <v>153</v>
      </c>
      <c r="H355" s="186">
        <v>90.62</v>
      </c>
      <c r="I355" s="187"/>
      <c r="J355" s="188">
        <f>ROUND(I355*H355,2)</f>
        <v>0</v>
      </c>
      <c r="K355" s="189"/>
      <c r="L355" s="39"/>
      <c r="M355" s="190" t="s">
        <v>1</v>
      </c>
      <c r="N355" s="191" t="s">
        <v>42</v>
      </c>
      <c r="O355" s="71"/>
      <c r="P355" s="192">
        <f>O355*H355</f>
        <v>0</v>
      </c>
      <c r="Q355" s="192">
        <v>1.4999999999999999E-4</v>
      </c>
      <c r="R355" s="192">
        <f>Q355*H355</f>
        <v>1.3592999999999999E-2</v>
      </c>
      <c r="S355" s="192">
        <v>0</v>
      </c>
      <c r="T355" s="193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94" t="s">
        <v>225</v>
      </c>
      <c r="AT355" s="194" t="s">
        <v>136</v>
      </c>
      <c r="AU355" s="194" t="s">
        <v>84</v>
      </c>
      <c r="AY355" s="17" t="s">
        <v>133</v>
      </c>
      <c r="BE355" s="195">
        <f>IF(N355="základní",J355,0)</f>
        <v>0</v>
      </c>
      <c r="BF355" s="195">
        <f>IF(N355="snížená",J355,0)</f>
        <v>0</v>
      </c>
      <c r="BG355" s="195">
        <f>IF(N355="zákl. přenesená",J355,0)</f>
        <v>0</v>
      </c>
      <c r="BH355" s="195">
        <f>IF(N355="sníž. přenesená",J355,0)</f>
        <v>0</v>
      </c>
      <c r="BI355" s="195">
        <f>IF(N355="nulová",J355,0)</f>
        <v>0</v>
      </c>
      <c r="BJ355" s="17" t="s">
        <v>82</v>
      </c>
      <c r="BK355" s="195">
        <f>ROUND(I355*H355,2)</f>
        <v>0</v>
      </c>
      <c r="BL355" s="17" t="s">
        <v>225</v>
      </c>
      <c r="BM355" s="194" t="s">
        <v>705</v>
      </c>
    </row>
    <row r="356" spans="1:65" s="14" customFormat="1" ht="11.25">
      <c r="B356" s="207"/>
      <c r="C356" s="208"/>
      <c r="D356" s="198" t="s">
        <v>142</v>
      </c>
      <c r="E356" s="209" t="s">
        <v>1</v>
      </c>
      <c r="F356" s="210" t="s">
        <v>706</v>
      </c>
      <c r="G356" s="208"/>
      <c r="H356" s="211">
        <v>90.62</v>
      </c>
      <c r="I356" s="212"/>
      <c r="J356" s="208"/>
      <c r="K356" s="208"/>
      <c r="L356" s="213"/>
      <c r="M356" s="214"/>
      <c r="N356" s="215"/>
      <c r="O356" s="215"/>
      <c r="P356" s="215"/>
      <c r="Q356" s="215"/>
      <c r="R356" s="215"/>
      <c r="S356" s="215"/>
      <c r="T356" s="216"/>
      <c r="AT356" s="217" t="s">
        <v>142</v>
      </c>
      <c r="AU356" s="217" t="s">
        <v>84</v>
      </c>
      <c r="AV356" s="14" t="s">
        <v>84</v>
      </c>
      <c r="AW356" s="14" t="s">
        <v>32</v>
      </c>
      <c r="AX356" s="14" t="s">
        <v>82</v>
      </c>
      <c r="AY356" s="217" t="s">
        <v>133</v>
      </c>
    </row>
    <row r="357" spans="1:65" s="2" customFormat="1" ht="24.2" customHeight="1">
      <c r="A357" s="34"/>
      <c r="B357" s="35"/>
      <c r="C357" s="182" t="s">
        <v>707</v>
      </c>
      <c r="D357" s="182" t="s">
        <v>136</v>
      </c>
      <c r="E357" s="183" t="s">
        <v>708</v>
      </c>
      <c r="F357" s="184" t="s">
        <v>709</v>
      </c>
      <c r="G357" s="185" t="s">
        <v>139</v>
      </c>
      <c r="H357" s="186">
        <v>0.52900000000000003</v>
      </c>
      <c r="I357" s="187"/>
      <c r="J357" s="188">
        <f>ROUND(I357*H357,2)</f>
        <v>0</v>
      </c>
      <c r="K357" s="189"/>
      <c r="L357" s="39"/>
      <c r="M357" s="190" t="s">
        <v>1</v>
      </c>
      <c r="N357" s="191" t="s">
        <v>42</v>
      </c>
      <c r="O357" s="71"/>
      <c r="P357" s="192">
        <f>O357*H357</f>
        <v>0</v>
      </c>
      <c r="Q357" s="192">
        <v>0</v>
      </c>
      <c r="R357" s="192">
        <f>Q357*H357</f>
        <v>0</v>
      </c>
      <c r="S357" s="192">
        <v>0</v>
      </c>
      <c r="T357" s="193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94" t="s">
        <v>225</v>
      </c>
      <c r="AT357" s="194" t="s">
        <v>136</v>
      </c>
      <c r="AU357" s="194" t="s">
        <v>84</v>
      </c>
      <c r="AY357" s="17" t="s">
        <v>133</v>
      </c>
      <c r="BE357" s="195">
        <f>IF(N357="základní",J357,0)</f>
        <v>0</v>
      </c>
      <c r="BF357" s="195">
        <f>IF(N357="snížená",J357,0)</f>
        <v>0</v>
      </c>
      <c r="BG357" s="195">
        <f>IF(N357="zákl. přenesená",J357,0)</f>
        <v>0</v>
      </c>
      <c r="BH357" s="195">
        <f>IF(N357="sníž. přenesená",J357,0)</f>
        <v>0</v>
      </c>
      <c r="BI357" s="195">
        <f>IF(N357="nulová",J357,0)</f>
        <v>0</v>
      </c>
      <c r="BJ357" s="17" t="s">
        <v>82</v>
      </c>
      <c r="BK357" s="195">
        <f>ROUND(I357*H357,2)</f>
        <v>0</v>
      </c>
      <c r="BL357" s="17" t="s">
        <v>225</v>
      </c>
      <c r="BM357" s="194" t="s">
        <v>710</v>
      </c>
    </row>
    <row r="358" spans="1:65" s="12" customFormat="1" ht="22.9" customHeight="1">
      <c r="B358" s="166"/>
      <c r="C358" s="167"/>
      <c r="D358" s="168" t="s">
        <v>76</v>
      </c>
      <c r="E358" s="180" t="s">
        <v>711</v>
      </c>
      <c r="F358" s="180" t="s">
        <v>712</v>
      </c>
      <c r="G358" s="167"/>
      <c r="H358" s="167"/>
      <c r="I358" s="170"/>
      <c r="J358" s="181">
        <f>BK358</f>
        <v>0</v>
      </c>
      <c r="K358" s="167"/>
      <c r="L358" s="172"/>
      <c r="M358" s="173"/>
      <c r="N358" s="174"/>
      <c r="O358" s="174"/>
      <c r="P358" s="175">
        <f>SUM(P359:P376)</f>
        <v>0</v>
      </c>
      <c r="Q358" s="174"/>
      <c r="R358" s="175">
        <f>SUM(R359:R376)</f>
        <v>6.4100000000000004E-2</v>
      </c>
      <c r="S358" s="174"/>
      <c r="T358" s="176">
        <f>SUM(T359:T376)</f>
        <v>0.16690000000000002</v>
      </c>
      <c r="AR358" s="177" t="s">
        <v>84</v>
      </c>
      <c r="AT358" s="178" t="s">
        <v>76</v>
      </c>
      <c r="AU358" s="178" t="s">
        <v>82</v>
      </c>
      <c r="AY358" s="177" t="s">
        <v>133</v>
      </c>
      <c r="BK358" s="179">
        <f>SUM(BK359:BK376)</f>
        <v>0</v>
      </c>
    </row>
    <row r="359" spans="1:65" s="2" customFormat="1" ht="16.5" customHeight="1">
      <c r="A359" s="34"/>
      <c r="B359" s="35"/>
      <c r="C359" s="182" t="s">
        <v>713</v>
      </c>
      <c r="D359" s="182" t="s">
        <v>136</v>
      </c>
      <c r="E359" s="183" t="s">
        <v>714</v>
      </c>
      <c r="F359" s="184" t="s">
        <v>715</v>
      </c>
      <c r="G359" s="185" t="s">
        <v>153</v>
      </c>
      <c r="H359" s="186">
        <v>5</v>
      </c>
      <c r="I359" s="187"/>
      <c r="J359" s="188">
        <f>ROUND(I359*H359,2)</f>
        <v>0</v>
      </c>
      <c r="K359" s="189"/>
      <c r="L359" s="39"/>
      <c r="M359" s="190" t="s">
        <v>1</v>
      </c>
      <c r="N359" s="191" t="s">
        <v>42</v>
      </c>
      <c r="O359" s="71"/>
      <c r="P359" s="192">
        <f>O359*H359</f>
        <v>0</v>
      </c>
      <c r="Q359" s="192">
        <v>0</v>
      </c>
      <c r="R359" s="192">
        <f>Q359*H359</f>
        <v>0</v>
      </c>
      <c r="S359" s="192">
        <v>1.098E-2</v>
      </c>
      <c r="T359" s="193">
        <f>S359*H359</f>
        <v>5.4900000000000004E-2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94" t="s">
        <v>225</v>
      </c>
      <c r="AT359" s="194" t="s">
        <v>136</v>
      </c>
      <c r="AU359" s="194" t="s">
        <v>84</v>
      </c>
      <c r="AY359" s="17" t="s">
        <v>133</v>
      </c>
      <c r="BE359" s="195">
        <f>IF(N359="základní",J359,0)</f>
        <v>0</v>
      </c>
      <c r="BF359" s="195">
        <f>IF(N359="snížená",J359,0)</f>
        <v>0</v>
      </c>
      <c r="BG359" s="195">
        <f>IF(N359="zákl. přenesená",J359,0)</f>
        <v>0</v>
      </c>
      <c r="BH359" s="195">
        <f>IF(N359="sníž. přenesená",J359,0)</f>
        <v>0</v>
      </c>
      <c r="BI359" s="195">
        <f>IF(N359="nulová",J359,0)</f>
        <v>0</v>
      </c>
      <c r="BJ359" s="17" t="s">
        <v>82</v>
      </c>
      <c r="BK359" s="195">
        <f>ROUND(I359*H359,2)</f>
        <v>0</v>
      </c>
      <c r="BL359" s="17" t="s">
        <v>225</v>
      </c>
      <c r="BM359" s="194" t="s">
        <v>716</v>
      </c>
    </row>
    <row r="360" spans="1:65" s="2" customFormat="1" ht="24.2" customHeight="1">
      <c r="A360" s="34"/>
      <c r="B360" s="35"/>
      <c r="C360" s="182" t="s">
        <v>717</v>
      </c>
      <c r="D360" s="182" t="s">
        <v>136</v>
      </c>
      <c r="E360" s="183" t="s">
        <v>718</v>
      </c>
      <c r="F360" s="184" t="s">
        <v>719</v>
      </c>
      <c r="G360" s="185" t="s">
        <v>153</v>
      </c>
      <c r="H360" s="186">
        <v>5</v>
      </c>
      <c r="I360" s="187"/>
      <c r="J360" s="188">
        <f>ROUND(I360*H360,2)</f>
        <v>0</v>
      </c>
      <c r="K360" s="189"/>
      <c r="L360" s="39"/>
      <c r="M360" s="190" t="s">
        <v>1</v>
      </c>
      <c r="N360" s="191" t="s">
        <v>42</v>
      </c>
      <c r="O360" s="71"/>
      <c r="P360" s="192">
        <f>O360*H360</f>
        <v>0</v>
      </c>
      <c r="Q360" s="192">
        <v>0</v>
      </c>
      <c r="R360" s="192">
        <f>Q360*H360</f>
        <v>0</v>
      </c>
      <c r="S360" s="192">
        <v>8.0000000000000002E-3</v>
      </c>
      <c r="T360" s="193">
        <f>S360*H360</f>
        <v>0.04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94" t="s">
        <v>225</v>
      </c>
      <c r="AT360" s="194" t="s">
        <v>136</v>
      </c>
      <c r="AU360" s="194" t="s">
        <v>84</v>
      </c>
      <c r="AY360" s="17" t="s">
        <v>133</v>
      </c>
      <c r="BE360" s="195">
        <f>IF(N360="základní",J360,0)</f>
        <v>0</v>
      </c>
      <c r="BF360" s="195">
        <f>IF(N360="snížená",J360,0)</f>
        <v>0</v>
      </c>
      <c r="BG360" s="195">
        <f>IF(N360="zákl. přenesená",J360,0)</f>
        <v>0</v>
      </c>
      <c r="BH360" s="195">
        <f>IF(N360="sníž. přenesená",J360,0)</f>
        <v>0</v>
      </c>
      <c r="BI360" s="195">
        <f>IF(N360="nulová",J360,0)</f>
        <v>0</v>
      </c>
      <c r="BJ360" s="17" t="s">
        <v>82</v>
      </c>
      <c r="BK360" s="195">
        <f>ROUND(I360*H360,2)</f>
        <v>0</v>
      </c>
      <c r="BL360" s="17" t="s">
        <v>225</v>
      </c>
      <c r="BM360" s="194" t="s">
        <v>720</v>
      </c>
    </row>
    <row r="361" spans="1:65" s="2" customFormat="1" ht="24.2" customHeight="1">
      <c r="A361" s="34"/>
      <c r="B361" s="35"/>
      <c r="C361" s="182" t="s">
        <v>721</v>
      </c>
      <c r="D361" s="182" t="s">
        <v>136</v>
      </c>
      <c r="E361" s="183" t="s">
        <v>722</v>
      </c>
      <c r="F361" s="184" t="s">
        <v>723</v>
      </c>
      <c r="G361" s="185" t="s">
        <v>189</v>
      </c>
      <c r="H361" s="186">
        <v>1</v>
      </c>
      <c r="I361" s="187"/>
      <c r="J361" s="188">
        <f>ROUND(I361*H361,2)</f>
        <v>0</v>
      </c>
      <c r="K361" s="189"/>
      <c r="L361" s="39"/>
      <c r="M361" s="190" t="s">
        <v>1</v>
      </c>
      <c r="N361" s="191" t="s">
        <v>42</v>
      </c>
      <c r="O361" s="71"/>
      <c r="P361" s="192">
        <f>O361*H361</f>
        <v>0</v>
      </c>
      <c r="Q361" s="192">
        <v>0</v>
      </c>
      <c r="R361" s="192">
        <f>Q361*H361</f>
        <v>0</v>
      </c>
      <c r="S361" s="192">
        <v>0</v>
      </c>
      <c r="T361" s="193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94" t="s">
        <v>225</v>
      </c>
      <c r="AT361" s="194" t="s">
        <v>136</v>
      </c>
      <c r="AU361" s="194" t="s">
        <v>84</v>
      </c>
      <c r="AY361" s="17" t="s">
        <v>133</v>
      </c>
      <c r="BE361" s="195">
        <f>IF(N361="základní",J361,0)</f>
        <v>0</v>
      </c>
      <c r="BF361" s="195">
        <f>IF(N361="snížená",J361,0)</f>
        <v>0</v>
      </c>
      <c r="BG361" s="195">
        <f>IF(N361="zákl. přenesená",J361,0)</f>
        <v>0</v>
      </c>
      <c r="BH361" s="195">
        <f>IF(N361="sníž. přenesená",J361,0)</f>
        <v>0</v>
      </c>
      <c r="BI361" s="195">
        <f>IF(N361="nulová",J361,0)</f>
        <v>0</v>
      </c>
      <c r="BJ361" s="17" t="s">
        <v>82</v>
      </c>
      <c r="BK361" s="195">
        <f>ROUND(I361*H361,2)</f>
        <v>0</v>
      </c>
      <c r="BL361" s="17" t="s">
        <v>225</v>
      </c>
      <c r="BM361" s="194" t="s">
        <v>724</v>
      </c>
    </row>
    <row r="362" spans="1:65" s="13" customFormat="1" ht="11.25">
      <c r="B362" s="196"/>
      <c r="C362" s="197"/>
      <c r="D362" s="198" t="s">
        <v>142</v>
      </c>
      <c r="E362" s="199" t="s">
        <v>1</v>
      </c>
      <c r="F362" s="200" t="s">
        <v>725</v>
      </c>
      <c r="G362" s="197"/>
      <c r="H362" s="199" t="s">
        <v>1</v>
      </c>
      <c r="I362" s="201"/>
      <c r="J362" s="197"/>
      <c r="K362" s="197"/>
      <c r="L362" s="202"/>
      <c r="M362" s="203"/>
      <c r="N362" s="204"/>
      <c r="O362" s="204"/>
      <c r="P362" s="204"/>
      <c r="Q362" s="204"/>
      <c r="R362" s="204"/>
      <c r="S362" s="204"/>
      <c r="T362" s="205"/>
      <c r="AT362" s="206" t="s">
        <v>142</v>
      </c>
      <c r="AU362" s="206" t="s">
        <v>84</v>
      </c>
      <c r="AV362" s="13" t="s">
        <v>82</v>
      </c>
      <c r="AW362" s="13" t="s">
        <v>32</v>
      </c>
      <c r="AX362" s="13" t="s">
        <v>77</v>
      </c>
      <c r="AY362" s="206" t="s">
        <v>133</v>
      </c>
    </row>
    <row r="363" spans="1:65" s="14" customFormat="1" ht="11.25">
      <c r="B363" s="207"/>
      <c r="C363" s="208"/>
      <c r="D363" s="198" t="s">
        <v>142</v>
      </c>
      <c r="E363" s="209" t="s">
        <v>1</v>
      </c>
      <c r="F363" s="210" t="s">
        <v>82</v>
      </c>
      <c r="G363" s="208"/>
      <c r="H363" s="211">
        <v>1</v>
      </c>
      <c r="I363" s="212"/>
      <c r="J363" s="208"/>
      <c r="K363" s="208"/>
      <c r="L363" s="213"/>
      <c r="M363" s="214"/>
      <c r="N363" s="215"/>
      <c r="O363" s="215"/>
      <c r="P363" s="215"/>
      <c r="Q363" s="215"/>
      <c r="R363" s="215"/>
      <c r="S363" s="215"/>
      <c r="T363" s="216"/>
      <c r="AT363" s="217" t="s">
        <v>142</v>
      </c>
      <c r="AU363" s="217" t="s">
        <v>84</v>
      </c>
      <c r="AV363" s="14" t="s">
        <v>84</v>
      </c>
      <c r="AW363" s="14" t="s">
        <v>32</v>
      </c>
      <c r="AX363" s="14" t="s">
        <v>82</v>
      </c>
      <c r="AY363" s="217" t="s">
        <v>133</v>
      </c>
    </row>
    <row r="364" spans="1:65" s="2" customFormat="1" ht="24.2" customHeight="1">
      <c r="A364" s="34"/>
      <c r="B364" s="35"/>
      <c r="C364" s="229" t="s">
        <v>726</v>
      </c>
      <c r="D364" s="229" t="s">
        <v>232</v>
      </c>
      <c r="E364" s="230" t="s">
        <v>727</v>
      </c>
      <c r="F364" s="231" t="s">
        <v>728</v>
      </c>
      <c r="G364" s="232" t="s">
        <v>189</v>
      </c>
      <c r="H364" s="233">
        <v>1</v>
      </c>
      <c r="I364" s="234"/>
      <c r="J364" s="235">
        <f>ROUND(I364*H364,2)</f>
        <v>0</v>
      </c>
      <c r="K364" s="236"/>
      <c r="L364" s="237"/>
      <c r="M364" s="238" t="s">
        <v>1</v>
      </c>
      <c r="N364" s="239" t="s">
        <v>42</v>
      </c>
      <c r="O364" s="71"/>
      <c r="P364" s="192">
        <f>O364*H364</f>
        <v>0</v>
      </c>
      <c r="Q364" s="192">
        <v>1.95E-2</v>
      </c>
      <c r="R364" s="192">
        <f>Q364*H364</f>
        <v>1.95E-2</v>
      </c>
      <c r="S364" s="192">
        <v>0</v>
      </c>
      <c r="T364" s="193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94" t="s">
        <v>295</v>
      </c>
      <c r="AT364" s="194" t="s">
        <v>232</v>
      </c>
      <c r="AU364" s="194" t="s">
        <v>84</v>
      </c>
      <c r="AY364" s="17" t="s">
        <v>133</v>
      </c>
      <c r="BE364" s="195">
        <f>IF(N364="základní",J364,0)</f>
        <v>0</v>
      </c>
      <c r="BF364" s="195">
        <f>IF(N364="snížená",J364,0)</f>
        <v>0</v>
      </c>
      <c r="BG364" s="195">
        <f>IF(N364="zákl. přenesená",J364,0)</f>
        <v>0</v>
      </c>
      <c r="BH364" s="195">
        <f>IF(N364="sníž. přenesená",J364,0)</f>
        <v>0</v>
      </c>
      <c r="BI364" s="195">
        <f>IF(N364="nulová",J364,0)</f>
        <v>0</v>
      </c>
      <c r="BJ364" s="17" t="s">
        <v>82</v>
      </c>
      <c r="BK364" s="195">
        <f>ROUND(I364*H364,2)</f>
        <v>0</v>
      </c>
      <c r="BL364" s="17" t="s">
        <v>225</v>
      </c>
      <c r="BM364" s="194" t="s">
        <v>729</v>
      </c>
    </row>
    <row r="365" spans="1:65" s="2" customFormat="1" ht="24.2" customHeight="1">
      <c r="A365" s="34"/>
      <c r="B365" s="35"/>
      <c r="C365" s="182" t="s">
        <v>730</v>
      </c>
      <c r="D365" s="182" t="s">
        <v>136</v>
      </c>
      <c r="E365" s="183" t="s">
        <v>731</v>
      </c>
      <c r="F365" s="184" t="s">
        <v>732</v>
      </c>
      <c r="G365" s="185" t="s">
        <v>189</v>
      </c>
      <c r="H365" s="186">
        <v>2</v>
      </c>
      <c r="I365" s="187"/>
      <c r="J365" s="188">
        <f>ROUND(I365*H365,2)</f>
        <v>0</v>
      </c>
      <c r="K365" s="189"/>
      <c r="L365" s="39"/>
      <c r="M365" s="190" t="s">
        <v>1</v>
      </c>
      <c r="N365" s="191" t="s">
        <v>42</v>
      </c>
      <c r="O365" s="71"/>
      <c r="P365" s="192">
        <f>O365*H365</f>
        <v>0</v>
      </c>
      <c r="Q365" s="192">
        <v>0</v>
      </c>
      <c r="R365" s="192">
        <f>Q365*H365</f>
        <v>0</v>
      </c>
      <c r="S365" s="192">
        <v>0</v>
      </c>
      <c r="T365" s="193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194" t="s">
        <v>225</v>
      </c>
      <c r="AT365" s="194" t="s">
        <v>136</v>
      </c>
      <c r="AU365" s="194" t="s">
        <v>84</v>
      </c>
      <c r="AY365" s="17" t="s">
        <v>133</v>
      </c>
      <c r="BE365" s="195">
        <f>IF(N365="základní",J365,0)</f>
        <v>0</v>
      </c>
      <c r="BF365" s="195">
        <f>IF(N365="snížená",J365,0)</f>
        <v>0</v>
      </c>
      <c r="BG365" s="195">
        <f>IF(N365="zákl. přenesená",J365,0)</f>
        <v>0</v>
      </c>
      <c r="BH365" s="195">
        <f>IF(N365="sníž. přenesená",J365,0)</f>
        <v>0</v>
      </c>
      <c r="BI365" s="195">
        <f>IF(N365="nulová",J365,0)</f>
        <v>0</v>
      </c>
      <c r="BJ365" s="17" t="s">
        <v>82</v>
      </c>
      <c r="BK365" s="195">
        <f>ROUND(I365*H365,2)</f>
        <v>0</v>
      </c>
      <c r="BL365" s="17" t="s">
        <v>225</v>
      </c>
      <c r="BM365" s="194" t="s">
        <v>733</v>
      </c>
    </row>
    <row r="366" spans="1:65" s="13" customFormat="1" ht="11.25">
      <c r="B366" s="196"/>
      <c r="C366" s="197"/>
      <c r="D366" s="198" t="s">
        <v>142</v>
      </c>
      <c r="E366" s="199" t="s">
        <v>1</v>
      </c>
      <c r="F366" s="200" t="s">
        <v>734</v>
      </c>
      <c r="G366" s="197"/>
      <c r="H366" s="199" t="s">
        <v>1</v>
      </c>
      <c r="I366" s="201"/>
      <c r="J366" s="197"/>
      <c r="K366" s="197"/>
      <c r="L366" s="202"/>
      <c r="M366" s="203"/>
      <c r="N366" s="204"/>
      <c r="O366" s="204"/>
      <c r="P366" s="204"/>
      <c r="Q366" s="204"/>
      <c r="R366" s="204"/>
      <c r="S366" s="204"/>
      <c r="T366" s="205"/>
      <c r="AT366" s="206" t="s">
        <v>142</v>
      </c>
      <c r="AU366" s="206" t="s">
        <v>84</v>
      </c>
      <c r="AV366" s="13" t="s">
        <v>82</v>
      </c>
      <c r="AW366" s="13" t="s">
        <v>32</v>
      </c>
      <c r="AX366" s="13" t="s">
        <v>77</v>
      </c>
      <c r="AY366" s="206" t="s">
        <v>133</v>
      </c>
    </row>
    <row r="367" spans="1:65" s="14" customFormat="1" ht="11.25">
      <c r="B367" s="207"/>
      <c r="C367" s="208"/>
      <c r="D367" s="198" t="s">
        <v>142</v>
      </c>
      <c r="E367" s="209" t="s">
        <v>1</v>
      </c>
      <c r="F367" s="210" t="s">
        <v>82</v>
      </c>
      <c r="G367" s="208"/>
      <c r="H367" s="211">
        <v>1</v>
      </c>
      <c r="I367" s="212"/>
      <c r="J367" s="208"/>
      <c r="K367" s="208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142</v>
      </c>
      <c r="AU367" s="217" t="s">
        <v>84</v>
      </c>
      <c r="AV367" s="14" t="s">
        <v>84</v>
      </c>
      <c r="AW367" s="14" t="s">
        <v>32</v>
      </c>
      <c r="AX367" s="14" t="s">
        <v>77</v>
      </c>
      <c r="AY367" s="217" t="s">
        <v>133</v>
      </c>
    </row>
    <row r="368" spans="1:65" s="13" customFormat="1" ht="11.25">
      <c r="B368" s="196"/>
      <c r="C368" s="197"/>
      <c r="D368" s="198" t="s">
        <v>142</v>
      </c>
      <c r="E368" s="199" t="s">
        <v>1</v>
      </c>
      <c r="F368" s="200" t="s">
        <v>735</v>
      </c>
      <c r="G368" s="197"/>
      <c r="H368" s="199" t="s">
        <v>1</v>
      </c>
      <c r="I368" s="201"/>
      <c r="J368" s="197"/>
      <c r="K368" s="197"/>
      <c r="L368" s="202"/>
      <c r="M368" s="203"/>
      <c r="N368" s="204"/>
      <c r="O368" s="204"/>
      <c r="P368" s="204"/>
      <c r="Q368" s="204"/>
      <c r="R368" s="204"/>
      <c r="S368" s="204"/>
      <c r="T368" s="205"/>
      <c r="AT368" s="206" t="s">
        <v>142</v>
      </c>
      <c r="AU368" s="206" t="s">
        <v>84</v>
      </c>
      <c r="AV368" s="13" t="s">
        <v>82</v>
      </c>
      <c r="AW368" s="13" t="s">
        <v>32</v>
      </c>
      <c r="AX368" s="13" t="s">
        <v>77</v>
      </c>
      <c r="AY368" s="206" t="s">
        <v>133</v>
      </c>
    </row>
    <row r="369" spans="1:65" s="14" customFormat="1" ht="11.25">
      <c r="B369" s="207"/>
      <c r="C369" s="208"/>
      <c r="D369" s="198" t="s">
        <v>142</v>
      </c>
      <c r="E369" s="209" t="s">
        <v>1</v>
      </c>
      <c r="F369" s="210" t="s">
        <v>82</v>
      </c>
      <c r="G369" s="208"/>
      <c r="H369" s="211">
        <v>1</v>
      </c>
      <c r="I369" s="212"/>
      <c r="J369" s="208"/>
      <c r="K369" s="208"/>
      <c r="L369" s="213"/>
      <c r="M369" s="214"/>
      <c r="N369" s="215"/>
      <c r="O369" s="215"/>
      <c r="P369" s="215"/>
      <c r="Q369" s="215"/>
      <c r="R369" s="215"/>
      <c r="S369" s="215"/>
      <c r="T369" s="216"/>
      <c r="AT369" s="217" t="s">
        <v>142</v>
      </c>
      <c r="AU369" s="217" t="s">
        <v>84</v>
      </c>
      <c r="AV369" s="14" t="s">
        <v>84</v>
      </c>
      <c r="AW369" s="14" t="s">
        <v>32</v>
      </c>
      <c r="AX369" s="14" t="s">
        <v>77</v>
      </c>
      <c r="AY369" s="217" t="s">
        <v>133</v>
      </c>
    </row>
    <row r="370" spans="1:65" s="15" customFormat="1" ht="11.25">
      <c r="B370" s="218"/>
      <c r="C370" s="219"/>
      <c r="D370" s="198" t="s">
        <v>142</v>
      </c>
      <c r="E370" s="220" t="s">
        <v>1</v>
      </c>
      <c r="F370" s="221" t="s">
        <v>199</v>
      </c>
      <c r="G370" s="219"/>
      <c r="H370" s="222">
        <v>2</v>
      </c>
      <c r="I370" s="223"/>
      <c r="J370" s="219"/>
      <c r="K370" s="219"/>
      <c r="L370" s="224"/>
      <c r="M370" s="225"/>
      <c r="N370" s="226"/>
      <c r="O370" s="226"/>
      <c r="P370" s="226"/>
      <c r="Q370" s="226"/>
      <c r="R370" s="226"/>
      <c r="S370" s="226"/>
      <c r="T370" s="227"/>
      <c r="AT370" s="228" t="s">
        <v>142</v>
      </c>
      <c r="AU370" s="228" t="s">
        <v>84</v>
      </c>
      <c r="AV370" s="15" t="s">
        <v>140</v>
      </c>
      <c r="AW370" s="15" t="s">
        <v>32</v>
      </c>
      <c r="AX370" s="15" t="s">
        <v>82</v>
      </c>
      <c r="AY370" s="228" t="s">
        <v>133</v>
      </c>
    </row>
    <row r="371" spans="1:65" s="2" customFormat="1" ht="24.2" customHeight="1">
      <c r="A371" s="34"/>
      <c r="B371" s="35"/>
      <c r="C371" s="229" t="s">
        <v>736</v>
      </c>
      <c r="D371" s="229" t="s">
        <v>232</v>
      </c>
      <c r="E371" s="230" t="s">
        <v>737</v>
      </c>
      <c r="F371" s="231" t="s">
        <v>738</v>
      </c>
      <c r="G371" s="232" t="s">
        <v>189</v>
      </c>
      <c r="H371" s="233">
        <v>2</v>
      </c>
      <c r="I371" s="234"/>
      <c r="J371" s="235">
        <f>ROUND(I371*H371,2)</f>
        <v>0</v>
      </c>
      <c r="K371" s="236"/>
      <c r="L371" s="237"/>
      <c r="M371" s="238" t="s">
        <v>1</v>
      </c>
      <c r="N371" s="239" t="s">
        <v>42</v>
      </c>
      <c r="O371" s="71"/>
      <c r="P371" s="192">
        <f>O371*H371</f>
        <v>0</v>
      </c>
      <c r="Q371" s="192">
        <v>2.0500000000000001E-2</v>
      </c>
      <c r="R371" s="192">
        <f>Q371*H371</f>
        <v>4.1000000000000002E-2</v>
      </c>
      <c r="S371" s="192">
        <v>0</v>
      </c>
      <c r="T371" s="193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94" t="s">
        <v>295</v>
      </c>
      <c r="AT371" s="194" t="s">
        <v>232</v>
      </c>
      <c r="AU371" s="194" t="s">
        <v>84</v>
      </c>
      <c r="AY371" s="17" t="s">
        <v>133</v>
      </c>
      <c r="BE371" s="195">
        <f>IF(N371="základní",J371,0)</f>
        <v>0</v>
      </c>
      <c r="BF371" s="195">
        <f>IF(N371="snížená",J371,0)</f>
        <v>0</v>
      </c>
      <c r="BG371" s="195">
        <f>IF(N371="zákl. přenesená",J371,0)</f>
        <v>0</v>
      </c>
      <c r="BH371" s="195">
        <f>IF(N371="sníž. přenesená",J371,0)</f>
        <v>0</v>
      </c>
      <c r="BI371" s="195">
        <f>IF(N371="nulová",J371,0)</f>
        <v>0</v>
      </c>
      <c r="BJ371" s="17" t="s">
        <v>82</v>
      </c>
      <c r="BK371" s="195">
        <f>ROUND(I371*H371,2)</f>
        <v>0</v>
      </c>
      <c r="BL371" s="17" t="s">
        <v>225</v>
      </c>
      <c r="BM371" s="194" t="s">
        <v>739</v>
      </c>
    </row>
    <row r="372" spans="1:65" s="2" customFormat="1" ht="21.75" customHeight="1">
      <c r="A372" s="34"/>
      <c r="B372" s="35"/>
      <c r="C372" s="182" t="s">
        <v>740</v>
      </c>
      <c r="D372" s="182" t="s">
        <v>136</v>
      </c>
      <c r="E372" s="183" t="s">
        <v>741</v>
      </c>
      <c r="F372" s="184" t="s">
        <v>742</v>
      </c>
      <c r="G372" s="185" t="s">
        <v>189</v>
      </c>
      <c r="H372" s="186">
        <v>3</v>
      </c>
      <c r="I372" s="187"/>
      <c r="J372" s="188">
        <f>ROUND(I372*H372,2)</f>
        <v>0</v>
      </c>
      <c r="K372" s="189"/>
      <c r="L372" s="39"/>
      <c r="M372" s="190" t="s">
        <v>1</v>
      </c>
      <c r="N372" s="191" t="s">
        <v>42</v>
      </c>
      <c r="O372" s="71"/>
      <c r="P372" s="192">
        <f>O372*H372</f>
        <v>0</v>
      </c>
      <c r="Q372" s="192">
        <v>0</v>
      </c>
      <c r="R372" s="192">
        <f>Q372*H372</f>
        <v>0</v>
      </c>
      <c r="S372" s="192">
        <v>0</v>
      </c>
      <c r="T372" s="193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94" t="s">
        <v>225</v>
      </c>
      <c r="AT372" s="194" t="s">
        <v>136</v>
      </c>
      <c r="AU372" s="194" t="s">
        <v>84</v>
      </c>
      <c r="AY372" s="17" t="s">
        <v>133</v>
      </c>
      <c r="BE372" s="195">
        <f>IF(N372="základní",J372,0)</f>
        <v>0</v>
      </c>
      <c r="BF372" s="195">
        <f>IF(N372="snížená",J372,0)</f>
        <v>0</v>
      </c>
      <c r="BG372" s="195">
        <f>IF(N372="zákl. přenesená",J372,0)</f>
        <v>0</v>
      </c>
      <c r="BH372" s="195">
        <f>IF(N372="sníž. přenesená",J372,0)</f>
        <v>0</v>
      </c>
      <c r="BI372" s="195">
        <f>IF(N372="nulová",J372,0)</f>
        <v>0</v>
      </c>
      <c r="BJ372" s="17" t="s">
        <v>82</v>
      </c>
      <c r="BK372" s="195">
        <f>ROUND(I372*H372,2)</f>
        <v>0</v>
      </c>
      <c r="BL372" s="17" t="s">
        <v>225</v>
      </c>
      <c r="BM372" s="194" t="s">
        <v>743</v>
      </c>
    </row>
    <row r="373" spans="1:65" s="2" customFormat="1" ht="24.2" customHeight="1">
      <c r="A373" s="34"/>
      <c r="B373" s="35"/>
      <c r="C373" s="229" t="s">
        <v>744</v>
      </c>
      <c r="D373" s="229" t="s">
        <v>232</v>
      </c>
      <c r="E373" s="230" t="s">
        <v>745</v>
      </c>
      <c r="F373" s="231" t="s">
        <v>746</v>
      </c>
      <c r="G373" s="232" t="s">
        <v>189</v>
      </c>
      <c r="H373" s="233">
        <v>3</v>
      </c>
      <c r="I373" s="234"/>
      <c r="J373" s="235">
        <f>ROUND(I373*H373,2)</f>
        <v>0</v>
      </c>
      <c r="K373" s="236"/>
      <c r="L373" s="237"/>
      <c r="M373" s="238" t="s">
        <v>1</v>
      </c>
      <c r="N373" s="239" t="s">
        <v>42</v>
      </c>
      <c r="O373" s="71"/>
      <c r="P373" s="192">
        <f>O373*H373</f>
        <v>0</v>
      </c>
      <c r="Q373" s="192">
        <v>1.1999999999999999E-3</v>
      </c>
      <c r="R373" s="192">
        <f>Q373*H373</f>
        <v>3.5999999999999999E-3</v>
      </c>
      <c r="S373" s="192">
        <v>0</v>
      </c>
      <c r="T373" s="193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94" t="s">
        <v>295</v>
      </c>
      <c r="AT373" s="194" t="s">
        <v>232</v>
      </c>
      <c r="AU373" s="194" t="s">
        <v>84</v>
      </c>
      <c r="AY373" s="17" t="s">
        <v>133</v>
      </c>
      <c r="BE373" s="195">
        <f>IF(N373="základní",J373,0)</f>
        <v>0</v>
      </c>
      <c r="BF373" s="195">
        <f>IF(N373="snížená",J373,0)</f>
        <v>0</v>
      </c>
      <c r="BG373" s="195">
        <f>IF(N373="zákl. přenesená",J373,0)</f>
        <v>0</v>
      </c>
      <c r="BH373" s="195">
        <f>IF(N373="sníž. přenesená",J373,0)</f>
        <v>0</v>
      </c>
      <c r="BI373" s="195">
        <f>IF(N373="nulová",J373,0)</f>
        <v>0</v>
      </c>
      <c r="BJ373" s="17" t="s">
        <v>82</v>
      </c>
      <c r="BK373" s="195">
        <f>ROUND(I373*H373,2)</f>
        <v>0</v>
      </c>
      <c r="BL373" s="17" t="s">
        <v>225</v>
      </c>
      <c r="BM373" s="194" t="s">
        <v>747</v>
      </c>
    </row>
    <row r="374" spans="1:65" s="2" customFormat="1" ht="24.2" customHeight="1">
      <c r="A374" s="34"/>
      <c r="B374" s="35"/>
      <c r="C374" s="182" t="s">
        <v>748</v>
      </c>
      <c r="D374" s="182" t="s">
        <v>136</v>
      </c>
      <c r="E374" s="183" t="s">
        <v>749</v>
      </c>
      <c r="F374" s="184" t="s">
        <v>750</v>
      </c>
      <c r="G374" s="185" t="s">
        <v>189</v>
      </c>
      <c r="H374" s="186">
        <v>3</v>
      </c>
      <c r="I374" s="187"/>
      <c r="J374" s="188">
        <f>ROUND(I374*H374,2)</f>
        <v>0</v>
      </c>
      <c r="K374" s="189"/>
      <c r="L374" s="39"/>
      <c r="M374" s="190" t="s">
        <v>1</v>
      </c>
      <c r="N374" s="191" t="s">
        <v>42</v>
      </c>
      <c r="O374" s="71"/>
      <c r="P374" s="192">
        <f>O374*H374</f>
        <v>0</v>
      </c>
      <c r="Q374" s="192">
        <v>0</v>
      </c>
      <c r="R374" s="192">
        <f>Q374*H374</f>
        <v>0</v>
      </c>
      <c r="S374" s="192">
        <v>2.4E-2</v>
      </c>
      <c r="T374" s="193">
        <f>S374*H374</f>
        <v>7.2000000000000008E-2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194" t="s">
        <v>225</v>
      </c>
      <c r="AT374" s="194" t="s">
        <v>136</v>
      </c>
      <c r="AU374" s="194" t="s">
        <v>84</v>
      </c>
      <c r="AY374" s="17" t="s">
        <v>133</v>
      </c>
      <c r="BE374" s="195">
        <f>IF(N374="základní",J374,0)</f>
        <v>0</v>
      </c>
      <c r="BF374" s="195">
        <f>IF(N374="snížená",J374,0)</f>
        <v>0</v>
      </c>
      <c r="BG374" s="195">
        <f>IF(N374="zákl. přenesená",J374,0)</f>
        <v>0</v>
      </c>
      <c r="BH374" s="195">
        <f>IF(N374="sníž. přenesená",J374,0)</f>
        <v>0</v>
      </c>
      <c r="BI374" s="195">
        <f>IF(N374="nulová",J374,0)</f>
        <v>0</v>
      </c>
      <c r="BJ374" s="17" t="s">
        <v>82</v>
      </c>
      <c r="BK374" s="195">
        <f>ROUND(I374*H374,2)</f>
        <v>0</v>
      </c>
      <c r="BL374" s="17" t="s">
        <v>225</v>
      </c>
      <c r="BM374" s="194" t="s">
        <v>751</v>
      </c>
    </row>
    <row r="375" spans="1:65" s="14" customFormat="1" ht="11.25">
      <c r="B375" s="207"/>
      <c r="C375" s="208"/>
      <c r="D375" s="198" t="s">
        <v>142</v>
      </c>
      <c r="E375" s="209" t="s">
        <v>1</v>
      </c>
      <c r="F375" s="210" t="s">
        <v>134</v>
      </c>
      <c r="G375" s="208"/>
      <c r="H375" s="211">
        <v>3</v>
      </c>
      <c r="I375" s="212"/>
      <c r="J375" s="208"/>
      <c r="K375" s="208"/>
      <c r="L375" s="213"/>
      <c r="M375" s="214"/>
      <c r="N375" s="215"/>
      <c r="O375" s="215"/>
      <c r="P375" s="215"/>
      <c r="Q375" s="215"/>
      <c r="R375" s="215"/>
      <c r="S375" s="215"/>
      <c r="T375" s="216"/>
      <c r="AT375" s="217" t="s">
        <v>142</v>
      </c>
      <c r="AU375" s="217" t="s">
        <v>84</v>
      </c>
      <c r="AV375" s="14" t="s">
        <v>84</v>
      </c>
      <c r="AW375" s="14" t="s">
        <v>32</v>
      </c>
      <c r="AX375" s="14" t="s">
        <v>82</v>
      </c>
      <c r="AY375" s="217" t="s">
        <v>133</v>
      </c>
    </row>
    <row r="376" spans="1:65" s="2" customFormat="1" ht="24.2" customHeight="1">
      <c r="A376" s="34"/>
      <c r="B376" s="35"/>
      <c r="C376" s="182" t="s">
        <v>752</v>
      </c>
      <c r="D376" s="182" t="s">
        <v>136</v>
      </c>
      <c r="E376" s="183" t="s">
        <v>753</v>
      </c>
      <c r="F376" s="184" t="s">
        <v>754</v>
      </c>
      <c r="G376" s="185" t="s">
        <v>139</v>
      </c>
      <c r="H376" s="186">
        <v>6.4000000000000001E-2</v>
      </c>
      <c r="I376" s="187"/>
      <c r="J376" s="188">
        <f>ROUND(I376*H376,2)</f>
        <v>0</v>
      </c>
      <c r="K376" s="189"/>
      <c r="L376" s="39"/>
      <c r="M376" s="190" t="s">
        <v>1</v>
      </c>
      <c r="N376" s="191" t="s">
        <v>42</v>
      </c>
      <c r="O376" s="71"/>
      <c r="P376" s="192">
        <f>O376*H376</f>
        <v>0</v>
      </c>
      <c r="Q376" s="192">
        <v>0</v>
      </c>
      <c r="R376" s="192">
        <f>Q376*H376</f>
        <v>0</v>
      </c>
      <c r="S376" s="192">
        <v>0</v>
      </c>
      <c r="T376" s="193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194" t="s">
        <v>225</v>
      </c>
      <c r="AT376" s="194" t="s">
        <v>136</v>
      </c>
      <c r="AU376" s="194" t="s">
        <v>84</v>
      </c>
      <c r="AY376" s="17" t="s">
        <v>133</v>
      </c>
      <c r="BE376" s="195">
        <f>IF(N376="základní",J376,0)</f>
        <v>0</v>
      </c>
      <c r="BF376" s="195">
        <f>IF(N376="snížená",J376,0)</f>
        <v>0</v>
      </c>
      <c r="BG376" s="195">
        <f>IF(N376="zákl. přenesená",J376,0)</f>
        <v>0</v>
      </c>
      <c r="BH376" s="195">
        <f>IF(N376="sníž. přenesená",J376,0)</f>
        <v>0</v>
      </c>
      <c r="BI376" s="195">
        <f>IF(N376="nulová",J376,0)</f>
        <v>0</v>
      </c>
      <c r="BJ376" s="17" t="s">
        <v>82</v>
      </c>
      <c r="BK376" s="195">
        <f>ROUND(I376*H376,2)</f>
        <v>0</v>
      </c>
      <c r="BL376" s="17" t="s">
        <v>225</v>
      </c>
      <c r="BM376" s="194" t="s">
        <v>755</v>
      </c>
    </row>
    <row r="377" spans="1:65" s="12" customFormat="1" ht="22.9" customHeight="1">
      <c r="B377" s="166"/>
      <c r="C377" s="167"/>
      <c r="D377" s="168" t="s">
        <v>76</v>
      </c>
      <c r="E377" s="180" t="s">
        <v>756</v>
      </c>
      <c r="F377" s="180" t="s">
        <v>757</v>
      </c>
      <c r="G377" s="167"/>
      <c r="H377" s="167"/>
      <c r="I377" s="170"/>
      <c r="J377" s="181">
        <f>BK377</f>
        <v>0</v>
      </c>
      <c r="K377" s="167"/>
      <c r="L377" s="172"/>
      <c r="M377" s="173"/>
      <c r="N377" s="174"/>
      <c r="O377" s="174"/>
      <c r="P377" s="175">
        <f>SUM(P378:P383)</f>
        <v>0</v>
      </c>
      <c r="Q377" s="174"/>
      <c r="R377" s="175">
        <f>SUM(R378:R383)</f>
        <v>0</v>
      </c>
      <c r="S377" s="174"/>
      <c r="T377" s="176">
        <f>SUM(T378:T383)</f>
        <v>1.3007788</v>
      </c>
      <c r="AR377" s="177" t="s">
        <v>84</v>
      </c>
      <c r="AT377" s="178" t="s">
        <v>76</v>
      </c>
      <c r="AU377" s="178" t="s">
        <v>82</v>
      </c>
      <c r="AY377" s="177" t="s">
        <v>133</v>
      </c>
      <c r="BK377" s="179">
        <f>SUM(BK378:BK383)</f>
        <v>0</v>
      </c>
    </row>
    <row r="378" spans="1:65" s="2" customFormat="1" ht="24.2" customHeight="1">
      <c r="A378" s="34"/>
      <c r="B378" s="35"/>
      <c r="C378" s="182" t="s">
        <v>758</v>
      </c>
      <c r="D378" s="182" t="s">
        <v>136</v>
      </c>
      <c r="E378" s="183" t="s">
        <v>759</v>
      </c>
      <c r="F378" s="184" t="s">
        <v>760</v>
      </c>
      <c r="G378" s="185" t="s">
        <v>153</v>
      </c>
      <c r="H378" s="186">
        <v>15.64</v>
      </c>
      <c r="I378" s="187"/>
      <c r="J378" s="188">
        <f>ROUND(I378*H378,2)</f>
        <v>0</v>
      </c>
      <c r="K378" s="189"/>
      <c r="L378" s="39"/>
      <c r="M378" s="190" t="s">
        <v>1</v>
      </c>
      <c r="N378" s="191" t="s">
        <v>42</v>
      </c>
      <c r="O378" s="71"/>
      <c r="P378" s="192">
        <f>O378*H378</f>
        <v>0</v>
      </c>
      <c r="Q378" s="192">
        <v>0</v>
      </c>
      <c r="R378" s="192">
        <f>Q378*H378</f>
        <v>0</v>
      </c>
      <c r="S378" s="192">
        <v>8.3169999999999994E-2</v>
      </c>
      <c r="T378" s="193">
        <f>S378*H378</f>
        <v>1.3007788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194" t="s">
        <v>225</v>
      </c>
      <c r="AT378" s="194" t="s">
        <v>136</v>
      </c>
      <c r="AU378" s="194" t="s">
        <v>84</v>
      </c>
      <c r="AY378" s="17" t="s">
        <v>133</v>
      </c>
      <c r="BE378" s="195">
        <f>IF(N378="základní",J378,0)</f>
        <v>0</v>
      </c>
      <c r="BF378" s="195">
        <f>IF(N378="snížená",J378,0)</f>
        <v>0</v>
      </c>
      <c r="BG378" s="195">
        <f>IF(N378="zákl. přenesená",J378,0)</f>
        <v>0</v>
      </c>
      <c r="BH378" s="195">
        <f>IF(N378="sníž. přenesená",J378,0)</f>
        <v>0</v>
      </c>
      <c r="BI378" s="195">
        <f>IF(N378="nulová",J378,0)</f>
        <v>0</v>
      </c>
      <c r="BJ378" s="17" t="s">
        <v>82</v>
      </c>
      <c r="BK378" s="195">
        <f>ROUND(I378*H378,2)</f>
        <v>0</v>
      </c>
      <c r="BL378" s="17" t="s">
        <v>225</v>
      </c>
      <c r="BM378" s="194" t="s">
        <v>761</v>
      </c>
    </row>
    <row r="379" spans="1:65" s="13" customFormat="1" ht="11.25">
      <c r="B379" s="196"/>
      <c r="C379" s="197"/>
      <c r="D379" s="198" t="s">
        <v>142</v>
      </c>
      <c r="E379" s="199" t="s">
        <v>1</v>
      </c>
      <c r="F379" s="200" t="s">
        <v>210</v>
      </c>
      <c r="G379" s="197"/>
      <c r="H379" s="199" t="s">
        <v>1</v>
      </c>
      <c r="I379" s="201"/>
      <c r="J379" s="197"/>
      <c r="K379" s="197"/>
      <c r="L379" s="202"/>
      <c r="M379" s="203"/>
      <c r="N379" s="204"/>
      <c r="O379" s="204"/>
      <c r="P379" s="204"/>
      <c r="Q379" s="204"/>
      <c r="R379" s="204"/>
      <c r="S379" s="204"/>
      <c r="T379" s="205"/>
      <c r="AT379" s="206" t="s">
        <v>142</v>
      </c>
      <c r="AU379" s="206" t="s">
        <v>84</v>
      </c>
      <c r="AV379" s="13" t="s">
        <v>82</v>
      </c>
      <c r="AW379" s="13" t="s">
        <v>32</v>
      </c>
      <c r="AX379" s="13" t="s">
        <v>77</v>
      </c>
      <c r="AY379" s="206" t="s">
        <v>133</v>
      </c>
    </row>
    <row r="380" spans="1:65" s="14" customFormat="1" ht="11.25">
      <c r="B380" s="207"/>
      <c r="C380" s="208"/>
      <c r="D380" s="198" t="s">
        <v>142</v>
      </c>
      <c r="E380" s="209" t="s">
        <v>1</v>
      </c>
      <c r="F380" s="210" t="s">
        <v>224</v>
      </c>
      <c r="G380" s="208"/>
      <c r="H380" s="211">
        <v>8.57</v>
      </c>
      <c r="I380" s="212"/>
      <c r="J380" s="208"/>
      <c r="K380" s="208"/>
      <c r="L380" s="213"/>
      <c r="M380" s="214"/>
      <c r="N380" s="215"/>
      <c r="O380" s="215"/>
      <c r="P380" s="215"/>
      <c r="Q380" s="215"/>
      <c r="R380" s="215"/>
      <c r="S380" s="215"/>
      <c r="T380" s="216"/>
      <c r="AT380" s="217" t="s">
        <v>142</v>
      </c>
      <c r="AU380" s="217" t="s">
        <v>84</v>
      </c>
      <c r="AV380" s="14" t="s">
        <v>84</v>
      </c>
      <c r="AW380" s="14" t="s">
        <v>32</v>
      </c>
      <c r="AX380" s="14" t="s">
        <v>77</v>
      </c>
      <c r="AY380" s="217" t="s">
        <v>133</v>
      </c>
    </row>
    <row r="381" spans="1:65" s="13" customFormat="1" ht="11.25">
      <c r="B381" s="196"/>
      <c r="C381" s="197"/>
      <c r="D381" s="198" t="s">
        <v>142</v>
      </c>
      <c r="E381" s="199" t="s">
        <v>1</v>
      </c>
      <c r="F381" s="200" t="s">
        <v>222</v>
      </c>
      <c r="G381" s="197"/>
      <c r="H381" s="199" t="s">
        <v>1</v>
      </c>
      <c r="I381" s="201"/>
      <c r="J381" s="197"/>
      <c r="K381" s="197"/>
      <c r="L381" s="202"/>
      <c r="M381" s="203"/>
      <c r="N381" s="204"/>
      <c r="O381" s="204"/>
      <c r="P381" s="204"/>
      <c r="Q381" s="204"/>
      <c r="R381" s="204"/>
      <c r="S381" s="204"/>
      <c r="T381" s="205"/>
      <c r="AT381" s="206" t="s">
        <v>142</v>
      </c>
      <c r="AU381" s="206" t="s">
        <v>84</v>
      </c>
      <c r="AV381" s="13" t="s">
        <v>82</v>
      </c>
      <c r="AW381" s="13" t="s">
        <v>32</v>
      </c>
      <c r="AX381" s="13" t="s">
        <v>77</v>
      </c>
      <c r="AY381" s="206" t="s">
        <v>133</v>
      </c>
    </row>
    <row r="382" spans="1:65" s="14" customFormat="1" ht="11.25">
      <c r="B382" s="207"/>
      <c r="C382" s="208"/>
      <c r="D382" s="198" t="s">
        <v>142</v>
      </c>
      <c r="E382" s="209" t="s">
        <v>1</v>
      </c>
      <c r="F382" s="210" t="s">
        <v>223</v>
      </c>
      <c r="G382" s="208"/>
      <c r="H382" s="211">
        <v>7.07</v>
      </c>
      <c r="I382" s="212"/>
      <c r="J382" s="208"/>
      <c r="K382" s="208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142</v>
      </c>
      <c r="AU382" s="217" t="s">
        <v>84</v>
      </c>
      <c r="AV382" s="14" t="s">
        <v>84</v>
      </c>
      <c r="AW382" s="14" t="s">
        <v>32</v>
      </c>
      <c r="AX382" s="14" t="s">
        <v>77</v>
      </c>
      <c r="AY382" s="217" t="s">
        <v>133</v>
      </c>
    </row>
    <row r="383" spans="1:65" s="15" customFormat="1" ht="11.25">
      <c r="B383" s="218"/>
      <c r="C383" s="219"/>
      <c r="D383" s="198" t="s">
        <v>142</v>
      </c>
      <c r="E383" s="220" t="s">
        <v>1</v>
      </c>
      <c r="F383" s="221" t="s">
        <v>199</v>
      </c>
      <c r="G383" s="219"/>
      <c r="H383" s="222">
        <v>15.64</v>
      </c>
      <c r="I383" s="223"/>
      <c r="J383" s="219"/>
      <c r="K383" s="219"/>
      <c r="L383" s="224"/>
      <c r="M383" s="225"/>
      <c r="N383" s="226"/>
      <c r="O383" s="226"/>
      <c r="P383" s="226"/>
      <c r="Q383" s="226"/>
      <c r="R383" s="226"/>
      <c r="S383" s="226"/>
      <c r="T383" s="227"/>
      <c r="AT383" s="228" t="s">
        <v>142</v>
      </c>
      <c r="AU383" s="228" t="s">
        <v>84</v>
      </c>
      <c r="AV383" s="15" t="s">
        <v>140</v>
      </c>
      <c r="AW383" s="15" t="s">
        <v>32</v>
      </c>
      <c r="AX383" s="15" t="s">
        <v>82</v>
      </c>
      <c r="AY383" s="228" t="s">
        <v>133</v>
      </c>
    </row>
    <row r="384" spans="1:65" s="12" customFormat="1" ht="22.9" customHeight="1">
      <c r="B384" s="166"/>
      <c r="C384" s="167"/>
      <c r="D384" s="168" t="s">
        <v>76</v>
      </c>
      <c r="E384" s="180" t="s">
        <v>762</v>
      </c>
      <c r="F384" s="180" t="s">
        <v>763</v>
      </c>
      <c r="G384" s="167"/>
      <c r="H384" s="167"/>
      <c r="I384" s="170"/>
      <c r="J384" s="181">
        <f>BK384</f>
        <v>0</v>
      </c>
      <c r="K384" s="167"/>
      <c r="L384" s="172"/>
      <c r="M384" s="173"/>
      <c r="N384" s="174"/>
      <c r="O384" s="174"/>
      <c r="P384" s="175">
        <f>SUM(P385:P394)</f>
        <v>0</v>
      </c>
      <c r="Q384" s="174"/>
      <c r="R384" s="175">
        <f>SUM(R385:R394)</f>
        <v>5.7120000000000001E-4</v>
      </c>
      <c r="S384" s="174"/>
      <c r="T384" s="176">
        <f>SUM(T385:T394)</f>
        <v>8.1350000000000006E-2</v>
      </c>
      <c r="AR384" s="177" t="s">
        <v>84</v>
      </c>
      <c r="AT384" s="178" t="s">
        <v>76</v>
      </c>
      <c r="AU384" s="178" t="s">
        <v>82</v>
      </c>
      <c r="AY384" s="177" t="s">
        <v>133</v>
      </c>
      <c r="BK384" s="179">
        <f>SUM(BK385:BK394)</f>
        <v>0</v>
      </c>
    </row>
    <row r="385" spans="1:65" s="2" customFormat="1" ht="16.5" customHeight="1">
      <c r="A385" s="34"/>
      <c r="B385" s="35"/>
      <c r="C385" s="182" t="s">
        <v>764</v>
      </c>
      <c r="D385" s="182" t="s">
        <v>136</v>
      </c>
      <c r="E385" s="183" t="s">
        <v>765</v>
      </c>
      <c r="F385" s="184" t="s">
        <v>766</v>
      </c>
      <c r="G385" s="185" t="s">
        <v>153</v>
      </c>
      <c r="H385" s="186">
        <v>90.78</v>
      </c>
      <c r="I385" s="187"/>
      <c r="J385" s="188">
        <f>ROUND(I385*H385,2)</f>
        <v>0</v>
      </c>
      <c r="K385" s="189"/>
      <c r="L385" s="39"/>
      <c r="M385" s="190" t="s">
        <v>1</v>
      </c>
      <c r="N385" s="191" t="s">
        <v>42</v>
      </c>
      <c r="O385" s="71"/>
      <c r="P385" s="192">
        <f>O385*H385</f>
        <v>0</v>
      </c>
      <c r="Q385" s="192">
        <v>0</v>
      </c>
      <c r="R385" s="192">
        <f>Q385*H385</f>
        <v>0</v>
      </c>
      <c r="S385" s="192">
        <v>0</v>
      </c>
      <c r="T385" s="193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194" t="s">
        <v>225</v>
      </c>
      <c r="AT385" s="194" t="s">
        <v>136</v>
      </c>
      <c r="AU385" s="194" t="s">
        <v>84</v>
      </c>
      <c r="AY385" s="17" t="s">
        <v>133</v>
      </c>
      <c r="BE385" s="195">
        <f>IF(N385="základní",J385,0)</f>
        <v>0</v>
      </c>
      <c r="BF385" s="195">
        <f>IF(N385="snížená",J385,0)</f>
        <v>0</v>
      </c>
      <c r="BG385" s="195">
        <f>IF(N385="zákl. přenesená",J385,0)</f>
        <v>0</v>
      </c>
      <c r="BH385" s="195">
        <f>IF(N385="sníž. přenesená",J385,0)</f>
        <v>0</v>
      </c>
      <c r="BI385" s="195">
        <f>IF(N385="nulová",J385,0)</f>
        <v>0</v>
      </c>
      <c r="BJ385" s="17" t="s">
        <v>82</v>
      </c>
      <c r="BK385" s="195">
        <f>ROUND(I385*H385,2)</f>
        <v>0</v>
      </c>
      <c r="BL385" s="17" t="s">
        <v>225</v>
      </c>
      <c r="BM385" s="194" t="s">
        <v>767</v>
      </c>
    </row>
    <row r="386" spans="1:65" s="14" customFormat="1" ht="11.25">
      <c r="B386" s="207"/>
      <c r="C386" s="208"/>
      <c r="D386" s="198" t="s">
        <v>142</v>
      </c>
      <c r="E386" s="209" t="s">
        <v>1</v>
      </c>
      <c r="F386" s="210" t="s">
        <v>216</v>
      </c>
      <c r="G386" s="208"/>
      <c r="H386" s="211">
        <v>90.78</v>
      </c>
      <c r="I386" s="212"/>
      <c r="J386" s="208"/>
      <c r="K386" s="208"/>
      <c r="L386" s="213"/>
      <c r="M386" s="214"/>
      <c r="N386" s="215"/>
      <c r="O386" s="215"/>
      <c r="P386" s="215"/>
      <c r="Q386" s="215"/>
      <c r="R386" s="215"/>
      <c r="S386" s="215"/>
      <c r="T386" s="216"/>
      <c r="AT386" s="217" t="s">
        <v>142</v>
      </c>
      <c r="AU386" s="217" t="s">
        <v>84</v>
      </c>
      <c r="AV386" s="14" t="s">
        <v>84</v>
      </c>
      <c r="AW386" s="14" t="s">
        <v>32</v>
      </c>
      <c r="AX386" s="14" t="s">
        <v>82</v>
      </c>
      <c r="AY386" s="217" t="s">
        <v>133</v>
      </c>
    </row>
    <row r="387" spans="1:65" s="2" customFormat="1" ht="24.2" customHeight="1">
      <c r="A387" s="34"/>
      <c r="B387" s="35"/>
      <c r="C387" s="182" t="s">
        <v>768</v>
      </c>
      <c r="D387" s="182" t="s">
        <v>136</v>
      </c>
      <c r="E387" s="183" t="s">
        <v>769</v>
      </c>
      <c r="F387" s="184" t="s">
        <v>770</v>
      </c>
      <c r="G387" s="185" t="s">
        <v>153</v>
      </c>
      <c r="H387" s="186">
        <v>32.54</v>
      </c>
      <c r="I387" s="187"/>
      <c r="J387" s="188">
        <f>ROUND(I387*H387,2)</f>
        <v>0</v>
      </c>
      <c r="K387" s="189"/>
      <c r="L387" s="39"/>
      <c r="M387" s="190" t="s">
        <v>1</v>
      </c>
      <c r="N387" s="191" t="s">
        <v>42</v>
      </c>
      <c r="O387" s="71"/>
      <c r="P387" s="192">
        <f>O387*H387</f>
        <v>0</v>
      </c>
      <c r="Q387" s="192">
        <v>0</v>
      </c>
      <c r="R387" s="192">
        <f>Q387*H387</f>
        <v>0</v>
      </c>
      <c r="S387" s="192">
        <v>2.5000000000000001E-3</v>
      </c>
      <c r="T387" s="193">
        <f>S387*H387</f>
        <v>8.1350000000000006E-2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94" t="s">
        <v>225</v>
      </c>
      <c r="AT387" s="194" t="s">
        <v>136</v>
      </c>
      <c r="AU387" s="194" t="s">
        <v>84</v>
      </c>
      <c r="AY387" s="17" t="s">
        <v>133</v>
      </c>
      <c r="BE387" s="195">
        <f>IF(N387="základní",J387,0)</f>
        <v>0</v>
      </c>
      <c r="BF387" s="195">
        <f>IF(N387="snížená",J387,0)</f>
        <v>0</v>
      </c>
      <c r="BG387" s="195">
        <f>IF(N387="zákl. přenesená",J387,0)</f>
        <v>0</v>
      </c>
      <c r="BH387" s="195">
        <f>IF(N387="sníž. přenesená",J387,0)</f>
        <v>0</v>
      </c>
      <c r="BI387" s="195">
        <f>IF(N387="nulová",J387,0)</f>
        <v>0</v>
      </c>
      <c r="BJ387" s="17" t="s">
        <v>82</v>
      </c>
      <c r="BK387" s="195">
        <f>ROUND(I387*H387,2)</f>
        <v>0</v>
      </c>
      <c r="BL387" s="17" t="s">
        <v>225</v>
      </c>
      <c r="BM387" s="194" t="s">
        <v>771</v>
      </c>
    </row>
    <row r="388" spans="1:65" s="13" customFormat="1" ht="11.25">
      <c r="B388" s="196"/>
      <c r="C388" s="197"/>
      <c r="D388" s="198" t="s">
        <v>142</v>
      </c>
      <c r="E388" s="199" t="s">
        <v>1</v>
      </c>
      <c r="F388" s="200" t="s">
        <v>172</v>
      </c>
      <c r="G388" s="197"/>
      <c r="H388" s="199" t="s">
        <v>1</v>
      </c>
      <c r="I388" s="201"/>
      <c r="J388" s="197"/>
      <c r="K388" s="197"/>
      <c r="L388" s="202"/>
      <c r="M388" s="203"/>
      <c r="N388" s="204"/>
      <c r="O388" s="204"/>
      <c r="P388" s="204"/>
      <c r="Q388" s="204"/>
      <c r="R388" s="204"/>
      <c r="S388" s="204"/>
      <c r="T388" s="205"/>
      <c r="AT388" s="206" t="s">
        <v>142</v>
      </c>
      <c r="AU388" s="206" t="s">
        <v>84</v>
      </c>
      <c r="AV388" s="13" t="s">
        <v>82</v>
      </c>
      <c r="AW388" s="13" t="s">
        <v>32</v>
      </c>
      <c r="AX388" s="13" t="s">
        <v>77</v>
      </c>
      <c r="AY388" s="206" t="s">
        <v>133</v>
      </c>
    </row>
    <row r="389" spans="1:65" s="14" customFormat="1" ht="11.25">
      <c r="B389" s="207"/>
      <c r="C389" s="208"/>
      <c r="D389" s="198" t="s">
        <v>142</v>
      </c>
      <c r="E389" s="209" t="s">
        <v>1</v>
      </c>
      <c r="F389" s="210" t="s">
        <v>772</v>
      </c>
      <c r="G389" s="208"/>
      <c r="H389" s="211">
        <v>32.54</v>
      </c>
      <c r="I389" s="212"/>
      <c r="J389" s="208"/>
      <c r="K389" s="208"/>
      <c r="L389" s="213"/>
      <c r="M389" s="214"/>
      <c r="N389" s="215"/>
      <c r="O389" s="215"/>
      <c r="P389" s="215"/>
      <c r="Q389" s="215"/>
      <c r="R389" s="215"/>
      <c r="S389" s="215"/>
      <c r="T389" s="216"/>
      <c r="AT389" s="217" t="s">
        <v>142</v>
      </c>
      <c r="AU389" s="217" t="s">
        <v>84</v>
      </c>
      <c r="AV389" s="14" t="s">
        <v>84</v>
      </c>
      <c r="AW389" s="14" t="s">
        <v>32</v>
      </c>
      <c r="AX389" s="14" t="s">
        <v>82</v>
      </c>
      <c r="AY389" s="217" t="s">
        <v>133</v>
      </c>
    </row>
    <row r="390" spans="1:65" s="2" customFormat="1" ht="16.5" customHeight="1">
      <c r="A390" s="34"/>
      <c r="B390" s="35"/>
      <c r="C390" s="182" t="s">
        <v>773</v>
      </c>
      <c r="D390" s="182" t="s">
        <v>136</v>
      </c>
      <c r="E390" s="183" t="s">
        <v>774</v>
      </c>
      <c r="F390" s="184" t="s">
        <v>775</v>
      </c>
      <c r="G390" s="185" t="s">
        <v>147</v>
      </c>
      <c r="H390" s="186">
        <v>3.5</v>
      </c>
      <c r="I390" s="187"/>
      <c r="J390" s="188">
        <f>ROUND(I390*H390,2)</f>
        <v>0</v>
      </c>
      <c r="K390" s="189"/>
      <c r="L390" s="39"/>
      <c r="M390" s="190" t="s">
        <v>1</v>
      </c>
      <c r="N390" s="191" t="s">
        <v>42</v>
      </c>
      <c r="O390" s="71"/>
      <c r="P390" s="192">
        <f>O390*H390</f>
        <v>0</v>
      </c>
      <c r="Q390" s="192">
        <v>0</v>
      </c>
      <c r="R390" s="192">
        <f>Q390*H390</f>
        <v>0</v>
      </c>
      <c r="S390" s="192">
        <v>0</v>
      </c>
      <c r="T390" s="193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94" t="s">
        <v>225</v>
      </c>
      <c r="AT390" s="194" t="s">
        <v>136</v>
      </c>
      <c r="AU390" s="194" t="s">
        <v>84</v>
      </c>
      <c r="AY390" s="17" t="s">
        <v>133</v>
      </c>
      <c r="BE390" s="195">
        <f>IF(N390="základní",J390,0)</f>
        <v>0</v>
      </c>
      <c r="BF390" s="195">
        <f>IF(N390="snížená",J390,0)</f>
        <v>0</v>
      </c>
      <c r="BG390" s="195">
        <f>IF(N390="zákl. přenesená",J390,0)</f>
        <v>0</v>
      </c>
      <c r="BH390" s="195">
        <f>IF(N390="sníž. přenesená",J390,0)</f>
        <v>0</v>
      </c>
      <c r="BI390" s="195">
        <f>IF(N390="nulová",J390,0)</f>
        <v>0</v>
      </c>
      <c r="BJ390" s="17" t="s">
        <v>82</v>
      </c>
      <c r="BK390" s="195">
        <f>ROUND(I390*H390,2)</f>
        <v>0</v>
      </c>
      <c r="BL390" s="17" t="s">
        <v>225</v>
      </c>
      <c r="BM390" s="194" t="s">
        <v>776</v>
      </c>
    </row>
    <row r="391" spans="1:65" s="14" customFormat="1" ht="11.25">
      <c r="B391" s="207"/>
      <c r="C391" s="208"/>
      <c r="D391" s="198" t="s">
        <v>142</v>
      </c>
      <c r="E391" s="209" t="s">
        <v>1</v>
      </c>
      <c r="F391" s="210" t="s">
        <v>777</v>
      </c>
      <c r="G391" s="208"/>
      <c r="H391" s="211">
        <v>3.5</v>
      </c>
      <c r="I391" s="212"/>
      <c r="J391" s="208"/>
      <c r="K391" s="208"/>
      <c r="L391" s="213"/>
      <c r="M391" s="214"/>
      <c r="N391" s="215"/>
      <c r="O391" s="215"/>
      <c r="P391" s="215"/>
      <c r="Q391" s="215"/>
      <c r="R391" s="215"/>
      <c r="S391" s="215"/>
      <c r="T391" s="216"/>
      <c r="AT391" s="217" t="s">
        <v>142</v>
      </c>
      <c r="AU391" s="217" t="s">
        <v>84</v>
      </c>
      <c r="AV391" s="14" t="s">
        <v>84</v>
      </c>
      <c r="AW391" s="14" t="s">
        <v>32</v>
      </c>
      <c r="AX391" s="14" t="s">
        <v>82</v>
      </c>
      <c r="AY391" s="217" t="s">
        <v>133</v>
      </c>
    </row>
    <row r="392" spans="1:65" s="2" customFormat="1" ht="16.5" customHeight="1">
      <c r="A392" s="34"/>
      <c r="B392" s="35"/>
      <c r="C392" s="229" t="s">
        <v>778</v>
      </c>
      <c r="D392" s="229" t="s">
        <v>232</v>
      </c>
      <c r="E392" s="230" t="s">
        <v>779</v>
      </c>
      <c r="F392" s="231" t="s">
        <v>780</v>
      </c>
      <c r="G392" s="232" t="s">
        <v>147</v>
      </c>
      <c r="H392" s="233">
        <v>3.57</v>
      </c>
      <c r="I392" s="234"/>
      <c r="J392" s="235">
        <f>ROUND(I392*H392,2)</f>
        <v>0</v>
      </c>
      <c r="K392" s="236"/>
      <c r="L392" s="237"/>
      <c r="M392" s="238" t="s">
        <v>1</v>
      </c>
      <c r="N392" s="239" t="s">
        <v>42</v>
      </c>
      <c r="O392" s="71"/>
      <c r="P392" s="192">
        <f>O392*H392</f>
        <v>0</v>
      </c>
      <c r="Q392" s="192">
        <v>1.6000000000000001E-4</v>
      </c>
      <c r="R392" s="192">
        <f>Q392*H392</f>
        <v>5.7120000000000001E-4</v>
      </c>
      <c r="S392" s="192">
        <v>0</v>
      </c>
      <c r="T392" s="193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94" t="s">
        <v>295</v>
      </c>
      <c r="AT392" s="194" t="s">
        <v>232</v>
      </c>
      <c r="AU392" s="194" t="s">
        <v>84</v>
      </c>
      <c r="AY392" s="17" t="s">
        <v>133</v>
      </c>
      <c r="BE392" s="195">
        <f>IF(N392="základní",J392,0)</f>
        <v>0</v>
      </c>
      <c r="BF392" s="195">
        <f>IF(N392="snížená",J392,0)</f>
        <v>0</v>
      </c>
      <c r="BG392" s="195">
        <f>IF(N392="zákl. přenesená",J392,0)</f>
        <v>0</v>
      </c>
      <c r="BH392" s="195">
        <f>IF(N392="sníž. přenesená",J392,0)</f>
        <v>0</v>
      </c>
      <c r="BI392" s="195">
        <f>IF(N392="nulová",J392,0)</f>
        <v>0</v>
      </c>
      <c r="BJ392" s="17" t="s">
        <v>82</v>
      </c>
      <c r="BK392" s="195">
        <f>ROUND(I392*H392,2)</f>
        <v>0</v>
      </c>
      <c r="BL392" s="17" t="s">
        <v>225</v>
      </c>
      <c r="BM392" s="194" t="s">
        <v>781</v>
      </c>
    </row>
    <row r="393" spans="1:65" s="14" customFormat="1" ht="11.25">
      <c r="B393" s="207"/>
      <c r="C393" s="208"/>
      <c r="D393" s="198" t="s">
        <v>142</v>
      </c>
      <c r="E393" s="208"/>
      <c r="F393" s="210" t="s">
        <v>782</v>
      </c>
      <c r="G393" s="208"/>
      <c r="H393" s="211">
        <v>3.57</v>
      </c>
      <c r="I393" s="212"/>
      <c r="J393" s="208"/>
      <c r="K393" s="208"/>
      <c r="L393" s="213"/>
      <c r="M393" s="214"/>
      <c r="N393" s="215"/>
      <c r="O393" s="215"/>
      <c r="P393" s="215"/>
      <c r="Q393" s="215"/>
      <c r="R393" s="215"/>
      <c r="S393" s="215"/>
      <c r="T393" s="216"/>
      <c r="AT393" s="217" t="s">
        <v>142</v>
      </c>
      <c r="AU393" s="217" t="s">
        <v>84</v>
      </c>
      <c r="AV393" s="14" t="s">
        <v>84</v>
      </c>
      <c r="AW393" s="14" t="s">
        <v>4</v>
      </c>
      <c r="AX393" s="14" t="s">
        <v>82</v>
      </c>
      <c r="AY393" s="217" t="s">
        <v>133</v>
      </c>
    </row>
    <row r="394" spans="1:65" s="2" customFormat="1" ht="24.2" customHeight="1">
      <c r="A394" s="34"/>
      <c r="B394" s="35"/>
      <c r="C394" s="182" t="s">
        <v>783</v>
      </c>
      <c r="D394" s="182" t="s">
        <v>136</v>
      </c>
      <c r="E394" s="183" t="s">
        <v>784</v>
      </c>
      <c r="F394" s="184" t="s">
        <v>785</v>
      </c>
      <c r="G394" s="185" t="s">
        <v>139</v>
      </c>
      <c r="H394" s="186">
        <v>1E-3</v>
      </c>
      <c r="I394" s="187"/>
      <c r="J394" s="188">
        <f>ROUND(I394*H394,2)</f>
        <v>0</v>
      </c>
      <c r="K394" s="189"/>
      <c r="L394" s="39"/>
      <c r="M394" s="190" t="s">
        <v>1</v>
      </c>
      <c r="N394" s="191" t="s">
        <v>42</v>
      </c>
      <c r="O394" s="71"/>
      <c r="P394" s="192">
        <f>O394*H394</f>
        <v>0</v>
      </c>
      <c r="Q394" s="192">
        <v>0</v>
      </c>
      <c r="R394" s="192">
        <f>Q394*H394</f>
        <v>0</v>
      </c>
      <c r="S394" s="192">
        <v>0</v>
      </c>
      <c r="T394" s="193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194" t="s">
        <v>225</v>
      </c>
      <c r="AT394" s="194" t="s">
        <v>136</v>
      </c>
      <c r="AU394" s="194" t="s">
        <v>84</v>
      </c>
      <c r="AY394" s="17" t="s">
        <v>133</v>
      </c>
      <c r="BE394" s="195">
        <f>IF(N394="základní",J394,0)</f>
        <v>0</v>
      </c>
      <c r="BF394" s="195">
        <f>IF(N394="snížená",J394,0)</f>
        <v>0</v>
      </c>
      <c r="BG394" s="195">
        <f>IF(N394="zákl. přenesená",J394,0)</f>
        <v>0</v>
      </c>
      <c r="BH394" s="195">
        <f>IF(N394="sníž. přenesená",J394,0)</f>
        <v>0</v>
      </c>
      <c r="BI394" s="195">
        <f>IF(N394="nulová",J394,0)</f>
        <v>0</v>
      </c>
      <c r="BJ394" s="17" t="s">
        <v>82</v>
      </c>
      <c r="BK394" s="195">
        <f>ROUND(I394*H394,2)</f>
        <v>0</v>
      </c>
      <c r="BL394" s="17" t="s">
        <v>225</v>
      </c>
      <c r="BM394" s="194" t="s">
        <v>786</v>
      </c>
    </row>
    <row r="395" spans="1:65" s="12" customFormat="1" ht="22.9" customHeight="1">
      <c r="B395" s="166"/>
      <c r="C395" s="167"/>
      <c r="D395" s="168" t="s">
        <v>76</v>
      </c>
      <c r="E395" s="180" t="s">
        <v>787</v>
      </c>
      <c r="F395" s="180" t="s">
        <v>788</v>
      </c>
      <c r="G395" s="167"/>
      <c r="H395" s="167"/>
      <c r="I395" s="170"/>
      <c r="J395" s="181">
        <f>BK395</f>
        <v>0</v>
      </c>
      <c r="K395" s="167"/>
      <c r="L395" s="172"/>
      <c r="M395" s="173"/>
      <c r="N395" s="174"/>
      <c r="O395" s="174"/>
      <c r="P395" s="175">
        <f>SUM(P396:P423)</f>
        <v>0</v>
      </c>
      <c r="Q395" s="174"/>
      <c r="R395" s="175">
        <f>SUM(R396:R423)</f>
        <v>0.58204800000000001</v>
      </c>
      <c r="S395" s="174"/>
      <c r="T395" s="176">
        <f>SUM(T396:T423)</f>
        <v>0.27199999999999996</v>
      </c>
      <c r="AR395" s="177" t="s">
        <v>84</v>
      </c>
      <c r="AT395" s="178" t="s">
        <v>76</v>
      </c>
      <c r="AU395" s="178" t="s">
        <v>82</v>
      </c>
      <c r="AY395" s="177" t="s">
        <v>133</v>
      </c>
      <c r="BK395" s="179">
        <f>SUM(BK396:BK423)</f>
        <v>0</v>
      </c>
    </row>
    <row r="396" spans="1:65" s="2" customFormat="1" ht="16.5" customHeight="1">
      <c r="A396" s="34"/>
      <c r="B396" s="35"/>
      <c r="C396" s="182" t="s">
        <v>789</v>
      </c>
      <c r="D396" s="182" t="s">
        <v>136</v>
      </c>
      <c r="E396" s="183" t="s">
        <v>790</v>
      </c>
      <c r="F396" s="184" t="s">
        <v>791</v>
      </c>
      <c r="G396" s="185" t="s">
        <v>153</v>
      </c>
      <c r="H396" s="186">
        <v>24</v>
      </c>
      <c r="I396" s="187"/>
      <c r="J396" s="188">
        <f>ROUND(I396*H396,2)</f>
        <v>0</v>
      </c>
      <c r="K396" s="189"/>
      <c r="L396" s="39"/>
      <c r="M396" s="190" t="s">
        <v>1</v>
      </c>
      <c r="N396" s="191" t="s">
        <v>42</v>
      </c>
      <c r="O396" s="71"/>
      <c r="P396" s="192">
        <f>O396*H396</f>
        <v>0</v>
      </c>
      <c r="Q396" s="192">
        <v>0</v>
      </c>
      <c r="R396" s="192">
        <f>Q396*H396</f>
        <v>0</v>
      </c>
      <c r="S396" s="192">
        <v>0</v>
      </c>
      <c r="T396" s="193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94" t="s">
        <v>225</v>
      </c>
      <c r="AT396" s="194" t="s">
        <v>136</v>
      </c>
      <c r="AU396" s="194" t="s">
        <v>84</v>
      </c>
      <c r="AY396" s="17" t="s">
        <v>133</v>
      </c>
      <c r="BE396" s="195">
        <f>IF(N396="základní",J396,0)</f>
        <v>0</v>
      </c>
      <c r="BF396" s="195">
        <f>IF(N396="snížená",J396,0)</f>
        <v>0</v>
      </c>
      <c r="BG396" s="195">
        <f>IF(N396="zákl. přenesená",J396,0)</f>
        <v>0</v>
      </c>
      <c r="BH396" s="195">
        <f>IF(N396="sníž. přenesená",J396,0)</f>
        <v>0</v>
      </c>
      <c r="BI396" s="195">
        <f>IF(N396="nulová",J396,0)</f>
        <v>0</v>
      </c>
      <c r="BJ396" s="17" t="s">
        <v>82</v>
      </c>
      <c r="BK396" s="195">
        <f>ROUND(I396*H396,2)</f>
        <v>0</v>
      </c>
      <c r="BL396" s="17" t="s">
        <v>225</v>
      </c>
      <c r="BM396" s="194" t="s">
        <v>792</v>
      </c>
    </row>
    <row r="397" spans="1:65" s="14" customFormat="1" ht="11.25">
      <c r="B397" s="207"/>
      <c r="C397" s="208"/>
      <c r="D397" s="198" t="s">
        <v>142</v>
      </c>
      <c r="E397" s="209" t="s">
        <v>1</v>
      </c>
      <c r="F397" s="210" t="s">
        <v>258</v>
      </c>
      <c r="G397" s="208"/>
      <c r="H397" s="211">
        <v>24</v>
      </c>
      <c r="I397" s="212"/>
      <c r="J397" s="208"/>
      <c r="K397" s="208"/>
      <c r="L397" s="213"/>
      <c r="M397" s="214"/>
      <c r="N397" s="215"/>
      <c r="O397" s="215"/>
      <c r="P397" s="215"/>
      <c r="Q397" s="215"/>
      <c r="R397" s="215"/>
      <c r="S397" s="215"/>
      <c r="T397" s="216"/>
      <c r="AT397" s="217" t="s">
        <v>142</v>
      </c>
      <c r="AU397" s="217" t="s">
        <v>84</v>
      </c>
      <c r="AV397" s="14" t="s">
        <v>84</v>
      </c>
      <c r="AW397" s="14" t="s">
        <v>32</v>
      </c>
      <c r="AX397" s="14" t="s">
        <v>82</v>
      </c>
      <c r="AY397" s="217" t="s">
        <v>133</v>
      </c>
    </row>
    <row r="398" spans="1:65" s="2" customFormat="1" ht="16.5" customHeight="1">
      <c r="A398" s="34"/>
      <c r="B398" s="35"/>
      <c r="C398" s="182" t="s">
        <v>793</v>
      </c>
      <c r="D398" s="182" t="s">
        <v>136</v>
      </c>
      <c r="E398" s="183" t="s">
        <v>794</v>
      </c>
      <c r="F398" s="184" t="s">
        <v>795</v>
      </c>
      <c r="G398" s="185" t="s">
        <v>153</v>
      </c>
      <c r="H398" s="186">
        <v>24</v>
      </c>
      <c r="I398" s="187"/>
      <c r="J398" s="188">
        <f>ROUND(I398*H398,2)</f>
        <v>0</v>
      </c>
      <c r="K398" s="189"/>
      <c r="L398" s="39"/>
      <c r="M398" s="190" t="s">
        <v>1</v>
      </c>
      <c r="N398" s="191" t="s">
        <v>42</v>
      </c>
      <c r="O398" s="71"/>
      <c r="P398" s="192">
        <f>O398*H398</f>
        <v>0</v>
      </c>
      <c r="Q398" s="192">
        <v>2.9999999999999997E-4</v>
      </c>
      <c r="R398" s="192">
        <f>Q398*H398</f>
        <v>7.1999999999999998E-3</v>
      </c>
      <c r="S398" s="192">
        <v>0</v>
      </c>
      <c r="T398" s="193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194" t="s">
        <v>225</v>
      </c>
      <c r="AT398" s="194" t="s">
        <v>136</v>
      </c>
      <c r="AU398" s="194" t="s">
        <v>84</v>
      </c>
      <c r="AY398" s="17" t="s">
        <v>133</v>
      </c>
      <c r="BE398" s="195">
        <f>IF(N398="základní",J398,0)</f>
        <v>0</v>
      </c>
      <c r="BF398" s="195">
        <f>IF(N398="snížená",J398,0)</f>
        <v>0</v>
      </c>
      <c r="BG398" s="195">
        <f>IF(N398="zákl. přenesená",J398,0)</f>
        <v>0</v>
      </c>
      <c r="BH398" s="195">
        <f>IF(N398="sníž. přenesená",J398,0)</f>
        <v>0</v>
      </c>
      <c r="BI398" s="195">
        <f>IF(N398="nulová",J398,0)</f>
        <v>0</v>
      </c>
      <c r="BJ398" s="17" t="s">
        <v>82</v>
      </c>
      <c r="BK398" s="195">
        <f>ROUND(I398*H398,2)</f>
        <v>0</v>
      </c>
      <c r="BL398" s="17" t="s">
        <v>225</v>
      </c>
      <c r="BM398" s="194" t="s">
        <v>796</v>
      </c>
    </row>
    <row r="399" spans="1:65" s="2" customFormat="1" ht="16.5" customHeight="1">
      <c r="A399" s="34"/>
      <c r="B399" s="35"/>
      <c r="C399" s="182" t="s">
        <v>797</v>
      </c>
      <c r="D399" s="182" t="s">
        <v>136</v>
      </c>
      <c r="E399" s="183" t="s">
        <v>798</v>
      </c>
      <c r="F399" s="184" t="s">
        <v>799</v>
      </c>
      <c r="G399" s="185" t="s">
        <v>153</v>
      </c>
      <c r="H399" s="186">
        <v>24</v>
      </c>
      <c r="I399" s="187"/>
      <c r="J399" s="188">
        <f>ROUND(I399*H399,2)</f>
        <v>0</v>
      </c>
      <c r="K399" s="189"/>
      <c r="L399" s="39"/>
      <c r="M399" s="190" t="s">
        <v>1</v>
      </c>
      <c r="N399" s="191" t="s">
        <v>42</v>
      </c>
      <c r="O399" s="71"/>
      <c r="P399" s="192">
        <f>O399*H399</f>
        <v>0</v>
      </c>
      <c r="Q399" s="192">
        <v>4.4999999999999997E-3</v>
      </c>
      <c r="R399" s="192">
        <f>Q399*H399</f>
        <v>0.10799999999999998</v>
      </c>
      <c r="S399" s="192">
        <v>0</v>
      </c>
      <c r="T399" s="193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94" t="s">
        <v>225</v>
      </c>
      <c r="AT399" s="194" t="s">
        <v>136</v>
      </c>
      <c r="AU399" s="194" t="s">
        <v>84</v>
      </c>
      <c r="AY399" s="17" t="s">
        <v>133</v>
      </c>
      <c r="BE399" s="195">
        <f>IF(N399="základní",J399,0)</f>
        <v>0</v>
      </c>
      <c r="BF399" s="195">
        <f>IF(N399="snížená",J399,0)</f>
        <v>0</v>
      </c>
      <c r="BG399" s="195">
        <f>IF(N399="zákl. přenesená",J399,0)</f>
        <v>0</v>
      </c>
      <c r="BH399" s="195">
        <f>IF(N399="sníž. přenesená",J399,0)</f>
        <v>0</v>
      </c>
      <c r="BI399" s="195">
        <f>IF(N399="nulová",J399,0)</f>
        <v>0</v>
      </c>
      <c r="BJ399" s="17" t="s">
        <v>82</v>
      </c>
      <c r="BK399" s="195">
        <f>ROUND(I399*H399,2)</f>
        <v>0</v>
      </c>
      <c r="BL399" s="17" t="s">
        <v>225</v>
      </c>
      <c r="BM399" s="194" t="s">
        <v>800</v>
      </c>
    </row>
    <row r="400" spans="1:65" s="2" customFormat="1" ht="24.2" customHeight="1">
      <c r="A400" s="34"/>
      <c r="B400" s="35"/>
      <c r="C400" s="182" t="s">
        <v>801</v>
      </c>
      <c r="D400" s="182" t="s">
        <v>136</v>
      </c>
      <c r="E400" s="183" t="s">
        <v>802</v>
      </c>
      <c r="F400" s="184" t="s">
        <v>803</v>
      </c>
      <c r="G400" s="185" t="s">
        <v>153</v>
      </c>
      <c r="H400" s="186">
        <v>10</v>
      </c>
      <c r="I400" s="187"/>
      <c r="J400" s="188">
        <f>ROUND(I400*H400,2)</f>
        <v>0</v>
      </c>
      <c r="K400" s="189"/>
      <c r="L400" s="39"/>
      <c r="M400" s="190" t="s">
        <v>1</v>
      </c>
      <c r="N400" s="191" t="s">
        <v>42</v>
      </c>
      <c r="O400" s="71"/>
      <c r="P400" s="192">
        <f>O400*H400</f>
        <v>0</v>
      </c>
      <c r="Q400" s="192">
        <v>0</v>
      </c>
      <c r="R400" s="192">
        <f>Q400*H400</f>
        <v>0</v>
      </c>
      <c r="S400" s="192">
        <v>2.7199999999999998E-2</v>
      </c>
      <c r="T400" s="193">
        <f>S400*H400</f>
        <v>0.27199999999999996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194" t="s">
        <v>225</v>
      </c>
      <c r="AT400" s="194" t="s">
        <v>136</v>
      </c>
      <c r="AU400" s="194" t="s">
        <v>84</v>
      </c>
      <c r="AY400" s="17" t="s">
        <v>133</v>
      </c>
      <c r="BE400" s="195">
        <f>IF(N400="základní",J400,0)</f>
        <v>0</v>
      </c>
      <c r="BF400" s="195">
        <f>IF(N400="snížená",J400,0)</f>
        <v>0</v>
      </c>
      <c r="BG400" s="195">
        <f>IF(N400="zákl. přenesená",J400,0)</f>
        <v>0</v>
      </c>
      <c r="BH400" s="195">
        <f>IF(N400="sníž. přenesená",J400,0)</f>
        <v>0</v>
      </c>
      <c r="BI400" s="195">
        <f>IF(N400="nulová",J400,0)</f>
        <v>0</v>
      </c>
      <c r="BJ400" s="17" t="s">
        <v>82</v>
      </c>
      <c r="BK400" s="195">
        <f>ROUND(I400*H400,2)</f>
        <v>0</v>
      </c>
      <c r="BL400" s="17" t="s">
        <v>225</v>
      </c>
      <c r="BM400" s="194" t="s">
        <v>804</v>
      </c>
    </row>
    <row r="401" spans="1:65" s="14" customFormat="1" ht="11.25">
      <c r="B401" s="207"/>
      <c r="C401" s="208"/>
      <c r="D401" s="198" t="s">
        <v>142</v>
      </c>
      <c r="E401" s="209" t="s">
        <v>1</v>
      </c>
      <c r="F401" s="210" t="s">
        <v>186</v>
      </c>
      <c r="G401" s="208"/>
      <c r="H401" s="211">
        <v>10</v>
      </c>
      <c r="I401" s="212"/>
      <c r="J401" s="208"/>
      <c r="K401" s="208"/>
      <c r="L401" s="213"/>
      <c r="M401" s="214"/>
      <c r="N401" s="215"/>
      <c r="O401" s="215"/>
      <c r="P401" s="215"/>
      <c r="Q401" s="215"/>
      <c r="R401" s="215"/>
      <c r="S401" s="215"/>
      <c r="T401" s="216"/>
      <c r="AT401" s="217" t="s">
        <v>142</v>
      </c>
      <c r="AU401" s="217" t="s">
        <v>84</v>
      </c>
      <c r="AV401" s="14" t="s">
        <v>84</v>
      </c>
      <c r="AW401" s="14" t="s">
        <v>32</v>
      </c>
      <c r="AX401" s="14" t="s">
        <v>82</v>
      </c>
      <c r="AY401" s="217" t="s">
        <v>133</v>
      </c>
    </row>
    <row r="402" spans="1:65" s="2" customFormat="1" ht="33" customHeight="1">
      <c r="A402" s="34"/>
      <c r="B402" s="35"/>
      <c r="C402" s="182" t="s">
        <v>805</v>
      </c>
      <c r="D402" s="182" t="s">
        <v>136</v>
      </c>
      <c r="E402" s="183" t="s">
        <v>806</v>
      </c>
      <c r="F402" s="184" t="s">
        <v>807</v>
      </c>
      <c r="G402" s="185" t="s">
        <v>153</v>
      </c>
      <c r="H402" s="186">
        <v>24</v>
      </c>
      <c r="I402" s="187"/>
      <c r="J402" s="188">
        <f>ROUND(I402*H402,2)</f>
        <v>0</v>
      </c>
      <c r="K402" s="189"/>
      <c r="L402" s="39"/>
      <c r="M402" s="190" t="s">
        <v>1</v>
      </c>
      <c r="N402" s="191" t="s">
        <v>42</v>
      </c>
      <c r="O402" s="71"/>
      <c r="P402" s="192">
        <f>O402*H402</f>
        <v>0</v>
      </c>
      <c r="Q402" s="192">
        <v>5.3E-3</v>
      </c>
      <c r="R402" s="192">
        <f>Q402*H402</f>
        <v>0.12720000000000001</v>
      </c>
      <c r="S402" s="192">
        <v>0</v>
      </c>
      <c r="T402" s="193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94" t="s">
        <v>225</v>
      </c>
      <c r="AT402" s="194" t="s">
        <v>136</v>
      </c>
      <c r="AU402" s="194" t="s">
        <v>84</v>
      </c>
      <c r="AY402" s="17" t="s">
        <v>133</v>
      </c>
      <c r="BE402" s="195">
        <f>IF(N402="základní",J402,0)</f>
        <v>0</v>
      </c>
      <c r="BF402" s="195">
        <f>IF(N402="snížená",J402,0)</f>
        <v>0</v>
      </c>
      <c r="BG402" s="195">
        <f>IF(N402="zákl. přenesená",J402,0)</f>
        <v>0</v>
      </c>
      <c r="BH402" s="195">
        <f>IF(N402="sníž. přenesená",J402,0)</f>
        <v>0</v>
      </c>
      <c r="BI402" s="195">
        <f>IF(N402="nulová",J402,0)</f>
        <v>0</v>
      </c>
      <c r="BJ402" s="17" t="s">
        <v>82</v>
      </c>
      <c r="BK402" s="195">
        <f>ROUND(I402*H402,2)</f>
        <v>0</v>
      </c>
      <c r="BL402" s="17" t="s">
        <v>225</v>
      </c>
      <c r="BM402" s="194" t="s">
        <v>808</v>
      </c>
    </row>
    <row r="403" spans="1:65" s="14" customFormat="1" ht="11.25">
      <c r="B403" s="207"/>
      <c r="C403" s="208"/>
      <c r="D403" s="198" t="s">
        <v>142</v>
      </c>
      <c r="E403" s="209" t="s">
        <v>1</v>
      </c>
      <c r="F403" s="210" t="s">
        <v>258</v>
      </c>
      <c r="G403" s="208"/>
      <c r="H403" s="211">
        <v>24</v>
      </c>
      <c r="I403" s="212"/>
      <c r="J403" s="208"/>
      <c r="K403" s="208"/>
      <c r="L403" s="213"/>
      <c r="M403" s="214"/>
      <c r="N403" s="215"/>
      <c r="O403" s="215"/>
      <c r="P403" s="215"/>
      <c r="Q403" s="215"/>
      <c r="R403" s="215"/>
      <c r="S403" s="215"/>
      <c r="T403" s="216"/>
      <c r="AT403" s="217" t="s">
        <v>142</v>
      </c>
      <c r="AU403" s="217" t="s">
        <v>84</v>
      </c>
      <c r="AV403" s="14" t="s">
        <v>84</v>
      </c>
      <c r="AW403" s="14" t="s">
        <v>32</v>
      </c>
      <c r="AX403" s="14" t="s">
        <v>82</v>
      </c>
      <c r="AY403" s="217" t="s">
        <v>133</v>
      </c>
    </row>
    <row r="404" spans="1:65" s="2" customFormat="1" ht="16.5" customHeight="1">
      <c r="A404" s="34"/>
      <c r="B404" s="35"/>
      <c r="C404" s="229" t="s">
        <v>809</v>
      </c>
      <c r="D404" s="229" t="s">
        <v>232</v>
      </c>
      <c r="E404" s="230" t="s">
        <v>810</v>
      </c>
      <c r="F404" s="231" t="s">
        <v>811</v>
      </c>
      <c r="G404" s="232" t="s">
        <v>153</v>
      </c>
      <c r="H404" s="233">
        <v>26.4</v>
      </c>
      <c r="I404" s="234"/>
      <c r="J404" s="235">
        <f>ROUND(I404*H404,2)</f>
        <v>0</v>
      </c>
      <c r="K404" s="236"/>
      <c r="L404" s="237"/>
      <c r="M404" s="238" t="s">
        <v>1</v>
      </c>
      <c r="N404" s="239" t="s">
        <v>42</v>
      </c>
      <c r="O404" s="71"/>
      <c r="P404" s="192">
        <f>O404*H404</f>
        <v>0</v>
      </c>
      <c r="Q404" s="192">
        <v>1.26E-2</v>
      </c>
      <c r="R404" s="192">
        <f>Q404*H404</f>
        <v>0.33263999999999999</v>
      </c>
      <c r="S404" s="192">
        <v>0</v>
      </c>
      <c r="T404" s="193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194" t="s">
        <v>295</v>
      </c>
      <c r="AT404" s="194" t="s">
        <v>232</v>
      </c>
      <c r="AU404" s="194" t="s">
        <v>84</v>
      </c>
      <c r="AY404" s="17" t="s">
        <v>133</v>
      </c>
      <c r="BE404" s="195">
        <f>IF(N404="základní",J404,0)</f>
        <v>0</v>
      </c>
      <c r="BF404" s="195">
        <f>IF(N404="snížená",J404,0)</f>
        <v>0</v>
      </c>
      <c r="BG404" s="195">
        <f>IF(N404="zákl. přenesená",J404,0)</f>
        <v>0</v>
      </c>
      <c r="BH404" s="195">
        <f>IF(N404="sníž. přenesená",J404,0)</f>
        <v>0</v>
      </c>
      <c r="BI404" s="195">
        <f>IF(N404="nulová",J404,0)</f>
        <v>0</v>
      </c>
      <c r="BJ404" s="17" t="s">
        <v>82</v>
      </c>
      <c r="BK404" s="195">
        <f>ROUND(I404*H404,2)</f>
        <v>0</v>
      </c>
      <c r="BL404" s="17" t="s">
        <v>225</v>
      </c>
      <c r="BM404" s="194" t="s">
        <v>812</v>
      </c>
    </row>
    <row r="405" spans="1:65" s="14" customFormat="1" ht="11.25">
      <c r="B405" s="207"/>
      <c r="C405" s="208"/>
      <c r="D405" s="198" t="s">
        <v>142</v>
      </c>
      <c r="E405" s="208"/>
      <c r="F405" s="210" t="s">
        <v>813</v>
      </c>
      <c r="G405" s="208"/>
      <c r="H405" s="211">
        <v>26.4</v>
      </c>
      <c r="I405" s="212"/>
      <c r="J405" s="208"/>
      <c r="K405" s="208"/>
      <c r="L405" s="213"/>
      <c r="M405" s="214"/>
      <c r="N405" s="215"/>
      <c r="O405" s="215"/>
      <c r="P405" s="215"/>
      <c r="Q405" s="215"/>
      <c r="R405" s="215"/>
      <c r="S405" s="215"/>
      <c r="T405" s="216"/>
      <c r="AT405" s="217" t="s">
        <v>142</v>
      </c>
      <c r="AU405" s="217" t="s">
        <v>84</v>
      </c>
      <c r="AV405" s="14" t="s">
        <v>84</v>
      </c>
      <c r="AW405" s="14" t="s">
        <v>4</v>
      </c>
      <c r="AX405" s="14" t="s">
        <v>82</v>
      </c>
      <c r="AY405" s="217" t="s">
        <v>133</v>
      </c>
    </row>
    <row r="406" spans="1:65" s="2" customFormat="1" ht="24.2" customHeight="1">
      <c r="A406" s="34"/>
      <c r="B406" s="35"/>
      <c r="C406" s="182" t="s">
        <v>814</v>
      </c>
      <c r="D406" s="182" t="s">
        <v>136</v>
      </c>
      <c r="E406" s="183" t="s">
        <v>815</v>
      </c>
      <c r="F406" s="184" t="s">
        <v>816</v>
      </c>
      <c r="G406" s="185" t="s">
        <v>147</v>
      </c>
      <c r="H406" s="186">
        <v>13.446</v>
      </c>
      <c r="I406" s="187"/>
      <c r="J406" s="188">
        <f>ROUND(I406*H406,2)</f>
        <v>0</v>
      </c>
      <c r="K406" s="189"/>
      <c r="L406" s="39"/>
      <c r="M406" s="190" t="s">
        <v>1</v>
      </c>
      <c r="N406" s="191" t="s">
        <v>42</v>
      </c>
      <c r="O406" s="71"/>
      <c r="P406" s="192">
        <f>O406*H406</f>
        <v>0</v>
      </c>
      <c r="Q406" s="192">
        <v>5.0000000000000001E-4</v>
      </c>
      <c r="R406" s="192">
        <f>Q406*H406</f>
        <v>6.7229999999999998E-3</v>
      </c>
      <c r="S406" s="192">
        <v>0</v>
      </c>
      <c r="T406" s="193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94" t="s">
        <v>225</v>
      </c>
      <c r="AT406" s="194" t="s">
        <v>136</v>
      </c>
      <c r="AU406" s="194" t="s">
        <v>84</v>
      </c>
      <c r="AY406" s="17" t="s">
        <v>133</v>
      </c>
      <c r="BE406" s="195">
        <f>IF(N406="základní",J406,0)</f>
        <v>0</v>
      </c>
      <c r="BF406" s="195">
        <f>IF(N406="snížená",J406,0)</f>
        <v>0</v>
      </c>
      <c r="BG406" s="195">
        <f>IF(N406="zákl. přenesená",J406,0)</f>
        <v>0</v>
      </c>
      <c r="BH406" s="195">
        <f>IF(N406="sníž. přenesená",J406,0)</f>
        <v>0</v>
      </c>
      <c r="BI406" s="195">
        <f>IF(N406="nulová",J406,0)</f>
        <v>0</v>
      </c>
      <c r="BJ406" s="17" t="s">
        <v>82</v>
      </c>
      <c r="BK406" s="195">
        <f>ROUND(I406*H406,2)</f>
        <v>0</v>
      </c>
      <c r="BL406" s="17" t="s">
        <v>225</v>
      </c>
      <c r="BM406" s="194" t="s">
        <v>817</v>
      </c>
    </row>
    <row r="407" spans="1:65" s="13" customFormat="1" ht="11.25">
      <c r="B407" s="196"/>
      <c r="C407" s="197"/>
      <c r="D407" s="198" t="s">
        <v>142</v>
      </c>
      <c r="E407" s="199" t="s">
        <v>1</v>
      </c>
      <c r="F407" s="200" t="s">
        <v>210</v>
      </c>
      <c r="G407" s="197"/>
      <c r="H407" s="199" t="s">
        <v>1</v>
      </c>
      <c r="I407" s="201"/>
      <c r="J407" s="197"/>
      <c r="K407" s="197"/>
      <c r="L407" s="202"/>
      <c r="M407" s="203"/>
      <c r="N407" s="204"/>
      <c r="O407" s="204"/>
      <c r="P407" s="204"/>
      <c r="Q407" s="204"/>
      <c r="R407" s="204"/>
      <c r="S407" s="204"/>
      <c r="T407" s="205"/>
      <c r="AT407" s="206" t="s">
        <v>142</v>
      </c>
      <c r="AU407" s="206" t="s">
        <v>84</v>
      </c>
      <c r="AV407" s="13" t="s">
        <v>82</v>
      </c>
      <c r="AW407" s="13" t="s">
        <v>32</v>
      </c>
      <c r="AX407" s="13" t="s">
        <v>77</v>
      </c>
      <c r="AY407" s="206" t="s">
        <v>133</v>
      </c>
    </row>
    <row r="408" spans="1:65" s="14" customFormat="1" ht="11.25">
      <c r="B408" s="207"/>
      <c r="C408" s="208"/>
      <c r="D408" s="198" t="s">
        <v>142</v>
      </c>
      <c r="E408" s="209" t="s">
        <v>1</v>
      </c>
      <c r="F408" s="210" t="s">
        <v>818</v>
      </c>
      <c r="G408" s="208"/>
      <c r="H408" s="211">
        <v>8.9160000000000004</v>
      </c>
      <c r="I408" s="212"/>
      <c r="J408" s="208"/>
      <c r="K408" s="208"/>
      <c r="L408" s="213"/>
      <c r="M408" s="214"/>
      <c r="N408" s="215"/>
      <c r="O408" s="215"/>
      <c r="P408" s="215"/>
      <c r="Q408" s="215"/>
      <c r="R408" s="215"/>
      <c r="S408" s="215"/>
      <c r="T408" s="216"/>
      <c r="AT408" s="217" t="s">
        <v>142</v>
      </c>
      <c r="AU408" s="217" t="s">
        <v>84</v>
      </c>
      <c r="AV408" s="14" t="s">
        <v>84</v>
      </c>
      <c r="AW408" s="14" t="s">
        <v>32</v>
      </c>
      <c r="AX408" s="14" t="s">
        <v>77</v>
      </c>
      <c r="AY408" s="217" t="s">
        <v>133</v>
      </c>
    </row>
    <row r="409" spans="1:65" s="13" customFormat="1" ht="11.25">
      <c r="B409" s="196"/>
      <c r="C409" s="197"/>
      <c r="D409" s="198" t="s">
        <v>142</v>
      </c>
      <c r="E409" s="199" t="s">
        <v>1</v>
      </c>
      <c r="F409" s="200" t="s">
        <v>197</v>
      </c>
      <c r="G409" s="197"/>
      <c r="H409" s="199" t="s">
        <v>1</v>
      </c>
      <c r="I409" s="201"/>
      <c r="J409" s="197"/>
      <c r="K409" s="197"/>
      <c r="L409" s="202"/>
      <c r="M409" s="203"/>
      <c r="N409" s="204"/>
      <c r="O409" s="204"/>
      <c r="P409" s="204"/>
      <c r="Q409" s="204"/>
      <c r="R409" s="204"/>
      <c r="S409" s="204"/>
      <c r="T409" s="205"/>
      <c r="AT409" s="206" t="s">
        <v>142</v>
      </c>
      <c r="AU409" s="206" t="s">
        <v>84</v>
      </c>
      <c r="AV409" s="13" t="s">
        <v>82</v>
      </c>
      <c r="AW409" s="13" t="s">
        <v>32</v>
      </c>
      <c r="AX409" s="13" t="s">
        <v>77</v>
      </c>
      <c r="AY409" s="206" t="s">
        <v>133</v>
      </c>
    </row>
    <row r="410" spans="1:65" s="14" customFormat="1" ht="11.25">
      <c r="B410" s="207"/>
      <c r="C410" s="208"/>
      <c r="D410" s="198" t="s">
        <v>142</v>
      </c>
      <c r="E410" s="209" t="s">
        <v>1</v>
      </c>
      <c r="F410" s="210" t="s">
        <v>819</v>
      </c>
      <c r="G410" s="208"/>
      <c r="H410" s="211">
        <v>4.53</v>
      </c>
      <c r="I410" s="212"/>
      <c r="J410" s="208"/>
      <c r="K410" s="208"/>
      <c r="L410" s="213"/>
      <c r="M410" s="214"/>
      <c r="N410" s="215"/>
      <c r="O410" s="215"/>
      <c r="P410" s="215"/>
      <c r="Q410" s="215"/>
      <c r="R410" s="215"/>
      <c r="S410" s="215"/>
      <c r="T410" s="216"/>
      <c r="AT410" s="217" t="s">
        <v>142</v>
      </c>
      <c r="AU410" s="217" t="s">
        <v>84</v>
      </c>
      <c r="AV410" s="14" t="s">
        <v>84</v>
      </c>
      <c r="AW410" s="14" t="s">
        <v>32</v>
      </c>
      <c r="AX410" s="14" t="s">
        <v>77</v>
      </c>
      <c r="AY410" s="217" t="s">
        <v>133</v>
      </c>
    </row>
    <row r="411" spans="1:65" s="15" customFormat="1" ht="11.25">
      <c r="B411" s="218"/>
      <c r="C411" s="219"/>
      <c r="D411" s="198" t="s">
        <v>142</v>
      </c>
      <c r="E411" s="220" t="s">
        <v>1</v>
      </c>
      <c r="F411" s="221" t="s">
        <v>199</v>
      </c>
      <c r="G411" s="219"/>
      <c r="H411" s="222">
        <v>13.446</v>
      </c>
      <c r="I411" s="223"/>
      <c r="J411" s="219"/>
      <c r="K411" s="219"/>
      <c r="L411" s="224"/>
      <c r="M411" s="225"/>
      <c r="N411" s="226"/>
      <c r="O411" s="226"/>
      <c r="P411" s="226"/>
      <c r="Q411" s="226"/>
      <c r="R411" s="226"/>
      <c r="S411" s="226"/>
      <c r="T411" s="227"/>
      <c r="AT411" s="228" t="s">
        <v>142</v>
      </c>
      <c r="AU411" s="228" t="s">
        <v>84</v>
      </c>
      <c r="AV411" s="15" t="s">
        <v>140</v>
      </c>
      <c r="AW411" s="15" t="s">
        <v>32</v>
      </c>
      <c r="AX411" s="15" t="s">
        <v>82</v>
      </c>
      <c r="AY411" s="228" t="s">
        <v>133</v>
      </c>
    </row>
    <row r="412" spans="1:65" s="2" customFormat="1" ht="16.5" customHeight="1">
      <c r="A412" s="34"/>
      <c r="B412" s="35"/>
      <c r="C412" s="182" t="s">
        <v>820</v>
      </c>
      <c r="D412" s="182" t="s">
        <v>136</v>
      </c>
      <c r="E412" s="183" t="s">
        <v>821</v>
      </c>
      <c r="F412" s="184" t="s">
        <v>822</v>
      </c>
      <c r="G412" s="185" t="s">
        <v>147</v>
      </c>
      <c r="H412" s="186">
        <v>9.5</v>
      </c>
      <c r="I412" s="187"/>
      <c r="J412" s="188">
        <f>ROUND(I412*H412,2)</f>
        <v>0</v>
      </c>
      <c r="K412" s="189"/>
      <c r="L412" s="39"/>
      <c r="M412" s="190" t="s">
        <v>1</v>
      </c>
      <c r="N412" s="191" t="s">
        <v>42</v>
      </c>
      <c r="O412" s="71"/>
      <c r="P412" s="192">
        <f>O412*H412</f>
        <v>0</v>
      </c>
      <c r="Q412" s="192">
        <v>3.0000000000000001E-5</v>
      </c>
      <c r="R412" s="192">
        <f>Q412*H412</f>
        <v>2.8499999999999999E-4</v>
      </c>
      <c r="S412" s="192">
        <v>0</v>
      </c>
      <c r="T412" s="193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194" t="s">
        <v>225</v>
      </c>
      <c r="AT412" s="194" t="s">
        <v>136</v>
      </c>
      <c r="AU412" s="194" t="s">
        <v>84</v>
      </c>
      <c r="AY412" s="17" t="s">
        <v>133</v>
      </c>
      <c r="BE412" s="195">
        <f>IF(N412="základní",J412,0)</f>
        <v>0</v>
      </c>
      <c r="BF412" s="195">
        <f>IF(N412="snížená",J412,0)</f>
        <v>0</v>
      </c>
      <c r="BG412" s="195">
        <f>IF(N412="zákl. přenesená",J412,0)</f>
        <v>0</v>
      </c>
      <c r="BH412" s="195">
        <f>IF(N412="sníž. přenesená",J412,0)</f>
        <v>0</v>
      </c>
      <c r="BI412" s="195">
        <f>IF(N412="nulová",J412,0)</f>
        <v>0</v>
      </c>
      <c r="BJ412" s="17" t="s">
        <v>82</v>
      </c>
      <c r="BK412" s="195">
        <f>ROUND(I412*H412,2)</f>
        <v>0</v>
      </c>
      <c r="BL412" s="17" t="s">
        <v>225</v>
      </c>
      <c r="BM412" s="194" t="s">
        <v>823</v>
      </c>
    </row>
    <row r="413" spans="1:65" s="13" customFormat="1" ht="11.25">
      <c r="B413" s="196"/>
      <c r="C413" s="197"/>
      <c r="D413" s="198" t="s">
        <v>142</v>
      </c>
      <c r="E413" s="199" t="s">
        <v>1</v>
      </c>
      <c r="F413" s="200" t="s">
        <v>197</v>
      </c>
      <c r="G413" s="197"/>
      <c r="H413" s="199" t="s">
        <v>1</v>
      </c>
      <c r="I413" s="201"/>
      <c r="J413" s="197"/>
      <c r="K413" s="197"/>
      <c r="L413" s="202"/>
      <c r="M413" s="203"/>
      <c r="N413" s="204"/>
      <c r="O413" s="204"/>
      <c r="P413" s="204"/>
      <c r="Q413" s="204"/>
      <c r="R413" s="204"/>
      <c r="S413" s="204"/>
      <c r="T413" s="205"/>
      <c r="AT413" s="206" t="s">
        <v>142</v>
      </c>
      <c r="AU413" s="206" t="s">
        <v>84</v>
      </c>
      <c r="AV413" s="13" t="s">
        <v>82</v>
      </c>
      <c r="AW413" s="13" t="s">
        <v>32</v>
      </c>
      <c r="AX413" s="13" t="s">
        <v>77</v>
      </c>
      <c r="AY413" s="206" t="s">
        <v>133</v>
      </c>
    </row>
    <row r="414" spans="1:65" s="14" customFormat="1" ht="11.25">
      <c r="B414" s="207"/>
      <c r="C414" s="208"/>
      <c r="D414" s="198" t="s">
        <v>142</v>
      </c>
      <c r="E414" s="209" t="s">
        <v>1</v>
      </c>
      <c r="F414" s="210" t="s">
        <v>824</v>
      </c>
      <c r="G414" s="208"/>
      <c r="H414" s="211">
        <v>1.5</v>
      </c>
      <c r="I414" s="212"/>
      <c r="J414" s="208"/>
      <c r="K414" s="208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142</v>
      </c>
      <c r="AU414" s="217" t="s">
        <v>84</v>
      </c>
      <c r="AV414" s="14" t="s">
        <v>84</v>
      </c>
      <c r="AW414" s="14" t="s">
        <v>32</v>
      </c>
      <c r="AX414" s="14" t="s">
        <v>77</v>
      </c>
      <c r="AY414" s="217" t="s">
        <v>133</v>
      </c>
    </row>
    <row r="415" spans="1:65" s="13" customFormat="1" ht="11.25">
      <c r="B415" s="196"/>
      <c r="C415" s="197"/>
      <c r="D415" s="198" t="s">
        <v>142</v>
      </c>
      <c r="E415" s="199" t="s">
        <v>1</v>
      </c>
      <c r="F415" s="200" t="s">
        <v>210</v>
      </c>
      <c r="G415" s="197"/>
      <c r="H415" s="199" t="s">
        <v>1</v>
      </c>
      <c r="I415" s="201"/>
      <c r="J415" s="197"/>
      <c r="K415" s="197"/>
      <c r="L415" s="202"/>
      <c r="M415" s="203"/>
      <c r="N415" s="204"/>
      <c r="O415" s="204"/>
      <c r="P415" s="204"/>
      <c r="Q415" s="204"/>
      <c r="R415" s="204"/>
      <c r="S415" s="204"/>
      <c r="T415" s="205"/>
      <c r="AT415" s="206" t="s">
        <v>142</v>
      </c>
      <c r="AU415" s="206" t="s">
        <v>84</v>
      </c>
      <c r="AV415" s="13" t="s">
        <v>82</v>
      </c>
      <c r="AW415" s="13" t="s">
        <v>32</v>
      </c>
      <c r="AX415" s="13" t="s">
        <v>77</v>
      </c>
      <c r="AY415" s="206" t="s">
        <v>133</v>
      </c>
    </row>
    <row r="416" spans="1:65" s="14" customFormat="1" ht="11.25">
      <c r="B416" s="207"/>
      <c r="C416" s="208"/>
      <c r="D416" s="198" t="s">
        <v>142</v>
      </c>
      <c r="E416" s="209" t="s">
        <v>1</v>
      </c>
      <c r="F416" s="210" t="s">
        <v>825</v>
      </c>
      <c r="G416" s="208"/>
      <c r="H416" s="211">
        <v>8</v>
      </c>
      <c r="I416" s="212"/>
      <c r="J416" s="208"/>
      <c r="K416" s="208"/>
      <c r="L416" s="213"/>
      <c r="M416" s="214"/>
      <c r="N416" s="215"/>
      <c r="O416" s="215"/>
      <c r="P416" s="215"/>
      <c r="Q416" s="215"/>
      <c r="R416" s="215"/>
      <c r="S416" s="215"/>
      <c r="T416" s="216"/>
      <c r="AT416" s="217" t="s">
        <v>142</v>
      </c>
      <c r="AU416" s="217" t="s">
        <v>84</v>
      </c>
      <c r="AV416" s="14" t="s">
        <v>84</v>
      </c>
      <c r="AW416" s="14" t="s">
        <v>32</v>
      </c>
      <c r="AX416" s="14" t="s">
        <v>77</v>
      </c>
      <c r="AY416" s="217" t="s">
        <v>133</v>
      </c>
    </row>
    <row r="417" spans="1:65" s="15" customFormat="1" ht="11.25">
      <c r="B417" s="218"/>
      <c r="C417" s="219"/>
      <c r="D417" s="198" t="s">
        <v>142</v>
      </c>
      <c r="E417" s="220" t="s">
        <v>1</v>
      </c>
      <c r="F417" s="221" t="s">
        <v>199</v>
      </c>
      <c r="G417" s="219"/>
      <c r="H417" s="222">
        <v>9.5</v>
      </c>
      <c r="I417" s="223"/>
      <c r="J417" s="219"/>
      <c r="K417" s="219"/>
      <c r="L417" s="224"/>
      <c r="M417" s="225"/>
      <c r="N417" s="226"/>
      <c r="O417" s="226"/>
      <c r="P417" s="226"/>
      <c r="Q417" s="226"/>
      <c r="R417" s="226"/>
      <c r="S417" s="226"/>
      <c r="T417" s="227"/>
      <c r="AT417" s="228" t="s">
        <v>142</v>
      </c>
      <c r="AU417" s="228" t="s">
        <v>84</v>
      </c>
      <c r="AV417" s="15" t="s">
        <v>140</v>
      </c>
      <c r="AW417" s="15" t="s">
        <v>32</v>
      </c>
      <c r="AX417" s="15" t="s">
        <v>82</v>
      </c>
      <c r="AY417" s="228" t="s">
        <v>133</v>
      </c>
    </row>
    <row r="418" spans="1:65" s="2" customFormat="1" ht="16.5" customHeight="1">
      <c r="A418" s="34"/>
      <c r="B418" s="35"/>
      <c r="C418" s="182" t="s">
        <v>826</v>
      </c>
      <c r="D418" s="182" t="s">
        <v>136</v>
      </c>
      <c r="E418" s="183" t="s">
        <v>827</v>
      </c>
      <c r="F418" s="184" t="s">
        <v>828</v>
      </c>
      <c r="G418" s="185" t="s">
        <v>189</v>
      </c>
      <c r="H418" s="186">
        <v>12</v>
      </c>
      <c r="I418" s="187"/>
      <c r="J418" s="188">
        <f>ROUND(I418*H418,2)</f>
        <v>0</v>
      </c>
      <c r="K418" s="189"/>
      <c r="L418" s="39"/>
      <c r="M418" s="190" t="s">
        <v>1</v>
      </c>
      <c r="N418" s="191" t="s">
        <v>42</v>
      </c>
      <c r="O418" s="71"/>
      <c r="P418" s="192">
        <f>O418*H418</f>
        <v>0</v>
      </c>
      <c r="Q418" s="192">
        <v>0</v>
      </c>
      <c r="R418" s="192">
        <f>Q418*H418</f>
        <v>0</v>
      </c>
      <c r="S418" s="192">
        <v>0</v>
      </c>
      <c r="T418" s="193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194" t="s">
        <v>225</v>
      </c>
      <c r="AT418" s="194" t="s">
        <v>136</v>
      </c>
      <c r="AU418" s="194" t="s">
        <v>84</v>
      </c>
      <c r="AY418" s="17" t="s">
        <v>133</v>
      </c>
      <c r="BE418" s="195">
        <f>IF(N418="základní",J418,0)</f>
        <v>0</v>
      </c>
      <c r="BF418" s="195">
        <f>IF(N418="snížená",J418,0)</f>
        <v>0</v>
      </c>
      <c r="BG418" s="195">
        <f>IF(N418="zákl. přenesená",J418,0)</f>
        <v>0</v>
      </c>
      <c r="BH418" s="195">
        <f>IF(N418="sníž. přenesená",J418,0)</f>
        <v>0</v>
      </c>
      <c r="BI418" s="195">
        <f>IF(N418="nulová",J418,0)</f>
        <v>0</v>
      </c>
      <c r="BJ418" s="17" t="s">
        <v>82</v>
      </c>
      <c r="BK418" s="195">
        <f>ROUND(I418*H418,2)</f>
        <v>0</v>
      </c>
      <c r="BL418" s="17" t="s">
        <v>225</v>
      </c>
      <c r="BM418" s="194" t="s">
        <v>829</v>
      </c>
    </row>
    <row r="419" spans="1:65" s="14" customFormat="1" ht="11.25">
      <c r="B419" s="207"/>
      <c r="C419" s="208"/>
      <c r="D419" s="198" t="s">
        <v>142</v>
      </c>
      <c r="E419" s="209" t="s">
        <v>1</v>
      </c>
      <c r="F419" s="210" t="s">
        <v>200</v>
      </c>
      <c r="G419" s="208"/>
      <c r="H419" s="211">
        <v>12</v>
      </c>
      <c r="I419" s="212"/>
      <c r="J419" s="208"/>
      <c r="K419" s="208"/>
      <c r="L419" s="213"/>
      <c r="M419" s="214"/>
      <c r="N419" s="215"/>
      <c r="O419" s="215"/>
      <c r="P419" s="215"/>
      <c r="Q419" s="215"/>
      <c r="R419" s="215"/>
      <c r="S419" s="215"/>
      <c r="T419" s="216"/>
      <c r="AT419" s="217" t="s">
        <v>142</v>
      </c>
      <c r="AU419" s="217" t="s">
        <v>84</v>
      </c>
      <c r="AV419" s="14" t="s">
        <v>84</v>
      </c>
      <c r="AW419" s="14" t="s">
        <v>32</v>
      </c>
      <c r="AX419" s="14" t="s">
        <v>82</v>
      </c>
      <c r="AY419" s="217" t="s">
        <v>133</v>
      </c>
    </row>
    <row r="420" spans="1:65" s="2" customFormat="1" ht="16.5" customHeight="1">
      <c r="A420" s="34"/>
      <c r="B420" s="35"/>
      <c r="C420" s="182" t="s">
        <v>830</v>
      </c>
      <c r="D420" s="182" t="s">
        <v>136</v>
      </c>
      <c r="E420" s="183" t="s">
        <v>831</v>
      </c>
      <c r="F420" s="184" t="s">
        <v>832</v>
      </c>
      <c r="G420" s="185" t="s">
        <v>189</v>
      </c>
      <c r="H420" s="186">
        <v>48</v>
      </c>
      <c r="I420" s="187"/>
      <c r="J420" s="188">
        <f>ROUND(I420*H420,2)</f>
        <v>0</v>
      </c>
      <c r="K420" s="189"/>
      <c r="L420" s="39"/>
      <c r="M420" s="190" t="s">
        <v>1</v>
      </c>
      <c r="N420" s="191" t="s">
        <v>42</v>
      </c>
      <c r="O420" s="71"/>
      <c r="P420" s="192">
        <f>O420*H420</f>
        <v>0</v>
      </c>
      <c r="Q420" s="192">
        <v>0</v>
      </c>
      <c r="R420" s="192">
        <f>Q420*H420</f>
        <v>0</v>
      </c>
      <c r="S420" s="192">
        <v>0</v>
      </c>
      <c r="T420" s="193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94" t="s">
        <v>225</v>
      </c>
      <c r="AT420" s="194" t="s">
        <v>136</v>
      </c>
      <c r="AU420" s="194" t="s">
        <v>84</v>
      </c>
      <c r="AY420" s="17" t="s">
        <v>133</v>
      </c>
      <c r="BE420" s="195">
        <f>IF(N420="základní",J420,0)</f>
        <v>0</v>
      </c>
      <c r="BF420" s="195">
        <f>IF(N420="snížená",J420,0)</f>
        <v>0</v>
      </c>
      <c r="BG420" s="195">
        <f>IF(N420="zákl. přenesená",J420,0)</f>
        <v>0</v>
      </c>
      <c r="BH420" s="195">
        <f>IF(N420="sníž. přenesená",J420,0)</f>
        <v>0</v>
      </c>
      <c r="BI420" s="195">
        <f>IF(N420="nulová",J420,0)</f>
        <v>0</v>
      </c>
      <c r="BJ420" s="17" t="s">
        <v>82</v>
      </c>
      <c r="BK420" s="195">
        <f>ROUND(I420*H420,2)</f>
        <v>0</v>
      </c>
      <c r="BL420" s="17" t="s">
        <v>225</v>
      </c>
      <c r="BM420" s="194" t="s">
        <v>833</v>
      </c>
    </row>
    <row r="421" spans="1:65" s="13" customFormat="1" ht="11.25">
      <c r="B421" s="196"/>
      <c r="C421" s="197"/>
      <c r="D421" s="198" t="s">
        <v>142</v>
      </c>
      <c r="E421" s="199" t="s">
        <v>1</v>
      </c>
      <c r="F421" s="200" t="s">
        <v>210</v>
      </c>
      <c r="G421" s="197"/>
      <c r="H421" s="199" t="s">
        <v>1</v>
      </c>
      <c r="I421" s="201"/>
      <c r="J421" s="197"/>
      <c r="K421" s="197"/>
      <c r="L421" s="202"/>
      <c r="M421" s="203"/>
      <c r="N421" s="204"/>
      <c r="O421" s="204"/>
      <c r="P421" s="204"/>
      <c r="Q421" s="204"/>
      <c r="R421" s="204"/>
      <c r="S421" s="204"/>
      <c r="T421" s="205"/>
      <c r="AT421" s="206" t="s">
        <v>142</v>
      </c>
      <c r="AU421" s="206" t="s">
        <v>84</v>
      </c>
      <c r="AV421" s="13" t="s">
        <v>82</v>
      </c>
      <c r="AW421" s="13" t="s">
        <v>32</v>
      </c>
      <c r="AX421" s="13" t="s">
        <v>77</v>
      </c>
      <c r="AY421" s="206" t="s">
        <v>133</v>
      </c>
    </row>
    <row r="422" spans="1:65" s="14" customFormat="1" ht="11.25">
      <c r="B422" s="207"/>
      <c r="C422" s="208"/>
      <c r="D422" s="198" t="s">
        <v>142</v>
      </c>
      <c r="E422" s="209" t="s">
        <v>1</v>
      </c>
      <c r="F422" s="210" t="s">
        <v>834</v>
      </c>
      <c r="G422" s="208"/>
      <c r="H422" s="211">
        <v>48</v>
      </c>
      <c r="I422" s="212"/>
      <c r="J422" s="208"/>
      <c r="K422" s="208"/>
      <c r="L422" s="213"/>
      <c r="M422" s="214"/>
      <c r="N422" s="215"/>
      <c r="O422" s="215"/>
      <c r="P422" s="215"/>
      <c r="Q422" s="215"/>
      <c r="R422" s="215"/>
      <c r="S422" s="215"/>
      <c r="T422" s="216"/>
      <c r="AT422" s="217" t="s">
        <v>142</v>
      </c>
      <c r="AU422" s="217" t="s">
        <v>84</v>
      </c>
      <c r="AV422" s="14" t="s">
        <v>84</v>
      </c>
      <c r="AW422" s="14" t="s">
        <v>32</v>
      </c>
      <c r="AX422" s="14" t="s">
        <v>82</v>
      </c>
      <c r="AY422" s="217" t="s">
        <v>133</v>
      </c>
    </row>
    <row r="423" spans="1:65" s="2" customFormat="1" ht="24.2" customHeight="1">
      <c r="A423" s="34"/>
      <c r="B423" s="35"/>
      <c r="C423" s="182" t="s">
        <v>835</v>
      </c>
      <c r="D423" s="182" t="s">
        <v>136</v>
      </c>
      <c r="E423" s="183" t="s">
        <v>836</v>
      </c>
      <c r="F423" s="184" t="s">
        <v>837</v>
      </c>
      <c r="G423" s="185" t="s">
        <v>139</v>
      </c>
      <c r="H423" s="186">
        <v>0.58199999999999996</v>
      </c>
      <c r="I423" s="187"/>
      <c r="J423" s="188">
        <f>ROUND(I423*H423,2)</f>
        <v>0</v>
      </c>
      <c r="K423" s="189"/>
      <c r="L423" s="39"/>
      <c r="M423" s="190" t="s">
        <v>1</v>
      </c>
      <c r="N423" s="191" t="s">
        <v>42</v>
      </c>
      <c r="O423" s="71"/>
      <c r="P423" s="192">
        <f>O423*H423</f>
        <v>0</v>
      </c>
      <c r="Q423" s="192">
        <v>0</v>
      </c>
      <c r="R423" s="192">
        <f>Q423*H423</f>
        <v>0</v>
      </c>
      <c r="S423" s="192">
        <v>0</v>
      </c>
      <c r="T423" s="193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194" t="s">
        <v>225</v>
      </c>
      <c r="AT423" s="194" t="s">
        <v>136</v>
      </c>
      <c r="AU423" s="194" t="s">
        <v>84</v>
      </c>
      <c r="AY423" s="17" t="s">
        <v>133</v>
      </c>
      <c r="BE423" s="195">
        <f>IF(N423="základní",J423,0)</f>
        <v>0</v>
      </c>
      <c r="BF423" s="195">
        <f>IF(N423="snížená",J423,0)</f>
        <v>0</v>
      </c>
      <c r="BG423" s="195">
        <f>IF(N423="zákl. přenesená",J423,0)</f>
        <v>0</v>
      </c>
      <c r="BH423" s="195">
        <f>IF(N423="sníž. přenesená",J423,0)</f>
        <v>0</v>
      </c>
      <c r="BI423" s="195">
        <f>IF(N423="nulová",J423,0)</f>
        <v>0</v>
      </c>
      <c r="BJ423" s="17" t="s">
        <v>82</v>
      </c>
      <c r="BK423" s="195">
        <f>ROUND(I423*H423,2)</f>
        <v>0</v>
      </c>
      <c r="BL423" s="17" t="s">
        <v>225</v>
      </c>
      <c r="BM423" s="194" t="s">
        <v>838</v>
      </c>
    </row>
    <row r="424" spans="1:65" s="12" customFormat="1" ht="22.9" customHeight="1">
      <c r="B424" s="166"/>
      <c r="C424" s="167"/>
      <c r="D424" s="168" t="s">
        <v>76</v>
      </c>
      <c r="E424" s="180" t="s">
        <v>839</v>
      </c>
      <c r="F424" s="180" t="s">
        <v>840</v>
      </c>
      <c r="G424" s="167"/>
      <c r="H424" s="167"/>
      <c r="I424" s="170"/>
      <c r="J424" s="181">
        <f>BK424</f>
        <v>0</v>
      </c>
      <c r="K424" s="167"/>
      <c r="L424" s="172"/>
      <c r="M424" s="173"/>
      <c r="N424" s="174"/>
      <c r="O424" s="174"/>
      <c r="P424" s="175">
        <f>SUM(P425:P470)</f>
        <v>0</v>
      </c>
      <c r="Q424" s="174"/>
      <c r="R424" s="175">
        <f>SUM(R425:R470)</f>
        <v>0.52924053999999998</v>
      </c>
      <c r="S424" s="174"/>
      <c r="T424" s="176">
        <f>SUM(T425:T470)</f>
        <v>0</v>
      </c>
      <c r="AR424" s="177" t="s">
        <v>84</v>
      </c>
      <c r="AT424" s="178" t="s">
        <v>76</v>
      </c>
      <c r="AU424" s="178" t="s">
        <v>82</v>
      </c>
      <c r="AY424" s="177" t="s">
        <v>133</v>
      </c>
      <c r="BK424" s="179">
        <f>SUM(BK425:BK470)</f>
        <v>0</v>
      </c>
    </row>
    <row r="425" spans="1:65" s="2" customFormat="1" ht="24.2" customHeight="1">
      <c r="A425" s="34"/>
      <c r="B425" s="35"/>
      <c r="C425" s="182" t="s">
        <v>841</v>
      </c>
      <c r="D425" s="182" t="s">
        <v>136</v>
      </c>
      <c r="E425" s="183" t="s">
        <v>842</v>
      </c>
      <c r="F425" s="184" t="s">
        <v>843</v>
      </c>
      <c r="G425" s="185" t="s">
        <v>153</v>
      </c>
      <c r="H425" s="186">
        <v>4.8079999999999998</v>
      </c>
      <c r="I425" s="187"/>
      <c r="J425" s="188">
        <f>ROUND(I425*H425,2)</f>
        <v>0</v>
      </c>
      <c r="K425" s="189"/>
      <c r="L425" s="39"/>
      <c r="M425" s="190" t="s">
        <v>1</v>
      </c>
      <c r="N425" s="191" t="s">
        <v>42</v>
      </c>
      <c r="O425" s="71"/>
      <c r="P425" s="192">
        <f>O425*H425</f>
        <v>0</v>
      </c>
      <c r="Q425" s="192">
        <v>1.2999999999999999E-4</v>
      </c>
      <c r="R425" s="192">
        <f>Q425*H425</f>
        <v>6.2503999999999988E-4</v>
      </c>
      <c r="S425" s="192">
        <v>0</v>
      </c>
      <c r="T425" s="193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194" t="s">
        <v>225</v>
      </c>
      <c r="AT425" s="194" t="s">
        <v>136</v>
      </c>
      <c r="AU425" s="194" t="s">
        <v>84</v>
      </c>
      <c r="AY425" s="17" t="s">
        <v>133</v>
      </c>
      <c r="BE425" s="195">
        <f>IF(N425="základní",J425,0)</f>
        <v>0</v>
      </c>
      <c r="BF425" s="195">
        <f>IF(N425="snížená",J425,0)</f>
        <v>0</v>
      </c>
      <c r="BG425" s="195">
        <f>IF(N425="zákl. přenesená",J425,0)</f>
        <v>0</v>
      </c>
      <c r="BH425" s="195">
        <f>IF(N425="sníž. přenesená",J425,0)</f>
        <v>0</v>
      </c>
      <c r="BI425" s="195">
        <f>IF(N425="nulová",J425,0)</f>
        <v>0</v>
      </c>
      <c r="BJ425" s="17" t="s">
        <v>82</v>
      </c>
      <c r="BK425" s="195">
        <f>ROUND(I425*H425,2)</f>
        <v>0</v>
      </c>
      <c r="BL425" s="17" t="s">
        <v>225</v>
      </c>
      <c r="BM425" s="194" t="s">
        <v>844</v>
      </c>
    </row>
    <row r="426" spans="1:65" s="14" customFormat="1" ht="11.25">
      <c r="B426" s="207"/>
      <c r="C426" s="208"/>
      <c r="D426" s="198" t="s">
        <v>142</v>
      </c>
      <c r="E426" s="209" t="s">
        <v>1</v>
      </c>
      <c r="F426" s="210" t="s">
        <v>845</v>
      </c>
      <c r="G426" s="208"/>
      <c r="H426" s="211">
        <v>4.8079999999999998</v>
      </c>
      <c r="I426" s="212"/>
      <c r="J426" s="208"/>
      <c r="K426" s="208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142</v>
      </c>
      <c r="AU426" s="217" t="s">
        <v>84</v>
      </c>
      <c r="AV426" s="14" t="s">
        <v>84</v>
      </c>
      <c r="AW426" s="14" t="s">
        <v>32</v>
      </c>
      <c r="AX426" s="14" t="s">
        <v>82</v>
      </c>
      <c r="AY426" s="217" t="s">
        <v>133</v>
      </c>
    </row>
    <row r="427" spans="1:65" s="2" customFormat="1" ht="24.2" customHeight="1">
      <c r="A427" s="34"/>
      <c r="B427" s="35"/>
      <c r="C427" s="182" t="s">
        <v>846</v>
      </c>
      <c r="D427" s="182" t="s">
        <v>136</v>
      </c>
      <c r="E427" s="183" t="s">
        <v>847</v>
      </c>
      <c r="F427" s="184" t="s">
        <v>848</v>
      </c>
      <c r="G427" s="185" t="s">
        <v>153</v>
      </c>
      <c r="H427" s="186">
        <v>4.8079999999999998</v>
      </c>
      <c r="I427" s="187"/>
      <c r="J427" s="188">
        <f>ROUND(I427*H427,2)</f>
        <v>0</v>
      </c>
      <c r="K427" s="189"/>
      <c r="L427" s="39"/>
      <c r="M427" s="190" t="s">
        <v>1</v>
      </c>
      <c r="N427" s="191" t="s">
        <v>42</v>
      </c>
      <c r="O427" s="71"/>
      <c r="P427" s="192">
        <f>O427*H427</f>
        <v>0</v>
      </c>
      <c r="Q427" s="192">
        <v>2.5000000000000001E-4</v>
      </c>
      <c r="R427" s="192">
        <f>Q427*H427</f>
        <v>1.2019999999999999E-3</v>
      </c>
      <c r="S427" s="192">
        <v>0</v>
      </c>
      <c r="T427" s="193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194" t="s">
        <v>225</v>
      </c>
      <c r="AT427" s="194" t="s">
        <v>136</v>
      </c>
      <c r="AU427" s="194" t="s">
        <v>84</v>
      </c>
      <c r="AY427" s="17" t="s">
        <v>133</v>
      </c>
      <c r="BE427" s="195">
        <f>IF(N427="základní",J427,0)</f>
        <v>0</v>
      </c>
      <c r="BF427" s="195">
        <f>IF(N427="snížená",J427,0)</f>
        <v>0</v>
      </c>
      <c r="BG427" s="195">
        <f>IF(N427="zákl. přenesená",J427,0)</f>
        <v>0</v>
      </c>
      <c r="BH427" s="195">
        <f>IF(N427="sníž. přenesená",J427,0)</f>
        <v>0</v>
      </c>
      <c r="BI427" s="195">
        <f>IF(N427="nulová",J427,0)</f>
        <v>0</v>
      </c>
      <c r="BJ427" s="17" t="s">
        <v>82</v>
      </c>
      <c r="BK427" s="195">
        <f>ROUND(I427*H427,2)</f>
        <v>0</v>
      </c>
      <c r="BL427" s="17" t="s">
        <v>225</v>
      </c>
      <c r="BM427" s="194" t="s">
        <v>849</v>
      </c>
    </row>
    <row r="428" spans="1:65" s="2" customFormat="1" ht="16.5" customHeight="1">
      <c r="A428" s="34"/>
      <c r="B428" s="35"/>
      <c r="C428" s="182" t="s">
        <v>850</v>
      </c>
      <c r="D428" s="182" t="s">
        <v>136</v>
      </c>
      <c r="E428" s="183" t="s">
        <v>851</v>
      </c>
      <c r="F428" s="184" t="s">
        <v>852</v>
      </c>
      <c r="G428" s="185" t="s">
        <v>153</v>
      </c>
      <c r="H428" s="186">
        <v>4.5</v>
      </c>
      <c r="I428" s="187"/>
      <c r="J428" s="188">
        <f>ROUND(I428*H428,2)</f>
        <v>0</v>
      </c>
      <c r="K428" s="189"/>
      <c r="L428" s="39"/>
      <c r="M428" s="190" t="s">
        <v>1</v>
      </c>
      <c r="N428" s="191" t="s">
        <v>42</v>
      </c>
      <c r="O428" s="71"/>
      <c r="P428" s="192">
        <f>O428*H428</f>
        <v>0</v>
      </c>
      <c r="Q428" s="192">
        <v>0</v>
      </c>
      <c r="R428" s="192">
        <f>Q428*H428</f>
        <v>0</v>
      </c>
      <c r="S428" s="192">
        <v>0</v>
      </c>
      <c r="T428" s="193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94" t="s">
        <v>225</v>
      </c>
      <c r="AT428" s="194" t="s">
        <v>136</v>
      </c>
      <c r="AU428" s="194" t="s">
        <v>84</v>
      </c>
      <c r="AY428" s="17" t="s">
        <v>133</v>
      </c>
      <c r="BE428" s="195">
        <f>IF(N428="základní",J428,0)</f>
        <v>0</v>
      </c>
      <c r="BF428" s="195">
        <f>IF(N428="snížená",J428,0)</f>
        <v>0</v>
      </c>
      <c r="BG428" s="195">
        <f>IF(N428="zákl. přenesená",J428,0)</f>
        <v>0</v>
      </c>
      <c r="BH428" s="195">
        <f>IF(N428="sníž. přenesená",J428,0)</f>
        <v>0</v>
      </c>
      <c r="BI428" s="195">
        <f>IF(N428="nulová",J428,0)</f>
        <v>0</v>
      </c>
      <c r="BJ428" s="17" t="s">
        <v>82</v>
      </c>
      <c r="BK428" s="195">
        <f>ROUND(I428*H428,2)</f>
        <v>0</v>
      </c>
      <c r="BL428" s="17" t="s">
        <v>225</v>
      </c>
      <c r="BM428" s="194" t="s">
        <v>853</v>
      </c>
    </row>
    <row r="429" spans="1:65" s="13" customFormat="1" ht="11.25">
      <c r="B429" s="196"/>
      <c r="C429" s="197"/>
      <c r="D429" s="198" t="s">
        <v>142</v>
      </c>
      <c r="E429" s="199" t="s">
        <v>1</v>
      </c>
      <c r="F429" s="200" t="s">
        <v>854</v>
      </c>
      <c r="G429" s="197"/>
      <c r="H429" s="199" t="s">
        <v>1</v>
      </c>
      <c r="I429" s="201"/>
      <c r="J429" s="197"/>
      <c r="K429" s="197"/>
      <c r="L429" s="202"/>
      <c r="M429" s="203"/>
      <c r="N429" s="204"/>
      <c r="O429" s="204"/>
      <c r="P429" s="204"/>
      <c r="Q429" s="204"/>
      <c r="R429" s="204"/>
      <c r="S429" s="204"/>
      <c r="T429" s="205"/>
      <c r="AT429" s="206" t="s">
        <v>142</v>
      </c>
      <c r="AU429" s="206" t="s">
        <v>84</v>
      </c>
      <c r="AV429" s="13" t="s">
        <v>82</v>
      </c>
      <c r="AW429" s="13" t="s">
        <v>32</v>
      </c>
      <c r="AX429" s="13" t="s">
        <v>77</v>
      </c>
      <c r="AY429" s="206" t="s">
        <v>133</v>
      </c>
    </row>
    <row r="430" spans="1:65" s="14" customFormat="1" ht="11.25">
      <c r="B430" s="207"/>
      <c r="C430" s="208"/>
      <c r="D430" s="198" t="s">
        <v>142</v>
      </c>
      <c r="E430" s="209" t="s">
        <v>1</v>
      </c>
      <c r="F430" s="210" t="s">
        <v>855</v>
      </c>
      <c r="G430" s="208"/>
      <c r="H430" s="211">
        <v>4.5</v>
      </c>
      <c r="I430" s="212"/>
      <c r="J430" s="208"/>
      <c r="K430" s="208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142</v>
      </c>
      <c r="AU430" s="217" t="s">
        <v>84</v>
      </c>
      <c r="AV430" s="14" t="s">
        <v>84</v>
      </c>
      <c r="AW430" s="14" t="s">
        <v>32</v>
      </c>
      <c r="AX430" s="14" t="s">
        <v>82</v>
      </c>
      <c r="AY430" s="217" t="s">
        <v>133</v>
      </c>
    </row>
    <row r="431" spans="1:65" s="2" customFormat="1" ht="24.2" customHeight="1">
      <c r="A431" s="34"/>
      <c r="B431" s="35"/>
      <c r="C431" s="182" t="s">
        <v>856</v>
      </c>
      <c r="D431" s="182" t="s">
        <v>136</v>
      </c>
      <c r="E431" s="183" t="s">
        <v>857</v>
      </c>
      <c r="F431" s="184" t="s">
        <v>858</v>
      </c>
      <c r="G431" s="185" t="s">
        <v>153</v>
      </c>
      <c r="H431" s="186">
        <v>4.5</v>
      </c>
      <c r="I431" s="187"/>
      <c r="J431" s="188">
        <f>ROUND(I431*H431,2)</f>
        <v>0</v>
      </c>
      <c r="K431" s="189"/>
      <c r="L431" s="39"/>
      <c r="M431" s="190" t="s">
        <v>1</v>
      </c>
      <c r="N431" s="191" t="s">
        <v>42</v>
      </c>
      <c r="O431" s="71"/>
      <c r="P431" s="192">
        <f>O431*H431</f>
        <v>0</v>
      </c>
      <c r="Q431" s="192">
        <v>1.3999999999999999E-4</v>
      </c>
      <c r="R431" s="192">
        <f>Q431*H431</f>
        <v>6.2999999999999992E-4</v>
      </c>
      <c r="S431" s="192">
        <v>0</v>
      </c>
      <c r="T431" s="193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94" t="s">
        <v>225</v>
      </c>
      <c r="AT431" s="194" t="s">
        <v>136</v>
      </c>
      <c r="AU431" s="194" t="s">
        <v>84</v>
      </c>
      <c r="AY431" s="17" t="s">
        <v>133</v>
      </c>
      <c r="BE431" s="195">
        <f>IF(N431="základní",J431,0)</f>
        <v>0</v>
      </c>
      <c r="BF431" s="195">
        <f>IF(N431="snížená",J431,0)</f>
        <v>0</v>
      </c>
      <c r="BG431" s="195">
        <f>IF(N431="zákl. přenesená",J431,0)</f>
        <v>0</v>
      </c>
      <c r="BH431" s="195">
        <f>IF(N431="sníž. přenesená",J431,0)</f>
        <v>0</v>
      </c>
      <c r="BI431" s="195">
        <f>IF(N431="nulová",J431,0)</f>
        <v>0</v>
      </c>
      <c r="BJ431" s="17" t="s">
        <v>82</v>
      </c>
      <c r="BK431" s="195">
        <f>ROUND(I431*H431,2)</f>
        <v>0</v>
      </c>
      <c r="BL431" s="17" t="s">
        <v>225</v>
      </c>
      <c r="BM431" s="194" t="s">
        <v>859</v>
      </c>
    </row>
    <row r="432" spans="1:65" s="2" customFormat="1" ht="24.2" customHeight="1">
      <c r="A432" s="34"/>
      <c r="B432" s="35"/>
      <c r="C432" s="182" t="s">
        <v>860</v>
      </c>
      <c r="D432" s="182" t="s">
        <v>136</v>
      </c>
      <c r="E432" s="183" t="s">
        <v>861</v>
      </c>
      <c r="F432" s="184" t="s">
        <v>862</v>
      </c>
      <c r="G432" s="185" t="s">
        <v>153</v>
      </c>
      <c r="H432" s="186">
        <v>4.5</v>
      </c>
      <c r="I432" s="187"/>
      <c r="J432" s="188">
        <f>ROUND(I432*H432,2)</f>
        <v>0</v>
      </c>
      <c r="K432" s="189"/>
      <c r="L432" s="39"/>
      <c r="M432" s="190" t="s">
        <v>1</v>
      </c>
      <c r="N432" s="191" t="s">
        <v>42</v>
      </c>
      <c r="O432" s="71"/>
      <c r="P432" s="192">
        <f>O432*H432</f>
        <v>0</v>
      </c>
      <c r="Q432" s="192">
        <v>1.2E-4</v>
      </c>
      <c r="R432" s="192">
        <f>Q432*H432</f>
        <v>5.4000000000000001E-4</v>
      </c>
      <c r="S432" s="192">
        <v>0</v>
      </c>
      <c r="T432" s="193">
        <f>S432*H432</f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194" t="s">
        <v>225</v>
      </c>
      <c r="AT432" s="194" t="s">
        <v>136</v>
      </c>
      <c r="AU432" s="194" t="s">
        <v>84</v>
      </c>
      <c r="AY432" s="17" t="s">
        <v>133</v>
      </c>
      <c r="BE432" s="195">
        <f>IF(N432="základní",J432,0)</f>
        <v>0</v>
      </c>
      <c r="BF432" s="195">
        <f>IF(N432="snížená",J432,0)</f>
        <v>0</v>
      </c>
      <c r="BG432" s="195">
        <f>IF(N432="zákl. přenesená",J432,0)</f>
        <v>0</v>
      </c>
      <c r="BH432" s="195">
        <f>IF(N432="sníž. přenesená",J432,0)</f>
        <v>0</v>
      </c>
      <c r="BI432" s="195">
        <f>IF(N432="nulová",J432,0)</f>
        <v>0</v>
      </c>
      <c r="BJ432" s="17" t="s">
        <v>82</v>
      </c>
      <c r="BK432" s="195">
        <f>ROUND(I432*H432,2)</f>
        <v>0</v>
      </c>
      <c r="BL432" s="17" t="s">
        <v>225</v>
      </c>
      <c r="BM432" s="194" t="s">
        <v>863</v>
      </c>
    </row>
    <row r="433" spans="1:65" s="2" customFormat="1" ht="24.2" customHeight="1">
      <c r="A433" s="34"/>
      <c r="B433" s="35"/>
      <c r="C433" s="182" t="s">
        <v>864</v>
      </c>
      <c r="D433" s="182" t="s">
        <v>136</v>
      </c>
      <c r="E433" s="183" t="s">
        <v>865</v>
      </c>
      <c r="F433" s="184" t="s">
        <v>866</v>
      </c>
      <c r="G433" s="185" t="s">
        <v>153</v>
      </c>
      <c r="H433" s="186">
        <v>4.5</v>
      </c>
      <c r="I433" s="187"/>
      <c r="J433" s="188">
        <f>ROUND(I433*H433,2)</f>
        <v>0</v>
      </c>
      <c r="K433" s="189"/>
      <c r="L433" s="39"/>
      <c r="M433" s="190" t="s">
        <v>1</v>
      </c>
      <c r="N433" s="191" t="s">
        <v>42</v>
      </c>
      <c r="O433" s="71"/>
      <c r="P433" s="192">
        <f>O433*H433</f>
        <v>0</v>
      </c>
      <c r="Q433" s="192">
        <v>1.2E-4</v>
      </c>
      <c r="R433" s="192">
        <f>Q433*H433</f>
        <v>5.4000000000000001E-4</v>
      </c>
      <c r="S433" s="192">
        <v>0</v>
      </c>
      <c r="T433" s="193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194" t="s">
        <v>225</v>
      </c>
      <c r="AT433" s="194" t="s">
        <v>136</v>
      </c>
      <c r="AU433" s="194" t="s">
        <v>84</v>
      </c>
      <c r="AY433" s="17" t="s">
        <v>133</v>
      </c>
      <c r="BE433" s="195">
        <f>IF(N433="základní",J433,0)</f>
        <v>0</v>
      </c>
      <c r="BF433" s="195">
        <f>IF(N433="snížená",J433,0)</f>
        <v>0</v>
      </c>
      <c r="BG433" s="195">
        <f>IF(N433="zákl. přenesená",J433,0)</f>
        <v>0</v>
      </c>
      <c r="BH433" s="195">
        <f>IF(N433="sníž. přenesená",J433,0)</f>
        <v>0</v>
      </c>
      <c r="BI433" s="195">
        <f>IF(N433="nulová",J433,0)</f>
        <v>0</v>
      </c>
      <c r="BJ433" s="17" t="s">
        <v>82</v>
      </c>
      <c r="BK433" s="195">
        <f>ROUND(I433*H433,2)</f>
        <v>0</v>
      </c>
      <c r="BL433" s="17" t="s">
        <v>225</v>
      </c>
      <c r="BM433" s="194" t="s">
        <v>867</v>
      </c>
    </row>
    <row r="434" spans="1:65" s="2" customFormat="1" ht="33" customHeight="1">
      <c r="A434" s="34"/>
      <c r="B434" s="35"/>
      <c r="C434" s="182" t="s">
        <v>868</v>
      </c>
      <c r="D434" s="182" t="s">
        <v>136</v>
      </c>
      <c r="E434" s="183" t="s">
        <v>869</v>
      </c>
      <c r="F434" s="184" t="s">
        <v>870</v>
      </c>
      <c r="G434" s="185" t="s">
        <v>153</v>
      </c>
      <c r="H434" s="186">
        <v>19.2</v>
      </c>
      <c r="I434" s="187"/>
      <c r="J434" s="188">
        <f>ROUND(I434*H434,2)</f>
        <v>0</v>
      </c>
      <c r="K434" s="189"/>
      <c r="L434" s="39"/>
      <c r="M434" s="190" t="s">
        <v>1</v>
      </c>
      <c r="N434" s="191" t="s">
        <v>42</v>
      </c>
      <c r="O434" s="71"/>
      <c r="P434" s="192">
        <f>O434*H434</f>
        <v>0</v>
      </c>
      <c r="Q434" s="192">
        <v>2.4000000000000001E-4</v>
      </c>
      <c r="R434" s="192">
        <f>Q434*H434</f>
        <v>4.6080000000000001E-3</v>
      </c>
      <c r="S434" s="192">
        <v>0</v>
      </c>
      <c r="T434" s="193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194" t="s">
        <v>225</v>
      </c>
      <c r="AT434" s="194" t="s">
        <v>136</v>
      </c>
      <c r="AU434" s="194" t="s">
        <v>84</v>
      </c>
      <c r="AY434" s="17" t="s">
        <v>133</v>
      </c>
      <c r="BE434" s="195">
        <f>IF(N434="základní",J434,0)</f>
        <v>0</v>
      </c>
      <c r="BF434" s="195">
        <f>IF(N434="snížená",J434,0)</f>
        <v>0</v>
      </c>
      <c r="BG434" s="195">
        <f>IF(N434="zákl. přenesená",J434,0)</f>
        <v>0</v>
      </c>
      <c r="BH434" s="195">
        <f>IF(N434="sníž. přenesená",J434,0)</f>
        <v>0</v>
      </c>
      <c r="BI434" s="195">
        <f>IF(N434="nulová",J434,0)</f>
        <v>0</v>
      </c>
      <c r="BJ434" s="17" t="s">
        <v>82</v>
      </c>
      <c r="BK434" s="195">
        <f>ROUND(I434*H434,2)</f>
        <v>0</v>
      </c>
      <c r="BL434" s="17" t="s">
        <v>225</v>
      </c>
      <c r="BM434" s="194" t="s">
        <v>871</v>
      </c>
    </row>
    <row r="435" spans="1:65" s="14" customFormat="1" ht="11.25">
      <c r="B435" s="207"/>
      <c r="C435" s="208"/>
      <c r="D435" s="198" t="s">
        <v>142</v>
      </c>
      <c r="E435" s="209" t="s">
        <v>1</v>
      </c>
      <c r="F435" s="210" t="s">
        <v>872</v>
      </c>
      <c r="G435" s="208"/>
      <c r="H435" s="211">
        <v>19.2</v>
      </c>
      <c r="I435" s="212"/>
      <c r="J435" s="208"/>
      <c r="K435" s="208"/>
      <c r="L435" s="213"/>
      <c r="M435" s="214"/>
      <c r="N435" s="215"/>
      <c r="O435" s="215"/>
      <c r="P435" s="215"/>
      <c r="Q435" s="215"/>
      <c r="R435" s="215"/>
      <c r="S435" s="215"/>
      <c r="T435" s="216"/>
      <c r="AT435" s="217" t="s">
        <v>142</v>
      </c>
      <c r="AU435" s="217" t="s">
        <v>84</v>
      </c>
      <c r="AV435" s="14" t="s">
        <v>84</v>
      </c>
      <c r="AW435" s="14" t="s">
        <v>32</v>
      </c>
      <c r="AX435" s="14" t="s">
        <v>82</v>
      </c>
      <c r="AY435" s="217" t="s">
        <v>133</v>
      </c>
    </row>
    <row r="436" spans="1:65" s="2" customFormat="1" ht="24.2" customHeight="1">
      <c r="A436" s="34"/>
      <c r="B436" s="35"/>
      <c r="C436" s="182" t="s">
        <v>873</v>
      </c>
      <c r="D436" s="182" t="s">
        <v>136</v>
      </c>
      <c r="E436" s="183" t="s">
        <v>874</v>
      </c>
      <c r="F436" s="184" t="s">
        <v>875</v>
      </c>
      <c r="G436" s="185" t="s">
        <v>147</v>
      </c>
      <c r="H436" s="186">
        <v>32</v>
      </c>
      <c r="I436" s="187"/>
      <c r="J436" s="188">
        <f>ROUND(I436*H436,2)</f>
        <v>0</v>
      </c>
      <c r="K436" s="189"/>
      <c r="L436" s="39"/>
      <c r="M436" s="190" t="s">
        <v>1</v>
      </c>
      <c r="N436" s="191" t="s">
        <v>42</v>
      </c>
      <c r="O436" s="71"/>
      <c r="P436" s="192">
        <f>O436*H436</f>
        <v>0</v>
      </c>
      <c r="Q436" s="192">
        <v>2.0000000000000002E-5</v>
      </c>
      <c r="R436" s="192">
        <f>Q436*H436</f>
        <v>6.4000000000000005E-4</v>
      </c>
      <c r="S436" s="192">
        <v>0</v>
      </c>
      <c r="T436" s="193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194" t="s">
        <v>225</v>
      </c>
      <c r="AT436" s="194" t="s">
        <v>136</v>
      </c>
      <c r="AU436" s="194" t="s">
        <v>84</v>
      </c>
      <c r="AY436" s="17" t="s">
        <v>133</v>
      </c>
      <c r="BE436" s="195">
        <f>IF(N436="základní",J436,0)</f>
        <v>0</v>
      </c>
      <c r="BF436" s="195">
        <f>IF(N436="snížená",J436,0)</f>
        <v>0</v>
      </c>
      <c r="BG436" s="195">
        <f>IF(N436="zákl. přenesená",J436,0)</f>
        <v>0</v>
      </c>
      <c r="BH436" s="195">
        <f>IF(N436="sníž. přenesená",J436,0)</f>
        <v>0</v>
      </c>
      <c r="BI436" s="195">
        <f>IF(N436="nulová",J436,0)</f>
        <v>0</v>
      </c>
      <c r="BJ436" s="17" t="s">
        <v>82</v>
      </c>
      <c r="BK436" s="195">
        <f>ROUND(I436*H436,2)</f>
        <v>0</v>
      </c>
      <c r="BL436" s="17" t="s">
        <v>225</v>
      </c>
      <c r="BM436" s="194" t="s">
        <v>876</v>
      </c>
    </row>
    <row r="437" spans="1:65" s="14" customFormat="1" ht="11.25">
      <c r="B437" s="207"/>
      <c r="C437" s="208"/>
      <c r="D437" s="198" t="s">
        <v>142</v>
      </c>
      <c r="E437" s="209" t="s">
        <v>1</v>
      </c>
      <c r="F437" s="210" t="s">
        <v>877</v>
      </c>
      <c r="G437" s="208"/>
      <c r="H437" s="211">
        <v>32</v>
      </c>
      <c r="I437" s="212"/>
      <c r="J437" s="208"/>
      <c r="K437" s="208"/>
      <c r="L437" s="213"/>
      <c r="M437" s="214"/>
      <c r="N437" s="215"/>
      <c r="O437" s="215"/>
      <c r="P437" s="215"/>
      <c r="Q437" s="215"/>
      <c r="R437" s="215"/>
      <c r="S437" s="215"/>
      <c r="T437" s="216"/>
      <c r="AT437" s="217" t="s">
        <v>142</v>
      </c>
      <c r="AU437" s="217" t="s">
        <v>84</v>
      </c>
      <c r="AV437" s="14" t="s">
        <v>84</v>
      </c>
      <c r="AW437" s="14" t="s">
        <v>32</v>
      </c>
      <c r="AX437" s="14" t="s">
        <v>82</v>
      </c>
      <c r="AY437" s="217" t="s">
        <v>133</v>
      </c>
    </row>
    <row r="438" spans="1:65" s="2" customFormat="1" ht="24.2" customHeight="1">
      <c r="A438" s="34"/>
      <c r="B438" s="35"/>
      <c r="C438" s="182" t="s">
        <v>878</v>
      </c>
      <c r="D438" s="182" t="s">
        <v>136</v>
      </c>
      <c r="E438" s="183" t="s">
        <v>879</v>
      </c>
      <c r="F438" s="184" t="s">
        <v>880</v>
      </c>
      <c r="G438" s="185" t="s">
        <v>153</v>
      </c>
      <c r="H438" s="186">
        <v>19.2</v>
      </c>
      <c r="I438" s="187"/>
      <c r="J438" s="188">
        <f t="shared" ref="J438:J444" si="30">ROUND(I438*H438,2)</f>
        <v>0</v>
      </c>
      <c r="K438" s="189"/>
      <c r="L438" s="39"/>
      <c r="M438" s="190" t="s">
        <v>1</v>
      </c>
      <c r="N438" s="191" t="s">
        <v>42</v>
      </c>
      <c r="O438" s="71"/>
      <c r="P438" s="192">
        <f t="shared" ref="P438:P444" si="31">O438*H438</f>
        <v>0</v>
      </c>
      <c r="Q438" s="192">
        <v>1.2999999999999999E-4</v>
      </c>
      <c r="R438" s="192">
        <f t="shared" ref="R438:R444" si="32">Q438*H438</f>
        <v>2.4959999999999995E-3</v>
      </c>
      <c r="S438" s="192">
        <v>0</v>
      </c>
      <c r="T438" s="193">
        <f t="shared" ref="T438:T444" si="33">S438*H438</f>
        <v>0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194" t="s">
        <v>225</v>
      </c>
      <c r="AT438" s="194" t="s">
        <v>136</v>
      </c>
      <c r="AU438" s="194" t="s">
        <v>84</v>
      </c>
      <c r="AY438" s="17" t="s">
        <v>133</v>
      </c>
      <c r="BE438" s="195">
        <f t="shared" ref="BE438:BE444" si="34">IF(N438="základní",J438,0)</f>
        <v>0</v>
      </c>
      <c r="BF438" s="195">
        <f t="shared" ref="BF438:BF444" si="35">IF(N438="snížená",J438,0)</f>
        <v>0</v>
      </c>
      <c r="BG438" s="195">
        <f t="shared" ref="BG438:BG444" si="36">IF(N438="zákl. přenesená",J438,0)</f>
        <v>0</v>
      </c>
      <c r="BH438" s="195">
        <f t="shared" ref="BH438:BH444" si="37">IF(N438="sníž. přenesená",J438,0)</f>
        <v>0</v>
      </c>
      <c r="BI438" s="195">
        <f t="shared" ref="BI438:BI444" si="38">IF(N438="nulová",J438,0)</f>
        <v>0</v>
      </c>
      <c r="BJ438" s="17" t="s">
        <v>82</v>
      </c>
      <c r="BK438" s="195">
        <f t="shared" ref="BK438:BK444" si="39">ROUND(I438*H438,2)</f>
        <v>0</v>
      </c>
      <c r="BL438" s="17" t="s">
        <v>225</v>
      </c>
      <c r="BM438" s="194" t="s">
        <v>881</v>
      </c>
    </row>
    <row r="439" spans="1:65" s="2" customFormat="1" ht="24.2" customHeight="1">
      <c r="A439" s="34"/>
      <c r="B439" s="35"/>
      <c r="C439" s="182" t="s">
        <v>882</v>
      </c>
      <c r="D439" s="182" t="s">
        <v>136</v>
      </c>
      <c r="E439" s="183" t="s">
        <v>883</v>
      </c>
      <c r="F439" s="184" t="s">
        <v>884</v>
      </c>
      <c r="G439" s="185" t="s">
        <v>147</v>
      </c>
      <c r="H439" s="186">
        <v>32</v>
      </c>
      <c r="I439" s="187"/>
      <c r="J439" s="188">
        <f t="shared" si="30"/>
        <v>0</v>
      </c>
      <c r="K439" s="189"/>
      <c r="L439" s="39"/>
      <c r="M439" s="190" t="s">
        <v>1</v>
      </c>
      <c r="N439" s="191" t="s">
        <v>42</v>
      </c>
      <c r="O439" s="71"/>
      <c r="P439" s="192">
        <f t="shared" si="31"/>
        <v>0</v>
      </c>
      <c r="Q439" s="192">
        <v>2.0000000000000002E-5</v>
      </c>
      <c r="R439" s="192">
        <f t="shared" si="32"/>
        <v>6.4000000000000005E-4</v>
      </c>
      <c r="S439" s="192">
        <v>0</v>
      </c>
      <c r="T439" s="193">
        <f t="shared" si="33"/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194" t="s">
        <v>225</v>
      </c>
      <c r="AT439" s="194" t="s">
        <v>136</v>
      </c>
      <c r="AU439" s="194" t="s">
        <v>84</v>
      </c>
      <c r="AY439" s="17" t="s">
        <v>133</v>
      </c>
      <c r="BE439" s="195">
        <f t="shared" si="34"/>
        <v>0</v>
      </c>
      <c r="BF439" s="195">
        <f t="shared" si="35"/>
        <v>0</v>
      </c>
      <c r="BG439" s="195">
        <f t="shared" si="36"/>
        <v>0</v>
      </c>
      <c r="BH439" s="195">
        <f t="shared" si="37"/>
        <v>0</v>
      </c>
      <c r="BI439" s="195">
        <f t="shared" si="38"/>
        <v>0</v>
      </c>
      <c r="BJ439" s="17" t="s">
        <v>82</v>
      </c>
      <c r="BK439" s="195">
        <f t="shared" si="39"/>
        <v>0</v>
      </c>
      <c r="BL439" s="17" t="s">
        <v>225</v>
      </c>
      <c r="BM439" s="194" t="s">
        <v>885</v>
      </c>
    </row>
    <row r="440" spans="1:65" s="2" customFormat="1" ht="24.2" customHeight="1">
      <c r="A440" s="34"/>
      <c r="B440" s="35"/>
      <c r="C440" s="182" t="s">
        <v>886</v>
      </c>
      <c r="D440" s="182" t="s">
        <v>136</v>
      </c>
      <c r="E440" s="183" t="s">
        <v>887</v>
      </c>
      <c r="F440" s="184" t="s">
        <v>888</v>
      </c>
      <c r="G440" s="185" t="s">
        <v>147</v>
      </c>
      <c r="H440" s="186">
        <v>32</v>
      </c>
      <c r="I440" s="187"/>
      <c r="J440" s="188">
        <f t="shared" si="30"/>
        <v>0</v>
      </c>
      <c r="K440" s="189"/>
      <c r="L440" s="39"/>
      <c r="M440" s="190" t="s">
        <v>1</v>
      </c>
      <c r="N440" s="191" t="s">
        <v>42</v>
      </c>
      <c r="O440" s="71"/>
      <c r="P440" s="192">
        <f t="shared" si="31"/>
        <v>0</v>
      </c>
      <c r="Q440" s="192">
        <v>6.0000000000000002E-5</v>
      </c>
      <c r="R440" s="192">
        <f t="shared" si="32"/>
        <v>1.92E-3</v>
      </c>
      <c r="S440" s="192">
        <v>0</v>
      </c>
      <c r="T440" s="193">
        <f t="shared" si="33"/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194" t="s">
        <v>225</v>
      </c>
      <c r="AT440" s="194" t="s">
        <v>136</v>
      </c>
      <c r="AU440" s="194" t="s">
        <v>84</v>
      </c>
      <c r="AY440" s="17" t="s">
        <v>133</v>
      </c>
      <c r="BE440" s="195">
        <f t="shared" si="34"/>
        <v>0</v>
      </c>
      <c r="BF440" s="195">
        <f t="shared" si="35"/>
        <v>0</v>
      </c>
      <c r="BG440" s="195">
        <f t="shared" si="36"/>
        <v>0</v>
      </c>
      <c r="BH440" s="195">
        <f t="shared" si="37"/>
        <v>0</v>
      </c>
      <c r="BI440" s="195">
        <f t="shared" si="38"/>
        <v>0</v>
      </c>
      <c r="BJ440" s="17" t="s">
        <v>82</v>
      </c>
      <c r="BK440" s="195">
        <f t="shared" si="39"/>
        <v>0</v>
      </c>
      <c r="BL440" s="17" t="s">
        <v>225</v>
      </c>
      <c r="BM440" s="194" t="s">
        <v>889</v>
      </c>
    </row>
    <row r="441" spans="1:65" s="2" customFormat="1" ht="24.2" customHeight="1">
      <c r="A441" s="34"/>
      <c r="B441" s="35"/>
      <c r="C441" s="182" t="s">
        <v>890</v>
      </c>
      <c r="D441" s="182" t="s">
        <v>136</v>
      </c>
      <c r="E441" s="183" t="s">
        <v>891</v>
      </c>
      <c r="F441" s="184" t="s">
        <v>892</v>
      </c>
      <c r="G441" s="185" t="s">
        <v>153</v>
      </c>
      <c r="H441" s="186">
        <v>19.2</v>
      </c>
      <c r="I441" s="187"/>
      <c r="J441" s="188">
        <f t="shared" si="30"/>
        <v>0</v>
      </c>
      <c r="K441" s="189"/>
      <c r="L441" s="39"/>
      <c r="M441" s="190" t="s">
        <v>1</v>
      </c>
      <c r="N441" s="191" t="s">
        <v>42</v>
      </c>
      <c r="O441" s="71"/>
      <c r="P441" s="192">
        <f t="shared" si="31"/>
        <v>0</v>
      </c>
      <c r="Q441" s="192">
        <v>3.4000000000000002E-4</v>
      </c>
      <c r="R441" s="192">
        <f t="shared" si="32"/>
        <v>6.5279999999999999E-3</v>
      </c>
      <c r="S441" s="192">
        <v>0</v>
      </c>
      <c r="T441" s="193">
        <f t="shared" si="33"/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194" t="s">
        <v>225</v>
      </c>
      <c r="AT441" s="194" t="s">
        <v>136</v>
      </c>
      <c r="AU441" s="194" t="s">
        <v>84</v>
      </c>
      <c r="AY441" s="17" t="s">
        <v>133</v>
      </c>
      <c r="BE441" s="195">
        <f t="shared" si="34"/>
        <v>0</v>
      </c>
      <c r="BF441" s="195">
        <f t="shared" si="35"/>
        <v>0</v>
      </c>
      <c r="BG441" s="195">
        <f t="shared" si="36"/>
        <v>0</v>
      </c>
      <c r="BH441" s="195">
        <f t="shared" si="37"/>
        <v>0</v>
      </c>
      <c r="BI441" s="195">
        <f t="shared" si="38"/>
        <v>0</v>
      </c>
      <c r="BJ441" s="17" t="s">
        <v>82</v>
      </c>
      <c r="BK441" s="195">
        <f t="shared" si="39"/>
        <v>0</v>
      </c>
      <c r="BL441" s="17" t="s">
        <v>225</v>
      </c>
      <c r="BM441" s="194" t="s">
        <v>893</v>
      </c>
    </row>
    <row r="442" spans="1:65" s="2" customFormat="1" ht="24.2" customHeight="1">
      <c r="A442" s="34"/>
      <c r="B442" s="35"/>
      <c r="C442" s="182" t="s">
        <v>894</v>
      </c>
      <c r="D442" s="182" t="s">
        <v>136</v>
      </c>
      <c r="E442" s="183" t="s">
        <v>895</v>
      </c>
      <c r="F442" s="184" t="s">
        <v>896</v>
      </c>
      <c r="G442" s="185" t="s">
        <v>147</v>
      </c>
      <c r="H442" s="186">
        <v>32</v>
      </c>
      <c r="I442" s="187"/>
      <c r="J442" s="188">
        <f t="shared" si="30"/>
        <v>0</v>
      </c>
      <c r="K442" s="189"/>
      <c r="L442" s="39"/>
      <c r="M442" s="190" t="s">
        <v>1</v>
      </c>
      <c r="N442" s="191" t="s">
        <v>42</v>
      </c>
      <c r="O442" s="71"/>
      <c r="P442" s="192">
        <f t="shared" si="31"/>
        <v>0</v>
      </c>
      <c r="Q442" s="192">
        <v>2.0000000000000002E-5</v>
      </c>
      <c r="R442" s="192">
        <f t="shared" si="32"/>
        <v>6.4000000000000005E-4</v>
      </c>
      <c r="S442" s="192">
        <v>0</v>
      </c>
      <c r="T442" s="193">
        <f t="shared" si="33"/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194" t="s">
        <v>225</v>
      </c>
      <c r="AT442" s="194" t="s">
        <v>136</v>
      </c>
      <c r="AU442" s="194" t="s">
        <v>84</v>
      </c>
      <c r="AY442" s="17" t="s">
        <v>133</v>
      </c>
      <c r="BE442" s="195">
        <f t="shared" si="34"/>
        <v>0</v>
      </c>
      <c r="BF442" s="195">
        <f t="shared" si="35"/>
        <v>0</v>
      </c>
      <c r="BG442" s="195">
        <f t="shared" si="36"/>
        <v>0</v>
      </c>
      <c r="BH442" s="195">
        <f t="shared" si="37"/>
        <v>0</v>
      </c>
      <c r="BI442" s="195">
        <f t="shared" si="38"/>
        <v>0</v>
      </c>
      <c r="BJ442" s="17" t="s">
        <v>82</v>
      </c>
      <c r="BK442" s="195">
        <f t="shared" si="39"/>
        <v>0</v>
      </c>
      <c r="BL442" s="17" t="s">
        <v>225</v>
      </c>
      <c r="BM442" s="194" t="s">
        <v>897</v>
      </c>
    </row>
    <row r="443" spans="1:65" s="2" customFormat="1" ht="21.75" customHeight="1">
      <c r="A443" s="34"/>
      <c r="B443" s="35"/>
      <c r="C443" s="182" t="s">
        <v>898</v>
      </c>
      <c r="D443" s="182" t="s">
        <v>136</v>
      </c>
      <c r="E443" s="183" t="s">
        <v>899</v>
      </c>
      <c r="F443" s="184" t="s">
        <v>900</v>
      </c>
      <c r="G443" s="185" t="s">
        <v>153</v>
      </c>
      <c r="H443" s="186">
        <v>19.2</v>
      </c>
      <c r="I443" s="187"/>
      <c r="J443" s="188">
        <f t="shared" si="30"/>
        <v>0</v>
      </c>
      <c r="K443" s="189"/>
      <c r="L443" s="39"/>
      <c r="M443" s="190" t="s">
        <v>1</v>
      </c>
      <c r="N443" s="191" t="s">
        <v>42</v>
      </c>
      <c r="O443" s="71"/>
      <c r="P443" s="192">
        <f t="shared" si="31"/>
        <v>0</v>
      </c>
      <c r="Q443" s="192">
        <v>3.0000000000000001E-5</v>
      </c>
      <c r="R443" s="192">
        <f t="shared" si="32"/>
        <v>5.7600000000000001E-4</v>
      </c>
      <c r="S443" s="192">
        <v>0</v>
      </c>
      <c r="T443" s="193">
        <f t="shared" si="33"/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94" t="s">
        <v>225</v>
      </c>
      <c r="AT443" s="194" t="s">
        <v>136</v>
      </c>
      <c r="AU443" s="194" t="s">
        <v>84</v>
      </c>
      <c r="AY443" s="17" t="s">
        <v>133</v>
      </c>
      <c r="BE443" s="195">
        <f t="shared" si="34"/>
        <v>0</v>
      </c>
      <c r="BF443" s="195">
        <f t="shared" si="35"/>
        <v>0</v>
      </c>
      <c r="BG443" s="195">
        <f t="shared" si="36"/>
        <v>0</v>
      </c>
      <c r="BH443" s="195">
        <f t="shared" si="37"/>
        <v>0</v>
      </c>
      <c r="BI443" s="195">
        <f t="shared" si="38"/>
        <v>0</v>
      </c>
      <c r="BJ443" s="17" t="s">
        <v>82</v>
      </c>
      <c r="BK443" s="195">
        <f t="shared" si="39"/>
        <v>0</v>
      </c>
      <c r="BL443" s="17" t="s">
        <v>225</v>
      </c>
      <c r="BM443" s="194" t="s">
        <v>901</v>
      </c>
    </row>
    <row r="444" spans="1:65" s="2" customFormat="1" ht="24.2" customHeight="1">
      <c r="A444" s="34"/>
      <c r="B444" s="35"/>
      <c r="C444" s="182" t="s">
        <v>902</v>
      </c>
      <c r="D444" s="182" t="s">
        <v>136</v>
      </c>
      <c r="E444" s="183" t="s">
        <v>903</v>
      </c>
      <c r="F444" s="184" t="s">
        <v>904</v>
      </c>
      <c r="G444" s="185" t="s">
        <v>153</v>
      </c>
      <c r="H444" s="186">
        <v>74.73</v>
      </c>
      <c r="I444" s="187"/>
      <c r="J444" s="188">
        <f t="shared" si="30"/>
        <v>0</v>
      </c>
      <c r="K444" s="189"/>
      <c r="L444" s="39"/>
      <c r="M444" s="190" t="s">
        <v>1</v>
      </c>
      <c r="N444" s="191" t="s">
        <v>42</v>
      </c>
      <c r="O444" s="71"/>
      <c r="P444" s="192">
        <f t="shared" si="31"/>
        <v>0</v>
      </c>
      <c r="Q444" s="192">
        <v>2.0000000000000001E-4</v>
      </c>
      <c r="R444" s="192">
        <f t="shared" si="32"/>
        <v>1.4946000000000001E-2</v>
      </c>
      <c r="S444" s="192">
        <v>0</v>
      </c>
      <c r="T444" s="193">
        <f t="shared" si="33"/>
        <v>0</v>
      </c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R444" s="194" t="s">
        <v>225</v>
      </c>
      <c r="AT444" s="194" t="s">
        <v>136</v>
      </c>
      <c r="AU444" s="194" t="s">
        <v>84</v>
      </c>
      <c r="AY444" s="17" t="s">
        <v>133</v>
      </c>
      <c r="BE444" s="195">
        <f t="shared" si="34"/>
        <v>0</v>
      </c>
      <c r="BF444" s="195">
        <f t="shared" si="35"/>
        <v>0</v>
      </c>
      <c r="BG444" s="195">
        <f t="shared" si="36"/>
        <v>0</v>
      </c>
      <c r="BH444" s="195">
        <f t="shared" si="37"/>
        <v>0</v>
      </c>
      <c r="BI444" s="195">
        <f t="shared" si="38"/>
        <v>0</v>
      </c>
      <c r="BJ444" s="17" t="s">
        <v>82</v>
      </c>
      <c r="BK444" s="195">
        <f t="shared" si="39"/>
        <v>0</v>
      </c>
      <c r="BL444" s="17" t="s">
        <v>225</v>
      </c>
      <c r="BM444" s="194" t="s">
        <v>905</v>
      </c>
    </row>
    <row r="445" spans="1:65" s="13" customFormat="1" ht="11.25">
      <c r="B445" s="196"/>
      <c r="C445" s="197"/>
      <c r="D445" s="198" t="s">
        <v>142</v>
      </c>
      <c r="E445" s="199" t="s">
        <v>1</v>
      </c>
      <c r="F445" s="200" t="s">
        <v>906</v>
      </c>
      <c r="G445" s="197"/>
      <c r="H445" s="199" t="s">
        <v>1</v>
      </c>
      <c r="I445" s="201"/>
      <c r="J445" s="197"/>
      <c r="K445" s="197"/>
      <c r="L445" s="202"/>
      <c r="M445" s="203"/>
      <c r="N445" s="204"/>
      <c r="O445" s="204"/>
      <c r="P445" s="204"/>
      <c r="Q445" s="204"/>
      <c r="R445" s="204"/>
      <c r="S445" s="204"/>
      <c r="T445" s="205"/>
      <c r="AT445" s="206" t="s">
        <v>142</v>
      </c>
      <c r="AU445" s="206" t="s">
        <v>84</v>
      </c>
      <c r="AV445" s="13" t="s">
        <v>82</v>
      </c>
      <c r="AW445" s="13" t="s">
        <v>32</v>
      </c>
      <c r="AX445" s="13" t="s">
        <v>77</v>
      </c>
      <c r="AY445" s="206" t="s">
        <v>133</v>
      </c>
    </row>
    <row r="446" spans="1:65" s="14" customFormat="1" ht="11.25">
      <c r="B446" s="207"/>
      <c r="C446" s="208"/>
      <c r="D446" s="198" t="s">
        <v>142</v>
      </c>
      <c r="E446" s="209" t="s">
        <v>1</v>
      </c>
      <c r="F446" s="210" t="s">
        <v>907</v>
      </c>
      <c r="G446" s="208"/>
      <c r="H446" s="211">
        <v>25.364999999999998</v>
      </c>
      <c r="I446" s="212"/>
      <c r="J446" s="208"/>
      <c r="K446" s="208"/>
      <c r="L446" s="213"/>
      <c r="M446" s="214"/>
      <c r="N446" s="215"/>
      <c r="O446" s="215"/>
      <c r="P446" s="215"/>
      <c r="Q446" s="215"/>
      <c r="R446" s="215"/>
      <c r="S446" s="215"/>
      <c r="T446" s="216"/>
      <c r="AT446" s="217" t="s">
        <v>142</v>
      </c>
      <c r="AU446" s="217" t="s">
        <v>84</v>
      </c>
      <c r="AV446" s="14" t="s">
        <v>84</v>
      </c>
      <c r="AW446" s="14" t="s">
        <v>32</v>
      </c>
      <c r="AX446" s="14" t="s">
        <v>77</v>
      </c>
      <c r="AY446" s="217" t="s">
        <v>133</v>
      </c>
    </row>
    <row r="447" spans="1:65" s="13" customFormat="1" ht="11.25">
      <c r="B447" s="196"/>
      <c r="C447" s="197"/>
      <c r="D447" s="198" t="s">
        <v>142</v>
      </c>
      <c r="E447" s="199" t="s">
        <v>1</v>
      </c>
      <c r="F447" s="200" t="s">
        <v>908</v>
      </c>
      <c r="G447" s="197"/>
      <c r="H447" s="199" t="s">
        <v>1</v>
      </c>
      <c r="I447" s="201"/>
      <c r="J447" s="197"/>
      <c r="K447" s="197"/>
      <c r="L447" s="202"/>
      <c r="M447" s="203"/>
      <c r="N447" s="204"/>
      <c r="O447" s="204"/>
      <c r="P447" s="204"/>
      <c r="Q447" s="204"/>
      <c r="R447" s="204"/>
      <c r="S447" s="204"/>
      <c r="T447" s="205"/>
      <c r="AT447" s="206" t="s">
        <v>142</v>
      </c>
      <c r="AU447" s="206" t="s">
        <v>84</v>
      </c>
      <c r="AV447" s="13" t="s">
        <v>82</v>
      </c>
      <c r="AW447" s="13" t="s">
        <v>32</v>
      </c>
      <c r="AX447" s="13" t="s">
        <v>77</v>
      </c>
      <c r="AY447" s="206" t="s">
        <v>133</v>
      </c>
    </row>
    <row r="448" spans="1:65" s="14" customFormat="1" ht="11.25">
      <c r="B448" s="207"/>
      <c r="C448" s="208"/>
      <c r="D448" s="198" t="s">
        <v>142</v>
      </c>
      <c r="E448" s="209" t="s">
        <v>1</v>
      </c>
      <c r="F448" s="210" t="s">
        <v>909</v>
      </c>
      <c r="G448" s="208"/>
      <c r="H448" s="211">
        <v>49.365000000000002</v>
      </c>
      <c r="I448" s="212"/>
      <c r="J448" s="208"/>
      <c r="K448" s="208"/>
      <c r="L448" s="213"/>
      <c r="M448" s="214"/>
      <c r="N448" s="215"/>
      <c r="O448" s="215"/>
      <c r="P448" s="215"/>
      <c r="Q448" s="215"/>
      <c r="R448" s="215"/>
      <c r="S448" s="215"/>
      <c r="T448" s="216"/>
      <c r="AT448" s="217" t="s">
        <v>142</v>
      </c>
      <c r="AU448" s="217" t="s">
        <v>84</v>
      </c>
      <c r="AV448" s="14" t="s">
        <v>84</v>
      </c>
      <c r="AW448" s="14" t="s">
        <v>32</v>
      </c>
      <c r="AX448" s="14" t="s">
        <v>77</v>
      </c>
      <c r="AY448" s="217" t="s">
        <v>133</v>
      </c>
    </row>
    <row r="449" spans="1:65" s="15" customFormat="1" ht="11.25">
      <c r="B449" s="218"/>
      <c r="C449" s="219"/>
      <c r="D449" s="198" t="s">
        <v>142</v>
      </c>
      <c r="E449" s="220" t="s">
        <v>1</v>
      </c>
      <c r="F449" s="221" t="s">
        <v>199</v>
      </c>
      <c r="G449" s="219"/>
      <c r="H449" s="222">
        <v>74.73</v>
      </c>
      <c r="I449" s="223"/>
      <c r="J449" s="219"/>
      <c r="K449" s="219"/>
      <c r="L449" s="224"/>
      <c r="M449" s="225"/>
      <c r="N449" s="226"/>
      <c r="O449" s="226"/>
      <c r="P449" s="226"/>
      <c r="Q449" s="226"/>
      <c r="R449" s="226"/>
      <c r="S449" s="226"/>
      <c r="T449" s="227"/>
      <c r="AT449" s="228" t="s">
        <v>142</v>
      </c>
      <c r="AU449" s="228" t="s">
        <v>84</v>
      </c>
      <c r="AV449" s="15" t="s">
        <v>140</v>
      </c>
      <c r="AW449" s="15" t="s">
        <v>32</v>
      </c>
      <c r="AX449" s="15" t="s">
        <v>82</v>
      </c>
      <c r="AY449" s="228" t="s">
        <v>133</v>
      </c>
    </row>
    <row r="450" spans="1:65" s="2" customFormat="1" ht="24.2" customHeight="1">
      <c r="A450" s="34"/>
      <c r="B450" s="35"/>
      <c r="C450" s="182" t="s">
        <v>910</v>
      </c>
      <c r="D450" s="182" t="s">
        <v>136</v>
      </c>
      <c r="E450" s="183" t="s">
        <v>911</v>
      </c>
      <c r="F450" s="184" t="s">
        <v>912</v>
      </c>
      <c r="G450" s="185" t="s">
        <v>153</v>
      </c>
      <c r="H450" s="186">
        <v>74.73</v>
      </c>
      <c r="I450" s="187"/>
      <c r="J450" s="188">
        <f>ROUND(I450*H450,2)</f>
        <v>0</v>
      </c>
      <c r="K450" s="189"/>
      <c r="L450" s="39"/>
      <c r="M450" s="190" t="s">
        <v>1</v>
      </c>
      <c r="N450" s="191" t="s">
        <v>42</v>
      </c>
      <c r="O450" s="71"/>
      <c r="P450" s="192">
        <f>O450*H450</f>
        <v>0</v>
      </c>
      <c r="Q450" s="192">
        <v>4.0999999999999999E-4</v>
      </c>
      <c r="R450" s="192">
        <f>Q450*H450</f>
        <v>3.0639300000000001E-2</v>
      </c>
      <c r="S450" s="192">
        <v>0</v>
      </c>
      <c r="T450" s="193">
        <f>S450*H450</f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194" t="s">
        <v>225</v>
      </c>
      <c r="AT450" s="194" t="s">
        <v>136</v>
      </c>
      <c r="AU450" s="194" t="s">
        <v>84</v>
      </c>
      <c r="AY450" s="17" t="s">
        <v>133</v>
      </c>
      <c r="BE450" s="195">
        <f>IF(N450="základní",J450,0)</f>
        <v>0</v>
      </c>
      <c r="BF450" s="195">
        <f>IF(N450="snížená",J450,0)</f>
        <v>0</v>
      </c>
      <c r="BG450" s="195">
        <f>IF(N450="zákl. přenesená",J450,0)</f>
        <v>0</v>
      </c>
      <c r="BH450" s="195">
        <f>IF(N450="sníž. přenesená",J450,0)</f>
        <v>0</v>
      </c>
      <c r="BI450" s="195">
        <f>IF(N450="nulová",J450,0)</f>
        <v>0</v>
      </c>
      <c r="BJ450" s="17" t="s">
        <v>82</v>
      </c>
      <c r="BK450" s="195">
        <f>ROUND(I450*H450,2)</f>
        <v>0</v>
      </c>
      <c r="BL450" s="17" t="s">
        <v>225</v>
      </c>
      <c r="BM450" s="194" t="s">
        <v>913</v>
      </c>
    </row>
    <row r="451" spans="1:65" s="2" customFormat="1" ht="24.2" customHeight="1">
      <c r="A451" s="34"/>
      <c r="B451" s="35"/>
      <c r="C451" s="182" t="s">
        <v>914</v>
      </c>
      <c r="D451" s="182" t="s">
        <v>136</v>
      </c>
      <c r="E451" s="183" t="s">
        <v>915</v>
      </c>
      <c r="F451" s="184" t="s">
        <v>916</v>
      </c>
      <c r="G451" s="185" t="s">
        <v>153</v>
      </c>
      <c r="H451" s="186">
        <v>90.78</v>
      </c>
      <c r="I451" s="187"/>
      <c r="J451" s="188">
        <f>ROUND(I451*H451,2)</f>
        <v>0</v>
      </c>
      <c r="K451" s="189"/>
      <c r="L451" s="39"/>
      <c r="M451" s="190" t="s">
        <v>1</v>
      </c>
      <c r="N451" s="191" t="s">
        <v>42</v>
      </c>
      <c r="O451" s="71"/>
      <c r="P451" s="192">
        <f>O451*H451</f>
        <v>0</v>
      </c>
      <c r="Q451" s="192">
        <v>4.7999999999999996E-3</v>
      </c>
      <c r="R451" s="192">
        <f>Q451*H451</f>
        <v>0.43574399999999996</v>
      </c>
      <c r="S451" s="192">
        <v>0</v>
      </c>
      <c r="T451" s="193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194" t="s">
        <v>225</v>
      </c>
      <c r="AT451" s="194" t="s">
        <v>136</v>
      </c>
      <c r="AU451" s="194" t="s">
        <v>84</v>
      </c>
      <c r="AY451" s="17" t="s">
        <v>133</v>
      </c>
      <c r="BE451" s="195">
        <f>IF(N451="základní",J451,0)</f>
        <v>0</v>
      </c>
      <c r="BF451" s="195">
        <f>IF(N451="snížená",J451,0)</f>
        <v>0</v>
      </c>
      <c r="BG451" s="195">
        <f>IF(N451="zákl. přenesená",J451,0)</f>
        <v>0</v>
      </c>
      <c r="BH451" s="195">
        <f>IF(N451="sníž. přenesená",J451,0)</f>
        <v>0</v>
      </c>
      <c r="BI451" s="195">
        <f>IF(N451="nulová",J451,0)</f>
        <v>0</v>
      </c>
      <c r="BJ451" s="17" t="s">
        <v>82</v>
      </c>
      <c r="BK451" s="195">
        <f>ROUND(I451*H451,2)</f>
        <v>0</v>
      </c>
      <c r="BL451" s="17" t="s">
        <v>225</v>
      </c>
      <c r="BM451" s="194" t="s">
        <v>917</v>
      </c>
    </row>
    <row r="452" spans="1:65" s="13" customFormat="1" ht="11.25">
      <c r="B452" s="196"/>
      <c r="C452" s="197"/>
      <c r="D452" s="198" t="s">
        <v>142</v>
      </c>
      <c r="E452" s="199" t="s">
        <v>1</v>
      </c>
      <c r="F452" s="200" t="s">
        <v>222</v>
      </c>
      <c r="G452" s="197"/>
      <c r="H452" s="199" t="s">
        <v>1</v>
      </c>
      <c r="I452" s="201"/>
      <c r="J452" s="197"/>
      <c r="K452" s="197"/>
      <c r="L452" s="202"/>
      <c r="M452" s="203"/>
      <c r="N452" s="204"/>
      <c r="O452" s="204"/>
      <c r="P452" s="204"/>
      <c r="Q452" s="204"/>
      <c r="R452" s="204"/>
      <c r="S452" s="204"/>
      <c r="T452" s="205"/>
      <c r="AT452" s="206" t="s">
        <v>142</v>
      </c>
      <c r="AU452" s="206" t="s">
        <v>84</v>
      </c>
      <c r="AV452" s="13" t="s">
        <v>82</v>
      </c>
      <c r="AW452" s="13" t="s">
        <v>32</v>
      </c>
      <c r="AX452" s="13" t="s">
        <v>77</v>
      </c>
      <c r="AY452" s="206" t="s">
        <v>133</v>
      </c>
    </row>
    <row r="453" spans="1:65" s="14" customFormat="1" ht="11.25">
      <c r="B453" s="207"/>
      <c r="C453" s="208"/>
      <c r="D453" s="198" t="s">
        <v>142</v>
      </c>
      <c r="E453" s="209" t="s">
        <v>1</v>
      </c>
      <c r="F453" s="210" t="s">
        <v>223</v>
      </c>
      <c r="G453" s="208"/>
      <c r="H453" s="211">
        <v>7.07</v>
      </c>
      <c r="I453" s="212"/>
      <c r="J453" s="208"/>
      <c r="K453" s="208"/>
      <c r="L453" s="213"/>
      <c r="M453" s="214"/>
      <c r="N453" s="215"/>
      <c r="O453" s="215"/>
      <c r="P453" s="215"/>
      <c r="Q453" s="215"/>
      <c r="R453" s="215"/>
      <c r="S453" s="215"/>
      <c r="T453" s="216"/>
      <c r="AT453" s="217" t="s">
        <v>142</v>
      </c>
      <c r="AU453" s="217" t="s">
        <v>84</v>
      </c>
      <c r="AV453" s="14" t="s">
        <v>84</v>
      </c>
      <c r="AW453" s="14" t="s">
        <v>32</v>
      </c>
      <c r="AX453" s="14" t="s">
        <v>77</v>
      </c>
      <c r="AY453" s="217" t="s">
        <v>133</v>
      </c>
    </row>
    <row r="454" spans="1:65" s="13" customFormat="1" ht="11.25">
      <c r="B454" s="196"/>
      <c r="C454" s="197"/>
      <c r="D454" s="198" t="s">
        <v>142</v>
      </c>
      <c r="E454" s="199" t="s">
        <v>1</v>
      </c>
      <c r="F454" s="200" t="s">
        <v>197</v>
      </c>
      <c r="G454" s="197"/>
      <c r="H454" s="199" t="s">
        <v>1</v>
      </c>
      <c r="I454" s="201"/>
      <c r="J454" s="197"/>
      <c r="K454" s="197"/>
      <c r="L454" s="202"/>
      <c r="M454" s="203"/>
      <c r="N454" s="204"/>
      <c r="O454" s="204"/>
      <c r="P454" s="204"/>
      <c r="Q454" s="204"/>
      <c r="R454" s="204"/>
      <c r="S454" s="204"/>
      <c r="T454" s="205"/>
      <c r="AT454" s="206" t="s">
        <v>142</v>
      </c>
      <c r="AU454" s="206" t="s">
        <v>84</v>
      </c>
      <c r="AV454" s="13" t="s">
        <v>82</v>
      </c>
      <c r="AW454" s="13" t="s">
        <v>32</v>
      </c>
      <c r="AX454" s="13" t="s">
        <v>77</v>
      </c>
      <c r="AY454" s="206" t="s">
        <v>133</v>
      </c>
    </row>
    <row r="455" spans="1:65" s="14" customFormat="1" ht="11.25">
      <c r="B455" s="207"/>
      <c r="C455" s="208"/>
      <c r="D455" s="198" t="s">
        <v>142</v>
      </c>
      <c r="E455" s="209" t="s">
        <v>1</v>
      </c>
      <c r="F455" s="210" t="s">
        <v>220</v>
      </c>
      <c r="G455" s="208"/>
      <c r="H455" s="211">
        <v>58.87</v>
      </c>
      <c r="I455" s="212"/>
      <c r="J455" s="208"/>
      <c r="K455" s="208"/>
      <c r="L455" s="213"/>
      <c r="M455" s="214"/>
      <c r="N455" s="215"/>
      <c r="O455" s="215"/>
      <c r="P455" s="215"/>
      <c r="Q455" s="215"/>
      <c r="R455" s="215"/>
      <c r="S455" s="215"/>
      <c r="T455" s="216"/>
      <c r="AT455" s="217" t="s">
        <v>142</v>
      </c>
      <c r="AU455" s="217" t="s">
        <v>84</v>
      </c>
      <c r="AV455" s="14" t="s">
        <v>84</v>
      </c>
      <c r="AW455" s="14" t="s">
        <v>32</v>
      </c>
      <c r="AX455" s="14" t="s">
        <v>77</v>
      </c>
      <c r="AY455" s="217" t="s">
        <v>133</v>
      </c>
    </row>
    <row r="456" spans="1:65" s="13" customFormat="1" ht="11.25">
      <c r="B456" s="196"/>
      <c r="C456" s="197"/>
      <c r="D456" s="198" t="s">
        <v>142</v>
      </c>
      <c r="E456" s="199" t="s">
        <v>1</v>
      </c>
      <c r="F456" s="200" t="s">
        <v>172</v>
      </c>
      <c r="G456" s="197"/>
      <c r="H456" s="199" t="s">
        <v>1</v>
      </c>
      <c r="I456" s="201"/>
      <c r="J456" s="197"/>
      <c r="K456" s="197"/>
      <c r="L456" s="202"/>
      <c r="M456" s="203"/>
      <c r="N456" s="204"/>
      <c r="O456" s="204"/>
      <c r="P456" s="204"/>
      <c r="Q456" s="204"/>
      <c r="R456" s="204"/>
      <c r="S456" s="204"/>
      <c r="T456" s="205"/>
      <c r="AT456" s="206" t="s">
        <v>142</v>
      </c>
      <c r="AU456" s="206" t="s">
        <v>84</v>
      </c>
      <c r="AV456" s="13" t="s">
        <v>82</v>
      </c>
      <c r="AW456" s="13" t="s">
        <v>32</v>
      </c>
      <c r="AX456" s="13" t="s">
        <v>77</v>
      </c>
      <c r="AY456" s="206" t="s">
        <v>133</v>
      </c>
    </row>
    <row r="457" spans="1:65" s="14" customFormat="1" ht="11.25">
      <c r="B457" s="207"/>
      <c r="C457" s="208"/>
      <c r="D457" s="198" t="s">
        <v>142</v>
      </c>
      <c r="E457" s="209" t="s">
        <v>1</v>
      </c>
      <c r="F457" s="210" t="s">
        <v>173</v>
      </c>
      <c r="G457" s="208"/>
      <c r="H457" s="211">
        <v>16.27</v>
      </c>
      <c r="I457" s="212"/>
      <c r="J457" s="208"/>
      <c r="K457" s="208"/>
      <c r="L457" s="213"/>
      <c r="M457" s="214"/>
      <c r="N457" s="215"/>
      <c r="O457" s="215"/>
      <c r="P457" s="215"/>
      <c r="Q457" s="215"/>
      <c r="R457" s="215"/>
      <c r="S457" s="215"/>
      <c r="T457" s="216"/>
      <c r="AT457" s="217" t="s">
        <v>142</v>
      </c>
      <c r="AU457" s="217" t="s">
        <v>84</v>
      </c>
      <c r="AV457" s="14" t="s">
        <v>84</v>
      </c>
      <c r="AW457" s="14" t="s">
        <v>32</v>
      </c>
      <c r="AX457" s="14" t="s">
        <v>77</v>
      </c>
      <c r="AY457" s="217" t="s">
        <v>133</v>
      </c>
    </row>
    <row r="458" spans="1:65" s="13" customFormat="1" ht="11.25">
      <c r="B458" s="196"/>
      <c r="C458" s="197"/>
      <c r="D458" s="198" t="s">
        <v>142</v>
      </c>
      <c r="E458" s="199" t="s">
        <v>1</v>
      </c>
      <c r="F458" s="200" t="s">
        <v>210</v>
      </c>
      <c r="G458" s="197"/>
      <c r="H458" s="199" t="s">
        <v>1</v>
      </c>
      <c r="I458" s="201"/>
      <c r="J458" s="197"/>
      <c r="K458" s="197"/>
      <c r="L458" s="202"/>
      <c r="M458" s="203"/>
      <c r="N458" s="204"/>
      <c r="O458" s="204"/>
      <c r="P458" s="204"/>
      <c r="Q458" s="204"/>
      <c r="R458" s="204"/>
      <c r="S458" s="204"/>
      <c r="T458" s="205"/>
      <c r="AT458" s="206" t="s">
        <v>142</v>
      </c>
      <c r="AU458" s="206" t="s">
        <v>84</v>
      </c>
      <c r="AV458" s="13" t="s">
        <v>82</v>
      </c>
      <c r="AW458" s="13" t="s">
        <v>32</v>
      </c>
      <c r="AX458" s="13" t="s">
        <v>77</v>
      </c>
      <c r="AY458" s="206" t="s">
        <v>133</v>
      </c>
    </row>
    <row r="459" spans="1:65" s="14" customFormat="1" ht="11.25">
      <c r="B459" s="207"/>
      <c r="C459" s="208"/>
      <c r="D459" s="198" t="s">
        <v>142</v>
      </c>
      <c r="E459" s="209" t="s">
        <v>1</v>
      </c>
      <c r="F459" s="210" t="s">
        <v>224</v>
      </c>
      <c r="G459" s="208"/>
      <c r="H459" s="211">
        <v>8.57</v>
      </c>
      <c r="I459" s="212"/>
      <c r="J459" s="208"/>
      <c r="K459" s="208"/>
      <c r="L459" s="213"/>
      <c r="M459" s="214"/>
      <c r="N459" s="215"/>
      <c r="O459" s="215"/>
      <c r="P459" s="215"/>
      <c r="Q459" s="215"/>
      <c r="R459" s="215"/>
      <c r="S459" s="215"/>
      <c r="T459" s="216"/>
      <c r="AT459" s="217" t="s">
        <v>142</v>
      </c>
      <c r="AU459" s="217" t="s">
        <v>84</v>
      </c>
      <c r="AV459" s="14" t="s">
        <v>84</v>
      </c>
      <c r="AW459" s="14" t="s">
        <v>32</v>
      </c>
      <c r="AX459" s="14" t="s">
        <v>77</v>
      </c>
      <c r="AY459" s="217" t="s">
        <v>133</v>
      </c>
    </row>
    <row r="460" spans="1:65" s="15" customFormat="1" ht="11.25">
      <c r="B460" s="218"/>
      <c r="C460" s="219"/>
      <c r="D460" s="198" t="s">
        <v>142</v>
      </c>
      <c r="E460" s="220" t="s">
        <v>1</v>
      </c>
      <c r="F460" s="221" t="s">
        <v>199</v>
      </c>
      <c r="G460" s="219"/>
      <c r="H460" s="222">
        <v>90.78</v>
      </c>
      <c r="I460" s="223"/>
      <c r="J460" s="219"/>
      <c r="K460" s="219"/>
      <c r="L460" s="224"/>
      <c r="M460" s="225"/>
      <c r="N460" s="226"/>
      <c r="O460" s="226"/>
      <c r="P460" s="226"/>
      <c r="Q460" s="226"/>
      <c r="R460" s="226"/>
      <c r="S460" s="226"/>
      <c r="T460" s="227"/>
      <c r="AT460" s="228" t="s">
        <v>142</v>
      </c>
      <c r="AU460" s="228" t="s">
        <v>84</v>
      </c>
      <c r="AV460" s="15" t="s">
        <v>140</v>
      </c>
      <c r="AW460" s="15" t="s">
        <v>32</v>
      </c>
      <c r="AX460" s="15" t="s">
        <v>82</v>
      </c>
      <c r="AY460" s="228" t="s">
        <v>133</v>
      </c>
    </row>
    <row r="461" spans="1:65" s="2" customFormat="1" ht="24.2" customHeight="1">
      <c r="A461" s="34"/>
      <c r="B461" s="35"/>
      <c r="C461" s="182" t="s">
        <v>918</v>
      </c>
      <c r="D461" s="182" t="s">
        <v>136</v>
      </c>
      <c r="E461" s="183" t="s">
        <v>919</v>
      </c>
      <c r="F461" s="184" t="s">
        <v>920</v>
      </c>
      <c r="G461" s="185" t="s">
        <v>153</v>
      </c>
      <c r="H461" s="186">
        <v>90.78</v>
      </c>
      <c r="I461" s="187"/>
      <c r="J461" s="188">
        <f>ROUND(I461*H461,2)</f>
        <v>0</v>
      </c>
      <c r="K461" s="189"/>
      <c r="L461" s="39"/>
      <c r="M461" s="190" t="s">
        <v>1</v>
      </c>
      <c r="N461" s="191" t="s">
        <v>42</v>
      </c>
      <c r="O461" s="71"/>
      <c r="P461" s="192">
        <f>O461*H461</f>
        <v>0</v>
      </c>
      <c r="Q461" s="192">
        <v>2.9E-4</v>
      </c>
      <c r="R461" s="192">
        <f>Q461*H461</f>
        <v>2.6326200000000001E-2</v>
      </c>
      <c r="S461" s="192">
        <v>0</v>
      </c>
      <c r="T461" s="193">
        <f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194" t="s">
        <v>225</v>
      </c>
      <c r="AT461" s="194" t="s">
        <v>136</v>
      </c>
      <c r="AU461" s="194" t="s">
        <v>84</v>
      </c>
      <c r="AY461" s="17" t="s">
        <v>133</v>
      </c>
      <c r="BE461" s="195">
        <f>IF(N461="základní",J461,0)</f>
        <v>0</v>
      </c>
      <c r="BF461" s="195">
        <f>IF(N461="snížená",J461,0)</f>
        <v>0</v>
      </c>
      <c r="BG461" s="195">
        <f>IF(N461="zákl. přenesená",J461,0)</f>
        <v>0</v>
      </c>
      <c r="BH461" s="195">
        <f>IF(N461="sníž. přenesená",J461,0)</f>
        <v>0</v>
      </c>
      <c r="BI461" s="195">
        <f>IF(N461="nulová",J461,0)</f>
        <v>0</v>
      </c>
      <c r="BJ461" s="17" t="s">
        <v>82</v>
      </c>
      <c r="BK461" s="195">
        <f>ROUND(I461*H461,2)</f>
        <v>0</v>
      </c>
      <c r="BL461" s="17" t="s">
        <v>225</v>
      </c>
      <c r="BM461" s="194" t="s">
        <v>921</v>
      </c>
    </row>
    <row r="462" spans="1:65" s="13" customFormat="1" ht="11.25">
      <c r="B462" s="196"/>
      <c r="C462" s="197"/>
      <c r="D462" s="198" t="s">
        <v>142</v>
      </c>
      <c r="E462" s="199" t="s">
        <v>1</v>
      </c>
      <c r="F462" s="200" t="s">
        <v>222</v>
      </c>
      <c r="G462" s="197"/>
      <c r="H462" s="199" t="s">
        <v>1</v>
      </c>
      <c r="I462" s="201"/>
      <c r="J462" s="197"/>
      <c r="K462" s="197"/>
      <c r="L462" s="202"/>
      <c r="M462" s="203"/>
      <c r="N462" s="204"/>
      <c r="O462" s="204"/>
      <c r="P462" s="204"/>
      <c r="Q462" s="204"/>
      <c r="R462" s="204"/>
      <c r="S462" s="204"/>
      <c r="T462" s="205"/>
      <c r="AT462" s="206" t="s">
        <v>142</v>
      </c>
      <c r="AU462" s="206" t="s">
        <v>84</v>
      </c>
      <c r="AV462" s="13" t="s">
        <v>82</v>
      </c>
      <c r="AW462" s="13" t="s">
        <v>32</v>
      </c>
      <c r="AX462" s="13" t="s">
        <v>77</v>
      </c>
      <c r="AY462" s="206" t="s">
        <v>133</v>
      </c>
    </row>
    <row r="463" spans="1:65" s="14" customFormat="1" ht="11.25">
      <c r="B463" s="207"/>
      <c r="C463" s="208"/>
      <c r="D463" s="198" t="s">
        <v>142</v>
      </c>
      <c r="E463" s="209" t="s">
        <v>1</v>
      </c>
      <c r="F463" s="210" t="s">
        <v>223</v>
      </c>
      <c r="G463" s="208"/>
      <c r="H463" s="211">
        <v>7.07</v>
      </c>
      <c r="I463" s="212"/>
      <c r="J463" s="208"/>
      <c r="K463" s="208"/>
      <c r="L463" s="213"/>
      <c r="M463" s="214"/>
      <c r="N463" s="215"/>
      <c r="O463" s="215"/>
      <c r="P463" s="215"/>
      <c r="Q463" s="215"/>
      <c r="R463" s="215"/>
      <c r="S463" s="215"/>
      <c r="T463" s="216"/>
      <c r="AT463" s="217" t="s">
        <v>142</v>
      </c>
      <c r="AU463" s="217" t="s">
        <v>84</v>
      </c>
      <c r="AV463" s="14" t="s">
        <v>84</v>
      </c>
      <c r="AW463" s="14" t="s">
        <v>32</v>
      </c>
      <c r="AX463" s="14" t="s">
        <v>77</v>
      </c>
      <c r="AY463" s="217" t="s">
        <v>133</v>
      </c>
    </row>
    <row r="464" spans="1:65" s="13" customFormat="1" ht="11.25">
      <c r="B464" s="196"/>
      <c r="C464" s="197"/>
      <c r="D464" s="198" t="s">
        <v>142</v>
      </c>
      <c r="E464" s="199" t="s">
        <v>1</v>
      </c>
      <c r="F464" s="200" t="s">
        <v>197</v>
      </c>
      <c r="G464" s="197"/>
      <c r="H464" s="199" t="s">
        <v>1</v>
      </c>
      <c r="I464" s="201"/>
      <c r="J464" s="197"/>
      <c r="K464" s="197"/>
      <c r="L464" s="202"/>
      <c r="M464" s="203"/>
      <c r="N464" s="204"/>
      <c r="O464" s="204"/>
      <c r="P464" s="204"/>
      <c r="Q464" s="204"/>
      <c r="R464" s="204"/>
      <c r="S464" s="204"/>
      <c r="T464" s="205"/>
      <c r="AT464" s="206" t="s">
        <v>142</v>
      </c>
      <c r="AU464" s="206" t="s">
        <v>84</v>
      </c>
      <c r="AV464" s="13" t="s">
        <v>82</v>
      </c>
      <c r="AW464" s="13" t="s">
        <v>32</v>
      </c>
      <c r="AX464" s="13" t="s">
        <v>77</v>
      </c>
      <c r="AY464" s="206" t="s">
        <v>133</v>
      </c>
    </row>
    <row r="465" spans="1:65" s="14" customFormat="1" ht="11.25">
      <c r="B465" s="207"/>
      <c r="C465" s="208"/>
      <c r="D465" s="198" t="s">
        <v>142</v>
      </c>
      <c r="E465" s="209" t="s">
        <v>1</v>
      </c>
      <c r="F465" s="210" t="s">
        <v>220</v>
      </c>
      <c r="G465" s="208"/>
      <c r="H465" s="211">
        <v>58.87</v>
      </c>
      <c r="I465" s="212"/>
      <c r="J465" s="208"/>
      <c r="K465" s="208"/>
      <c r="L465" s="213"/>
      <c r="M465" s="214"/>
      <c r="N465" s="215"/>
      <c r="O465" s="215"/>
      <c r="P465" s="215"/>
      <c r="Q465" s="215"/>
      <c r="R465" s="215"/>
      <c r="S465" s="215"/>
      <c r="T465" s="216"/>
      <c r="AT465" s="217" t="s">
        <v>142</v>
      </c>
      <c r="AU465" s="217" t="s">
        <v>84</v>
      </c>
      <c r="AV465" s="14" t="s">
        <v>84</v>
      </c>
      <c r="AW465" s="14" t="s">
        <v>32</v>
      </c>
      <c r="AX465" s="14" t="s">
        <v>77</v>
      </c>
      <c r="AY465" s="217" t="s">
        <v>133</v>
      </c>
    </row>
    <row r="466" spans="1:65" s="13" customFormat="1" ht="11.25">
      <c r="B466" s="196"/>
      <c r="C466" s="197"/>
      <c r="D466" s="198" t="s">
        <v>142</v>
      </c>
      <c r="E466" s="199" t="s">
        <v>1</v>
      </c>
      <c r="F466" s="200" t="s">
        <v>172</v>
      </c>
      <c r="G466" s="197"/>
      <c r="H466" s="199" t="s">
        <v>1</v>
      </c>
      <c r="I466" s="201"/>
      <c r="J466" s="197"/>
      <c r="K466" s="197"/>
      <c r="L466" s="202"/>
      <c r="M466" s="203"/>
      <c r="N466" s="204"/>
      <c r="O466" s="204"/>
      <c r="P466" s="204"/>
      <c r="Q466" s="204"/>
      <c r="R466" s="204"/>
      <c r="S466" s="204"/>
      <c r="T466" s="205"/>
      <c r="AT466" s="206" t="s">
        <v>142</v>
      </c>
      <c r="AU466" s="206" t="s">
        <v>84</v>
      </c>
      <c r="AV466" s="13" t="s">
        <v>82</v>
      </c>
      <c r="AW466" s="13" t="s">
        <v>32</v>
      </c>
      <c r="AX466" s="13" t="s">
        <v>77</v>
      </c>
      <c r="AY466" s="206" t="s">
        <v>133</v>
      </c>
    </row>
    <row r="467" spans="1:65" s="14" customFormat="1" ht="11.25">
      <c r="B467" s="207"/>
      <c r="C467" s="208"/>
      <c r="D467" s="198" t="s">
        <v>142</v>
      </c>
      <c r="E467" s="209" t="s">
        <v>1</v>
      </c>
      <c r="F467" s="210" t="s">
        <v>173</v>
      </c>
      <c r="G467" s="208"/>
      <c r="H467" s="211">
        <v>16.27</v>
      </c>
      <c r="I467" s="212"/>
      <c r="J467" s="208"/>
      <c r="K467" s="208"/>
      <c r="L467" s="213"/>
      <c r="M467" s="214"/>
      <c r="N467" s="215"/>
      <c r="O467" s="215"/>
      <c r="P467" s="215"/>
      <c r="Q467" s="215"/>
      <c r="R467" s="215"/>
      <c r="S467" s="215"/>
      <c r="T467" s="216"/>
      <c r="AT467" s="217" t="s">
        <v>142</v>
      </c>
      <c r="AU467" s="217" t="s">
        <v>84</v>
      </c>
      <c r="AV467" s="14" t="s">
        <v>84</v>
      </c>
      <c r="AW467" s="14" t="s">
        <v>32</v>
      </c>
      <c r="AX467" s="14" t="s">
        <v>77</v>
      </c>
      <c r="AY467" s="217" t="s">
        <v>133</v>
      </c>
    </row>
    <row r="468" spans="1:65" s="13" customFormat="1" ht="11.25">
      <c r="B468" s="196"/>
      <c r="C468" s="197"/>
      <c r="D468" s="198" t="s">
        <v>142</v>
      </c>
      <c r="E468" s="199" t="s">
        <v>1</v>
      </c>
      <c r="F468" s="200" t="s">
        <v>922</v>
      </c>
      <c r="G468" s="197"/>
      <c r="H468" s="199" t="s">
        <v>1</v>
      </c>
      <c r="I468" s="201"/>
      <c r="J468" s="197"/>
      <c r="K468" s="197"/>
      <c r="L468" s="202"/>
      <c r="M468" s="203"/>
      <c r="N468" s="204"/>
      <c r="O468" s="204"/>
      <c r="P468" s="204"/>
      <c r="Q468" s="204"/>
      <c r="R468" s="204"/>
      <c r="S468" s="204"/>
      <c r="T468" s="205"/>
      <c r="AT468" s="206" t="s">
        <v>142</v>
      </c>
      <c r="AU468" s="206" t="s">
        <v>84</v>
      </c>
      <c r="AV468" s="13" t="s">
        <v>82</v>
      </c>
      <c r="AW468" s="13" t="s">
        <v>32</v>
      </c>
      <c r="AX468" s="13" t="s">
        <v>77</v>
      </c>
      <c r="AY468" s="206" t="s">
        <v>133</v>
      </c>
    </row>
    <row r="469" spans="1:65" s="14" customFormat="1" ht="11.25">
      <c r="B469" s="207"/>
      <c r="C469" s="208"/>
      <c r="D469" s="198" t="s">
        <v>142</v>
      </c>
      <c r="E469" s="209" t="s">
        <v>1</v>
      </c>
      <c r="F469" s="210" t="s">
        <v>224</v>
      </c>
      <c r="G469" s="208"/>
      <c r="H469" s="211">
        <v>8.57</v>
      </c>
      <c r="I469" s="212"/>
      <c r="J469" s="208"/>
      <c r="K469" s="208"/>
      <c r="L469" s="213"/>
      <c r="M469" s="214"/>
      <c r="N469" s="215"/>
      <c r="O469" s="215"/>
      <c r="P469" s="215"/>
      <c r="Q469" s="215"/>
      <c r="R469" s="215"/>
      <c r="S469" s="215"/>
      <c r="T469" s="216"/>
      <c r="AT469" s="217" t="s">
        <v>142</v>
      </c>
      <c r="AU469" s="217" t="s">
        <v>84</v>
      </c>
      <c r="AV469" s="14" t="s">
        <v>84</v>
      </c>
      <c r="AW469" s="14" t="s">
        <v>32</v>
      </c>
      <c r="AX469" s="14" t="s">
        <v>77</v>
      </c>
      <c r="AY469" s="217" t="s">
        <v>133</v>
      </c>
    </row>
    <row r="470" spans="1:65" s="15" customFormat="1" ht="11.25">
      <c r="B470" s="218"/>
      <c r="C470" s="219"/>
      <c r="D470" s="198" t="s">
        <v>142</v>
      </c>
      <c r="E470" s="220" t="s">
        <v>1</v>
      </c>
      <c r="F470" s="221" t="s">
        <v>199</v>
      </c>
      <c r="G470" s="219"/>
      <c r="H470" s="222">
        <v>90.78</v>
      </c>
      <c r="I470" s="223"/>
      <c r="J470" s="219"/>
      <c r="K470" s="219"/>
      <c r="L470" s="224"/>
      <c r="M470" s="225"/>
      <c r="N470" s="226"/>
      <c r="O470" s="226"/>
      <c r="P470" s="226"/>
      <c r="Q470" s="226"/>
      <c r="R470" s="226"/>
      <c r="S470" s="226"/>
      <c r="T470" s="227"/>
      <c r="AT470" s="228" t="s">
        <v>142</v>
      </c>
      <c r="AU470" s="228" t="s">
        <v>84</v>
      </c>
      <c r="AV470" s="15" t="s">
        <v>140</v>
      </c>
      <c r="AW470" s="15" t="s">
        <v>32</v>
      </c>
      <c r="AX470" s="15" t="s">
        <v>82</v>
      </c>
      <c r="AY470" s="228" t="s">
        <v>133</v>
      </c>
    </row>
    <row r="471" spans="1:65" s="12" customFormat="1" ht="22.9" customHeight="1">
      <c r="B471" s="166"/>
      <c r="C471" s="167"/>
      <c r="D471" s="168" t="s">
        <v>76</v>
      </c>
      <c r="E471" s="180" t="s">
        <v>923</v>
      </c>
      <c r="F471" s="180" t="s">
        <v>924</v>
      </c>
      <c r="G471" s="167"/>
      <c r="H471" s="167"/>
      <c r="I471" s="170"/>
      <c r="J471" s="181">
        <f>BK471</f>
        <v>0</v>
      </c>
      <c r="K471" s="167"/>
      <c r="L471" s="172"/>
      <c r="M471" s="173"/>
      <c r="N471" s="174"/>
      <c r="O471" s="174"/>
      <c r="P471" s="175">
        <f>SUM(P472:P510)</f>
        <v>0</v>
      </c>
      <c r="Q471" s="174"/>
      <c r="R471" s="175">
        <f>SUM(R472:R510)</f>
        <v>0.49867191999999999</v>
      </c>
      <c r="S471" s="174"/>
      <c r="T471" s="176">
        <f>SUM(T472:T510)</f>
        <v>0.11234524</v>
      </c>
      <c r="AR471" s="177" t="s">
        <v>84</v>
      </c>
      <c r="AT471" s="178" t="s">
        <v>76</v>
      </c>
      <c r="AU471" s="178" t="s">
        <v>82</v>
      </c>
      <c r="AY471" s="177" t="s">
        <v>133</v>
      </c>
      <c r="BK471" s="179">
        <f>SUM(BK472:BK510)</f>
        <v>0</v>
      </c>
    </row>
    <row r="472" spans="1:65" s="2" customFormat="1" ht="16.5" customHeight="1">
      <c r="A472" s="34"/>
      <c r="B472" s="35"/>
      <c r="C472" s="182" t="s">
        <v>925</v>
      </c>
      <c r="D472" s="182" t="s">
        <v>136</v>
      </c>
      <c r="E472" s="183" t="s">
        <v>926</v>
      </c>
      <c r="F472" s="184" t="s">
        <v>927</v>
      </c>
      <c r="G472" s="185" t="s">
        <v>153</v>
      </c>
      <c r="H472" s="186">
        <v>362.404</v>
      </c>
      <c r="I472" s="187"/>
      <c r="J472" s="188">
        <f>ROUND(I472*H472,2)</f>
        <v>0</v>
      </c>
      <c r="K472" s="189"/>
      <c r="L472" s="39"/>
      <c r="M472" s="190" t="s">
        <v>1</v>
      </c>
      <c r="N472" s="191" t="s">
        <v>42</v>
      </c>
      <c r="O472" s="71"/>
      <c r="P472" s="192">
        <f>O472*H472</f>
        <v>0</v>
      </c>
      <c r="Q472" s="192">
        <v>1E-3</v>
      </c>
      <c r="R472" s="192">
        <f>Q472*H472</f>
        <v>0.362404</v>
      </c>
      <c r="S472" s="192">
        <v>3.1E-4</v>
      </c>
      <c r="T472" s="193">
        <f>S472*H472</f>
        <v>0.11234524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194" t="s">
        <v>225</v>
      </c>
      <c r="AT472" s="194" t="s">
        <v>136</v>
      </c>
      <c r="AU472" s="194" t="s">
        <v>84</v>
      </c>
      <c r="AY472" s="17" t="s">
        <v>133</v>
      </c>
      <c r="BE472" s="195">
        <f>IF(N472="základní",J472,0)</f>
        <v>0</v>
      </c>
      <c r="BF472" s="195">
        <f>IF(N472="snížená",J472,0)</f>
        <v>0</v>
      </c>
      <c r="BG472" s="195">
        <f>IF(N472="zákl. přenesená",J472,0)</f>
        <v>0</v>
      </c>
      <c r="BH472" s="195">
        <f>IF(N472="sníž. přenesená",J472,0)</f>
        <v>0</v>
      </c>
      <c r="BI472" s="195">
        <f>IF(N472="nulová",J472,0)</f>
        <v>0</v>
      </c>
      <c r="BJ472" s="17" t="s">
        <v>82</v>
      </c>
      <c r="BK472" s="195">
        <f>ROUND(I472*H472,2)</f>
        <v>0</v>
      </c>
      <c r="BL472" s="17" t="s">
        <v>225</v>
      </c>
      <c r="BM472" s="194" t="s">
        <v>928</v>
      </c>
    </row>
    <row r="473" spans="1:65" s="13" customFormat="1" ht="11.25">
      <c r="B473" s="196"/>
      <c r="C473" s="197"/>
      <c r="D473" s="198" t="s">
        <v>142</v>
      </c>
      <c r="E473" s="199" t="s">
        <v>1</v>
      </c>
      <c r="F473" s="200" t="s">
        <v>929</v>
      </c>
      <c r="G473" s="197"/>
      <c r="H473" s="199" t="s">
        <v>1</v>
      </c>
      <c r="I473" s="201"/>
      <c r="J473" s="197"/>
      <c r="K473" s="197"/>
      <c r="L473" s="202"/>
      <c r="M473" s="203"/>
      <c r="N473" s="204"/>
      <c r="O473" s="204"/>
      <c r="P473" s="204"/>
      <c r="Q473" s="204"/>
      <c r="R473" s="204"/>
      <c r="S473" s="204"/>
      <c r="T473" s="205"/>
      <c r="AT473" s="206" t="s">
        <v>142</v>
      </c>
      <c r="AU473" s="206" t="s">
        <v>84</v>
      </c>
      <c r="AV473" s="13" t="s">
        <v>82</v>
      </c>
      <c r="AW473" s="13" t="s">
        <v>32</v>
      </c>
      <c r="AX473" s="13" t="s">
        <v>77</v>
      </c>
      <c r="AY473" s="206" t="s">
        <v>133</v>
      </c>
    </row>
    <row r="474" spans="1:65" s="14" customFormat="1" ht="11.25">
      <c r="B474" s="207"/>
      <c r="C474" s="208"/>
      <c r="D474" s="198" t="s">
        <v>142</v>
      </c>
      <c r="E474" s="209" t="s">
        <v>1</v>
      </c>
      <c r="F474" s="210" t="s">
        <v>173</v>
      </c>
      <c r="G474" s="208"/>
      <c r="H474" s="211">
        <v>16.27</v>
      </c>
      <c r="I474" s="212"/>
      <c r="J474" s="208"/>
      <c r="K474" s="208"/>
      <c r="L474" s="213"/>
      <c r="M474" s="214"/>
      <c r="N474" s="215"/>
      <c r="O474" s="215"/>
      <c r="P474" s="215"/>
      <c r="Q474" s="215"/>
      <c r="R474" s="215"/>
      <c r="S474" s="215"/>
      <c r="T474" s="216"/>
      <c r="AT474" s="217" t="s">
        <v>142</v>
      </c>
      <c r="AU474" s="217" t="s">
        <v>84</v>
      </c>
      <c r="AV474" s="14" t="s">
        <v>84</v>
      </c>
      <c r="AW474" s="14" t="s">
        <v>32</v>
      </c>
      <c r="AX474" s="14" t="s">
        <v>77</v>
      </c>
      <c r="AY474" s="217" t="s">
        <v>133</v>
      </c>
    </row>
    <row r="475" spans="1:65" s="13" customFormat="1" ht="11.25">
      <c r="B475" s="196"/>
      <c r="C475" s="197"/>
      <c r="D475" s="198" t="s">
        <v>142</v>
      </c>
      <c r="E475" s="199" t="s">
        <v>1</v>
      </c>
      <c r="F475" s="200" t="s">
        <v>906</v>
      </c>
      <c r="G475" s="197"/>
      <c r="H475" s="199" t="s">
        <v>1</v>
      </c>
      <c r="I475" s="201"/>
      <c r="J475" s="197"/>
      <c r="K475" s="197"/>
      <c r="L475" s="202"/>
      <c r="M475" s="203"/>
      <c r="N475" s="204"/>
      <c r="O475" s="204"/>
      <c r="P475" s="204"/>
      <c r="Q475" s="204"/>
      <c r="R475" s="204"/>
      <c r="S475" s="204"/>
      <c r="T475" s="205"/>
      <c r="AT475" s="206" t="s">
        <v>142</v>
      </c>
      <c r="AU475" s="206" t="s">
        <v>84</v>
      </c>
      <c r="AV475" s="13" t="s">
        <v>82</v>
      </c>
      <c r="AW475" s="13" t="s">
        <v>32</v>
      </c>
      <c r="AX475" s="13" t="s">
        <v>77</v>
      </c>
      <c r="AY475" s="206" t="s">
        <v>133</v>
      </c>
    </row>
    <row r="476" spans="1:65" s="14" customFormat="1" ht="11.25">
      <c r="B476" s="207"/>
      <c r="C476" s="208"/>
      <c r="D476" s="198" t="s">
        <v>142</v>
      </c>
      <c r="E476" s="209" t="s">
        <v>1</v>
      </c>
      <c r="F476" s="210" t="s">
        <v>196</v>
      </c>
      <c r="G476" s="208"/>
      <c r="H476" s="211">
        <v>68.486000000000004</v>
      </c>
      <c r="I476" s="212"/>
      <c r="J476" s="208"/>
      <c r="K476" s="208"/>
      <c r="L476" s="213"/>
      <c r="M476" s="214"/>
      <c r="N476" s="215"/>
      <c r="O476" s="215"/>
      <c r="P476" s="215"/>
      <c r="Q476" s="215"/>
      <c r="R476" s="215"/>
      <c r="S476" s="215"/>
      <c r="T476" s="216"/>
      <c r="AT476" s="217" t="s">
        <v>142</v>
      </c>
      <c r="AU476" s="217" t="s">
        <v>84</v>
      </c>
      <c r="AV476" s="14" t="s">
        <v>84</v>
      </c>
      <c r="AW476" s="14" t="s">
        <v>32</v>
      </c>
      <c r="AX476" s="14" t="s">
        <v>77</v>
      </c>
      <c r="AY476" s="217" t="s">
        <v>133</v>
      </c>
    </row>
    <row r="477" spans="1:65" s="13" customFormat="1" ht="11.25">
      <c r="B477" s="196"/>
      <c r="C477" s="197"/>
      <c r="D477" s="198" t="s">
        <v>142</v>
      </c>
      <c r="E477" s="199" t="s">
        <v>1</v>
      </c>
      <c r="F477" s="200" t="s">
        <v>930</v>
      </c>
      <c r="G477" s="197"/>
      <c r="H477" s="199" t="s">
        <v>1</v>
      </c>
      <c r="I477" s="201"/>
      <c r="J477" s="197"/>
      <c r="K477" s="197"/>
      <c r="L477" s="202"/>
      <c r="M477" s="203"/>
      <c r="N477" s="204"/>
      <c r="O477" s="204"/>
      <c r="P477" s="204"/>
      <c r="Q477" s="204"/>
      <c r="R477" s="204"/>
      <c r="S477" s="204"/>
      <c r="T477" s="205"/>
      <c r="AT477" s="206" t="s">
        <v>142</v>
      </c>
      <c r="AU477" s="206" t="s">
        <v>84</v>
      </c>
      <c r="AV477" s="13" t="s">
        <v>82</v>
      </c>
      <c r="AW477" s="13" t="s">
        <v>32</v>
      </c>
      <c r="AX477" s="13" t="s">
        <v>77</v>
      </c>
      <c r="AY477" s="206" t="s">
        <v>133</v>
      </c>
    </row>
    <row r="478" spans="1:65" s="14" customFormat="1" ht="11.25">
      <c r="B478" s="207"/>
      <c r="C478" s="208"/>
      <c r="D478" s="198" t="s">
        <v>142</v>
      </c>
      <c r="E478" s="209" t="s">
        <v>1</v>
      </c>
      <c r="F478" s="210" t="s">
        <v>931</v>
      </c>
      <c r="G478" s="208"/>
      <c r="H478" s="211">
        <v>74.510000000000005</v>
      </c>
      <c r="I478" s="212"/>
      <c r="J478" s="208"/>
      <c r="K478" s="208"/>
      <c r="L478" s="213"/>
      <c r="M478" s="214"/>
      <c r="N478" s="215"/>
      <c r="O478" s="215"/>
      <c r="P478" s="215"/>
      <c r="Q478" s="215"/>
      <c r="R478" s="215"/>
      <c r="S478" s="215"/>
      <c r="T478" s="216"/>
      <c r="AT478" s="217" t="s">
        <v>142</v>
      </c>
      <c r="AU478" s="217" t="s">
        <v>84</v>
      </c>
      <c r="AV478" s="14" t="s">
        <v>84</v>
      </c>
      <c r="AW478" s="14" t="s">
        <v>32</v>
      </c>
      <c r="AX478" s="14" t="s">
        <v>77</v>
      </c>
      <c r="AY478" s="217" t="s">
        <v>133</v>
      </c>
    </row>
    <row r="479" spans="1:65" s="13" customFormat="1" ht="11.25">
      <c r="B479" s="196"/>
      <c r="C479" s="197"/>
      <c r="D479" s="198" t="s">
        <v>142</v>
      </c>
      <c r="E479" s="199" t="s">
        <v>1</v>
      </c>
      <c r="F479" s="200" t="s">
        <v>908</v>
      </c>
      <c r="G479" s="197"/>
      <c r="H479" s="199" t="s">
        <v>1</v>
      </c>
      <c r="I479" s="201"/>
      <c r="J479" s="197"/>
      <c r="K479" s="197"/>
      <c r="L479" s="202"/>
      <c r="M479" s="203"/>
      <c r="N479" s="204"/>
      <c r="O479" s="204"/>
      <c r="P479" s="204"/>
      <c r="Q479" s="204"/>
      <c r="R479" s="204"/>
      <c r="S479" s="204"/>
      <c r="T479" s="205"/>
      <c r="AT479" s="206" t="s">
        <v>142</v>
      </c>
      <c r="AU479" s="206" t="s">
        <v>84</v>
      </c>
      <c r="AV479" s="13" t="s">
        <v>82</v>
      </c>
      <c r="AW479" s="13" t="s">
        <v>32</v>
      </c>
      <c r="AX479" s="13" t="s">
        <v>77</v>
      </c>
      <c r="AY479" s="206" t="s">
        <v>133</v>
      </c>
    </row>
    <row r="480" spans="1:65" s="14" customFormat="1" ht="11.25">
      <c r="B480" s="207"/>
      <c r="C480" s="208"/>
      <c r="D480" s="198" t="s">
        <v>142</v>
      </c>
      <c r="E480" s="209" t="s">
        <v>1</v>
      </c>
      <c r="F480" s="210" t="s">
        <v>932</v>
      </c>
      <c r="G480" s="208"/>
      <c r="H480" s="211">
        <v>125.05800000000001</v>
      </c>
      <c r="I480" s="212"/>
      <c r="J480" s="208"/>
      <c r="K480" s="208"/>
      <c r="L480" s="213"/>
      <c r="M480" s="214"/>
      <c r="N480" s="215"/>
      <c r="O480" s="215"/>
      <c r="P480" s="215"/>
      <c r="Q480" s="215"/>
      <c r="R480" s="215"/>
      <c r="S480" s="215"/>
      <c r="T480" s="216"/>
      <c r="AT480" s="217" t="s">
        <v>142</v>
      </c>
      <c r="AU480" s="217" t="s">
        <v>84</v>
      </c>
      <c r="AV480" s="14" t="s">
        <v>84</v>
      </c>
      <c r="AW480" s="14" t="s">
        <v>32</v>
      </c>
      <c r="AX480" s="14" t="s">
        <v>77</v>
      </c>
      <c r="AY480" s="217" t="s">
        <v>133</v>
      </c>
    </row>
    <row r="481" spans="1:65" s="13" customFormat="1" ht="11.25">
      <c r="B481" s="196"/>
      <c r="C481" s="197"/>
      <c r="D481" s="198" t="s">
        <v>142</v>
      </c>
      <c r="E481" s="199" t="s">
        <v>1</v>
      </c>
      <c r="F481" s="200" t="s">
        <v>933</v>
      </c>
      <c r="G481" s="197"/>
      <c r="H481" s="199" t="s">
        <v>1</v>
      </c>
      <c r="I481" s="201"/>
      <c r="J481" s="197"/>
      <c r="K481" s="197"/>
      <c r="L481" s="202"/>
      <c r="M481" s="203"/>
      <c r="N481" s="204"/>
      <c r="O481" s="204"/>
      <c r="P481" s="204"/>
      <c r="Q481" s="204"/>
      <c r="R481" s="204"/>
      <c r="S481" s="204"/>
      <c r="T481" s="205"/>
      <c r="AT481" s="206" t="s">
        <v>142</v>
      </c>
      <c r="AU481" s="206" t="s">
        <v>84</v>
      </c>
      <c r="AV481" s="13" t="s">
        <v>82</v>
      </c>
      <c r="AW481" s="13" t="s">
        <v>32</v>
      </c>
      <c r="AX481" s="13" t="s">
        <v>77</v>
      </c>
      <c r="AY481" s="206" t="s">
        <v>133</v>
      </c>
    </row>
    <row r="482" spans="1:65" s="14" customFormat="1" ht="11.25">
      <c r="B482" s="207"/>
      <c r="C482" s="208"/>
      <c r="D482" s="198" t="s">
        <v>142</v>
      </c>
      <c r="E482" s="209" t="s">
        <v>1</v>
      </c>
      <c r="F482" s="210" t="s">
        <v>934</v>
      </c>
      <c r="G482" s="208"/>
      <c r="H482" s="211">
        <v>42.293999999999997</v>
      </c>
      <c r="I482" s="212"/>
      <c r="J482" s="208"/>
      <c r="K482" s="208"/>
      <c r="L482" s="213"/>
      <c r="M482" s="214"/>
      <c r="N482" s="215"/>
      <c r="O482" s="215"/>
      <c r="P482" s="215"/>
      <c r="Q482" s="215"/>
      <c r="R482" s="215"/>
      <c r="S482" s="215"/>
      <c r="T482" s="216"/>
      <c r="AT482" s="217" t="s">
        <v>142</v>
      </c>
      <c r="AU482" s="217" t="s">
        <v>84</v>
      </c>
      <c r="AV482" s="14" t="s">
        <v>84</v>
      </c>
      <c r="AW482" s="14" t="s">
        <v>32</v>
      </c>
      <c r="AX482" s="14" t="s">
        <v>77</v>
      </c>
      <c r="AY482" s="217" t="s">
        <v>133</v>
      </c>
    </row>
    <row r="483" spans="1:65" s="13" customFormat="1" ht="11.25">
      <c r="B483" s="196"/>
      <c r="C483" s="197"/>
      <c r="D483" s="198" t="s">
        <v>142</v>
      </c>
      <c r="E483" s="199" t="s">
        <v>1</v>
      </c>
      <c r="F483" s="200" t="s">
        <v>935</v>
      </c>
      <c r="G483" s="197"/>
      <c r="H483" s="199" t="s">
        <v>1</v>
      </c>
      <c r="I483" s="201"/>
      <c r="J483" s="197"/>
      <c r="K483" s="197"/>
      <c r="L483" s="202"/>
      <c r="M483" s="203"/>
      <c r="N483" s="204"/>
      <c r="O483" s="204"/>
      <c r="P483" s="204"/>
      <c r="Q483" s="204"/>
      <c r="R483" s="204"/>
      <c r="S483" s="204"/>
      <c r="T483" s="205"/>
      <c r="AT483" s="206" t="s">
        <v>142</v>
      </c>
      <c r="AU483" s="206" t="s">
        <v>84</v>
      </c>
      <c r="AV483" s="13" t="s">
        <v>82</v>
      </c>
      <c r="AW483" s="13" t="s">
        <v>32</v>
      </c>
      <c r="AX483" s="13" t="s">
        <v>77</v>
      </c>
      <c r="AY483" s="206" t="s">
        <v>133</v>
      </c>
    </row>
    <row r="484" spans="1:65" s="14" customFormat="1" ht="11.25">
      <c r="B484" s="207"/>
      <c r="C484" s="208"/>
      <c r="D484" s="198" t="s">
        <v>142</v>
      </c>
      <c r="E484" s="209" t="s">
        <v>1</v>
      </c>
      <c r="F484" s="210" t="s">
        <v>936</v>
      </c>
      <c r="G484" s="208"/>
      <c r="H484" s="211">
        <v>35.786000000000001</v>
      </c>
      <c r="I484" s="212"/>
      <c r="J484" s="208"/>
      <c r="K484" s="208"/>
      <c r="L484" s="213"/>
      <c r="M484" s="214"/>
      <c r="N484" s="215"/>
      <c r="O484" s="215"/>
      <c r="P484" s="215"/>
      <c r="Q484" s="215"/>
      <c r="R484" s="215"/>
      <c r="S484" s="215"/>
      <c r="T484" s="216"/>
      <c r="AT484" s="217" t="s">
        <v>142</v>
      </c>
      <c r="AU484" s="217" t="s">
        <v>84</v>
      </c>
      <c r="AV484" s="14" t="s">
        <v>84</v>
      </c>
      <c r="AW484" s="14" t="s">
        <v>32</v>
      </c>
      <c r="AX484" s="14" t="s">
        <v>77</v>
      </c>
      <c r="AY484" s="217" t="s">
        <v>133</v>
      </c>
    </row>
    <row r="485" spans="1:65" s="15" customFormat="1" ht="11.25">
      <c r="B485" s="218"/>
      <c r="C485" s="219"/>
      <c r="D485" s="198" t="s">
        <v>142</v>
      </c>
      <c r="E485" s="220" t="s">
        <v>1</v>
      </c>
      <c r="F485" s="221" t="s">
        <v>199</v>
      </c>
      <c r="G485" s="219"/>
      <c r="H485" s="222">
        <v>362.404</v>
      </c>
      <c r="I485" s="223"/>
      <c r="J485" s="219"/>
      <c r="K485" s="219"/>
      <c r="L485" s="224"/>
      <c r="M485" s="225"/>
      <c r="N485" s="226"/>
      <c r="O485" s="226"/>
      <c r="P485" s="226"/>
      <c r="Q485" s="226"/>
      <c r="R485" s="226"/>
      <c r="S485" s="226"/>
      <c r="T485" s="227"/>
      <c r="AT485" s="228" t="s">
        <v>142</v>
      </c>
      <c r="AU485" s="228" t="s">
        <v>84</v>
      </c>
      <c r="AV485" s="15" t="s">
        <v>140</v>
      </c>
      <c r="AW485" s="15" t="s">
        <v>32</v>
      </c>
      <c r="AX485" s="15" t="s">
        <v>82</v>
      </c>
      <c r="AY485" s="228" t="s">
        <v>133</v>
      </c>
    </row>
    <row r="486" spans="1:65" s="2" customFormat="1" ht="24.2" customHeight="1">
      <c r="A486" s="34"/>
      <c r="B486" s="35"/>
      <c r="C486" s="182" t="s">
        <v>937</v>
      </c>
      <c r="D486" s="182" t="s">
        <v>136</v>
      </c>
      <c r="E486" s="183" t="s">
        <v>938</v>
      </c>
      <c r="F486" s="184" t="s">
        <v>939</v>
      </c>
      <c r="G486" s="185" t="s">
        <v>153</v>
      </c>
      <c r="H486" s="186">
        <v>287.67399999999998</v>
      </c>
      <c r="I486" s="187"/>
      <c r="J486" s="188">
        <f>ROUND(I486*H486,2)</f>
        <v>0</v>
      </c>
      <c r="K486" s="189"/>
      <c r="L486" s="39"/>
      <c r="M486" s="190" t="s">
        <v>1</v>
      </c>
      <c r="N486" s="191" t="s">
        <v>42</v>
      </c>
      <c r="O486" s="71"/>
      <c r="P486" s="192">
        <f>O486*H486</f>
        <v>0</v>
      </c>
      <c r="Q486" s="192">
        <v>2.0000000000000001E-4</v>
      </c>
      <c r="R486" s="192">
        <f>Q486*H486</f>
        <v>5.7534799999999997E-2</v>
      </c>
      <c r="S486" s="192">
        <v>0</v>
      </c>
      <c r="T486" s="193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194" t="s">
        <v>225</v>
      </c>
      <c r="AT486" s="194" t="s">
        <v>136</v>
      </c>
      <c r="AU486" s="194" t="s">
        <v>84</v>
      </c>
      <c r="AY486" s="17" t="s">
        <v>133</v>
      </c>
      <c r="BE486" s="195">
        <f>IF(N486="základní",J486,0)</f>
        <v>0</v>
      </c>
      <c r="BF486" s="195">
        <f>IF(N486="snížená",J486,0)</f>
        <v>0</v>
      </c>
      <c r="BG486" s="195">
        <f>IF(N486="zákl. přenesená",J486,0)</f>
        <v>0</v>
      </c>
      <c r="BH486" s="195">
        <f>IF(N486="sníž. přenesená",J486,0)</f>
        <v>0</v>
      </c>
      <c r="BI486" s="195">
        <f>IF(N486="nulová",J486,0)</f>
        <v>0</v>
      </c>
      <c r="BJ486" s="17" t="s">
        <v>82</v>
      </c>
      <c r="BK486" s="195">
        <f>ROUND(I486*H486,2)</f>
        <v>0</v>
      </c>
      <c r="BL486" s="17" t="s">
        <v>225</v>
      </c>
      <c r="BM486" s="194" t="s">
        <v>940</v>
      </c>
    </row>
    <row r="487" spans="1:65" s="13" customFormat="1" ht="11.25">
      <c r="B487" s="196"/>
      <c r="C487" s="197"/>
      <c r="D487" s="198" t="s">
        <v>142</v>
      </c>
      <c r="E487" s="199" t="s">
        <v>1</v>
      </c>
      <c r="F487" s="200" t="s">
        <v>929</v>
      </c>
      <c r="G487" s="197"/>
      <c r="H487" s="199" t="s">
        <v>1</v>
      </c>
      <c r="I487" s="201"/>
      <c r="J487" s="197"/>
      <c r="K487" s="197"/>
      <c r="L487" s="202"/>
      <c r="M487" s="203"/>
      <c r="N487" s="204"/>
      <c r="O487" s="204"/>
      <c r="P487" s="204"/>
      <c r="Q487" s="204"/>
      <c r="R487" s="204"/>
      <c r="S487" s="204"/>
      <c r="T487" s="205"/>
      <c r="AT487" s="206" t="s">
        <v>142</v>
      </c>
      <c r="AU487" s="206" t="s">
        <v>84</v>
      </c>
      <c r="AV487" s="13" t="s">
        <v>82</v>
      </c>
      <c r="AW487" s="13" t="s">
        <v>32</v>
      </c>
      <c r="AX487" s="13" t="s">
        <v>77</v>
      </c>
      <c r="AY487" s="206" t="s">
        <v>133</v>
      </c>
    </row>
    <row r="488" spans="1:65" s="14" customFormat="1" ht="11.25">
      <c r="B488" s="207"/>
      <c r="C488" s="208"/>
      <c r="D488" s="198" t="s">
        <v>142</v>
      </c>
      <c r="E488" s="209" t="s">
        <v>1</v>
      </c>
      <c r="F488" s="210" t="s">
        <v>173</v>
      </c>
      <c r="G488" s="208"/>
      <c r="H488" s="211">
        <v>16.27</v>
      </c>
      <c r="I488" s="212"/>
      <c r="J488" s="208"/>
      <c r="K488" s="208"/>
      <c r="L488" s="213"/>
      <c r="M488" s="214"/>
      <c r="N488" s="215"/>
      <c r="O488" s="215"/>
      <c r="P488" s="215"/>
      <c r="Q488" s="215"/>
      <c r="R488" s="215"/>
      <c r="S488" s="215"/>
      <c r="T488" s="216"/>
      <c r="AT488" s="217" t="s">
        <v>142</v>
      </c>
      <c r="AU488" s="217" t="s">
        <v>84</v>
      </c>
      <c r="AV488" s="14" t="s">
        <v>84</v>
      </c>
      <c r="AW488" s="14" t="s">
        <v>32</v>
      </c>
      <c r="AX488" s="14" t="s">
        <v>77</v>
      </c>
      <c r="AY488" s="217" t="s">
        <v>133</v>
      </c>
    </row>
    <row r="489" spans="1:65" s="13" customFormat="1" ht="11.25">
      <c r="B489" s="196"/>
      <c r="C489" s="197"/>
      <c r="D489" s="198" t="s">
        <v>142</v>
      </c>
      <c r="E489" s="199" t="s">
        <v>1</v>
      </c>
      <c r="F489" s="200" t="s">
        <v>906</v>
      </c>
      <c r="G489" s="197"/>
      <c r="H489" s="199" t="s">
        <v>1</v>
      </c>
      <c r="I489" s="201"/>
      <c r="J489" s="197"/>
      <c r="K489" s="197"/>
      <c r="L489" s="202"/>
      <c r="M489" s="203"/>
      <c r="N489" s="204"/>
      <c r="O489" s="204"/>
      <c r="P489" s="204"/>
      <c r="Q489" s="204"/>
      <c r="R489" s="204"/>
      <c r="S489" s="204"/>
      <c r="T489" s="205"/>
      <c r="AT489" s="206" t="s">
        <v>142</v>
      </c>
      <c r="AU489" s="206" t="s">
        <v>84</v>
      </c>
      <c r="AV489" s="13" t="s">
        <v>82</v>
      </c>
      <c r="AW489" s="13" t="s">
        <v>32</v>
      </c>
      <c r="AX489" s="13" t="s">
        <v>77</v>
      </c>
      <c r="AY489" s="206" t="s">
        <v>133</v>
      </c>
    </row>
    <row r="490" spans="1:65" s="14" customFormat="1" ht="11.25">
      <c r="B490" s="207"/>
      <c r="C490" s="208"/>
      <c r="D490" s="198" t="s">
        <v>142</v>
      </c>
      <c r="E490" s="209" t="s">
        <v>1</v>
      </c>
      <c r="F490" s="210" t="s">
        <v>941</v>
      </c>
      <c r="G490" s="208"/>
      <c r="H490" s="211">
        <v>43.121000000000002</v>
      </c>
      <c r="I490" s="212"/>
      <c r="J490" s="208"/>
      <c r="K490" s="208"/>
      <c r="L490" s="213"/>
      <c r="M490" s="214"/>
      <c r="N490" s="215"/>
      <c r="O490" s="215"/>
      <c r="P490" s="215"/>
      <c r="Q490" s="215"/>
      <c r="R490" s="215"/>
      <c r="S490" s="215"/>
      <c r="T490" s="216"/>
      <c r="AT490" s="217" t="s">
        <v>142</v>
      </c>
      <c r="AU490" s="217" t="s">
        <v>84</v>
      </c>
      <c r="AV490" s="14" t="s">
        <v>84</v>
      </c>
      <c r="AW490" s="14" t="s">
        <v>32</v>
      </c>
      <c r="AX490" s="14" t="s">
        <v>77</v>
      </c>
      <c r="AY490" s="217" t="s">
        <v>133</v>
      </c>
    </row>
    <row r="491" spans="1:65" s="13" customFormat="1" ht="11.25">
      <c r="B491" s="196"/>
      <c r="C491" s="197"/>
      <c r="D491" s="198" t="s">
        <v>142</v>
      </c>
      <c r="E491" s="199" t="s">
        <v>1</v>
      </c>
      <c r="F491" s="200" t="s">
        <v>930</v>
      </c>
      <c r="G491" s="197"/>
      <c r="H491" s="199" t="s">
        <v>1</v>
      </c>
      <c r="I491" s="201"/>
      <c r="J491" s="197"/>
      <c r="K491" s="197"/>
      <c r="L491" s="202"/>
      <c r="M491" s="203"/>
      <c r="N491" s="204"/>
      <c r="O491" s="204"/>
      <c r="P491" s="204"/>
      <c r="Q491" s="204"/>
      <c r="R491" s="204"/>
      <c r="S491" s="204"/>
      <c r="T491" s="205"/>
      <c r="AT491" s="206" t="s">
        <v>142</v>
      </c>
      <c r="AU491" s="206" t="s">
        <v>84</v>
      </c>
      <c r="AV491" s="13" t="s">
        <v>82</v>
      </c>
      <c r="AW491" s="13" t="s">
        <v>32</v>
      </c>
      <c r="AX491" s="13" t="s">
        <v>77</v>
      </c>
      <c r="AY491" s="206" t="s">
        <v>133</v>
      </c>
    </row>
    <row r="492" spans="1:65" s="14" customFormat="1" ht="11.25">
      <c r="B492" s="207"/>
      <c r="C492" s="208"/>
      <c r="D492" s="198" t="s">
        <v>142</v>
      </c>
      <c r="E492" s="209" t="s">
        <v>1</v>
      </c>
      <c r="F492" s="210" t="s">
        <v>931</v>
      </c>
      <c r="G492" s="208"/>
      <c r="H492" s="211">
        <v>74.510000000000005</v>
      </c>
      <c r="I492" s="212"/>
      <c r="J492" s="208"/>
      <c r="K492" s="208"/>
      <c r="L492" s="213"/>
      <c r="M492" s="214"/>
      <c r="N492" s="215"/>
      <c r="O492" s="215"/>
      <c r="P492" s="215"/>
      <c r="Q492" s="215"/>
      <c r="R492" s="215"/>
      <c r="S492" s="215"/>
      <c r="T492" s="216"/>
      <c r="AT492" s="217" t="s">
        <v>142</v>
      </c>
      <c r="AU492" s="217" t="s">
        <v>84</v>
      </c>
      <c r="AV492" s="14" t="s">
        <v>84</v>
      </c>
      <c r="AW492" s="14" t="s">
        <v>32</v>
      </c>
      <c r="AX492" s="14" t="s">
        <v>77</v>
      </c>
      <c r="AY492" s="217" t="s">
        <v>133</v>
      </c>
    </row>
    <row r="493" spans="1:65" s="13" customFormat="1" ht="11.25">
      <c r="B493" s="196"/>
      <c r="C493" s="197"/>
      <c r="D493" s="198" t="s">
        <v>142</v>
      </c>
      <c r="E493" s="199" t="s">
        <v>1</v>
      </c>
      <c r="F493" s="200" t="s">
        <v>908</v>
      </c>
      <c r="G493" s="197"/>
      <c r="H493" s="199" t="s">
        <v>1</v>
      </c>
      <c r="I493" s="201"/>
      <c r="J493" s="197"/>
      <c r="K493" s="197"/>
      <c r="L493" s="202"/>
      <c r="M493" s="203"/>
      <c r="N493" s="204"/>
      <c r="O493" s="204"/>
      <c r="P493" s="204"/>
      <c r="Q493" s="204"/>
      <c r="R493" s="204"/>
      <c r="S493" s="204"/>
      <c r="T493" s="205"/>
      <c r="AT493" s="206" t="s">
        <v>142</v>
      </c>
      <c r="AU493" s="206" t="s">
        <v>84</v>
      </c>
      <c r="AV493" s="13" t="s">
        <v>82</v>
      </c>
      <c r="AW493" s="13" t="s">
        <v>32</v>
      </c>
      <c r="AX493" s="13" t="s">
        <v>77</v>
      </c>
      <c r="AY493" s="206" t="s">
        <v>133</v>
      </c>
    </row>
    <row r="494" spans="1:65" s="14" customFormat="1" ht="11.25">
      <c r="B494" s="207"/>
      <c r="C494" s="208"/>
      <c r="D494" s="198" t="s">
        <v>142</v>
      </c>
      <c r="E494" s="209" t="s">
        <v>1</v>
      </c>
      <c r="F494" s="210" t="s">
        <v>942</v>
      </c>
      <c r="G494" s="208"/>
      <c r="H494" s="211">
        <v>75.692999999999998</v>
      </c>
      <c r="I494" s="212"/>
      <c r="J494" s="208"/>
      <c r="K494" s="208"/>
      <c r="L494" s="213"/>
      <c r="M494" s="214"/>
      <c r="N494" s="215"/>
      <c r="O494" s="215"/>
      <c r="P494" s="215"/>
      <c r="Q494" s="215"/>
      <c r="R494" s="215"/>
      <c r="S494" s="215"/>
      <c r="T494" s="216"/>
      <c r="AT494" s="217" t="s">
        <v>142</v>
      </c>
      <c r="AU494" s="217" t="s">
        <v>84</v>
      </c>
      <c r="AV494" s="14" t="s">
        <v>84</v>
      </c>
      <c r="AW494" s="14" t="s">
        <v>32</v>
      </c>
      <c r="AX494" s="14" t="s">
        <v>77</v>
      </c>
      <c r="AY494" s="217" t="s">
        <v>133</v>
      </c>
    </row>
    <row r="495" spans="1:65" s="13" customFormat="1" ht="11.25">
      <c r="B495" s="196"/>
      <c r="C495" s="197"/>
      <c r="D495" s="198" t="s">
        <v>142</v>
      </c>
      <c r="E495" s="199" t="s">
        <v>1</v>
      </c>
      <c r="F495" s="200" t="s">
        <v>933</v>
      </c>
      <c r="G495" s="197"/>
      <c r="H495" s="199" t="s">
        <v>1</v>
      </c>
      <c r="I495" s="201"/>
      <c r="J495" s="197"/>
      <c r="K495" s="197"/>
      <c r="L495" s="202"/>
      <c r="M495" s="203"/>
      <c r="N495" s="204"/>
      <c r="O495" s="204"/>
      <c r="P495" s="204"/>
      <c r="Q495" s="204"/>
      <c r="R495" s="204"/>
      <c r="S495" s="204"/>
      <c r="T495" s="205"/>
      <c r="AT495" s="206" t="s">
        <v>142</v>
      </c>
      <c r="AU495" s="206" t="s">
        <v>84</v>
      </c>
      <c r="AV495" s="13" t="s">
        <v>82</v>
      </c>
      <c r="AW495" s="13" t="s">
        <v>32</v>
      </c>
      <c r="AX495" s="13" t="s">
        <v>77</v>
      </c>
      <c r="AY495" s="206" t="s">
        <v>133</v>
      </c>
    </row>
    <row r="496" spans="1:65" s="14" customFormat="1" ht="11.25">
      <c r="B496" s="207"/>
      <c r="C496" s="208"/>
      <c r="D496" s="198" t="s">
        <v>142</v>
      </c>
      <c r="E496" s="209" t="s">
        <v>1</v>
      </c>
      <c r="F496" s="210" t="s">
        <v>934</v>
      </c>
      <c r="G496" s="208"/>
      <c r="H496" s="211">
        <v>42.293999999999997</v>
      </c>
      <c r="I496" s="212"/>
      <c r="J496" s="208"/>
      <c r="K496" s="208"/>
      <c r="L496" s="213"/>
      <c r="M496" s="214"/>
      <c r="N496" s="215"/>
      <c r="O496" s="215"/>
      <c r="P496" s="215"/>
      <c r="Q496" s="215"/>
      <c r="R496" s="215"/>
      <c r="S496" s="215"/>
      <c r="T496" s="216"/>
      <c r="AT496" s="217" t="s">
        <v>142</v>
      </c>
      <c r="AU496" s="217" t="s">
        <v>84</v>
      </c>
      <c r="AV496" s="14" t="s">
        <v>84</v>
      </c>
      <c r="AW496" s="14" t="s">
        <v>32</v>
      </c>
      <c r="AX496" s="14" t="s">
        <v>77</v>
      </c>
      <c r="AY496" s="217" t="s">
        <v>133</v>
      </c>
    </row>
    <row r="497" spans="1:65" s="13" customFormat="1" ht="11.25">
      <c r="B497" s="196"/>
      <c r="C497" s="197"/>
      <c r="D497" s="198" t="s">
        <v>142</v>
      </c>
      <c r="E497" s="199" t="s">
        <v>1</v>
      </c>
      <c r="F497" s="200" t="s">
        <v>935</v>
      </c>
      <c r="G497" s="197"/>
      <c r="H497" s="199" t="s">
        <v>1</v>
      </c>
      <c r="I497" s="201"/>
      <c r="J497" s="197"/>
      <c r="K497" s="197"/>
      <c r="L497" s="202"/>
      <c r="M497" s="203"/>
      <c r="N497" s="204"/>
      <c r="O497" s="204"/>
      <c r="P497" s="204"/>
      <c r="Q497" s="204"/>
      <c r="R497" s="204"/>
      <c r="S497" s="204"/>
      <c r="T497" s="205"/>
      <c r="AT497" s="206" t="s">
        <v>142</v>
      </c>
      <c r="AU497" s="206" t="s">
        <v>84</v>
      </c>
      <c r="AV497" s="13" t="s">
        <v>82</v>
      </c>
      <c r="AW497" s="13" t="s">
        <v>32</v>
      </c>
      <c r="AX497" s="13" t="s">
        <v>77</v>
      </c>
      <c r="AY497" s="206" t="s">
        <v>133</v>
      </c>
    </row>
    <row r="498" spans="1:65" s="14" customFormat="1" ht="11.25">
      <c r="B498" s="207"/>
      <c r="C498" s="208"/>
      <c r="D498" s="198" t="s">
        <v>142</v>
      </c>
      <c r="E498" s="209" t="s">
        <v>1</v>
      </c>
      <c r="F498" s="210" t="s">
        <v>936</v>
      </c>
      <c r="G498" s="208"/>
      <c r="H498" s="211">
        <v>35.786000000000001</v>
      </c>
      <c r="I498" s="212"/>
      <c r="J498" s="208"/>
      <c r="K498" s="208"/>
      <c r="L498" s="213"/>
      <c r="M498" s="214"/>
      <c r="N498" s="215"/>
      <c r="O498" s="215"/>
      <c r="P498" s="215"/>
      <c r="Q498" s="215"/>
      <c r="R498" s="215"/>
      <c r="S498" s="215"/>
      <c r="T498" s="216"/>
      <c r="AT498" s="217" t="s">
        <v>142</v>
      </c>
      <c r="AU498" s="217" t="s">
        <v>84</v>
      </c>
      <c r="AV498" s="14" t="s">
        <v>84</v>
      </c>
      <c r="AW498" s="14" t="s">
        <v>32</v>
      </c>
      <c r="AX498" s="14" t="s">
        <v>77</v>
      </c>
      <c r="AY498" s="217" t="s">
        <v>133</v>
      </c>
    </row>
    <row r="499" spans="1:65" s="15" customFormat="1" ht="11.25">
      <c r="B499" s="218"/>
      <c r="C499" s="219"/>
      <c r="D499" s="198" t="s">
        <v>142</v>
      </c>
      <c r="E499" s="220" t="s">
        <v>1</v>
      </c>
      <c r="F499" s="221" t="s">
        <v>199</v>
      </c>
      <c r="G499" s="219"/>
      <c r="H499" s="222">
        <v>287.67399999999998</v>
      </c>
      <c r="I499" s="223"/>
      <c r="J499" s="219"/>
      <c r="K499" s="219"/>
      <c r="L499" s="224"/>
      <c r="M499" s="225"/>
      <c r="N499" s="226"/>
      <c r="O499" s="226"/>
      <c r="P499" s="226"/>
      <c r="Q499" s="226"/>
      <c r="R499" s="226"/>
      <c r="S499" s="226"/>
      <c r="T499" s="227"/>
      <c r="AT499" s="228" t="s">
        <v>142</v>
      </c>
      <c r="AU499" s="228" t="s">
        <v>84</v>
      </c>
      <c r="AV499" s="15" t="s">
        <v>140</v>
      </c>
      <c r="AW499" s="15" t="s">
        <v>32</v>
      </c>
      <c r="AX499" s="15" t="s">
        <v>82</v>
      </c>
      <c r="AY499" s="228" t="s">
        <v>133</v>
      </c>
    </row>
    <row r="500" spans="1:65" s="2" customFormat="1" ht="33" customHeight="1">
      <c r="A500" s="34"/>
      <c r="B500" s="35"/>
      <c r="C500" s="182" t="s">
        <v>943</v>
      </c>
      <c r="D500" s="182" t="s">
        <v>136</v>
      </c>
      <c r="E500" s="183" t="s">
        <v>944</v>
      </c>
      <c r="F500" s="184" t="s">
        <v>945</v>
      </c>
      <c r="G500" s="185" t="s">
        <v>153</v>
      </c>
      <c r="H500" s="186">
        <v>287.67399999999998</v>
      </c>
      <c r="I500" s="187"/>
      <c r="J500" s="188">
        <f>ROUND(I500*H500,2)</f>
        <v>0</v>
      </c>
      <c r="K500" s="189"/>
      <c r="L500" s="39"/>
      <c r="M500" s="190" t="s">
        <v>1</v>
      </c>
      <c r="N500" s="191" t="s">
        <v>42</v>
      </c>
      <c r="O500" s="71"/>
      <c r="P500" s="192">
        <f>O500*H500</f>
        <v>0</v>
      </c>
      <c r="Q500" s="192">
        <v>2.5999999999999998E-4</v>
      </c>
      <c r="R500" s="192">
        <f>Q500*H500</f>
        <v>7.4795239999999985E-2</v>
      </c>
      <c r="S500" s="192">
        <v>0</v>
      </c>
      <c r="T500" s="193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194" t="s">
        <v>225</v>
      </c>
      <c r="AT500" s="194" t="s">
        <v>136</v>
      </c>
      <c r="AU500" s="194" t="s">
        <v>84</v>
      </c>
      <c r="AY500" s="17" t="s">
        <v>133</v>
      </c>
      <c r="BE500" s="195">
        <f>IF(N500="základní",J500,0)</f>
        <v>0</v>
      </c>
      <c r="BF500" s="195">
        <f>IF(N500="snížená",J500,0)</f>
        <v>0</v>
      </c>
      <c r="BG500" s="195">
        <f>IF(N500="zákl. přenesená",J500,0)</f>
        <v>0</v>
      </c>
      <c r="BH500" s="195">
        <f>IF(N500="sníž. přenesená",J500,0)</f>
        <v>0</v>
      </c>
      <c r="BI500" s="195">
        <f>IF(N500="nulová",J500,0)</f>
        <v>0</v>
      </c>
      <c r="BJ500" s="17" t="s">
        <v>82</v>
      </c>
      <c r="BK500" s="195">
        <f>ROUND(I500*H500,2)</f>
        <v>0</v>
      </c>
      <c r="BL500" s="17" t="s">
        <v>225</v>
      </c>
      <c r="BM500" s="194" t="s">
        <v>946</v>
      </c>
    </row>
    <row r="501" spans="1:65" s="2" customFormat="1" ht="37.9" customHeight="1">
      <c r="A501" s="34"/>
      <c r="B501" s="35"/>
      <c r="C501" s="182" t="s">
        <v>947</v>
      </c>
      <c r="D501" s="182" t="s">
        <v>136</v>
      </c>
      <c r="E501" s="183" t="s">
        <v>948</v>
      </c>
      <c r="F501" s="184" t="s">
        <v>949</v>
      </c>
      <c r="G501" s="185" t="s">
        <v>153</v>
      </c>
      <c r="H501" s="186">
        <v>196.89400000000001</v>
      </c>
      <c r="I501" s="187"/>
      <c r="J501" s="188">
        <f>ROUND(I501*H501,2)</f>
        <v>0</v>
      </c>
      <c r="K501" s="189"/>
      <c r="L501" s="39"/>
      <c r="M501" s="190" t="s">
        <v>1</v>
      </c>
      <c r="N501" s="191" t="s">
        <v>42</v>
      </c>
      <c r="O501" s="71"/>
      <c r="P501" s="192">
        <f>O501*H501</f>
        <v>0</v>
      </c>
      <c r="Q501" s="192">
        <v>2.0000000000000002E-5</v>
      </c>
      <c r="R501" s="192">
        <f>Q501*H501</f>
        <v>3.9378800000000004E-3</v>
      </c>
      <c r="S501" s="192">
        <v>0</v>
      </c>
      <c r="T501" s="193">
        <f>S501*H501</f>
        <v>0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194" t="s">
        <v>225</v>
      </c>
      <c r="AT501" s="194" t="s">
        <v>136</v>
      </c>
      <c r="AU501" s="194" t="s">
        <v>84</v>
      </c>
      <c r="AY501" s="17" t="s">
        <v>133</v>
      </c>
      <c r="BE501" s="195">
        <f>IF(N501="základní",J501,0)</f>
        <v>0</v>
      </c>
      <c r="BF501" s="195">
        <f>IF(N501="snížená",J501,0)</f>
        <v>0</v>
      </c>
      <c r="BG501" s="195">
        <f>IF(N501="zákl. přenesená",J501,0)</f>
        <v>0</v>
      </c>
      <c r="BH501" s="195">
        <f>IF(N501="sníž. přenesená",J501,0)</f>
        <v>0</v>
      </c>
      <c r="BI501" s="195">
        <f>IF(N501="nulová",J501,0)</f>
        <v>0</v>
      </c>
      <c r="BJ501" s="17" t="s">
        <v>82</v>
      </c>
      <c r="BK501" s="195">
        <f>ROUND(I501*H501,2)</f>
        <v>0</v>
      </c>
      <c r="BL501" s="17" t="s">
        <v>225</v>
      </c>
      <c r="BM501" s="194" t="s">
        <v>950</v>
      </c>
    </row>
    <row r="502" spans="1:65" s="13" customFormat="1" ht="11.25">
      <c r="B502" s="196"/>
      <c r="C502" s="197"/>
      <c r="D502" s="198" t="s">
        <v>142</v>
      </c>
      <c r="E502" s="199" t="s">
        <v>1</v>
      </c>
      <c r="F502" s="200" t="s">
        <v>906</v>
      </c>
      <c r="G502" s="197"/>
      <c r="H502" s="199" t="s">
        <v>1</v>
      </c>
      <c r="I502" s="201"/>
      <c r="J502" s="197"/>
      <c r="K502" s="197"/>
      <c r="L502" s="202"/>
      <c r="M502" s="203"/>
      <c r="N502" s="204"/>
      <c r="O502" s="204"/>
      <c r="P502" s="204"/>
      <c r="Q502" s="204"/>
      <c r="R502" s="204"/>
      <c r="S502" s="204"/>
      <c r="T502" s="205"/>
      <c r="AT502" s="206" t="s">
        <v>142</v>
      </c>
      <c r="AU502" s="206" t="s">
        <v>84</v>
      </c>
      <c r="AV502" s="13" t="s">
        <v>82</v>
      </c>
      <c r="AW502" s="13" t="s">
        <v>32</v>
      </c>
      <c r="AX502" s="13" t="s">
        <v>77</v>
      </c>
      <c r="AY502" s="206" t="s">
        <v>133</v>
      </c>
    </row>
    <row r="503" spans="1:65" s="14" customFormat="1" ht="11.25">
      <c r="B503" s="207"/>
      <c r="C503" s="208"/>
      <c r="D503" s="198" t="s">
        <v>142</v>
      </c>
      <c r="E503" s="209" t="s">
        <v>1</v>
      </c>
      <c r="F503" s="210" t="s">
        <v>941</v>
      </c>
      <c r="G503" s="208"/>
      <c r="H503" s="211">
        <v>43.121000000000002</v>
      </c>
      <c r="I503" s="212"/>
      <c r="J503" s="208"/>
      <c r="K503" s="208"/>
      <c r="L503" s="213"/>
      <c r="M503" s="214"/>
      <c r="N503" s="215"/>
      <c r="O503" s="215"/>
      <c r="P503" s="215"/>
      <c r="Q503" s="215"/>
      <c r="R503" s="215"/>
      <c r="S503" s="215"/>
      <c r="T503" s="216"/>
      <c r="AT503" s="217" t="s">
        <v>142</v>
      </c>
      <c r="AU503" s="217" t="s">
        <v>84</v>
      </c>
      <c r="AV503" s="14" t="s">
        <v>84</v>
      </c>
      <c r="AW503" s="14" t="s">
        <v>32</v>
      </c>
      <c r="AX503" s="14" t="s">
        <v>77</v>
      </c>
      <c r="AY503" s="217" t="s">
        <v>133</v>
      </c>
    </row>
    <row r="504" spans="1:65" s="13" customFormat="1" ht="11.25">
      <c r="B504" s="196"/>
      <c r="C504" s="197"/>
      <c r="D504" s="198" t="s">
        <v>142</v>
      </c>
      <c r="E504" s="199" t="s">
        <v>1</v>
      </c>
      <c r="F504" s="200" t="s">
        <v>908</v>
      </c>
      <c r="G504" s="197"/>
      <c r="H504" s="199" t="s">
        <v>1</v>
      </c>
      <c r="I504" s="201"/>
      <c r="J504" s="197"/>
      <c r="K504" s="197"/>
      <c r="L504" s="202"/>
      <c r="M504" s="203"/>
      <c r="N504" s="204"/>
      <c r="O504" s="204"/>
      <c r="P504" s="204"/>
      <c r="Q504" s="204"/>
      <c r="R504" s="204"/>
      <c r="S504" s="204"/>
      <c r="T504" s="205"/>
      <c r="AT504" s="206" t="s">
        <v>142</v>
      </c>
      <c r="AU504" s="206" t="s">
        <v>84</v>
      </c>
      <c r="AV504" s="13" t="s">
        <v>82</v>
      </c>
      <c r="AW504" s="13" t="s">
        <v>32</v>
      </c>
      <c r="AX504" s="13" t="s">
        <v>77</v>
      </c>
      <c r="AY504" s="206" t="s">
        <v>133</v>
      </c>
    </row>
    <row r="505" spans="1:65" s="14" customFormat="1" ht="11.25">
      <c r="B505" s="207"/>
      <c r="C505" s="208"/>
      <c r="D505" s="198" t="s">
        <v>142</v>
      </c>
      <c r="E505" s="209" t="s">
        <v>1</v>
      </c>
      <c r="F505" s="210" t="s">
        <v>951</v>
      </c>
      <c r="G505" s="208"/>
      <c r="H505" s="211">
        <v>75.692999999999998</v>
      </c>
      <c r="I505" s="212"/>
      <c r="J505" s="208"/>
      <c r="K505" s="208"/>
      <c r="L505" s="213"/>
      <c r="M505" s="214"/>
      <c r="N505" s="215"/>
      <c r="O505" s="215"/>
      <c r="P505" s="215"/>
      <c r="Q505" s="215"/>
      <c r="R505" s="215"/>
      <c r="S505" s="215"/>
      <c r="T505" s="216"/>
      <c r="AT505" s="217" t="s">
        <v>142</v>
      </c>
      <c r="AU505" s="217" t="s">
        <v>84</v>
      </c>
      <c r="AV505" s="14" t="s">
        <v>84</v>
      </c>
      <c r="AW505" s="14" t="s">
        <v>32</v>
      </c>
      <c r="AX505" s="14" t="s">
        <v>77</v>
      </c>
      <c r="AY505" s="217" t="s">
        <v>133</v>
      </c>
    </row>
    <row r="506" spans="1:65" s="13" customFormat="1" ht="11.25">
      <c r="B506" s="196"/>
      <c r="C506" s="197"/>
      <c r="D506" s="198" t="s">
        <v>142</v>
      </c>
      <c r="E506" s="199" t="s">
        <v>1</v>
      </c>
      <c r="F506" s="200" t="s">
        <v>933</v>
      </c>
      <c r="G506" s="197"/>
      <c r="H506" s="199" t="s">
        <v>1</v>
      </c>
      <c r="I506" s="201"/>
      <c r="J506" s="197"/>
      <c r="K506" s="197"/>
      <c r="L506" s="202"/>
      <c r="M506" s="203"/>
      <c r="N506" s="204"/>
      <c r="O506" s="204"/>
      <c r="P506" s="204"/>
      <c r="Q506" s="204"/>
      <c r="R506" s="204"/>
      <c r="S506" s="204"/>
      <c r="T506" s="205"/>
      <c r="AT506" s="206" t="s">
        <v>142</v>
      </c>
      <c r="AU506" s="206" t="s">
        <v>84</v>
      </c>
      <c r="AV506" s="13" t="s">
        <v>82</v>
      </c>
      <c r="AW506" s="13" t="s">
        <v>32</v>
      </c>
      <c r="AX506" s="13" t="s">
        <v>77</v>
      </c>
      <c r="AY506" s="206" t="s">
        <v>133</v>
      </c>
    </row>
    <row r="507" spans="1:65" s="14" customFormat="1" ht="11.25">
      <c r="B507" s="207"/>
      <c r="C507" s="208"/>
      <c r="D507" s="198" t="s">
        <v>142</v>
      </c>
      <c r="E507" s="209" t="s">
        <v>1</v>
      </c>
      <c r="F507" s="210" t="s">
        <v>934</v>
      </c>
      <c r="G507" s="208"/>
      <c r="H507" s="211">
        <v>42.293999999999997</v>
      </c>
      <c r="I507" s="212"/>
      <c r="J507" s="208"/>
      <c r="K507" s="208"/>
      <c r="L507" s="213"/>
      <c r="M507" s="214"/>
      <c r="N507" s="215"/>
      <c r="O507" s="215"/>
      <c r="P507" s="215"/>
      <c r="Q507" s="215"/>
      <c r="R507" s="215"/>
      <c r="S507" s="215"/>
      <c r="T507" s="216"/>
      <c r="AT507" s="217" t="s">
        <v>142</v>
      </c>
      <c r="AU507" s="217" t="s">
        <v>84</v>
      </c>
      <c r="AV507" s="14" t="s">
        <v>84</v>
      </c>
      <c r="AW507" s="14" t="s">
        <v>32</v>
      </c>
      <c r="AX507" s="14" t="s">
        <v>77</v>
      </c>
      <c r="AY507" s="217" t="s">
        <v>133</v>
      </c>
    </row>
    <row r="508" spans="1:65" s="13" customFormat="1" ht="11.25">
      <c r="B508" s="196"/>
      <c r="C508" s="197"/>
      <c r="D508" s="198" t="s">
        <v>142</v>
      </c>
      <c r="E508" s="199" t="s">
        <v>1</v>
      </c>
      <c r="F508" s="200" t="s">
        <v>935</v>
      </c>
      <c r="G508" s="197"/>
      <c r="H508" s="199" t="s">
        <v>1</v>
      </c>
      <c r="I508" s="201"/>
      <c r="J508" s="197"/>
      <c r="K508" s="197"/>
      <c r="L508" s="202"/>
      <c r="M508" s="203"/>
      <c r="N508" s="204"/>
      <c r="O508" s="204"/>
      <c r="P508" s="204"/>
      <c r="Q508" s="204"/>
      <c r="R508" s="204"/>
      <c r="S508" s="204"/>
      <c r="T508" s="205"/>
      <c r="AT508" s="206" t="s">
        <v>142</v>
      </c>
      <c r="AU508" s="206" t="s">
        <v>84</v>
      </c>
      <c r="AV508" s="13" t="s">
        <v>82</v>
      </c>
      <c r="AW508" s="13" t="s">
        <v>32</v>
      </c>
      <c r="AX508" s="13" t="s">
        <v>77</v>
      </c>
      <c r="AY508" s="206" t="s">
        <v>133</v>
      </c>
    </row>
    <row r="509" spans="1:65" s="14" customFormat="1" ht="11.25">
      <c r="B509" s="207"/>
      <c r="C509" s="208"/>
      <c r="D509" s="198" t="s">
        <v>142</v>
      </c>
      <c r="E509" s="209" t="s">
        <v>1</v>
      </c>
      <c r="F509" s="210" t="s">
        <v>936</v>
      </c>
      <c r="G509" s="208"/>
      <c r="H509" s="211">
        <v>35.786000000000001</v>
      </c>
      <c r="I509" s="212"/>
      <c r="J509" s="208"/>
      <c r="K509" s="208"/>
      <c r="L509" s="213"/>
      <c r="M509" s="214"/>
      <c r="N509" s="215"/>
      <c r="O509" s="215"/>
      <c r="P509" s="215"/>
      <c r="Q509" s="215"/>
      <c r="R509" s="215"/>
      <c r="S509" s="215"/>
      <c r="T509" s="216"/>
      <c r="AT509" s="217" t="s">
        <v>142</v>
      </c>
      <c r="AU509" s="217" t="s">
        <v>84</v>
      </c>
      <c r="AV509" s="14" t="s">
        <v>84</v>
      </c>
      <c r="AW509" s="14" t="s">
        <v>32</v>
      </c>
      <c r="AX509" s="14" t="s">
        <v>77</v>
      </c>
      <c r="AY509" s="217" t="s">
        <v>133</v>
      </c>
    </row>
    <row r="510" spans="1:65" s="15" customFormat="1" ht="11.25">
      <c r="B510" s="218"/>
      <c r="C510" s="219"/>
      <c r="D510" s="198" t="s">
        <v>142</v>
      </c>
      <c r="E510" s="220" t="s">
        <v>1</v>
      </c>
      <c r="F510" s="221" t="s">
        <v>199</v>
      </c>
      <c r="G510" s="219"/>
      <c r="H510" s="222">
        <v>196.89400000000001</v>
      </c>
      <c r="I510" s="223"/>
      <c r="J510" s="219"/>
      <c r="K510" s="219"/>
      <c r="L510" s="224"/>
      <c r="M510" s="225"/>
      <c r="N510" s="226"/>
      <c r="O510" s="226"/>
      <c r="P510" s="226"/>
      <c r="Q510" s="226"/>
      <c r="R510" s="226"/>
      <c r="S510" s="226"/>
      <c r="T510" s="227"/>
      <c r="AT510" s="228" t="s">
        <v>142</v>
      </c>
      <c r="AU510" s="228" t="s">
        <v>84</v>
      </c>
      <c r="AV510" s="15" t="s">
        <v>140</v>
      </c>
      <c r="AW510" s="15" t="s">
        <v>32</v>
      </c>
      <c r="AX510" s="15" t="s">
        <v>82</v>
      </c>
      <c r="AY510" s="228" t="s">
        <v>133</v>
      </c>
    </row>
    <row r="511" spans="1:65" s="12" customFormat="1" ht="22.9" customHeight="1">
      <c r="B511" s="166"/>
      <c r="C511" s="167"/>
      <c r="D511" s="168" t="s">
        <v>76</v>
      </c>
      <c r="E511" s="180" t="s">
        <v>952</v>
      </c>
      <c r="F511" s="180" t="s">
        <v>953</v>
      </c>
      <c r="G511" s="167"/>
      <c r="H511" s="167"/>
      <c r="I511" s="170"/>
      <c r="J511" s="181">
        <f>BK511</f>
        <v>0</v>
      </c>
      <c r="K511" s="167"/>
      <c r="L511" s="172"/>
      <c r="M511" s="173"/>
      <c r="N511" s="174"/>
      <c r="O511" s="174"/>
      <c r="P511" s="175">
        <f>SUM(P512:P515)</f>
        <v>0</v>
      </c>
      <c r="Q511" s="174"/>
      <c r="R511" s="175">
        <f>SUM(R512:R515)</f>
        <v>1.9810100000000001E-2</v>
      </c>
      <c r="S511" s="174"/>
      <c r="T511" s="176">
        <f>SUM(T512:T515)</f>
        <v>0</v>
      </c>
      <c r="AR511" s="177" t="s">
        <v>84</v>
      </c>
      <c r="AT511" s="178" t="s">
        <v>76</v>
      </c>
      <c r="AU511" s="178" t="s">
        <v>82</v>
      </c>
      <c r="AY511" s="177" t="s">
        <v>133</v>
      </c>
      <c r="BK511" s="179">
        <f>SUM(BK512:BK515)</f>
        <v>0</v>
      </c>
    </row>
    <row r="512" spans="1:65" s="2" customFormat="1" ht="33" customHeight="1">
      <c r="A512" s="34"/>
      <c r="B512" s="35"/>
      <c r="C512" s="182" t="s">
        <v>954</v>
      </c>
      <c r="D512" s="182" t="s">
        <v>136</v>
      </c>
      <c r="E512" s="183" t="s">
        <v>955</v>
      </c>
      <c r="F512" s="184" t="s">
        <v>956</v>
      </c>
      <c r="G512" s="185" t="s">
        <v>153</v>
      </c>
      <c r="H512" s="186">
        <v>7.31</v>
      </c>
      <c r="I512" s="187"/>
      <c r="J512" s="188">
        <f>ROUND(I512*H512,2)</f>
        <v>0</v>
      </c>
      <c r="K512" s="189"/>
      <c r="L512" s="39"/>
      <c r="M512" s="190" t="s">
        <v>1</v>
      </c>
      <c r="N512" s="191" t="s">
        <v>42</v>
      </c>
      <c r="O512" s="71"/>
      <c r="P512" s="192">
        <f>O512*H512</f>
        <v>0</v>
      </c>
      <c r="Q512" s="192">
        <v>2.7100000000000002E-3</v>
      </c>
      <c r="R512" s="192">
        <f>Q512*H512</f>
        <v>1.9810100000000001E-2</v>
      </c>
      <c r="S512" s="192">
        <v>0</v>
      </c>
      <c r="T512" s="193">
        <f>S512*H512</f>
        <v>0</v>
      </c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R512" s="194" t="s">
        <v>225</v>
      </c>
      <c r="AT512" s="194" t="s">
        <v>136</v>
      </c>
      <c r="AU512" s="194" t="s">
        <v>84</v>
      </c>
      <c r="AY512" s="17" t="s">
        <v>133</v>
      </c>
      <c r="BE512" s="195">
        <f>IF(N512="základní",J512,0)</f>
        <v>0</v>
      </c>
      <c r="BF512" s="195">
        <f>IF(N512="snížená",J512,0)</f>
        <v>0</v>
      </c>
      <c r="BG512" s="195">
        <f>IF(N512="zákl. přenesená",J512,0)</f>
        <v>0</v>
      </c>
      <c r="BH512" s="195">
        <f>IF(N512="sníž. přenesená",J512,0)</f>
        <v>0</v>
      </c>
      <c r="BI512" s="195">
        <f>IF(N512="nulová",J512,0)</f>
        <v>0</v>
      </c>
      <c r="BJ512" s="17" t="s">
        <v>82</v>
      </c>
      <c r="BK512" s="195">
        <f>ROUND(I512*H512,2)</f>
        <v>0</v>
      </c>
      <c r="BL512" s="17" t="s">
        <v>225</v>
      </c>
      <c r="BM512" s="194" t="s">
        <v>957</v>
      </c>
    </row>
    <row r="513" spans="1:65" s="13" customFormat="1" ht="11.25">
      <c r="B513" s="196"/>
      <c r="C513" s="197"/>
      <c r="D513" s="198" t="s">
        <v>142</v>
      </c>
      <c r="E513" s="199" t="s">
        <v>1</v>
      </c>
      <c r="F513" s="200" t="s">
        <v>682</v>
      </c>
      <c r="G513" s="197"/>
      <c r="H513" s="199" t="s">
        <v>1</v>
      </c>
      <c r="I513" s="201"/>
      <c r="J513" s="197"/>
      <c r="K513" s="197"/>
      <c r="L513" s="202"/>
      <c r="M513" s="203"/>
      <c r="N513" s="204"/>
      <c r="O513" s="204"/>
      <c r="P513" s="204"/>
      <c r="Q513" s="204"/>
      <c r="R513" s="204"/>
      <c r="S513" s="204"/>
      <c r="T513" s="205"/>
      <c r="AT513" s="206" t="s">
        <v>142</v>
      </c>
      <c r="AU513" s="206" t="s">
        <v>84</v>
      </c>
      <c r="AV513" s="13" t="s">
        <v>82</v>
      </c>
      <c r="AW513" s="13" t="s">
        <v>32</v>
      </c>
      <c r="AX513" s="13" t="s">
        <v>77</v>
      </c>
      <c r="AY513" s="206" t="s">
        <v>133</v>
      </c>
    </row>
    <row r="514" spans="1:65" s="14" customFormat="1" ht="11.25">
      <c r="B514" s="207"/>
      <c r="C514" s="208"/>
      <c r="D514" s="198" t="s">
        <v>142</v>
      </c>
      <c r="E514" s="209" t="s">
        <v>1</v>
      </c>
      <c r="F514" s="210" t="s">
        <v>958</v>
      </c>
      <c r="G514" s="208"/>
      <c r="H514" s="211">
        <v>7.31</v>
      </c>
      <c r="I514" s="212"/>
      <c r="J514" s="208"/>
      <c r="K514" s="208"/>
      <c r="L514" s="213"/>
      <c r="M514" s="214"/>
      <c r="N514" s="215"/>
      <c r="O514" s="215"/>
      <c r="P514" s="215"/>
      <c r="Q514" s="215"/>
      <c r="R514" s="215"/>
      <c r="S514" s="215"/>
      <c r="T514" s="216"/>
      <c r="AT514" s="217" t="s">
        <v>142</v>
      </c>
      <c r="AU514" s="217" t="s">
        <v>84</v>
      </c>
      <c r="AV514" s="14" t="s">
        <v>84</v>
      </c>
      <c r="AW514" s="14" t="s">
        <v>32</v>
      </c>
      <c r="AX514" s="14" t="s">
        <v>82</v>
      </c>
      <c r="AY514" s="217" t="s">
        <v>133</v>
      </c>
    </row>
    <row r="515" spans="1:65" s="2" customFormat="1" ht="24.2" customHeight="1">
      <c r="A515" s="34"/>
      <c r="B515" s="35"/>
      <c r="C515" s="182" t="s">
        <v>959</v>
      </c>
      <c r="D515" s="182" t="s">
        <v>136</v>
      </c>
      <c r="E515" s="183" t="s">
        <v>960</v>
      </c>
      <c r="F515" s="184" t="s">
        <v>961</v>
      </c>
      <c r="G515" s="185" t="s">
        <v>139</v>
      </c>
      <c r="H515" s="186">
        <v>0.02</v>
      </c>
      <c r="I515" s="187"/>
      <c r="J515" s="188">
        <f>ROUND(I515*H515,2)</f>
        <v>0</v>
      </c>
      <c r="K515" s="189"/>
      <c r="L515" s="39"/>
      <c r="M515" s="190" t="s">
        <v>1</v>
      </c>
      <c r="N515" s="191" t="s">
        <v>42</v>
      </c>
      <c r="O515" s="71"/>
      <c r="P515" s="192">
        <f>O515*H515</f>
        <v>0</v>
      </c>
      <c r="Q515" s="192">
        <v>0</v>
      </c>
      <c r="R515" s="192">
        <f>Q515*H515</f>
        <v>0</v>
      </c>
      <c r="S515" s="192">
        <v>0</v>
      </c>
      <c r="T515" s="193">
        <f>S515*H515</f>
        <v>0</v>
      </c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R515" s="194" t="s">
        <v>225</v>
      </c>
      <c r="AT515" s="194" t="s">
        <v>136</v>
      </c>
      <c r="AU515" s="194" t="s">
        <v>84</v>
      </c>
      <c r="AY515" s="17" t="s">
        <v>133</v>
      </c>
      <c r="BE515" s="195">
        <f>IF(N515="základní",J515,0)</f>
        <v>0</v>
      </c>
      <c r="BF515" s="195">
        <f>IF(N515="snížená",J515,0)</f>
        <v>0</v>
      </c>
      <c r="BG515" s="195">
        <f>IF(N515="zákl. přenesená",J515,0)</f>
        <v>0</v>
      </c>
      <c r="BH515" s="195">
        <f>IF(N515="sníž. přenesená",J515,0)</f>
        <v>0</v>
      </c>
      <c r="BI515" s="195">
        <f>IF(N515="nulová",J515,0)</f>
        <v>0</v>
      </c>
      <c r="BJ515" s="17" t="s">
        <v>82</v>
      </c>
      <c r="BK515" s="195">
        <f>ROUND(I515*H515,2)</f>
        <v>0</v>
      </c>
      <c r="BL515" s="17" t="s">
        <v>225</v>
      </c>
      <c r="BM515" s="194" t="s">
        <v>962</v>
      </c>
    </row>
    <row r="516" spans="1:65" s="12" customFormat="1" ht="25.9" customHeight="1">
      <c r="B516" s="166"/>
      <c r="C516" s="167"/>
      <c r="D516" s="168" t="s">
        <v>76</v>
      </c>
      <c r="E516" s="169" t="s">
        <v>963</v>
      </c>
      <c r="F516" s="169" t="s">
        <v>964</v>
      </c>
      <c r="G516" s="167"/>
      <c r="H516" s="167"/>
      <c r="I516" s="170"/>
      <c r="J516" s="171">
        <f>BK516</f>
        <v>0</v>
      </c>
      <c r="K516" s="167"/>
      <c r="L516" s="172"/>
      <c r="M516" s="173"/>
      <c r="N516" s="174"/>
      <c r="O516" s="174"/>
      <c r="P516" s="175">
        <f>P517+P518+P520</f>
        <v>0</v>
      </c>
      <c r="Q516" s="174"/>
      <c r="R516" s="175">
        <f>R517+R518+R520</f>
        <v>0</v>
      </c>
      <c r="S516" s="174"/>
      <c r="T516" s="176">
        <f>T517+T518+T520</f>
        <v>0</v>
      </c>
      <c r="AR516" s="177" t="s">
        <v>163</v>
      </c>
      <c r="AT516" s="178" t="s">
        <v>76</v>
      </c>
      <c r="AU516" s="178" t="s">
        <v>77</v>
      </c>
      <c r="AY516" s="177" t="s">
        <v>133</v>
      </c>
      <c r="BK516" s="179">
        <f>BK517+BK518+BK520</f>
        <v>0</v>
      </c>
    </row>
    <row r="517" spans="1:65" s="2" customFormat="1" ht="24.2" customHeight="1">
      <c r="A517" s="34"/>
      <c r="B517" s="35"/>
      <c r="C517" s="182" t="s">
        <v>965</v>
      </c>
      <c r="D517" s="182" t="s">
        <v>136</v>
      </c>
      <c r="E517" s="183" t="s">
        <v>966</v>
      </c>
      <c r="F517" s="184" t="s">
        <v>967</v>
      </c>
      <c r="G517" s="185" t="s">
        <v>968</v>
      </c>
      <c r="H517" s="240"/>
      <c r="I517" s="187"/>
      <c r="J517" s="188">
        <f>ROUND(I517*H517,2)</f>
        <v>0</v>
      </c>
      <c r="K517" s="189"/>
      <c r="L517" s="39"/>
      <c r="M517" s="190" t="s">
        <v>1</v>
      </c>
      <c r="N517" s="191" t="s">
        <v>42</v>
      </c>
      <c r="O517" s="71"/>
      <c r="P517" s="192">
        <f>O517*H517</f>
        <v>0</v>
      </c>
      <c r="Q517" s="192">
        <v>0</v>
      </c>
      <c r="R517" s="192">
        <f>Q517*H517</f>
        <v>0</v>
      </c>
      <c r="S517" s="192">
        <v>0</v>
      </c>
      <c r="T517" s="193">
        <f>S517*H517</f>
        <v>0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194" t="s">
        <v>969</v>
      </c>
      <c r="AT517" s="194" t="s">
        <v>136</v>
      </c>
      <c r="AU517" s="194" t="s">
        <v>82</v>
      </c>
      <c r="AY517" s="17" t="s">
        <v>133</v>
      </c>
      <c r="BE517" s="195">
        <f>IF(N517="základní",J517,0)</f>
        <v>0</v>
      </c>
      <c r="BF517" s="195">
        <f>IF(N517="snížená",J517,0)</f>
        <v>0</v>
      </c>
      <c r="BG517" s="195">
        <f>IF(N517="zákl. přenesená",J517,0)</f>
        <v>0</v>
      </c>
      <c r="BH517" s="195">
        <f>IF(N517="sníž. přenesená",J517,0)</f>
        <v>0</v>
      </c>
      <c r="BI517" s="195">
        <f>IF(N517="nulová",J517,0)</f>
        <v>0</v>
      </c>
      <c r="BJ517" s="17" t="s">
        <v>82</v>
      </c>
      <c r="BK517" s="195">
        <f>ROUND(I517*H517,2)</f>
        <v>0</v>
      </c>
      <c r="BL517" s="17" t="s">
        <v>969</v>
      </c>
      <c r="BM517" s="194" t="s">
        <v>970</v>
      </c>
    </row>
    <row r="518" spans="1:65" s="12" customFormat="1" ht="22.9" customHeight="1">
      <c r="B518" s="166"/>
      <c r="C518" s="167"/>
      <c r="D518" s="168" t="s">
        <v>76</v>
      </c>
      <c r="E518" s="180" t="s">
        <v>971</v>
      </c>
      <c r="F518" s="180" t="s">
        <v>972</v>
      </c>
      <c r="G518" s="167"/>
      <c r="H518" s="167"/>
      <c r="I518" s="170"/>
      <c r="J518" s="181">
        <f>BK518</f>
        <v>0</v>
      </c>
      <c r="K518" s="167"/>
      <c r="L518" s="172"/>
      <c r="M518" s="173"/>
      <c r="N518" s="174"/>
      <c r="O518" s="174"/>
      <c r="P518" s="175">
        <f>P519</f>
        <v>0</v>
      </c>
      <c r="Q518" s="174"/>
      <c r="R518" s="175">
        <f>R519</f>
        <v>0</v>
      </c>
      <c r="S518" s="174"/>
      <c r="T518" s="176">
        <f>T519</f>
        <v>0</v>
      </c>
      <c r="AR518" s="177" t="s">
        <v>163</v>
      </c>
      <c r="AT518" s="178" t="s">
        <v>76</v>
      </c>
      <c r="AU518" s="178" t="s">
        <v>82</v>
      </c>
      <c r="AY518" s="177" t="s">
        <v>133</v>
      </c>
      <c r="BK518" s="179">
        <f>BK519</f>
        <v>0</v>
      </c>
    </row>
    <row r="519" spans="1:65" s="2" customFormat="1" ht="16.5" customHeight="1">
      <c r="A519" s="34"/>
      <c r="B519" s="35"/>
      <c r="C519" s="182" t="s">
        <v>973</v>
      </c>
      <c r="D519" s="182" t="s">
        <v>136</v>
      </c>
      <c r="E519" s="183" t="s">
        <v>974</v>
      </c>
      <c r="F519" s="184" t="s">
        <v>975</v>
      </c>
      <c r="G519" s="185" t="s">
        <v>976</v>
      </c>
      <c r="H519" s="186">
        <v>1</v>
      </c>
      <c r="I519" s="187"/>
      <c r="J519" s="188">
        <f>ROUND(I519*H519,2)</f>
        <v>0</v>
      </c>
      <c r="K519" s="189"/>
      <c r="L519" s="39"/>
      <c r="M519" s="190" t="s">
        <v>1</v>
      </c>
      <c r="N519" s="191" t="s">
        <v>42</v>
      </c>
      <c r="O519" s="71"/>
      <c r="P519" s="192">
        <f>O519*H519</f>
        <v>0</v>
      </c>
      <c r="Q519" s="192">
        <v>0</v>
      </c>
      <c r="R519" s="192">
        <f>Q519*H519</f>
        <v>0</v>
      </c>
      <c r="S519" s="192">
        <v>0</v>
      </c>
      <c r="T519" s="193">
        <f>S519*H519</f>
        <v>0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194" t="s">
        <v>969</v>
      </c>
      <c r="AT519" s="194" t="s">
        <v>136</v>
      </c>
      <c r="AU519" s="194" t="s">
        <v>84</v>
      </c>
      <c r="AY519" s="17" t="s">
        <v>133</v>
      </c>
      <c r="BE519" s="195">
        <f>IF(N519="základní",J519,0)</f>
        <v>0</v>
      </c>
      <c r="BF519" s="195">
        <f>IF(N519="snížená",J519,0)</f>
        <v>0</v>
      </c>
      <c r="BG519" s="195">
        <f>IF(N519="zákl. přenesená",J519,0)</f>
        <v>0</v>
      </c>
      <c r="BH519" s="195">
        <f>IF(N519="sníž. přenesená",J519,0)</f>
        <v>0</v>
      </c>
      <c r="BI519" s="195">
        <f>IF(N519="nulová",J519,0)</f>
        <v>0</v>
      </c>
      <c r="BJ519" s="17" t="s">
        <v>82</v>
      </c>
      <c r="BK519" s="195">
        <f>ROUND(I519*H519,2)</f>
        <v>0</v>
      </c>
      <c r="BL519" s="17" t="s">
        <v>969</v>
      </c>
      <c r="BM519" s="194" t="s">
        <v>977</v>
      </c>
    </row>
    <row r="520" spans="1:65" s="12" customFormat="1" ht="22.9" customHeight="1">
      <c r="B520" s="166"/>
      <c r="C520" s="167"/>
      <c r="D520" s="168" t="s">
        <v>76</v>
      </c>
      <c r="E520" s="180" t="s">
        <v>978</v>
      </c>
      <c r="F520" s="180" t="s">
        <v>979</v>
      </c>
      <c r="G520" s="167"/>
      <c r="H520" s="167"/>
      <c r="I520" s="170"/>
      <c r="J520" s="181">
        <f>BK520</f>
        <v>0</v>
      </c>
      <c r="K520" s="167"/>
      <c r="L520" s="172"/>
      <c r="M520" s="173"/>
      <c r="N520" s="174"/>
      <c r="O520" s="174"/>
      <c r="P520" s="175">
        <f>P521</f>
        <v>0</v>
      </c>
      <c r="Q520" s="174"/>
      <c r="R520" s="175">
        <f>R521</f>
        <v>0</v>
      </c>
      <c r="S520" s="174"/>
      <c r="T520" s="176">
        <f>T521</f>
        <v>0</v>
      </c>
      <c r="AR520" s="177" t="s">
        <v>163</v>
      </c>
      <c r="AT520" s="178" t="s">
        <v>76</v>
      </c>
      <c r="AU520" s="178" t="s">
        <v>82</v>
      </c>
      <c r="AY520" s="177" t="s">
        <v>133</v>
      </c>
      <c r="BK520" s="179">
        <f>BK521</f>
        <v>0</v>
      </c>
    </row>
    <row r="521" spans="1:65" s="2" customFormat="1" ht="24.2" customHeight="1">
      <c r="A521" s="34"/>
      <c r="B521" s="35"/>
      <c r="C521" s="182" t="s">
        <v>980</v>
      </c>
      <c r="D521" s="182" t="s">
        <v>136</v>
      </c>
      <c r="E521" s="183" t="s">
        <v>981</v>
      </c>
      <c r="F521" s="184" t="s">
        <v>982</v>
      </c>
      <c r="G521" s="185" t="s">
        <v>976</v>
      </c>
      <c r="H521" s="186">
        <v>1</v>
      </c>
      <c r="I521" s="187"/>
      <c r="J521" s="188">
        <f>ROUND(I521*H521,2)</f>
        <v>0</v>
      </c>
      <c r="K521" s="189"/>
      <c r="L521" s="39"/>
      <c r="M521" s="241" t="s">
        <v>1</v>
      </c>
      <c r="N521" s="242" t="s">
        <v>42</v>
      </c>
      <c r="O521" s="243"/>
      <c r="P521" s="244">
        <f>O521*H521</f>
        <v>0</v>
      </c>
      <c r="Q521" s="244">
        <v>0</v>
      </c>
      <c r="R521" s="244">
        <f>Q521*H521</f>
        <v>0</v>
      </c>
      <c r="S521" s="244">
        <v>0</v>
      </c>
      <c r="T521" s="245">
        <f>S521*H521</f>
        <v>0</v>
      </c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R521" s="194" t="s">
        <v>969</v>
      </c>
      <c r="AT521" s="194" t="s">
        <v>136</v>
      </c>
      <c r="AU521" s="194" t="s">
        <v>84</v>
      </c>
      <c r="AY521" s="17" t="s">
        <v>133</v>
      </c>
      <c r="BE521" s="195">
        <f>IF(N521="základní",J521,0)</f>
        <v>0</v>
      </c>
      <c r="BF521" s="195">
        <f>IF(N521="snížená",J521,0)</f>
        <v>0</v>
      </c>
      <c r="BG521" s="195">
        <f>IF(N521="zákl. přenesená",J521,0)</f>
        <v>0</v>
      </c>
      <c r="BH521" s="195">
        <f>IF(N521="sníž. přenesená",J521,0)</f>
        <v>0</v>
      </c>
      <c r="BI521" s="195">
        <f>IF(N521="nulová",J521,0)</f>
        <v>0</v>
      </c>
      <c r="BJ521" s="17" t="s">
        <v>82</v>
      </c>
      <c r="BK521" s="195">
        <f>ROUND(I521*H521,2)</f>
        <v>0</v>
      </c>
      <c r="BL521" s="17" t="s">
        <v>969</v>
      </c>
      <c r="BM521" s="194" t="s">
        <v>983</v>
      </c>
    </row>
    <row r="522" spans="1:65" s="2" customFormat="1" ht="6.95" customHeight="1">
      <c r="A522" s="34"/>
      <c r="B522" s="54"/>
      <c r="C522" s="55"/>
      <c r="D522" s="55"/>
      <c r="E522" s="55"/>
      <c r="F522" s="55"/>
      <c r="G522" s="55"/>
      <c r="H522" s="55"/>
      <c r="I522" s="55"/>
      <c r="J522" s="55"/>
      <c r="K522" s="55"/>
      <c r="L522" s="39"/>
      <c r="M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</row>
  </sheetData>
  <sheetProtection algorithmName="SHA-512" hashValue="3uSy3T3je6ch6tcpDRmzardnxrah6f3HETWj6a6z3Vu59uPSjGaVV6zXulH0g5Ipx0lzZWYQ3lmQI8l3DFxB8Q==" saltValue="NvJnvOr7q4Zh0rc1iGX9+E5CzHRU208pB9pvDbOZOfmtbto7gYF4/BDTT6DkHYFf2jbWCp/Sd92vJwUZdB8PKw==" spinCount="100000" sheet="1" objects="1" scenarios="1" formatColumns="0" formatRows="0" autoFilter="0"/>
  <autoFilter ref="C138:K521"/>
  <mergeCells count="6">
    <mergeCell ref="L2:V2"/>
    <mergeCell ref="E7:H7"/>
    <mergeCell ref="E16:H16"/>
    <mergeCell ref="E25:H25"/>
    <mergeCell ref="E85:H85"/>
    <mergeCell ref="E131:H13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LS2021-0652A23 - ZŠ Rokyc...</vt:lpstr>
      <vt:lpstr>'LS2021-0652A23 - ZŠ Rokyc...'!Názvy_tisku</vt:lpstr>
      <vt:lpstr>'Rekapitulace stavby'!Názvy_tisku</vt:lpstr>
      <vt:lpstr>'LS2021-0652A23 - ZŠ Rokyc...'!Oblast_tisku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ACERNBLS\LSada</dc:creator>
  <cp:lastModifiedBy>Motlík, Martin</cp:lastModifiedBy>
  <dcterms:created xsi:type="dcterms:W3CDTF">2023-01-15T07:27:36Z</dcterms:created>
  <dcterms:modified xsi:type="dcterms:W3CDTF">2023-01-16T09:32:42Z</dcterms:modified>
</cp:coreProperties>
</file>